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codeName="ThisWorkbook" defaultThemeVersion="124226"/>
  <mc:AlternateContent xmlns:mc="http://schemas.openxmlformats.org/markup-compatibility/2006">
    <mc:Choice Requires="x15">
      <x15ac:absPath xmlns:x15ac="http://schemas.microsoft.com/office/spreadsheetml/2010/11/ac" url="P:\Archive Cecpa\Secrétariat corpo\Analyses-ECP\Site Internet\Études\Études de coût de production\Excel\2021\"/>
    </mc:Choice>
  </mc:AlternateContent>
  <xr:revisionPtr revIDLastSave="0" documentId="13_ncr:1_{C16371EB-3AF5-4A42-B74B-EF618CCF110D}" xr6:coauthVersionLast="47" xr6:coauthVersionMax="47" xr10:uidLastSave="{00000000-0000-0000-0000-000000000000}"/>
  <bookViews>
    <workbookView xWindow="-120" yWindow="-120" windowWidth="29040" windowHeight="15840" activeTab="1" xr2:uid="{5ADDD9E5-CFE0-4D45-B429-A372C5C6AE20}"/>
  </bookViews>
  <sheets>
    <sheet name="Instructions" sheetId="8" r:id="rId1"/>
    <sheet name="ECP2020" sheetId="19" r:id="rId2"/>
    <sheet name="Comparaison" sheetId="15" r:id="rId3"/>
    <sheet name="Définitions" sheetId="18" r:id="rId4"/>
    <sheet name="Coef+ind" sheetId="29" state="hidden" r:id="rId5"/>
    <sheet name="listes_choix" sheetId="27" state="hidden" r:id="rId6"/>
  </sheets>
  <externalReferences>
    <externalReference r:id="rId7"/>
    <externalReference r:id="rId8"/>
    <externalReference r:id="rId9"/>
    <externalReference r:id="rId10"/>
    <externalReference r:id="rId11"/>
    <externalReference r:id="rId12"/>
    <externalReference r:id="rId13"/>
  </externalReferences>
  <definedNames>
    <definedName name="_biz2" localSheetId="1">#REF!</definedName>
    <definedName name="_biz2">#REF!</definedName>
    <definedName name="_Fill" localSheetId="3" hidden="1">'[1]2C-Fond terre'!#REF!</definedName>
    <definedName name="_Fill" localSheetId="1" hidden="1">'[1]2C-Fond terre'!#REF!</definedName>
    <definedName name="_Fill" hidden="1">'[1]2C-Fond terre'!#REF!</definedName>
    <definedName name="_Fill2" localSheetId="1" hidden="1">'[1]2C-Fond terre'!#REF!</definedName>
    <definedName name="_Fill2" hidden="1">'[1]2C-Fond terre'!#REF!</definedName>
    <definedName name="_Key1" localSheetId="3" hidden="1">#REF!</definedName>
    <definedName name="_Key1" localSheetId="1" hidden="1">#REF!</definedName>
    <definedName name="_Key1" hidden="1">#REF!</definedName>
    <definedName name="_key2" localSheetId="3" hidden="1">#REF!</definedName>
    <definedName name="_key2" localSheetId="1" hidden="1">#REF!</definedName>
    <definedName name="_key2" hidden="1">#REF!</definedName>
    <definedName name="_Order1" hidden="1">255</definedName>
    <definedName name="_Sort" localSheetId="3" hidden="1">#REF!</definedName>
    <definedName name="_Sort" localSheetId="1" hidden="1">#REF!</definedName>
    <definedName name="_Sort" hidden="1">#REF!</definedName>
    <definedName name="Achat_Vente">[2]Listes!$B$2:$B$3</definedName>
    <definedName name="Acquisition" localSheetId="1">#REF!</definedName>
    <definedName name="Acquisition">#REF!</definedName>
    <definedName name="Année_de_comparaison">listes_choix!$B$18:$B$23</definedName>
    <definedName name="Autres_bat">[2]Listes!$F$2:$F$23</definedName>
    <definedName name="Autres_frais">[2]Listes!$AC$2:$AC$8</definedName>
    <definedName name="avancement">[3]Entreprise!$AW$2:$AW$5</definedName>
    <definedName name="Avoine" localSheetId="1">#REF!</definedName>
    <definedName name="Avoine">#REF!</definedName>
    <definedName name="Base" localSheetId="1">#REF!</definedName>
    <definedName name="Base">#REF!</definedName>
    <definedName name="_xlnm.Database" localSheetId="3">#REF!</definedName>
    <definedName name="_xlnm.Database" localSheetId="1">#REF!</definedName>
    <definedName name="_xlnm.Database">#REF!</definedName>
    <definedName name="BaseDonnees" localSheetId="1">#REF!</definedName>
    <definedName name="BaseDonnees">#REF!</definedName>
    <definedName name="BaseDonnées">[2]Listes!$AH$2:$AH$6</definedName>
    <definedName name="BaseDonneesOvins" localSheetId="1">#REF!</definedName>
    <definedName name="BaseDonneesOvins">#REF!</definedName>
    <definedName name="bases" localSheetId="1">#REF!</definedName>
    <definedName name="bases">#REF!</definedName>
    <definedName name="batteuse" localSheetId="3">#REF!</definedName>
    <definedName name="batteuse" localSheetId="1">#REF!</definedName>
    <definedName name="batteuse">#REF!</definedName>
    <definedName name="biza" localSheetId="1">#REF!</definedName>
    <definedName name="biza">#REF!</definedName>
    <definedName name="Carburant">[2]Listes!$S$2:$S$3</definedName>
    <definedName name="codes">[3]Entreprise!$AR$2:$AR$8</definedName>
    <definedName name="Commentaires_1">[2]Listes!$AG$2:$AG$10</definedName>
    <definedName name="Comptabilité">[4]Entreprise!$AZ$2:$AZ$8</definedName>
    <definedName name="Coût_de_production_2020">Comparaison!$G$221:$G$223</definedName>
    <definedName name="Cultures">[2]Listes!$AD$2:$AD$11</definedName>
    <definedName name="Database" localSheetId="1">#REF!</definedName>
    <definedName name="Database">#REF!</definedName>
    <definedName name="dfcd" localSheetId="3">#REF!</definedName>
    <definedName name="dfcd" localSheetId="1">#REF!</definedName>
    <definedName name="dfcd">#REF!</definedName>
    <definedName name="Dons">[2]Listes!$AI$2:$AI$4</definedName>
    <definedName name="enqueteur">[3]Entreprise!$AT$1:$AT$6</definedName>
    <definedName name="ent">'[5]page titre'!$F$14</definedName>
    <definedName name="ÉtatQuestion">[6]Nom!$AK$3:$AK$5</definedName>
    <definedName name="Fiscalité">[4]Entreprise!$BC$2:$BC$4</definedName>
    <definedName name="Fournisseurs">'[4]Liste déroulante'!$B$5:$B$11</definedName>
    <definedName name="herseléger" localSheetId="3">#REF!</definedName>
    <definedName name="herseléger" localSheetId="1">#REF!</definedName>
    <definedName name="herseléger">#REF!</definedName>
    <definedName name="hersemoyen" localSheetId="3">#REF!</definedName>
    <definedName name="hersemoyen" localSheetId="1">#REF!</definedName>
    <definedName name="hersemoyen">#REF!</definedName>
    <definedName name="herslourd" localSheetId="3">#REF!</definedName>
    <definedName name="herslourd" localSheetId="1">#REF!</definedName>
    <definedName name="herslourd">#REF!</definedName>
    <definedName name="_xlnm.Print_Titles" localSheetId="1">'ECP2020'!$1:$3</definedName>
    <definedName name="Labour" localSheetId="3">#REF!</definedName>
    <definedName name="Labour" localSheetId="1">#REF!</definedName>
    <definedName name="Labour">#REF!</definedName>
    <definedName name="Logiciel">[4]Entreprise!$BB$2:$BB$8</definedName>
    <definedName name="M_O">[2]Listes!$C$2:$C$4</definedName>
    <definedName name="Moconstruction">[2]Listes!$AJ$2:$AJ$4</definedName>
    <definedName name="mois">[3]Entreprise!$AV$2:$AV$14</definedName>
    <definedName name="oui" localSheetId="3">#REF!</definedName>
    <definedName name="oui" localSheetId="1">#REF!</definedName>
    <definedName name="oui">#REF!</definedName>
    <definedName name="oui_non">[3]Entreprise!$AQ$2:$AQ$3</definedName>
    <definedName name="Paille">[2]Listes!$AE$2:$AE$4</definedName>
    <definedName name="Parenté">[2]Listes!$AA$2:$AA$12</definedName>
    <definedName name="Partype" localSheetId="1">#REF!</definedName>
    <definedName name="Partype">#REF!</definedName>
    <definedName name="période" localSheetId="3">#REF!</definedName>
    <definedName name="période" localSheetId="1">#REF!</definedName>
    <definedName name="période">#REF!</definedName>
    <definedName name="Ponctuel">[2]Listes!$W$2:$W$4</definedName>
    <definedName name="pourcent" localSheetId="3">#REF!</definedName>
    <definedName name="pourcent" localSheetId="1">#REF!</definedName>
    <definedName name="pourcent">#REF!</definedName>
    <definedName name="Print_Area" localSheetId="2">Comparaison!$A$1:$L$147</definedName>
    <definedName name="Print_Area" localSheetId="1">'ECP2020'!$A$1:$J$247</definedName>
    <definedName name="PropLoc">[2]Listes!$T$2:$T$3</definedName>
    <definedName name="proprio" localSheetId="3">#REF!</definedName>
    <definedName name="proprio" localSheetId="1">#REF!</definedName>
    <definedName name="proprio">#REF!</definedName>
    <definedName name="Repartition" localSheetId="1">#REF!</definedName>
    <definedName name="Repartition">#REF!</definedName>
    <definedName name="RI14APA" localSheetId="1">#REF!</definedName>
    <definedName name="RI14APA">#REF!</definedName>
    <definedName name="RI14OPA" localSheetId="1">#REF!</definedName>
    <definedName name="RI14OPA">#REF!</definedName>
    <definedName name="Rrre" localSheetId="1">#REF!</definedName>
    <definedName name="Rrre">#REF!</definedName>
    <definedName name="Sec_humide">[2]Listes!$AF$2:$AF$3</definedName>
    <definedName name="Silos">[2]Listes!$H$2:$H$20</definedName>
    <definedName name="sorti" localSheetId="1" hidden="1">#REF!</definedName>
    <definedName name="sorti" hidden="1">#REF!</definedName>
    <definedName name="Sources">[2]Listes!$AB$2:$AB$9</definedName>
    <definedName name="Statut">[2]Listes!$Z$2:$Z$4</definedName>
    <definedName name="Subventions">'[4]Liste déroulante'!$B$30:$B$37</definedName>
    <definedName name="Système">[4]Entreprise!$BA$2:$BA$5</definedName>
    <definedName name="Test" localSheetId="1">#REF!</definedName>
    <definedName name="Test">#REF!</definedName>
    <definedName name="Toiture">[2]Listes!$D$2:$D$6</definedName>
    <definedName name="Totalité">[2]Listes!$Y$2:$Y$4</definedName>
    <definedName name="TPS">[2]Listes!$X$2:$X$3</definedName>
    <definedName name="tracteur" localSheetId="3">#REF!</definedName>
    <definedName name="tracteur" localSheetId="1">#REF!</definedName>
    <definedName name="tracteur">#REF!</definedName>
    <definedName name="Travailleur">[2]TT!$W$3:$W$57</definedName>
    <definedName name="Unité_mesure">[2]Listes!$O$2:$O$8</definedName>
    <definedName name="VEE">[7]ASRA_2010!$A$1:$N$4780</definedName>
    <definedName name="VERTICAL" localSheetId="1">#REF!</definedName>
    <definedName name="VERTICAL">#REF!</definedName>
    <definedName name="victoire" localSheetId="1">#REF!</definedName>
    <definedName name="victoire">#REF!</definedName>
    <definedName name="_xlnm.Print_Area" localSheetId="2">Comparaison!$A$1:$K$157</definedName>
    <definedName name="_xlnm.Print_Area" localSheetId="1">'ECP2020'!$A$1:$J$247</definedName>
    <definedName name="_xlnm.Print_Area" localSheetId="0">Instructions!$B$1:$J$37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4" i="19" l="1"/>
  <c r="K21" i="19"/>
  <c r="K22" i="19"/>
  <c r="K23" i="19"/>
  <c r="K20" i="19"/>
  <c r="K24" i="19" s="1"/>
  <c r="I21" i="19"/>
  <c r="I22" i="19"/>
  <c r="I23" i="19"/>
  <c r="I20" i="19"/>
  <c r="I24" i="19" s="1"/>
  <c r="G23" i="19"/>
  <c r="G22" i="19"/>
  <c r="G21" i="19"/>
  <c r="G20" i="19"/>
  <c r="G24" i="19" s="1"/>
  <c r="G90" i="29" l="1"/>
  <c r="K133" i="19"/>
  <c r="I6" i="15"/>
  <c r="E23" i="15" l="1"/>
  <c r="E19" i="15"/>
  <c r="Q229" i="29" l="1"/>
  <c r="Q191" i="29"/>
  <c r="Q175" i="29"/>
  <c r="Q174" i="29"/>
  <c r="Q173" i="29"/>
  <c r="Q230" i="29" l="1"/>
  <c r="I37" i="15" l="1"/>
  <c r="I36" i="15"/>
  <c r="I35" i="15"/>
  <c r="I34" i="15"/>
  <c r="E33" i="15"/>
  <c r="I31" i="15"/>
  <c r="I62" i="15"/>
  <c r="E44" i="15"/>
  <c r="E51" i="15" s="1"/>
  <c r="I17" i="15"/>
  <c r="I19" i="15" s="1"/>
  <c r="G93" i="15"/>
  <c r="G95" i="15"/>
  <c r="G91" i="15"/>
  <c r="I33" i="15" l="1"/>
  <c r="G33" i="15"/>
  <c r="K31" i="15"/>
  <c r="S238" i="29"/>
  <c r="E237" i="29"/>
  <c r="G237" i="29" s="1"/>
  <c r="E236" i="29" l="1"/>
  <c r="G236" i="29" s="1"/>
  <c r="T229" i="29"/>
  <c r="Q195" i="29"/>
  <c r="Q196" i="29"/>
  <c r="Q197" i="29"/>
  <c r="Q198" i="29"/>
  <c r="Q194" i="29"/>
  <c r="R191" i="29"/>
  <c r="Q120" i="29"/>
  <c r="Q116" i="29"/>
  <c r="Q117" i="29"/>
  <c r="Q118" i="29"/>
  <c r="Q119" i="29"/>
  <c r="Q112" i="29"/>
  <c r="Q111" i="29"/>
  <c r="R229" i="29" l="1"/>
  <c r="I21" i="15" l="1"/>
  <c r="I23" i="15" s="1"/>
  <c r="I15" i="15"/>
  <c r="K15" i="15" s="1"/>
  <c r="Q226" i="29"/>
  <c r="Q225" i="29"/>
  <c r="T225" i="29" s="1"/>
  <c r="T226" i="29" s="1"/>
  <c r="Q231" i="29"/>
  <c r="S245" i="29" s="1"/>
  <c r="Q217" i="29"/>
  <c r="Q216" i="29"/>
  <c r="Q215" i="29"/>
  <c r="Q218" i="29" s="1"/>
  <c r="Q205" i="29"/>
  <c r="Q204" i="29"/>
  <c r="Q203" i="29"/>
  <c r="Q190" i="29"/>
  <c r="Q189" i="29"/>
  <c r="Q188" i="29"/>
  <c r="Q187" i="29"/>
  <c r="Q186" i="29"/>
  <c r="Q185" i="29"/>
  <c r="Q184" i="29"/>
  <c r="Q178" i="29"/>
  <c r="Q177" i="29"/>
  <c r="Q176" i="29"/>
  <c r="Q172" i="29"/>
  <c r="Q171" i="29"/>
  <c r="Q170" i="29"/>
  <c r="Q169" i="29"/>
  <c r="Q168" i="29"/>
  <c r="Q165" i="29"/>
  <c r="Q164" i="29"/>
  <c r="Q163" i="29"/>
  <c r="Q162" i="29"/>
  <c r="Q161" i="29"/>
  <c r="Q156" i="29"/>
  <c r="Q155" i="29"/>
  <c r="Q154" i="29"/>
  <c r="Q153" i="29"/>
  <c r="Q152" i="29"/>
  <c r="Q121" i="29"/>
  <c r="Q124" i="29"/>
  <c r="Q123" i="29"/>
  <c r="Q122" i="29"/>
  <c r="Q101" i="29"/>
  <c r="Q95" i="29"/>
  <c r="Q94" i="29"/>
  <c r="Q96" i="29" s="1"/>
  <c r="P80" i="29"/>
  <c r="P79" i="29"/>
  <c r="P78" i="29"/>
  <c r="P77" i="29"/>
  <c r="D259" i="29"/>
  <c r="G259" i="29" s="1"/>
  <c r="D252" i="29"/>
  <c r="D253" i="29"/>
  <c r="G253" i="29" s="1"/>
  <c r="D254" i="29"/>
  <c r="E254" i="29" s="1"/>
  <c r="D255" i="29"/>
  <c r="G255" i="29" s="1"/>
  <c r="D251" i="29"/>
  <c r="G244" i="29"/>
  <c r="G242" i="29"/>
  <c r="N242" i="29" s="1"/>
  <c r="G243" i="29"/>
  <c r="N243" i="29" s="1"/>
  <c r="G241" i="29"/>
  <c r="L241" i="29" s="1"/>
  <c r="G240" i="29"/>
  <c r="L240" i="29" s="1"/>
  <c r="G112" i="29"/>
  <c r="G125" i="29"/>
  <c r="G128" i="29"/>
  <c r="Q128" i="29" s="1"/>
  <c r="G129" i="29"/>
  <c r="Q129" i="29" s="1"/>
  <c r="G133" i="29"/>
  <c r="Q133" i="29" s="1"/>
  <c r="G134" i="29"/>
  <c r="Q134" i="29" s="1"/>
  <c r="Q157" i="29" l="1"/>
  <c r="Q166" i="29"/>
  <c r="Q206" i="29"/>
  <c r="R225" i="29"/>
  <c r="R226" i="29" s="1"/>
  <c r="I67" i="15"/>
  <c r="Q192" i="29"/>
  <c r="N246" i="29"/>
  <c r="N240" i="29"/>
  <c r="Q179" i="29"/>
  <c r="Q125" i="29"/>
  <c r="Q199" i="29"/>
  <c r="Q135" i="29"/>
  <c r="Q130" i="29"/>
  <c r="N241" i="29"/>
  <c r="L243" i="29"/>
  <c r="G254" i="29"/>
  <c r="L244" i="29"/>
  <c r="G252" i="29"/>
  <c r="L242" i="29"/>
  <c r="N244" i="29"/>
  <c r="G251" i="29"/>
  <c r="G135" i="29"/>
  <c r="E251" i="29"/>
  <c r="E255" i="29"/>
  <c r="E253" i="29"/>
  <c r="G130" i="29"/>
  <c r="G245" i="29"/>
  <c r="E252" i="29"/>
  <c r="E259" i="29"/>
  <c r="F259" i="29"/>
  <c r="Q200" i="29" l="1"/>
  <c r="S243" i="29" s="1"/>
  <c r="T5" i="29"/>
  <c r="L246" i="29"/>
  <c r="L245" i="29"/>
  <c r="N245" i="29"/>
  <c r="G235" i="29"/>
  <c r="L235" i="29" s="1"/>
  <c r="N235" i="29" l="1"/>
  <c r="G209" i="29" l="1"/>
  <c r="N230" i="29"/>
  <c r="T230" i="29" s="1"/>
  <c r="T231" i="29" s="1"/>
  <c r="L230" i="29"/>
  <c r="R230" i="29" s="1"/>
  <c r="R231" i="29" s="1"/>
  <c r="N229" i="29"/>
  <c r="N231" i="29" s="1"/>
  <c r="L229" i="29"/>
  <c r="G231" i="29"/>
  <c r="G225" i="29"/>
  <c r="G226" i="29" s="1"/>
  <c r="G221" i="29"/>
  <c r="L217" i="29"/>
  <c r="R217" i="29" s="1"/>
  <c r="N217" i="29"/>
  <c r="T217" i="29" s="1"/>
  <c r="N216" i="29"/>
  <c r="T216" i="29" s="1"/>
  <c r="L216" i="29"/>
  <c r="R216" i="29" s="1"/>
  <c r="N215" i="29"/>
  <c r="L215" i="29"/>
  <c r="R215" i="29" s="1"/>
  <c r="R218" i="29" s="1"/>
  <c r="L204" i="29"/>
  <c r="R204" i="29" s="1"/>
  <c r="N204" i="29"/>
  <c r="T204" i="29" s="1"/>
  <c r="L205" i="29"/>
  <c r="R205" i="29" s="1"/>
  <c r="N205" i="29"/>
  <c r="T205" i="29" s="1"/>
  <c r="N203" i="29"/>
  <c r="T203" i="29" s="1"/>
  <c r="L203" i="29"/>
  <c r="R203" i="29" s="1"/>
  <c r="G218" i="29"/>
  <c r="G206" i="29"/>
  <c r="L195" i="29"/>
  <c r="R195" i="29" s="1"/>
  <c r="N195" i="29"/>
  <c r="T195" i="29" s="1"/>
  <c r="L196" i="29"/>
  <c r="R196" i="29" s="1"/>
  <c r="N196" i="29"/>
  <c r="T196" i="29" s="1"/>
  <c r="L197" i="29"/>
  <c r="R197" i="29" s="1"/>
  <c r="N197" i="29"/>
  <c r="T197" i="29" s="1"/>
  <c r="L198" i="29"/>
  <c r="R198" i="29" s="1"/>
  <c r="N198" i="29"/>
  <c r="T198" i="29" s="1"/>
  <c r="N194" i="29"/>
  <c r="T194" i="29" s="1"/>
  <c r="L194" i="29"/>
  <c r="R194" i="29" s="1"/>
  <c r="G199" i="29"/>
  <c r="L186" i="29"/>
  <c r="R186" i="29" s="1"/>
  <c r="N186" i="29"/>
  <c r="T186" i="29" s="1"/>
  <c r="L187" i="29"/>
  <c r="R187" i="29" s="1"/>
  <c r="N187" i="29"/>
  <c r="T187" i="29" s="1"/>
  <c r="L188" i="29"/>
  <c r="R188" i="29" s="1"/>
  <c r="N188" i="29"/>
  <c r="T188" i="29" s="1"/>
  <c r="L189" i="29"/>
  <c r="R189" i="29" s="1"/>
  <c r="N189" i="29"/>
  <c r="T189" i="29" s="1"/>
  <c r="L190" i="29"/>
  <c r="R190" i="29" s="1"/>
  <c r="N190" i="29"/>
  <c r="T190" i="29" s="1"/>
  <c r="L191" i="29"/>
  <c r="N191" i="29"/>
  <c r="G181" i="29"/>
  <c r="L170" i="29"/>
  <c r="R170" i="29" s="1"/>
  <c r="N170" i="29"/>
  <c r="T170" i="29" s="1"/>
  <c r="L171" i="29"/>
  <c r="R171" i="29" s="1"/>
  <c r="N171" i="29"/>
  <c r="T171" i="29" s="1"/>
  <c r="L172" i="29"/>
  <c r="R172" i="29" s="1"/>
  <c r="N172" i="29"/>
  <c r="T172" i="29" s="1"/>
  <c r="L173" i="29"/>
  <c r="R173" i="29" s="1"/>
  <c r="N173" i="29"/>
  <c r="T173" i="29" s="1"/>
  <c r="L174" i="29"/>
  <c r="R174" i="29" s="1"/>
  <c r="N174" i="29"/>
  <c r="T174" i="29" s="1"/>
  <c r="L175" i="29"/>
  <c r="R175" i="29" s="1"/>
  <c r="N175" i="29"/>
  <c r="T175" i="29" s="1"/>
  <c r="L176" i="29"/>
  <c r="R176" i="29" s="1"/>
  <c r="N176" i="29"/>
  <c r="T176" i="29" s="1"/>
  <c r="L177" i="29"/>
  <c r="R177" i="29" s="1"/>
  <c r="N177" i="29"/>
  <c r="T177" i="29" s="1"/>
  <c r="L178" i="29"/>
  <c r="R178" i="29" s="1"/>
  <c r="N178" i="29"/>
  <c r="T178" i="29" s="1"/>
  <c r="G179" i="29"/>
  <c r="L163" i="29"/>
  <c r="R163" i="29" s="1"/>
  <c r="N163" i="29"/>
  <c r="T163" i="29" s="1"/>
  <c r="L164" i="29"/>
  <c r="R164" i="29" s="1"/>
  <c r="N164" i="29"/>
  <c r="T164" i="29" s="1"/>
  <c r="L165" i="29"/>
  <c r="R165" i="29" s="1"/>
  <c r="N165" i="29"/>
  <c r="T165" i="29" s="1"/>
  <c r="N185" i="29"/>
  <c r="T185" i="29" s="1"/>
  <c r="L185" i="29"/>
  <c r="R185" i="29" s="1"/>
  <c r="N184" i="29"/>
  <c r="T184" i="29" s="1"/>
  <c r="L184" i="29"/>
  <c r="R184" i="29" s="1"/>
  <c r="N169" i="29"/>
  <c r="T169" i="29" s="1"/>
  <c r="L169" i="29"/>
  <c r="R169" i="29" s="1"/>
  <c r="N168" i="29"/>
  <c r="T168" i="29" s="1"/>
  <c r="L168" i="29"/>
  <c r="R168" i="29" s="1"/>
  <c r="N154" i="29"/>
  <c r="T154" i="29" s="1"/>
  <c r="N162" i="29"/>
  <c r="T162" i="29" s="1"/>
  <c r="L162" i="29"/>
  <c r="R162" i="29" s="1"/>
  <c r="N161" i="29"/>
  <c r="T161" i="29" s="1"/>
  <c r="T166" i="29" s="1"/>
  <c r="L161" i="29"/>
  <c r="R161" i="29" s="1"/>
  <c r="L154" i="29"/>
  <c r="R154" i="29" s="1"/>
  <c r="L155" i="29"/>
  <c r="R155" i="29" s="1"/>
  <c r="N155" i="29"/>
  <c r="T155" i="29" s="1"/>
  <c r="L156" i="29"/>
  <c r="R156" i="29" s="1"/>
  <c r="N156" i="29"/>
  <c r="T156" i="29" s="1"/>
  <c r="N153" i="29"/>
  <c r="T153" i="29" s="1"/>
  <c r="L153" i="29"/>
  <c r="R153" i="29" s="1"/>
  <c r="N152" i="29"/>
  <c r="T152" i="29" s="1"/>
  <c r="L152" i="29"/>
  <c r="R152" i="29" s="1"/>
  <c r="G148" i="29"/>
  <c r="G166" i="29"/>
  <c r="G157" i="29"/>
  <c r="G144" i="29"/>
  <c r="Q144" i="29" s="1"/>
  <c r="G143" i="29"/>
  <c r="Q143" i="29" s="1"/>
  <c r="G139" i="29"/>
  <c r="G138" i="29"/>
  <c r="Q138" i="29" s="1"/>
  <c r="N134" i="29"/>
  <c r="T134" i="29" s="1"/>
  <c r="N133" i="29"/>
  <c r="T133" i="29" s="1"/>
  <c r="T135" i="29" s="1"/>
  <c r="L118" i="29"/>
  <c r="R118" i="29" s="1"/>
  <c r="L119" i="29"/>
  <c r="R119" i="29" s="1"/>
  <c r="L120" i="29"/>
  <c r="R120" i="29" s="1"/>
  <c r="L121" i="29"/>
  <c r="R121" i="29" s="1"/>
  <c r="L122" i="29"/>
  <c r="R122" i="29" s="1"/>
  <c r="L123" i="29"/>
  <c r="R123" i="29" s="1"/>
  <c r="L124" i="29"/>
  <c r="R124" i="29" s="1"/>
  <c r="L117" i="29"/>
  <c r="R117" i="29" s="1"/>
  <c r="L116" i="29"/>
  <c r="R116" i="29" s="1"/>
  <c r="N128" i="29"/>
  <c r="T128" i="29" s="1"/>
  <c r="N118" i="29"/>
  <c r="T118" i="29" s="1"/>
  <c r="N119" i="29"/>
  <c r="T119" i="29" s="1"/>
  <c r="N120" i="29"/>
  <c r="T120" i="29" s="1"/>
  <c r="N121" i="29"/>
  <c r="T121" i="29" s="1"/>
  <c r="N122" i="29"/>
  <c r="T122" i="29" s="1"/>
  <c r="N123" i="29"/>
  <c r="T123" i="29" s="1"/>
  <c r="N124" i="29"/>
  <c r="T124" i="29" s="1"/>
  <c r="N116" i="29"/>
  <c r="T116" i="29" s="1"/>
  <c r="N117" i="29"/>
  <c r="T117" i="29" s="1"/>
  <c r="N95" i="29"/>
  <c r="T95" i="29" s="1"/>
  <c r="N94" i="29"/>
  <c r="T94" i="29" s="1"/>
  <c r="L101" i="29"/>
  <c r="R101" i="29" s="1"/>
  <c r="L95" i="29"/>
  <c r="R95" i="29" s="1"/>
  <c r="L94" i="29"/>
  <c r="R94" i="29" s="1"/>
  <c r="R96" i="29" s="1"/>
  <c r="G29" i="29"/>
  <c r="D272" i="29"/>
  <c r="N112" i="29"/>
  <c r="T112" i="29" s="1"/>
  <c r="G111" i="29"/>
  <c r="G107" i="29"/>
  <c r="G103" i="29"/>
  <c r="G102" i="29"/>
  <c r="G100" i="29"/>
  <c r="G99" i="29"/>
  <c r="L96" i="29" l="1"/>
  <c r="R192" i="29"/>
  <c r="Q145" i="29"/>
  <c r="T125" i="29"/>
  <c r="R166" i="29"/>
  <c r="R125" i="29"/>
  <c r="T192" i="29"/>
  <c r="N218" i="29"/>
  <c r="T215" i="29"/>
  <c r="T218" i="29" s="1"/>
  <c r="R199" i="29"/>
  <c r="R206" i="29"/>
  <c r="R179" i="29"/>
  <c r="T199" i="29"/>
  <c r="T206" i="29"/>
  <c r="S191" i="29"/>
  <c r="S229" i="29"/>
  <c r="S225" i="29"/>
  <c r="S226" i="29" s="1"/>
  <c r="M245" i="29"/>
  <c r="T179" i="29"/>
  <c r="L206" i="29"/>
  <c r="G212" i="29"/>
  <c r="N209" i="29"/>
  <c r="M209" i="29"/>
  <c r="L209" i="29"/>
  <c r="Q209" i="29"/>
  <c r="Q212" i="29" s="1"/>
  <c r="N221" i="29"/>
  <c r="Q221" i="29"/>
  <c r="Q222" i="29" s="1"/>
  <c r="L181" i="29"/>
  <c r="Q181" i="29"/>
  <c r="Q182" i="29" s="1"/>
  <c r="T157" i="29"/>
  <c r="R157" i="29"/>
  <c r="T96" i="29"/>
  <c r="N139" i="29"/>
  <c r="T139" i="29" s="1"/>
  <c r="Q139" i="29"/>
  <c r="Q140" i="29" s="1"/>
  <c r="N148" i="29"/>
  <c r="Q148" i="29"/>
  <c r="Q149" i="29" s="1"/>
  <c r="G113" i="29"/>
  <c r="Q113" i="29"/>
  <c r="M188" i="29"/>
  <c r="S188" i="29" s="1"/>
  <c r="M243" i="29"/>
  <c r="M240" i="29"/>
  <c r="F255" i="29"/>
  <c r="F252" i="29"/>
  <c r="F254" i="29"/>
  <c r="M244" i="29"/>
  <c r="F251" i="29"/>
  <c r="M242" i="29"/>
  <c r="F253" i="29"/>
  <c r="M241" i="29"/>
  <c r="M235" i="29"/>
  <c r="M99" i="29"/>
  <c r="S99" i="29" s="1"/>
  <c r="Q99" i="29"/>
  <c r="L29" i="29"/>
  <c r="R29" i="29" s="1"/>
  <c r="Q29" i="29"/>
  <c r="N206" i="29"/>
  <c r="N100" i="29"/>
  <c r="T100" i="29" s="1"/>
  <c r="Q100" i="29"/>
  <c r="L102" i="29"/>
  <c r="R102" i="29" s="1"/>
  <c r="Q102" i="29"/>
  <c r="M103" i="29"/>
  <c r="S103" i="29" s="1"/>
  <c r="Q103" i="29"/>
  <c r="L107" i="29"/>
  <c r="Q107" i="29"/>
  <c r="Q108" i="29" s="1"/>
  <c r="L192" i="29"/>
  <c r="G222" i="29"/>
  <c r="M143" i="29"/>
  <c r="S143" i="29" s="1"/>
  <c r="M196" i="29"/>
  <c r="S196" i="29" s="1"/>
  <c r="M215" i="29"/>
  <c r="S215" i="29" s="1"/>
  <c r="M129" i="29"/>
  <c r="S129" i="29" s="1"/>
  <c r="M144" i="29"/>
  <c r="S144" i="29" s="1"/>
  <c r="M229" i="29"/>
  <c r="G145" i="29"/>
  <c r="M198" i="29"/>
  <c r="S198" i="29" s="1"/>
  <c r="M205" i="29"/>
  <c r="S205" i="29" s="1"/>
  <c r="L100" i="29"/>
  <c r="R100" i="29" s="1"/>
  <c r="N144" i="29"/>
  <c r="T144" i="29" s="1"/>
  <c r="M195" i="29"/>
  <c r="S195" i="29" s="1"/>
  <c r="M216" i="29"/>
  <c r="S216" i="29" s="1"/>
  <c r="L225" i="29"/>
  <c r="L226" i="29" s="1"/>
  <c r="L231" i="29"/>
  <c r="L221" i="29"/>
  <c r="M225" i="29"/>
  <c r="M226" i="29" s="1"/>
  <c r="M230" i="29"/>
  <c r="S230" i="29" s="1"/>
  <c r="M138" i="29"/>
  <c r="S138" i="29" s="1"/>
  <c r="M197" i="29"/>
  <c r="S197" i="29" s="1"/>
  <c r="M204" i="29"/>
  <c r="S204" i="29" s="1"/>
  <c r="M221" i="29"/>
  <c r="N225" i="29"/>
  <c r="N226" i="29" s="1"/>
  <c r="L199" i="29"/>
  <c r="M217" i="29"/>
  <c r="S217" i="29" s="1"/>
  <c r="L139" i="29"/>
  <c r="R139" i="29" s="1"/>
  <c r="L148" i="29"/>
  <c r="M194" i="29"/>
  <c r="S194" i="29" s="1"/>
  <c r="N199" i="29"/>
  <c r="M203" i="29"/>
  <c r="S203" i="29" s="1"/>
  <c r="S206" i="29" s="1"/>
  <c r="L218" i="29"/>
  <c r="L125" i="29"/>
  <c r="N125" i="29"/>
  <c r="L129" i="29"/>
  <c r="R129" i="29" s="1"/>
  <c r="L99" i="29"/>
  <c r="R99" i="29" s="1"/>
  <c r="L133" i="29"/>
  <c r="R133" i="29" s="1"/>
  <c r="L144" i="29"/>
  <c r="R144" i="29" s="1"/>
  <c r="N181" i="29"/>
  <c r="N129" i="29"/>
  <c r="L134" i="29"/>
  <c r="R134" i="29" s="1"/>
  <c r="N143" i="29"/>
  <c r="T143" i="29" s="1"/>
  <c r="L128" i="29"/>
  <c r="R128" i="29" s="1"/>
  <c r="R130" i="29" s="1"/>
  <c r="G149" i="29"/>
  <c r="N135" i="29"/>
  <c r="N29" i="29"/>
  <c r="T29" i="29" s="1"/>
  <c r="L103" i="29"/>
  <c r="R103" i="29" s="1"/>
  <c r="M100" i="29"/>
  <c r="S100" i="29" s="1"/>
  <c r="M107" i="29"/>
  <c r="M124" i="29"/>
  <c r="S124" i="29" s="1"/>
  <c r="M139" i="29"/>
  <c r="S139" i="29" s="1"/>
  <c r="L143" i="29"/>
  <c r="R143" i="29" s="1"/>
  <c r="L157" i="29"/>
  <c r="N166" i="29"/>
  <c r="M163" i="29"/>
  <c r="S163" i="29" s="1"/>
  <c r="M174" i="29"/>
  <c r="S174" i="29" s="1"/>
  <c r="M181" i="29"/>
  <c r="M123" i="29"/>
  <c r="S123" i="29" s="1"/>
  <c r="N138" i="29"/>
  <c r="M152" i="29"/>
  <c r="S152" i="29" s="1"/>
  <c r="M169" i="29"/>
  <c r="S169" i="29" s="1"/>
  <c r="G108" i="29"/>
  <c r="M102" i="29"/>
  <c r="S102" i="29" s="1"/>
  <c r="N99" i="29"/>
  <c r="T99" i="29" s="1"/>
  <c r="M112" i="29"/>
  <c r="S112" i="29" s="1"/>
  <c r="M122" i="29"/>
  <c r="S122" i="29" s="1"/>
  <c r="M128" i="29"/>
  <c r="L111" i="29"/>
  <c r="R111" i="29" s="1"/>
  <c r="N157" i="29"/>
  <c r="M155" i="29"/>
  <c r="S155" i="29" s="1"/>
  <c r="M162" i="29"/>
  <c r="S162" i="29" s="1"/>
  <c r="M165" i="29"/>
  <c r="S165" i="29" s="1"/>
  <c r="M176" i="29"/>
  <c r="S176" i="29" s="1"/>
  <c r="M187" i="29"/>
  <c r="S187" i="29" s="1"/>
  <c r="M111" i="29"/>
  <c r="S111" i="29" s="1"/>
  <c r="M101" i="29"/>
  <c r="S101" i="29" s="1"/>
  <c r="N111" i="29"/>
  <c r="T111" i="29" s="1"/>
  <c r="T113" i="29" s="1"/>
  <c r="M121" i="29"/>
  <c r="S121" i="29" s="1"/>
  <c r="L112" i="29"/>
  <c r="R112" i="29" s="1"/>
  <c r="G140" i="29"/>
  <c r="M173" i="29"/>
  <c r="S173" i="29" s="1"/>
  <c r="M171" i="29"/>
  <c r="S171" i="29" s="1"/>
  <c r="M190" i="29"/>
  <c r="S190" i="29" s="1"/>
  <c r="N107" i="29"/>
  <c r="M120" i="29"/>
  <c r="S120" i="29" s="1"/>
  <c r="M153" i="29"/>
  <c r="S153" i="29" s="1"/>
  <c r="M154" i="29"/>
  <c r="S154" i="29" s="1"/>
  <c r="M184" i="29"/>
  <c r="S184" i="29" s="1"/>
  <c r="M178" i="29"/>
  <c r="S178" i="29" s="1"/>
  <c r="M170" i="29"/>
  <c r="S170" i="29" s="1"/>
  <c r="M189" i="29"/>
  <c r="S189" i="29" s="1"/>
  <c r="M94" i="29"/>
  <c r="S94" i="29" s="1"/>
  <c r="M119" i="29"/>
  <c r="S119" i="29" s="1"/>
  <c r="M133" i="29"/>
  <c r="S133" i="29" s="1"/>
  <c r="L138" i="29"/>
  <c r="M164" i="29"/>
  <c r="S164" i="29" s="1"/>
  <c r="M175" i="29"/>
  <c r="S175" i="29" s="1"/>
  <c r="M186" i="29"/>
  <c r="S186" i="29" s="1"/>
  <c r="M116" i="29"/>
  <c r="S116" i="29" s="1"/>
  <c r="M134" i="29"/>
  <c r="S134" i="29" s="1"/>
  <c r="L166" i="29"/>
  <c r="M168" i="29"/>
  <c r="S168" i="29" s="1"/>
  <c r="M172" i="29"/>
  <c r="S172" i="29" s="1"/>
  <c r="M191" i="29"/>
  <c r="M95" i="29"/>
  <c r="S95" i="29" s="1"/>
  <c r="M118" i="29"/>
  <c r="S118" i="29" s="1"/>
  <c r="M148" i="29"/>
  <c r="G104" i="29"/>
  <c r="M117" i="29"/>
  <c r="S117" i="29" s="1"/>
  <c r="M156" i="29"/>
  <c r="S156" i="29" s="1"/>
  <c r="M161" i="29"/>
  <c r="S161" i="29" s="1"/>
  <c r="M185" i="29"/>
  <c r="S185" i="29" s="1"/>
  <c r="M177" i="29"/>
  <c r="S177" i="29" s="1"/>
  <c r="N192" i="29"/>
  <c r="N179" i="29"/>
  <c r="L179" i="29"/>
  <c r="M29" i="29"/>
  <c r="S29" i="29" s="1"/>
  <c r="S166" i="29" l="1"/>
  <c r="S244" i="29"/>
  <c r="T145" i="29"/>
  <c r="M145" i="29"/>
  <c r="T200" i="29"/>
  <c r="R145" i="29"/>
  <c r="S192" i="29"/>
  <c r="S200" i="29" s="1"/>
  <c r="R209" i="29"/>
  <c r="R212" i="29" s="1"/>
  <c r="L212" i="29"/>
  <c r="S231" i="29"/>
  <c r="M246" i="29"/>
  <c r="S209" i="29"/>
  <c r="S212" i="29" s="1"/>
  <c r="M212" i="29"/>
  <c r="S179" i="29"/>
  <c r="S125" i="29"/>
  <c r="T209" i="29"/>
  <c r="T212" i="29" s="1"/>
  <c r="N212" i="29"/>
  <c r="R135" i="29"/>
  <c r="S199" i="29"/>
  <c r="S96" i="29"/>
  <c r="S218" i="29"/>
  <c r="R200" i="29"/>
  <c r="M182" i="29"/>
  <c r="S181" i="29"/>
  <c r="S182" i="29" s="1"/>
  <c r="L222" i="29"/>
  <c r="R221" i="29"/>
  <c r="R222" i="29" s="1"/>
  <c r="L182" i="29"/>
  <c r="L200" i="29" s="1"/>
  <c r="R181" i="29"/>
  <c r="R182" i="29" s="1"/>
  <c r="L130" i="29"/>
  <c r="N182" i="29"/>
  <c r="N200" i="29" s="1"/>
  <c r="T181" i="29"/>
  <c r="T182" i="29" s="1"/>
  <c r="M222" i="29"/>
  <c r="S221" i="29"/>
  <c r="S222" i="29" s="1"/>
  <c r="M140" i="29"/>
  <c r="N222" i="29"/>
  <c r="T221" i="29"/>
  <c r="T222" i="29" s="1"/>
  <c r="S113" i="29"/>
  <c r="L140" i="29"/>
  <c r="R138" i="29"/>
  <c r="R140" i="29" s="1"/>
  <c r="N130" i="29"/>
  <c r="T129" i="29"/>
  <c r="T130" i="29" s="1"/>
  <c r="S135" i="29"/>
  <c r="S157" i="29"/>
  <c r="N149" i="29"/>
  <c r="T148" i="29"/>
  <c r="T149" i="29" s="1"/>
  <c r="R113" i="29"/>
  <c r="R104" i="29"/>
  <c r="L149" i="29"/>
  <c r="R148" i="29"/>
  <c r="R149" i="29" s="1"/>
  <c r="S140" i="29"/>
  <c r="Q104" i="29"/>
  <c r="M149" i="29"/>
  <c r="S148" i="29"/>
  <c r="S149" i="29" s="1"/>
  <c r="M130" i="29"/>
  <c r="S128" i="29"/>
  <c r="S130" i="29" s="1"/>
  <c r="N140" i="29"/>
  <c r="T138" i="29"/>
  <c r="T140" i="29" s="1"/>
  <c r="S104" i="29"/>
  <c r="S145" i="29"/>
  <c r="M108" i="29"/>
  <c r="S107" i="29"/>
  <c r="S108" i="29" s="1"/>
  <c r="M166" i="29"/>
  <c r="L108" i="29"/>
  <c r="R107" i="29"/>
  <c r="R108" i="29" s="1"/>
  <c r="N108" i="29"/>
  <c r="T107" i="29"/>
  <c r="T108" i="29" s="1"/>
  <c r="M199" i="29"/>
  <c r="M218" i="29"/>
  <c r="M231" i="29"/>
  <c r="M179" i="29"/>
  <c r="M135" i="29"/>
  <c r="M157" i="29"/>
  <c r="M206" i="29"/>
  <c r="L104" i="29"/>
  <c r="N145" i="29"/>
  <c r="L135" i="29"/>
  <c r="L113" i="29"/>
  <c r="L145" i="29"/>
  <c r="M125" i="29"/>
  <c r="M192" i="29"/>
  <c r="M200" i="29" l="1"/>
  <c r="Q90" i="29" l="1"/>
  <c r="Q91" i="29" s="1"/>
  <c r="G86" i="29"/>
  <c r="Q86" i="29" s="1"/>
  <c r="G85" i="29"/>
  <c r="Q85" i="29" s="1"/>
  <c r="G84" i="29"/>
  <c r="Q84" i="29" s="1"/>
  <c r="G78" i="29"/>
  <c r="Q78" i="29" s="1"/>
  <c r="G79" i="29"/>
  <c r="Q79" i="29" s="1"/>
  <c r="G80" i="29"/>
  <c r="Q80" i="29" s="1"/>
  <c r="G77" i="29"/>
  <c r="Q77" i="29" s="1"/>
  <c r="G76" i="29"/>
  <c r="Q76" i="29" s="1"/>
  <c r="L68" i="29"/>
  <c r="R68" i="29" s="1"/>
  <c r="G70" i="29"/>
  <c r="Q70" i="29" s="1"/>
  <c r="G71" i="29"/>
  <c r="Q71" i="29" s="1"/>
  <c r="G72" i="29"/>
  <c r="Q72" i="29" s="1"/>
  <c r="G69" i="29"/>
  <c r="Q69" i="29" s="1"/>
  <c r="G68" i="29"/>
  <c r="Q68" i="29" s="1"/>
  <c r="G64" i="29"/>
  <c r="Q64" i="29" s="1"/>
  <c r="Q65" i="29" s="1"/>
  <c r="G42" i="29"/>
  <c r="Q42" i="29" s="1"/>
  <c r="G43" i="29"/>
  <c r="Q43" i="29" s="1"/>
  <c r="G44" i="29"/>
  <c r="Q44" i="29" s="1"/>
  <c r="G45" i="29"/>
  <c r="Q45" i="29" s="1"/>
  <c r="G46" i="29"/>
  <c r="Q46" i="29" s="1"/>
  <c r="G47" i="29"/>
  <c r="Q47" i="29" s="1"/>
  <c r="G48" i="29"/>
  <c r="Q48" i="29" s="1"/>
  <c r="G49" i="29"/>
  <c r="Q49" i="29" s="1"/>
  <c r="G50" i="29"/>
  <c r="Q50" i="29" s="1"/>
  <c r="G51" i="29"/>
  <c r="Q51" i="29" s="1"/>
  <c r="G52" i="29"/>
  <c r="Q52" i="29" s="1"/>
  <c r="G53" i="29"/>
  <c r="Q53" i="29" s="1"/>
  <c r="G54" i="29"/>
  <c r="Q54" i="29" s="1"/>
  <c r="G55" i="29"/>
  <c r="Q55" i="29" s="1"/>
  <c r="G56" i="29"/>
  <c r="Q56" i="29" s="1"/>
  <c r="G57" i="29"/>
  <c r="Q57" i="29" s="1"/>
  <c r="G58" i="29"/>
  <c r="Q58" i="29" s="1"/>
  <c r="G59" i="29"/>
  <c r="Q59" i="29" s="1"/>
  <c r="G60" i="29"/>
  <c r="Q60" i="29" s="1"/>
  <c r="G41" i="29"/>
  <c r="Q41" i="29" s="1"/>
  <c r="G35" i="29"/>
  <c r="Q35" i="29" s="1"/>
  <c r="G36" i="29"/>
  <c r="Q36" i="29" s="1"/>
  <c r="G37" i="29"/>
  <c r="Q37" i="29" s="1"/>
  <c r="G38" i="29"/>
  <c r="Q38" i="29" s="1"/>
  <c r="G39" i="29"/>
  <c r="Q39" i="29" s="1"/>
  <c r="G34" i="29"/>
  <c r="Q34" i="29" s="1"/>
  <c r="G25" i="29"/>
  <c r="Q25" i="29" s="1"/>
  <c r="G26" i="29"/>
  <c r="Q26" i="29" s="1"/>
  <c r="G27" i="29"/>
  <c r="Q27" i="29" s="1"/>
  <c r="G28" i="29"/>
  <c r="Q28" i="29" s="1"/>
  <c r="G24" i="29"/>
  <c r="Q24" i="29" s="1"/>
  <c r="G23" i="29"/>
  <c r="Q23" i="29" s="1"/>
  <c r="G20" i="29"/>
  <c r="G19" i="29"/>
  <c r="Q19" i="29" s="1"/>
  <c r="Q20" i="29" s="1"/>
  <c r="G12" i="29"/>
  <c r="Q12" i="29" s="1"/>
  <c r="G13" i="29"/>
  <c r="Q13" i="29" s="1"/>
  <c r="G14" i="29"/>
  <c r="Q14" i="29" s="1"/>
  <c r="G15" i="29"/>
  <c r="Q15" i="29" s="1"/>
  <c r="G11" i="29"/>
  <c r="Q11" i="29" s="1"/>
  <c r="G28" i="27"/>
  <c r="G27" i="27"/>
  <c r="G182" i="29"/>
  <c r="G192" i="29"/>
  <c r="H26" i="27" l="1"/>
  <c r="D2" i="29" s="1"/>
  <c r="Q73" i="29"/>
  <c r="Q87" i="29"/>
  <c r="Q16" i="29"/>
  <c r="Q61" i="29"/>
  <c r="Q81" i="29"/>
  <c r="Q30" i="29"/>
  <c r="G61" i="29"/>
  <c r="M11" i="29"/>
  <c r="S11" i="29" s="1"/>
  <c r="N11" i="29"/>
  <c r="T11" i="29" s="1"/>
  <c r="L11" i="29"/>
  <c r="R11" i="29" s="1"/>
  <c r="N28" i="29"/>
  <c r="T28" i="29" s="1"/>
  <c r="L28" i="29"/>
  <c r="R28" i="29" s="1"/>
  <c r="M28" i="29"/>
  <c r="S28" i="29" s="1"/>
  <c r="M15" i="29"/>
  <c r="S15" i="29" s="1"/>
  <c r="L15" i="29"/>
  <c r="R15" i="29" s="1"/>
  <c r="N15" i="29"/>
  <c r="T15" i="29" s="1"/>
  <c r="M26" i="29"/>
  <c r="S26" i="29" s="1"/>
  <c r="L26" i="29"/>
  <c r="R26" i="29" s="1"/>
  <c r="N26" i="29"/>
  <c r="T26" i="29" s="1"/>
  <c r="L38" i="29"/>
  <c r="R38" i="29" s="1"/>
  <c r="N38" i="29"/>
  <c r="T38" i="29" s="1"/>
  <c r="M38" i="29"/>
  <c r="S38" i="29" s="1"/>
  <c r="M57" i="29"/>
  <c r="S57" i="29" s="1"/>
  <c r="L57" i="29"/>
  <c r="R57" i="29" s="1"/>
  <c r="N57" i="29"/>
  <c r="T57" i="29" s="1"/>
  <c r="M49" i="29"/>
  <c r="S49" i="29" s="1"/>
  <c r="N49" i="29"/>
  <c r="T49" i="29" s="1"/>
  <c r="L49" i="29"/>
  <c r="R49" i="29" s="1"/>
  <c r="N14" i="29"/>
  <c r="T14" i="29" s="1"/>
  <c r="L14" i="29"/>
  <c r="R14" i="29" s="1"/>
  <c r="M14" i="29"/>
  <c r="S14" i="29" s="1"/>
  <c r="M25" i="29"/>
  <c r="S25" i="29" s="1"/>
  <c r="N25" i="29"/>
  <c r="T25" i="29" s="1"/>
  <c r="L25" i="29"/>
  <c r="R25" i="29" s="1"/>
  <c r="M37" i="29"/>
  <c r="S37" i="29" s="1"/>
  <c r="L37" i="29"/>
  <c r="R37" i="29" s="1"/>
  <c r="N37" i="29"/>
  <c r="T37" i="29" s="1"/>
  <c r="L56" i="29"/>
  <c r="R56" i="29" s="1"/>
  <c r="N56" i="29"/>
  <c r="T56" i="29" s="1"/>
  <c r="M56" i="29"/>
  <c r="S56" i="29" s="1"/>
  <c r="N48" i="29"/>
  <c r="T48" i="29" s="1"/>
  <c r="M48" i="29"/>
  <c r="S48" i="29" s="1"/>
  <c r="L48" i="29"/>
  <c r="R48" i="29" s="1"/>
  <c r="N68" i="29"/>
  <c r="T68" i="29" s="1"/>
  <c r="M68" i="29"/>
  <c r="S68" i="29" s="1"/>
  <c r="L55" i="29"/>
  <c r="R55" i="29" s="1"/>
  <c r="N55" i="29"/>
  <c r="T55" i="29" s="1"/>
  <c r="M55" i="29"/>
  <c r="S55" i="29" s="1"/>
  <c r="L12" i="29"/>
  <c r="R12" i="29" s="1"/>
  <c r="M12" i="29"/>
  <c r="S12" i="29" s="1"/>
  <c r="N12" i="29"/>
  <c r="T12" i="29" s="1"/>
  <c r="N46" i="29"/>
  <c r="T46" i="29" s="1"/>
  <c r="M46" i="29"/>
  <c r="S46" i="29" s="1"/>
  <c r="L46" i="29"/>
  <c r="R46" i="29" s="1"/>
  <c r="M76" i="29"/>
  <c r="S76" i="29" s="1"/>
  <c r="L76" i="29"/>
  <c r="R76" i="29" s="1"/>
  <c r="N76" i="29"/>
  <c r="T76" i="29" s="1"/>
  <c r="N19" i="29"/>
  <c r="M19" i="29"/>
  <c r="L19" i="29"/>
  <c r="L23" i="29"/>
  <c r="N23" i="29"/>
  <c r="M23" i="29"/>
  <c r="M41" i="29"/>
  <c r="S41" i="29" s="1"/>
  <c r="L41" i="29"/>
  <c r="R41" i="29" s="1"/>
  <c r="N41" i="29"/>
  <c r="T41" i="29" s="1"/>
  <c r="L53" i="29"/>
  <c r="R53" i="29" s="1"/>
  <c r="M53" i="29"/>
  <c r="S53" i="29" s="1"/>
  <c r="N53" i="29"/>
  <c r="T53" i="29" s="1"/>
  <c r="N45" i="29"/>
  <c r="T45" i="29" s="1"/>
  <c r="M45" i="29"/>
  <c r="S45" i="29" s="1"/>
  <c r="L45" i="29"/>
  <c r="R45" i="29" s="1"/>
  <c r="N64" i="29"/>
  <c r="M64" i="29"/>
  <c r="L64" i="29"/>
  <c r="L71" i="29"/>
  <c r="R71" i="29" s="1"/>
  <c r="M71" i="29"/>
  <c r="S71" i="29" s="1"/>
  <c r="N71" i="29"/>
  <c r="T71" i="29" s="1"/>
  <c r="N77" i="29"/>
  <c r="T77" i="29" s="1"/>
  <c r="L77" i="29"/>
  <c r="R77" i="29" s="1"/>
  <c r="M77" i="29"/>
  <c r="S77" i="29" s="1"/>
  <c r="N84" i="29"/>
  <c r="T84" i="29" s="1"/>
  <c r="M84" i="29"/>
  <c r="S84" i="29" s="1"/>
  <c r="L84" i="29"/>
  <c r="R84" i="29" s="1"/>
  <c r="L13" i="29"/>
  <c r="R13" i="29" s="1"/>
  <c r="M13" i="29"/>
  <c r="S13" i="29" s="1"/>
  <c r="N13" i="29"/>
  <c r="T13" i="29" s="1"/>
  <c r="N36" i="29"/>
  <c r="T36" i="29" s="1"/>
  <c r="L36" i="29"/>
  <c r="R36" i="29" s="1"/>
  <c r="M36" i="29"/>
  <c r="S36" i="29" s="1"/>
  <c r="L47" i="29"/>
  <c r="R47" i="29" s="1"/>
  <c r="M47" i="29"/>
  <c r="S47" i="29" s="1"/>
  <c r="N47" i="29"/>
  <c r="T47" i="29" s="1"/>
  <c r="M69" i="29"/>
  <c r="S69" i="29" s="1"/>
  <c r="N69" i="29"/>
  <c r="T69" i="29" s="1"/>
  <c r="L69" i="29"/>
  <c r="R69" i="29" s="1"/>
  <c r="N35" i="29"/>
  <c r="T35" i="29" s="1"/>
  <c r="M35" i="29"/>
  <c r="S35" i="29" s="1"/>
  <c r="L35" i="29"/>
  <c r="R35" i="29" s="1"/>
  <c r="N54" i="29"/>
  <c r="T54" i="29" s="1"/>
  <c r="M54" i="29"/>
  <c r="S54" i="29" s="1"/>
  <c r="L54" i="29"/>
  <c r="R54" i="29" s="1"/>
  <c r="N72" i="29"/>
  <c r="T72" i="29" s="1"/>
  <c r="M72" i="29"/>
  <c r="S72" i="29" s="1"/>
  <c r="L72" i="29"/>
  <c r="R72" i="29" s="1"/>
  <c r="L24" i="29"/>
  <c r="R24" i="29" s="1"/>
  <c r="M24" i="29"/>
  <c r="S24" i="29" s="1"/>
  <c r="N24" i="29"/>
  <c r="T24" i="29" s="1"/>
  <c r="N60" i="29"/>
  <c r="T60" i="29" s="1"/>
  <c r="M60" i="29"/>
  <c r="S60" i="29" s="1"/>
  <c r="L60" i="29"/>
  <c r="R60" i="29" s="1"/>
  <c r="N52" i="29"/>
  <c r="T52" i="29" s="1"/>
  <c r="M52" i="29"/>
  <c r="S52" i="29" s="1"/>
  <c r="L52" i="29"/>
  <c r="R52" i="29" s="1"/>
  <c r="M44" i="29"/>
  <c r="S44" i="29" s="1"/>
  <c r="L44" i="29"/>
  <c r="R44" i="29" s="1"/>
  <c r="N44" i="29"/>
  <c r="T44" i="29" s="1"/>
  <c r="G65" i="29"/>
  <c r="N70" i="29"/>
  <c r="T70" i="29" s="1"/>
  <c r="L70" i="29"/>
  <c r="R70" i="29" s="1"/>
  <c r="M70" i="29"/>
  <c r="S70" i="29" s="1"/>
  <c r="N80" i="29"/>
  <c r="T80" i="29" s="1"/>
  <c r="L80" i="29"/>
  <c r="R80" i="29" s="1"/>
  <c r="M80" i="29"/>
  <c r="S80" i="29" s="1"/>
  <c r="M85" i="29"/>
  <c r="S85" i="29" s="1"/>
  <c r="L85" i="29"/>
  <c r="R85" i="29" s="1"/>
  <c r="N85" i="29"/>
  <c r="T85" i="29" s="1"/>
  <c r="N34" i="29"/>
  <c r="T34" i="29" s="1"/>
  <c r="M34" i="29"/>
  <c r="S34" i="29" s="1"/>
  <c r="L34" i="29"/>
  <c r="R34" i="29" s="1"/>
  <c r="N59" i="29"/>
  <c r="T59" i="29" s="1"/>
  <c r="L59" i="29"/>
  <c r="R59" i="29" s="1"/>
  <c r="M59" i="29"/>
  <c r="S59" i="29" s="1"/>
  <c r="N51" i="29"/>
  <c r="T51" i="29" s="1"/>
  <c r="M51" i="29"/>
  <c r="S51" i="29" s="1"/>
  <c r="L51" i="29"/>
  <c r="R51" i="29" s="1"/>
  <c r="N43" i="29"/>
  <c r="T43" i="29" s="1"/>
  <c r="L43" i="29"/>
  <c r="R43" i="29" s="1"/>
  <c r="M43" i="29"/>
  <c r="S43" i="29" s="1"/>
  <c r="M79" i="29"/>
  <c r="S79" i="29" s="1"/>
  <c r="N79" i="29"/>
  <c r="T79" i="29" s="1"/>
  <c r="L79" i="29"/>
  <c r="R79" i="29" s="1"/>
  <c r="N86" i="29"/>
  <c r="T86" i="29" s="1"/>
  <c r="M86" i="29"/>
  <c r="S86" i="29" s="1"/>
  <c r="L86" i="29"/>
  <c r="R86" i="29" s="1"/>
  <c r="M27" i="29"/>
  <c r="S27" i="29" s="1"/>
  <c r="L27" i="29"/>
  <c r="R27" i="29" s="1"/>
  <c r="N27" i="29"/>
  <c r="T27" i="29" s="1"/>
  <c r="L39" i="29"/>
  <c r="R39" i="29" s="1"/>
  <c r="N39" i="29"/>
  <c r="T39" i="29" s="1"/>
  <c r="M39" i="29"/>
  <c r="S39" i="29" s="1"/>
  <c r="L58" i="29"/>
  <c r="R58" i="29" s="1"/>
  <c r="N58" i="29"/>
  <c r="T58" i="29" s="1"/>
  <c r="M58" i="29"/>
  <c r="S58" i="29" s="1"/>
  <c r="M50" i="29"/>
  <c r="S50" i="29" s="1"/>
  <c r="L50" i="29"/>
  <c r="R50" i="29" s="1"/>
  <c r="N50" i="29"/>
  <c r="T50" i="29" s="1"/>
  <c r="L42" i="29"/>
  <c r="R42" i="29" s="1"/>
  <c r="N42" i="29"/>
  <c r="T42" i="29" s="1"/>
  <c r="M42" i="29"/>
  <c r="S42" i="29" s="1"/>
  <c r="N78" i="29"/>
  <c r="T78" i="29" s="1"/>
  <c r="L78" i="29"/>
  <c r="R78" i="29" s="1"/>
  <c r="M78" i="29"/>
  <c r="S78" i="29" s="1"/>
  <c r="G91" i="29"/>
  <c r="N90" i="29"/>
  <c r="T90" i="29" s="1"/>
  <c r="T91" i="29" s="1"/>
  <c r="L90" i="29"/>
  <c r="M90" i="29"/>
  <c r="G200" i="29"/>
  <c r="N5" i="29" s="1"/>
  <c r="S242" i="29" l="1"/>
  <c r="T8" i="29"/>
  <c r="J11" i="29"/>
  <c r="J78" i="29"/>
  <c r="J235" i="29"/>
  <c r="J77" i="29"/>
  <c r="R73" i="29"/>
  <c r="S81" i="29"/>
  <c r="L30" i="29"/>
  <c r="R23" i="29"/>
  <c r="R30" i="29" s="1"/>
  <c r="S73" i="29"/>
  <c r="R87" i="29"/>
  <c r="L20" i="29"/>
  <c r="R19" i="29"/>
  <c r="R20" i="29" s="1"/>
  <c r="T73" i="29"/>
  <c r="N30" i="29"/>
  <c r="T23" i="29"/>
  <c r="T30" i="29" s="1"/>
  <c r="S87" i="29"/>
  <c r="L65" i="29"/>
  <c r="R64" i="29"/>
  <c r="R65" i="29" s="1"/>
  <c r="M20" i="29"/>
  <c r="S19" i="29"/>
  <c r="S20" i="29" s="1"/>
  <c r="M91" i="29"/>
  <c r="S90" i="29"/>
  <c r="S91" i="29" s="1"/>
  <c r="S23" i="29"/>
  <c r="S30" i="29" s="1"/>
  <c r="M30" i="29"/>
  <c r="L91" i="29"/>
  <c r="R90" i="29"/>
  <c r="R91" i="29" s="1"/>
  <c r="R61" i="29"/>
  <c r="T87" i="29"/>
  <c r="M65" i="29"/>
  <c r="S64" i="29"/>
  <c r="S65" i="29" s="1"/>
  <c r="N20" i="29"/>
  <c r="T19" i="29"/>
  <c r="T20" i="29" s="1"/>
  <c r="S16" i="29"/>
  <c r="S61" i="29"/>
  <c r="N65" i="29"/>
  <c r="T64" i="29"/>
  <c r="T65" i="29" s="1"/>
  <c r="T81" i="29"/>
  <c r="R16" i="29"/>
  <c r="T16" i="29"/>
  <c r="T61" i="29"/>
  <c r="R81" i="29"/>
  <c r="J242" i="29"/>
  <c r="J241" i="29"/>
  <c r="J244" i="29"/>
  <c r="J240" i="29"/>
  <c r="J254" i="29"/>
  <c r="I48" i="15" s="1"/>
  <c r="J243" i="29"/>
  <c r="J251" i="29"/>
  <c r="I45" i="15" s="1"/>
  <c r="J259" i="29"/>
  <c r="I56" i="15" s="1"/>
  <c r="J252" i="29"/>
  <c r="I46" i="15" s="1"/>
  <c r="J253" i="29"/>
  <c r="I47" i="15" s="1"/>
  <c r="J255" i="29"/>
  <c r="I49" i="15" s="1"/>
  <c r="J120" i="29"/>
  <c r="J116" i="29"/>
  <c r="J123" i="29"/>
  <c r="J118" i="29"/>
  <c r="J121" i="29"/>
  <c r="J124" i="29"/>
  <c r="J119" i="29"/>
  <c r="J117" i="29"/>
  <c r="J122" i="29"/>
  <c r="J112" i="29"/>
  <c r="J128" i="29"/>
  <c r="J133" i="29"/>
  <c r="J134" i="29"/>
  <c r="J129" i="29"/>
  <c r="J130" i="29"/>
  <c r="I121" i="15" s="1"/>
  <c r="J125" i="29"/>
  <c r="I119" i="15" s="1"/>
  <c r="J135" i="29"/>
  <c r="I127" i="15" s="1"/>
  <c r="L61" i="29"/>
  <c r="L16" i="29"/>
  <c r="M61" i="29"/>
  <c r="N16" i="29"/>
  <c r="N61" i="29"/>
  <c r="M16" i="29"/>
  <c r="J140" i="29"/>
  <c r="I129" i="15" s="1"/>
  <c r="J108" i="29"/>
  <c r="I115" i="15" s="1"/>
  <c r="J163" i="29"/>
  <c r="J172" i="29"/>
  <c r="J185" i="29"/>
  <c r="J195" i="29"/>
  <c r="J205" i="29"/>
  <c r="J222" i="29"/>
  <c r="I113" i="15" s="1"/>
  <c r="J209" i="29"/>
  <c r="J148" i="29"/>
  <c r="J99" i="29"/>
  <c r="J72" i="29"/>
  <c r="J38" i="29"/>
  <c r="J47" i="29"/>
  <c r="J55" i="29"/>
  <c r="J29" i="29"/>
  <c r="J100" i="29"/>
  <c r="J85" i="29"/>
  <c r="J165" i="29"/>
  <c r="J174" i="29"/>
  <c r="J187" i="29"/>
  <c r="J197" i="29"/>
  <c r="J210" i="29"/>
  <c r="J230" i="29"/>
  <c r="J138" i="29"/>
  <c r="J90" i="29"/>
  <c r="J68" i="29"/>
  <c r="J41" i="29"/>
  <c r="J49" i="29"/>
  <c r="J57" i="29"/>
  <c r="J19" i="29"/>
  <c r="J86" i="29"/>
  <c r="J166" i="29"/>
  <c r="I73" i="15" s="1"/>
  <c r="J188" i="29"/>
  <c r="J211" i="29"/>
  <c r="J231" i="29"/>
  <c r="I71" i="15" s="1"/>
  <c r="J42" i="29"/>
  <c r="J58" i="29"/>
  <c r="J12" i="29"/>
  <c r="J144" i="29"/>
  <c r="J156" i="29"/>
  <c r="J169" i="29"/>
  <c r="J190" i="29"/>
  <c r="J216" i="29"/>
  <c r="J168" i="29"/>
  <c r="J69" i="29"/>
  <c r="J44" i="29"/>
  <c r="J60" i="29"/>
  <c r="J26" i="29"/>
  <c r="J95" i="29"/>
  <c r="J170" i="29"/>
  <c r="J200" i="29"/>
  <c r="J221" i="29"/>
  <c r="J111" i="29"/>
  <c r="J36" i="29"/>
  <c r="J53" i="29"/>
  <c r="J15" i="29"/>
  <c r="J182" i="29"/>
  <c r="I77" i="15" s="1"/>
  <c r="J218" i="29"/>
  <c r="J152" i="29"/>
  <c r="J71" i="29"/>
  <c r="J46" i="29"/>
  <c r="J54" i="29"/>
  <c r="J28" i="29"/>
  <c r="J149" i="29"/>
  <c r="I133" i="15" s="1"/>
  <c r="J164" i="29"/>
  <c r="J173" i="29"/>
  <c r="J186" i="29"/>
  <c r="J196" i="29"/>
  <c r="J206" i="29"/>
  <c r="I140" i="15" s="1"/>
  <c r="J226" i="29"/>
  <c r="J203" i="29"/>
  <c r="J143" i="29"/>
  <c r="J94" i="29"/>
  <c r="J39" i="29"/>
  <c r="J48" i="29"/>
  <c r="J56" i="29"/>
  <c r="J23" i="29"/>
  <c r="J153" i="29"/>
  <c r="J194" i="29"/>
  <c r="J154" i="29"/>
  <c r="J175" i="29"/>
  <c r="J198" i="29"/>
  <c r="J184" i="29"/>
  <c r="J84" i="29"/>
  <c r="J65" i="29"/>
  <c r="I99" i="15" s="1"/>
  <c r="J50" i="29"/>
  <c r="J24" i="29"/>
  <c r="J155" i="29"/>
  <c r="J179" i="29"/>
  <c r="I75" i="15" s="1"/>
  <c r="J176" i="29"/>
  <c r="J189" i="29"/>
  <c r="J212" i="29"/>
  <c r="J229" i="29"/>
  <c r="J181" i="29"/>
  <c r="J76" i="29"/>
  <c r="J64" i="29"/>
  <c r="J43" i="29"/>
  <c r="J51" i="29"/>
  <c r="J59" i="29"/>
  <c r="J25" i="29"/>
  <c r="J13" i="29"/>
  <c r="J177" i="29"/>
  <c r="J199" i="29"/>
  <c r="I81" i="15" s="1"/>
  <c r="J225" i="29"/>
  <c r="J35" i="29"/>
  <c r="J52" i="29"/>
  <c r="J14" i="29"/>
  <c r="J145" i="29"/>
  <c r="I131" i="15" s="1"/>
  <c r="J79" i="29"/>
  <c r="J157" i="29"/>
  <c r="I135" i="15" s="1"/>
  <c r="J178" i="29"/>
  <c r="J191" i="29"/>
  <c r="I79" i="15" s="1"/>
  <c r="J217" i="29"/>
  <c r="J161" i="29"/>
  <c r="J70" i="29"/>
  <c r="J45" i="29"/>
  <c r="J27" i="29"/>
  <c r="J139" i="29"/>
  <c r="J80" i="29"/>
  <c r="J162" i="29"/>
  <c r="J171" i="29"/>
  <c r="J192" i="29"/>
  <c r="J204" i="29"/>
  <c r="J215" i="29"/>
  <c r="J107" i="29"/>
  <c r="J37" i="29"/>
  <c r="J34" i="29"/>
  <c r="J20" i="29" l="1"/>
  <c r="I93" i="15" s="1"/>
  <c r="I83" i="15"/>
  <c r="I87" i="15" s="1"/>
  <c r="J61" i="29"/>
  <c r="I97" i="15" s="1"/>
  <c r="J16" i="29"/>
  <c r="I91" i="15" s="1"/>
  <c r="H18" i="27"/>
  <c r="G20" i="27"/>
  <c r="G24" i="27"/>
  <c r="G23" i="27"/>
  <c r="G22" i="27"/>
  <c r="G21" i="27"/>
  <c r="G19" i="27"/>
  <c r="J18" i="27"/>
  <c r="I18" i="27"/>
  <c r="G246" i="19" l="1"/>
  <c r="G245" i="19"/>
  <c r="G247" i="19" s="1"/>
  <c r="E247" i="19"/>
  <c r="G80" i="19" l="1"/>
  <c r="G68" i="19"/>
  <c r="E201" i="19"/>
  <c r="E48" i="19"/>
  <c r="E33" i="19"/>
  <c r="D249" i="29" s="1"/>
  <c r="K10" i="19"/>
  <c r="I10" i="19"/>
  <c r="I133" i="19" s="1"/>
  <c r="E52" i="19" l="1"/>
  <c r="D257" i="29" s="1"/>
  <c r="D258" i="29"/>
  <c r="G249" i="29"/>
  <c r="E249" i="29"/>
  <c r="J249" i="29" s="1"/>
  <c r="I43" i="15" s="1"/>
  <c r="F249" i="29"/>
  <c r="K16" i="19"/>
  <c r="I29" i="15" s="1"/>
  <c r="K152" i="19"/>
  <c r="K63" i="19"/>
  <c r="I234" i="19"/>
  <c r="I245" i="19"/>
  <c r="I246" i="19"/>
  <c r="K33" i="19"/>
  <c r="K196" i="19"/>
  <c r="K149" i="19"/>
  <c r="I130" i="19"/>
  <c r="I100" i="19"/>
  <c r="K211" i="19"/>
  <c r="K85" i="19"/>
  <c r="K165" i="19"/>
  <c r="I159" i="19"/>
  <c r="I158" i="19"/>
  <c r="I155" i="19"/>
  <c r="I129" i="19"/>
  <c r="I97" i="19"/>
  <c r="I203" i="19"/>
  <c r="K32" i="19"/>
  <c r="K107" i="19"/>
  <c r="K245" i="19"/>
  <c r="I38" i="19"/>
  <c r="I152" i="19"/>
  <c r="I122" i="19"/>
  <c r="I96" i="19"/>
  <c r="I205" i="19"/>
  <c r="I37" i="19"/>
  <c r="K99" i="19"/>
  <c r="K246" i="19"/>
  <c r="I35" i="19"/>
  <c r="I147" i="19"/>
  <c r="I121" i="19"/>
  <c r="I92" i="19"/>
  <c r="I174" i="19"/>
  <c r="I221" i="19"/>
  <c r="K91" i="19"/>
  <c r="I104" i="19"/>
  <c r="I36" i="19"/>
  <c r="I146" i="19"/>
  <c r="I108" i="19"/>
  <c r="I90" i="19"/>
  <c r="K177" i="19"/>
  <c r="K220" i="19"/>
  <c r="K117" i="19"/>
  <c r="I166" i="19"/>
  <c r="I142" i="19"/>
  <c r="I107" i="19"/>
  <c r="I79" i="19"/>
  <c r="K188" i="19"/>
  <c r="K216" i="19"/>
  <c r="K65" i="19"/>
  <c r="K124" i="19"/>
  <c r="I235" i="19"/>
  <c r="I165" i="19"/>
  <c r="I141" i="19"/>
  <c r="I106" i="19"/>
  <c r="I74" i="19"/>
  <c r="I229" i="19"/>
  <c r="K75" i="19"/>
  <c r="N91" i="29"/>
  <c r="J91" i="29" s="1"/>
  <c r="I107" i="15" s="1"/>
  <c r="I73" i="19"/>
  <c r="I31" i="19"/>
  <c r="I63" i="19"/>
  <c r="I178" i="19"/>
  <c r="K181" i="19"/>
  <c r="K190" i="19"/>
  <c r="I199" i="19"/>
  <c r="K213" i="19"/>
  <c r="K205" i="19"/>
  <c r="I207" i="19"/>
  <c r="I223" i="19"/>
  <c r="K222" i="19"/>
  <c r="I212" i="19"/>
  <c r="K234" i="19"/>
  <c r="I241" i="19"/>
  <c r="K37" i="19"/>
  <c r="K77" i="19"/>
  <c r="K82" i="19"/>
  <c r="K89" i="19"/>
  <c r="K101" i="19"/>
  <c r="K93" i="19"/>
  <c r="K112" i="19"/>
  <c r="K121" i="19"/>
  <c r="K129" i="19"/>
  <c r="K154" i="19"/>
  <c r="I117" i="19"/>
  <c r="I65" i="19"/>
  <c r="K182" i="19"/>
  <c r="K189" i="19"/>
  <c r="I198" i="19"/>
  <c r="K212" i="19"/>
  <c r="K204" i="19"/>
  <c r="I206" i="19"/>
  <c r="I222" i="19"/>
  <c r="K221" i="19"/>
  <c r="I216" i="19"/>
  <c r="I230" i="19"/>
  <c r="I236" i="19"/>
  <c r="I239" i="19"/>
  <c r="I16" i="19"/>
  <c r="K36" i="19"/>
  <c r="K66" i="19"/>
  <c r="K76" i="19"/>
  <c r="K87" i="19"/>
  <c r="K108" i="19"/>
  <c r="K100" i="19"/>
  <c r="K92" i="19"/>
  <c r="K114" i="19"/>
  <c r="K125" i="19"/>
  <c r="K130" i="19"/>
  <c r="K146" i="19"/>
  <c r="I50" i="19"/>
  <c r="I173" i="19"/>
  <c r="I175" i="19" s="1"/>
  <c r="K178" i="19"/>
  <c r="K179" i="19" s="1"/>
  <c r="I187" i="19"/>
  <c r="K200" i="19"/>
  <c r="K210" i="19"/>
  <c r="I213" i="19"/>
  <c r="I204" i="19"/>
  <c r="I220" i="19"/>
  <c r="K219" i="19"/>
  <c r="K228" i="19"/>
  <c r="K236" i="19"/>
  <c r="K241" i="19"/>
  <c r="K31" i="19"/>
  <c r="K64" i="19"/>
  <c r="K74" i="19"/>
  <c r="K84" i="19"/>
  <c r="K106" i="19"/>
  <c r="K98" i="19"/>
  <c r="K90" i="19"/>
  <c r="K116" i="19"/>
  <c r="K123" i="19"/>
  <c r="K139" i="19"/>
  <c r="K148" i="19"/>
  <c r="K158" i="19"/>
  <c r="K166" i="19"/>
  <c r="I67" i="19"/>
  <c r="K173" i="19"/>
  <c r="I185" i="19"/>
  <c r="I191" i="19"/>
  <c r="K199" i="19"/>
  <c r="K209" i="19"/>
  <c r="I211" i="19"/>
  <c r="K218" i="19"/>
  <c r="I219" i="19"/>
  <c r="K235" i="19"/>
  <c r="K239" i="19"/>
  <c r="K35" i="19"/>
  <c r="K46" i="19"/>
  <c r="I70" i="19"/>
  <c r="K79" i="19"/>
  <c r="K83" i="19"/>
  <c r="K105" i="19"/>
  <c r="K97" i="19"/>
  <c r="K115" i="19"/>
  <c r="K122" i="19"/>
  <c r="K143" i="19"/>
  <c r="N103" i="29" s="1"/>
  <c r="K147" i="19"/>
  <c r="K162" i="19"/>
  <c r="I82" i="19"/>
  <c r="K174" i="19"/>
  <c r="K185" i="19"/>
  <c r="I190" i="19"/>
  <c r="I196" i="19"/>
  <c r="K198" i="19"/>
  <c r="K208" i="19"/>
  <c r="I210" i="19"/>
  <c r="I218" i="19"/>
  <c r="K225" i="19"/>
  <c r="K230" i="19"/>
  <c r="K40" i="19"/>
  <c r="K47" i="19"/>
  <c r="K70" i="19"/>
  <c r="K86" i="19"/>
  <c r="K104" i="19"/>
  <c r="K96" i="19"/>
  <c r="K118" i="19"/>
  <c r="K142" i="19"/>
  <c r="N102" i="29" s="1"/>
  <c r="K161" i="19"/>
  <c r="I66" i="19"/>
  <c r="I181" i="19"/>
  <c r="K187" i="19"/>
  <c r="I189" i="19"/>
  <c r="I197" i="19"/>
  <c r="K197" i="19"/>
  <c r="K207" i="19"/>
  <c r="I209" i="19"/>
  <c r="I225" i="19"/>
  <c r="K224" i="19"/>
  <c r="K229" i="19"/>
  <c r="K39" i="19"/>
  <c r="K73" i="19"/>
  <c r="K103" i="19"/>
  <c r="K95" i="19"/>
  <c r="K71" i="19"/>
  <c r="K135" i="19"/>
  <c r="N96" i="29" s="1"/>
  <c r="J96" i="29" s="1"/>
  <c r="I109" i="15" s="1"/>
  <c r="K141" i="19"/>
  <c r="N101" i="29" s="1"/>
  <c r="K160" i="19"/>
  <c r="I78" i="19"/>
  <c r="I32" i="19"/>
  <c r="I64" i="19"/>
  <c r="I177" i="19"/>
  <c r="I182" i="19"/>
  <c r="K191" i="19"/>
  <c r="I188" i="19"/>
  <c r="I200" i="19"/>
  <c r="K203" i="19"/>
  <c r="K206" i="19"/>
  <c r="I208" i="19"/>
  <c r="I224" i="19"/>
  <c r="K223" i="19"/>
  <c r="I228" i="19"/>
  <c r="K38" i="19"/>
  <c r="K50" i="19"/>
  <c r="K67" i="19"/>
  <c r="K78" i="19"/>
  <c r="K102" i="19"/>
  <c r="K94" i="19"/>
  <c r="K128" i="19"/>
  <c r="K136" i="19"/>
  <c r="K140" i="19"/>
  <c r="K155" i="19"/>
  <c r="K159" i="19"/>
  <c r="I160" i="19"/>
  <c r="I143" i="19"/>
  <c r="I123" i="19"/>
  <c r="I105" i="19"/>
  <c r="I91" i="19"/>
  <c r="I77" i="19"/>
  <c r="I135" i="19"/>
  <c r="M96" i="29" s="1"/>
  <c r="I118" i="19"/>
  <c r="I99" i="19"/>
  <c r="I87" i="19"/>
  <c r="I89" i="19"/>
  <c r="I71" i="19"/>
  <c r="I48" i="19"/>
  <c r="I14" i="19"/>
  <c r="I46" i="19"/>
  <c r="I154" i="19"/>
  <c r="I116" i="19"/>
  <c r="I98" i="19"/>
  <c r="I83" i="19"/>
  <c r="I40" i="19"/>
  <c r="I47" i="19"/>
  <c r="I162" i="19"/>
  <c r="I149" i="19"/>
  <c r="I139" i="19"/>
  <c r="M104" i="29" s="1"/>
  <c r="I125" i="19"/>
  <c r="I114" i="19"/>
  <c r="I102" i="19"/>
  <c r="I94" i="19"/>
  <c r="I85" i="19"/>
  <c r="I75" i="19"/>
  <c r="I140" i="19"/>
  <c r="I128" i="19"/>
  <c r="I115" i="19"/>
  <c r="I103" i="19"/>
  <c r="I95" i="19"/>
  <c r="I86" i="19"/>
  <c r="I76" i="19"/>
  <c r="I39" i="19"/>
  <c r="I161" i="19"/>
  <c r="I148" i="19"/>
  <c r="I136" i="19"/>
  <c r="I124" i="19"/>
  <c r="I112" i="19"/>
  <c r="I101" i="19"/>
  <c r="I93" i="19"/>
  <c r="I84" i="19"/>
  <c r="T101" i="29" l="1"/>
  <c r="J101" i="29"/>
  <c r="T103" i="29"/>
  <c r="J103" i="29"/>
  <c r="T102" i="29"/>
  <c r="J102" i="29"/>
  <c r="G258" i="29"/>
  <c r="E258" i="29"/>
  <c r="J258" i="29" s="1"/>
  <c r="I54" i="15" s="1"/>
  <c r="I58" i="15" s="1"/>
  <c r="F258" i="29"/>
  <c r="F257" i="29"/>
  <c r="G257" i="29"/>
  <c r="E257" i="29"/>
  <c r="J257" i="29" s="1"/>
  <c r="I247" i="19"/>
  <c r="I33" i="19"/>
  <c r="N113" i="29"/>
  <c r="J113" i="29" s="1"/>
  <c r="I117" i="15" s="1"/>
  <c r="I156" i="19"/>
  <c r="M113" i="29"/>
  <c r="N104" i="29"/>
  <c r="J104" i="29" s="1"/>
  <c r="I111" i="15" s="1"/>
  <c r="I131" i="19"/>
  <c r="M87" i="29" s="1"/>
  <c r="K131" i="19"/>
  <c r="N87" i="29" s="1"/>
  <c r="I137" i="19"/>
  <c r="K247" i="19"/>
  <c r="K156" i="19"/>
  <c r="K201" i="19"/>
  <c r="I167" i="19"/>
  <c r="K167" i="19"/>
  <c r="I179" i="19"/>
  <c r="I201" i="19"/>
  <c r="K48" i="19"/>
  <c r="K52" i="19" s="1"/>
  <c r="I214" i="19"/>
  <c r="I52" i="19"/>
  <c r="I126" i="19"/>
  <c r="M81" i="29" s="1"/>
  <c r="K137" i="19"/>
  <c r="I150" i="19"/>
  <c r="I163" i="19"/>
  <c r="K226" i="19"/>
  <c r="K163" i="19"/>
  <c r="K80" i="19"/>
  <c r="K144" i="19"/>
  <c r="K68" i="19"/>
  <c r="K88" i="19"/>
  <c r="K183" i="19"/>
  <c r="K214" i="19"/>
  <c r="K150" i="19"/>
  <c r="I109" i="19"/>
  <c r="I226" i="19"/>
  <c r="K119" i="19"/>
  <c r="I68" i="19"/>
  <c r="K109" i="19"/>
  <c r="I119" i="19"/>
  <c r="M73" i="29" s="1"/>
  <c r="K175" i="19"/>
  <c r="K126" i="19"/>
  <c r="N81" i="29" s="1"/>
  <c r="I144" i="19"/>
  <c r="I183" i="19"/>
  <c r="I88" i="19"/>
  <c r="I80" i="19"/>
  <c r="G48" i="19"/>
  <c r="G41" i="19"/>
  <c r="G33" i="19"/>
  <c r="E12" i="19"/>
  <c r="I12" i="19" s="1"/>
  <c r="G237" i="19"/>
  <c r="E237" i="19"/>
  <c r="G231" i="19"/>
  <c r="E231" i="19"/>
  <c r="G226" i="19"/>
  <c r="E226" i="19"/>
  <c r="G214" i="19"/>
  <c r="E214" i="19"/>
  <c r="G201" i="19"/>
  <c r="G192" i="19"/>
  <c r="E192" i="19"/>
  <c r="G183" i="19"/>
  <c r="E183" i="19"/>
  <c r="G179" i="19"/>
  <c r="E179" i="19"/>
  <c r="G175" i="19"/>
  <c r="E175" i="19"/>
  <c r="G119" i="19"/>
  <c r="L73" i="29" s="1"/>
  <c r="J73" i="29" s="1"/>
  <c r="I101" i="15" s="1"/>
  <c r="G167" i="19"/>
  <c r="E167" i="19"/>
  <c r="G163" i="19"/>
  <c r="E163" i="19"/>
  <c r="G156" i="19"/>
  <c r="E156" i="19"/>
  <c r="G150" i="19"/>
  <c r="E150" i="19"/>
  <c r="G144" i="19"/>
  <c r="E144" i="19"/>
  <c r="G137" i="19"/>
  <c r="E137" i="19"/>
  <c r="G131" i="19"/>
  <c r="L87" i="29" s="1"/>
  <c r="J87" i="29" s="1"/>
  <c r="I105" i="15" s="1"/>
  <c r="E131" i="19"/>
  <c r="G87" i="29" s="1"/>
  <c r="G126" i="19"/>
  <c r="L81" i="29" s="1"/>
  <c r="J81" i="29" s="1"/>
  <c r="I103" i="15" s="1"/>
  <c r="E126" i="19"/>
  <c r="G81" i="29" s="1"/>
  <c r="E119" i="19"/>
  <c r="G73" i="29" s="1"/>
  <c r="E109" i="19"/>
  <c r="G109" i="19"/>
  <c r="G88" i="19"/>
  <c r="E88" i="19"/>
  <c r="F80" i="19"/>
  <c r="E80" i="19"/>
  <c r="E68" i="19"/>
  <c r="G16" i="29" s="1"/>
  <c r="E21" i="19"/>
  <c r="N73" i="29" l="1"/>
  <c r="T104" i="29"/>
  <c r="G30" i="29"/>
  <c r="N8" i="29" s="1"/>
  <c r="J30" i="29"/>
  <c r="G232" i="19"/>
  <c r="I237" i="19"/>
  <c r="K237" i="19"/>
  <c r="K231" i="19"/>
  <c r="K232" i="19" s="1"/>
  <c r="I231" i="19"/>
  <c r="I232" i="19" s="1"/>
  <c r="I192" i="19"/>
  <c r="I194" i="19" s="1"/>
  <c r="K192" i="19"/>
  <c r="K194" i="19" s="1"/>
  <c r="G43" i="19"/>
  <c r="G55" i="19" s="1"/>
  <c r="E232" i="19"/>
  <c r="E194" i="19"/>
  <c r="G194" i="19"/>
  <c r="G110" i="19"/>
  <c r="G169" i="19" s="1"/>
  <c r="E110" i="19"/>
  <c r="G243" i="19" l="1"/>
  <c r="C266" i="29"/>
  <c r="C267" i="29" s="1"/>
  <c r="I95" i="15"/>
  <c r="I110" i="19"/>
  <c r="I169" i="19" s="1"/>
  <c r="I243" i="19" s="1"/>
  <c r="K110" i="19"/>
  <c r="K169" i="19" s="1"/>
  <c r="E169" i="19"/>
  <c r="K14" i="19" l="1"/>
  <c r="I12" i="15" l="1"/>
  <c r="S196" i="19" l="1"/>
  <c r="E41" i="19"/>
  <c r="D250" i="29" s="1"/>
  <c r="G250" i="29" l="1"/>
  <c r="E250" i="29"/>
  <c r="J250" i="29" s="1"/>
  <c r="F250" i="29"/>
  <c r="E43" i="19"/>
  <c r="D248" i="29" s="1"/>
  <c r="K41" i="19"/>
  <c r="K43" i="19" s="1"/>
  <c r="I41" i="19"/>
  <c r="I43" i="19" s="1"/>
  <c r="I55" i="19" s="1"/>
  <c r="I44" i="15" l="1"/>
  <c r="I51" i="15" s="1"/>
  <c r="E248" i="29"/>
  <c r="J248" i="29" s="1"/>
  <c r="G248" i="29"/>
  <c r="F248" i="29"/>
  <c r="J261" i="29"/>
  <c r="K55" i="19"/>
  <c r="K54" i="19"/>
  <c r="E55" i="19"/>
  <c r="E54" i="19"/>
  <c r="I54" i="19"/>
  <c r="G142" i="15" l="1"/>
  <c r="G119" i="15"/>
  <c r="G103" i="15"/>
  <c r="G81" i="15"/>
  <c r="G48" i="15"/>
  <c r="G44" i="15"/>
  <c r="G75" i="15"/>
  <c r="G56" i="15"/>
  <c r="G37" i="15"/>
  <c r="K37" i="15" s="1"/>
  <c r="G140" i="15"/>
  <c r="G117" i="15"/>
  <c r="G101" i="15"/>
  <c r="G135" i="15"/>
  <c r="G115" i="15"/>
  <c r="G99" i="15"/>
  <c r="G73" i="15"/>
  <c r="G47" i="15"/>
  <c r="G43" i="15"/>
  <c r="G31" i="15"/>
  <c r="G131" i="15"/>
  <c r="G29" i="15"/>
  <c r="K29" i="15" s="1"/>
  <c r="G133" i="15"/>
  <c r="G113" i="15"/>
  <c r="G97" i="15"/>
  <c r="G67" i="15"/>
  <c r="K67" i="15" s="1"/>
  <c r="G54" i="15"/>
  <c r="G36" i="15"/>
  <c r="K36" i="15" s="1"/>
  <c r="G111" i="15"/>
  <c r="G46" i="15"/>
  <c r="G129" i="15"/>
  <c r="G109" i="15"/>
  <c r="G35" i="15"/>
  <c r="K35" i="15" s="1"/>
  <c r="G121" i="15"/>
  <c r="G83" i="15"/>
  <c r="G127" i="15"/>
  <c r="G107" i="15"/>
  <c r="G85" i="15"/>
  <c r="G49" i="15"/>
  <c r="G45" i="15"/>
  <c r="G71" i="15"/>
  <c r="G105" i="15"/>
  <c r="G34" i="15"/>
  <c r="K34" i="15" s="1"/>
  <c r="G66" i="15"/>
  <c r="G40" i="15"/>
  <c r="G26" i="15"/>
  <c r="K21" i="15" l="1"/>
  <c r="K17" i="15"/>
  <c r="E58" i="15" l="1"/>
  <c r="G58" i="15" l="1"/>
  <c r="E60" i="15"/>
  <c r="I60" i="15" s="1"/>
  <c r="K142" i="15"/>
  <c r="I64" i="15"/>
  <c r="K66" i="15"/>
  <c r="K40" i="15"/>
  <c r="K75" i="15" l="1"/>
  <c r="K85" i="15"/>
  <c r="K73" i="15"/>
  <c r="K81" i="15"/>
  <c r="I40" i="15" l="1"/>
  <c r="K45" i="15" l="1"/>
  <c r="K46" i="15"/>
  <c r="K47" i="15"/>
  <c r="K48" i="15"/>
  <c r="K49" i="15"/>
  <c r="K44" i="15"/>
  <c r="K43" i="15"/>
  <c r="I137" i="15" l="1"/>
  <c r="I123" i="15"/>
  <c r="I145" i="15" l="1"/>
  <c r="I147" i="15" s="1"/>
  <c r="K117" i="15"/>
  <c r="K135" i="15"/>
  <c r="K101" i="15"/>
  <c r="K129" i="15"/>
  <c r="K56" i="15"/>
  <c r="K109" i="15"/>
  <c r="K103" i="15"/>
  <c r="K131" i="15"/>
  <c r="K105" i="15"/>
  <c r="K99" i="15"/>
  <c r="K121" i="15"/>
  <c r="K95" i="15"/>
  <c r="K97" i="15"/>
  <c r="K133" i="15"/>
  <c r="K107" i="15"/>
  <c r="K119" i="15"/>
  <c r="K140" i="15" l="1"/>
  <c r="E137" i="15"/>
  <c r="K54" i="15"/>
  <c r="K115" i="15"/>
  <c r="K111" i="15"/>
  <c r="E87" i="15"/>
  <c r="K33" i="15"/>
  <c r="K113" i="15"/>
  <c r="K127" i="15" l="1"/>
  <c r="G137" i="15"/>
  <c r="K137" i="15" s="1"/>
  <c r="E123" i="15"/>
  <c r="E145" i="15" s="1"/>
  <c r="G87" i="15"/>
  <c r="K71" i="15"/>
  <c r="G51" i="15"/>
  <c r="K91" i="15" l="1"/>
  <c r="G123" i="15"/>
  <c r="G145" i="15" s="1"/>
  <c r="E147" i="15"/>
  <c r="K58" i="15"/>
  <c r="G62" i="15"/>
  <c r="G60" i="15"/>
  <c r="K60" i="15" l="1"/>
  <c r="K145" i="15"/>
  <c r="K123" i="15"/>
  <c r="G147" i="15"/>
  <c r="K51" i="15"/>
  <c r="K62" i="15" l="1"/>
  <c r="K83" i="15" l="1"/>
  <c r="K147" i="15" l="1"/>
  <c r="K87" i="15"/>
</calcChain>
</file>

<file path=xl/sharedStrings.xml><?xml version="1.0" encoding="utf-8"?>
<sst xmlns="http://schemas.openxmlformats.org/spreadsheetml/2006/main" count="945" uniqueCount="430">
  <si>
    <t>Travaux à forfait</t>
  </si>
  <si>
    <t>Entretien de la machinerie et des équipements</t>
  </si>
  <si>
    <t>Frais de mise en marché</t>
  </si>
  <si>
    <t>Intérêts sur emprunts à court terme et frais bancaires</t>
  </si>
  <si>
    <t>Intérêts sur emprunts à long terme</t>
  </si>
  <si>
    <t>Autres frais</t>
  </si>
  <si>
    <t>Vos chiffres</t>
  </si>
  <si>
    <t>Bonjour,</t>
  </si>
  <si>
    <t>N'hésitez pas à nous contacter au besoin au 418 833-2515.</t>
  </si>
  <si>
    <t>Postes</t>
  </si>
  <si>
    <t>Autres revenus</t>
  </si>
  <si>
    <t>Amortissement</t>
  </si>
  <si>
    <t>Entretien du fonds de terre et des bâtiments</t>
  </si>
  <si>
    <t>Indexation 2015</t>
  </si>
  <si>
    <t>Faites le calcul!</t>
  </si>
  <si>
    <t>Indexation 2016</t>
  </si>
  <si>
    <t>Indexation 2017</t>
  </si>
  <si>
    <t>Indexation 2018</t>
  </si>
  <si>
    <t>Indexation 2019</t>
  </si>
  <si>
    <t>Indexation 2020</t>
  </si>
  <si>
    <t>CHARGES VARIABLES</t>
  </si>
  <si>
    <t>Main-d'œuvre additionnelle (incluant la famille)</t>
  </si>
  <si>
    <t>CHARGES FIXES</t>
  </si>
  <si>
    <t>Total des charges variables</t>
  </si>
  <si>
    <t>Total des charges fixes</t>
  </si>
  <si>
    <t>Revenus de sous-produits</t>
  </si>
  <si>
    <t>Rémunération des exploitants</t>
  </si>
  <si>
    <t>Rémunération de l'avoir des propriétaires</t>
  </si>
  <si>
    <t>RÉSULTATS FINANCIERS</t>
  </si>
  <si>
    <t xml:space="preserve">Actif </t>
  </si>
  <si>
    <t>Long terme</t>
  </si>
  <si>
    <t>Fonds de terre</t>
  </si>
  <si>
    <t>Bâtiments</t>
  </si>
  <si>
    <t>Machinerie et équipements</t>
  </si>
  <si>
    <t>Matériel roulant</t>
  </si>
  <si>
    <t>Placements et autres</t>
  </si>
  <si>
    <t>Passif</t>
  </si>
  <si>
    <t>TOTAL DE L'ACTIF</t>
  </si>
  <si>
    <t>Dettes à court terme</t>
  </si>
  <si>
    <t>Dettes à long terme</t>
  </si>
  <si>
    <t>TOTAL DU PASSIF</t>
  </si>
  <si>
    <t>AVOIR PROPRE</t>
  </si>
  <si>
    <t>COÛT DE PRODUCTION</t>
  </si>
  <si>
    <t>TOTAL COÛT DE PRODUCTION</t>
  </si>
  <si>
    <t>Année de comparaison :</t>
  </si>
  <si>
    <t>Total</t>
  </si>
  <si>
    <t>Exploitants</t>
  </si>
  <si>
    <t>Famille</t>
  </si>
  <si>
    <t>Bénévoles</t>
  </si>
  <si>
    <t>Salariés</t>
  </si>
  <si>
    <t>Coût de production 2015</t>
  </si>
  <si>
    <t>Intrants et frais de vente de cultures</t>
  </si>
  <si>
    <t>Aliments achetés</t>
  </si>
  <si>
    <t>Carburants</t>
  </si>
  <si>
    <t>Location</t>
  </si>
  <si>
    <t>Contributions ASRA, ASREC et frais de programmes Agri</t>
  </si>
  <si>
    <t>Taxes foncières</t>
  </si>
  <si>
    <t xml:space="preserve">Assurances </t>
  </si>
  <si>
    <t>Médicaments et vétérinaire</t>
  </si>
  <si>
    <t>Litière</t>
  </si>
  <si>
    <t>Électricité</t>
  </si>
  <si>
    <t>Contributions ASRA animaux</t>
  </si>
  <si>
    <t xml:space="preserve">Taille du troupeau                                               </t>
  </si>
  <si>
    <t>Revenus de vente</t>
  </si>
  <si>
    <t>Taille du troupeau</t>
  </si>
  <si>
    <t xml:space="preserve">Autres revenus </t>
  </si>
  <si>
    <t>Main-d'œuvre additionnelle (salariés seulement)</t>
  </si>
  <si>
    <t>Ventes de cultures</t>
  </si>
  <si>
    <t>RÉSULTATS TECHNIQUES</t>
  </si>
  <si>
    <t>Court terme</t>
  </si>
  <si>
    <t>Écart</t>
  </si>
  <si>
    <t>Résultats techniques</t>
  </si>
  <si>
    <t>Résultats financiers</t>
  </si>
  <si>
    <t>Actifs court terme</t>
  </si>
  <si>
    <t>Bilan</t>
  </si>
  <si>
    <t>Le bilan des entreprises est reconstitué au 31 décembre 2015.</t>
  </si>
  <si>
    <t>Les immobilisations (fonds de terre, bâtiments, machinerie, équipements et matériel roulant) sont présentées à la valeur aux livres (coût d'acquisition amorti).</t>
  </si>
  <si>
    <t>Avoir propre</t>
  </si>
  <si>
    <t>Résultats économiques</t>
  </si>
  <si>
    <t>Variation des inventaires</t>
  </si>
  <si>
    <t>MARGE BÉNÉFICIAIRE*</t>
  </si>
  <si>
    <t>RÉSULTATS ÉCONOMIQUES</t>
  </si>
  <si>
    <t>Revenus</t>
  </si>
  <si>
    <t>TOTAL DES REVENUS</t>
  </si>
  <si>
    <t>Charges variables</t>
  </si>
  <si>
    <t>Charges fixes</t>
  </si>
  <si>
    <t>TOTAL DES CHARGES FIXES</t>
  </si>
  <si>
    <t>TOTAL DES CHARGES VARIABLES</t>
  </si>
  <si>
    <t>Compensation ASRA</t>
  </si>
  <si>
    <t>Ventes d'autres bovins</t>
  </si>
  <si>
    <t>Inclut tous les autres revenus tels que les locations, travaux à forfait, subventions, ristournes et indemnités des programmes gouvernementaux.</t>
  </si>
  <si>
    <t>Dans l'étude sur le coût de production, un amortissement selon la méthode linéaire est calculé pour chaque actif.</t>
  </si>
  <si>
    <t>Marge bénéficiaire</t>
  </si>
  <si>
    <t>Définitions</t>
  </si>
  <si>
    <t>Les données d’enquête sont prélevées, recensées, traitées, analysées et compilées au cours d’une période d’un an s’échelonnant du 1er janvier au 31 décembre d’une année civile.</t>
  </si>
  <si>
    <t>Période de l'étude</t>
  </si>
  <si>
    <t>Données primaires</t>
  </si>
  <si>
    <t>Source des données</t>
  </si>
  <si>
    <t>Principes généraux</t>
  </si>
  <si>
    <t xml:space="preserve">Les données primaires utilisées par le CECPA proviennent spécifiquement des entreprises enquêtées et proviennent des états financiers, de la comptabilité et des déclarations formulées par les exploitants de ces entreprises. </t>
  </si>
  <si>
    <t xml:space="preserve">Temps de travail                       </t>
  </si>
  <si>
    <t xml:space="preserve">RÉSULTATS TECHNIQUES         </t>
  </si>
  <si>
    <t>Unités</t>
  </si>
  <si>
    <t xml:space="preserve">     Livres</t>
  </si>
  <si>
    <t xml:space="preserve">     Heures</t>
  </si>
  <si>
    <t xml:space="preserve">     Hectares</t>
  </si>
  <si>
    <t/>
  </si>
  <si>
    <t>Compensation pour tous les animaux et les cultures.</t>
  </si>
  <si>
    <t>Les ventes de cultures ont fait l'objet d'un ajustement climatique pour refléter une récolte normale. De plus, le prix utilisé pour les cultures vendues correspond au revenu stabilisé de cette culture.</t>
  </si>
  <si>
    <t>Total du passif sur le total de l'actif.</t>
  </si>
  <si>
    <t>Les dettes à long terme incluent la portion échéant au cours du prochain exercice. Les montants dus aux actionnaires sont exclus.</t>
  </si>
  <si>
    <t>L'avoir propre inclut les montants dus aux actionnaires.</t>
  </si>
  <si>
    <t xml:space="preserve">     Unités</t>
  </si>
  <si>
    <t>L'équipe du CECPA</t>
  </si>
  <si>
    <t>Voir Définitions</t>
  </si>
  <si>
    <t>Semences</t>
  </si>
  <si>
    <t>Pesticides</t>
  </si>
  <si>
    <t>Frais de vente des cultures</t>
  </si>
  <si>
    <t>Maïs fourrager</t>
  </si>
  <si>
    <t>Orge</t>
  </si>
  <si>
    <t>Suppléments protéiques</t>
  </si>
  <si>
    <t>Diesel coloré</t>
  </si>
  <si>
    <t>Diesel blanc</t>
  </si>
  <si>
    <t>Essence</t>
  </si>
  <si>
    <t>Sciure de bois</t>
  </si>
  <si>
    <t>Paille achetée</t>
  </si>
  <si>
    <t>Main d'œuvre salariée</t>
  </si>
  <si>
    <t>Famille bénévole et forfaitaire</t>
  </si>
  <si>
    <t>Famille salariée taux horaire &lt; taux des salariés</t>
  </si>
  <si>
    <t>Famille salariée taux horaire &gt; taux des salariés</t>
  </si>
  <si>
    <t>ASRA cultures</t>
  </si>
  <si>
    <t>Programmes Agri</t>
  </si>
  <si>
    <t xml:space="preserve">   Intérêts sur emprunts à court terme</t>
  </si>
  <si>
    <t xml:space="preserve">   Frais bancaires</t>
  </si>
  <si>
    <t xml:space="preserve">   Bâtiments</t>
  </si>
  <si>
    <t xml:space="preserve">   Fonds de terre</t>
  </si>
  <si>
    <t xml:space="preserve">   Assurance ferme</t>
  </si>
  <si>
    <t xml:space="preserve">   Assurance véhicules</t>
  </si>
  <si>
    <t xml:space="preserve">   Communications (téléphone, Internet, cellulaire)</t>
  </si>
  <si>
    <t xml:space="preserve">   Papeterie, fournitures de bureau</t>
  </si>
  <si>
    <t xml:space="preserve">   Autres frais</t>
  </si>
  <si>
    <t xml:space="preserve">   Drainage</t>
  </si>
  <si>
    <t>Ventes de cultures et de fumier</t>
  </si>
  <si>
    <t>Comptes fournisseurs</t>
  </si>
  <si>
    <t>Marge de crédit et paiement anticipé</t>
  </si>
  <si>
    <t>Assurance récolte</t>
  </si>
  <si>
    <t xml:space="preserve">   Frais comptables et professionnels</t>
  </si>
  <si>
    <t xml:space="preserve">   Récupération d'animaux morts</t>
  </si>
  <si>
    <t>Afin de réaliser une interprétation adéquate de l’information exposée, cette section définit sommairement la méthodologie utilisée dans l'étude de coût de production:</t>
  </si>
  <si>
    <t>Le coût de production d’un produit agricole est établi à partir de la moyenne pondérée des coûts de production des entreprises sélectionnées dans l’échantillon enquêté.</t>
  </si>
  <si>
    <t>Superficie en culture</t>
  </si>
  <si>
    <t>Superficie cultivée en fourrages, pâturages, maïs, soya et céréales.</t>
  </si>
  <si>
    <t>Unité de présentation des résultats :</t>
  </si>
  <si>
    <t xml:space="preserve">Temps de travail                                                  </t>
  </si>
  <si>
    <t>Ce document a été développé pour votre usage personnel et à des fins non commerciales. Vous acceptez de l'utiliser dans le respect des lois, des règlements et des normes applicables.</t>
  </si>
  <si>
    <t>Réserves et limites :</t>
  </si>
  <si>
    <t>Dans l'étude sur le coût de production, la main-d'œuvre bénévole est rémunérée selon le salaire minimum.</t>
  </si>
  <si>
    <t>Taux d'endettement</t>
  </si>
  <si>
    <t xml:space="preserve">Superficie en cultures </t>
  </si>
  <si>
    <t xml:space="preserve">TOTAL DES CHARGES </t>
  </si>
  <si>
    <t>Bouvillons d'abattage</t>
  </si>
  <si>
    <t xml:space="preserve">Taille du cheptel                                       </t>
  </si>
  <si>
    <t xml:space="preserve">     Équivalents-bouvillons</t>
  </si>
  <si>
    <t>/100 kg de gain</t>
  </si>
  <si>
    <t>/100 livres carcasse</t>
  </si>
  <si>
    <t>Gain</t>
  </si>
  <si>
    <t xml:space="preserve">     Kilogrammes</t>
  </si>
  <si>
    <t>Taux de conversion</t>
  </si>
  <si>
    <t>Achats de veaux</t>
  </si>
  <si>
    <t>Veaux Québec - Ontario</t>
  </si>
  <si>
    <t>Veaux produits à la ferme ( charge ajustée)</t>
  </si>
  <si>
    <t>Veaux direct Ouest</t>
  </si>
  <si>
    <t>Veaux forfait Ouest</t>
  </si>
  <si>
    <t>Veaux semi-finis (ajustés en équivalents-bouvillons)</t>
  </si>
  <si>
    <t>Achats d'autres animaux</t>
  </si>
  <si>
    <t>Engrais</t>
  </si>
  <si>
    <t>Chaux</t>
  </si>
  <si>
    <t>Préservatifs, plastiques et cordes</t>
  </si>
  <si>
    <t>Autres frais (analyses, semences pour engrais vert...)</t>
  </si>
  <si>
    <t>Foin, ensilage et paille (85 % m.s.)</t>
  </si>
  <si>
    <t>Maïs fourrager (85 % m.s.)</t>
  </si>
  <si>
    <t>Résidus  de conserverie (24 % m.s.)</t>
  </si>
  <si>
    <t>Criblure de pomme de terre (20 % m.s.)</t>
  </si>
  <si>
    <t>Lactosérum - (29 % m.s.)</t>
  </si>
  <si>
    <t>Autres sous-produits  (37 % m.s.)</t>
  </si>
  <si>
    <t>Aliments - type fourrages</t>
  </si>
  <si>
    <t>Maïs-grain humide (86 % m.s.)</t>
  </si>
  <si>
    <t>Maïs-épi (86 % m.s.)</t>
  </si>
  <si>
    <t>Maïs-grain sec (86 % m.s.)</t>
  </si>
  <si>
    <t>Blé (86 % m.s.)</t>
  </si>
  <si>
    <t>Orge (86 % m.s.)</t>
  </si>
  <si>
    <t>Avoine (86 % m.s.)</t>
  </si>
  <si>
    <t>Gluten sec (86 % m.s.)</t>
  </si>
  <si>
    <t>Gluten humide (44 % m.s.)</t>
  </si>
  <si>
    <t>Drêche de maïs éthanol sèche (86 % m.s.)</t>
  </si>
  <si>
    <t>Drêche de maïs éthanol humide (45 % m.s.)</t>
  </si>
  <si>
    <t>Drêche de brasserie (23 % m.s.)</t>
  </si>
  <si>
    <t>Filter Aid (68 % m.s.)</t>
  </si>
  <si>
    <t>Criblure de maïs et maïs déclassé (86 % m.s.)</t>
  </si>
  <si>
    <t>Criblure de céréales et céréales déclassées (82 % m.s.)</t>
  </si>
  <si>
    <t>Autres sous-produits (82 % m.s.)</t>
  </si>
  <si>
    <t>Minéraux</t>
  </si>
  <si>
    <t>Additifs (chaux, carbonate, urée…)</t>
  </si>
  <si>
    <t>Aliments destinés aux veaux d'embouche</t>
  </si>
  <si>
    <t>Aliments - type concentrés</t>
  </si>
  <si>
    <t>Huile à chauffage</t>
  </si>
  <si>
    <t>Engraissement à forfait (Qc)</t>
  </si>
  <si>
    <t>Transport entre sites d'élevage</t>
  </si>
  <si>
    <t>Autres forfaits</t>
  </si>
  <si>
    <t>Transport</t>
  </si>
  <si>
    <t>Bouvillons</t>
  </si>
  <si>
    <t>Primes de spécialités</t>
  </si>
  <si>
    <t>Bouvillons rejets</t>
  </si>
  <si>
    <t>Vaches et taureaux de réforme</t>
  </si>
  <si>
    <t xml:space="preserve">Vaches, taures et taureaux de reproduction </t>
  </si>
  <si>
    <t>Veaux transférés de l'atelier veaux d'embouche</t>
  </si>
  <si>
    <t>Maïs humide (86 % m.s.)</t>
  </si>
  <si>
    <t>Soya</t>
  </si>
  <si>
    <t>Blés</t>
  </si>
  <si>
    <t>Autres cultures</t>
  </si>
  <si>
    <t>Ventes de paille</t>
  </si>
  <si>
    <t>Ventes de fumier</t>
  </si>
  <si>
    <t xml:space="preserve">Revenus de l'engraissement à forfait </t>
  </si>
  <si>
    <t>Revenus de travaux à forfait</t>
  </si>
  <si>
    <t>Revenus d'intérêt et de ristournes</t>
  </si>
  <si>
    <t xml:space="preserve">Subventions </t>
  </si>
  <si>
    <t>Assurance  récolte</t>
  </si>
  <si>
    <t>ASRA blé humain</t>
  </si>
  <si>
    <t>ASRA blé fourrager</t>
  </si>
  <si>
    <t>ASRA orge</t>
  </si>
  <si>
    <t>ASRA avoine</t>
  </si>
  <si>
    <t>ASRA canola</t>
  </si>
  <si>
    <t>ASRA des cultures consommées</t>
  </si>
  <si>
    <t>Bovins semi-finis (ajustés en équivalents-bouvillons)</t>
  </si>
  <si>
    <t>/bouvillon</t>
  </si>
  <si>
    <t>Bouvillons et cultures associées</t>
  </si>
  <si>
    <t>Les revenus et dépenses de même que l’acquisition et la liquidation d'actifs découlant de l’utilisation personnelle ou pour des activités agricoles non reliées à la production de bouvillons et ses cultures ne sont pas considérés dans l’évaluation du coût de production.</t>
  </si>
  <si>
    <t>Immobilisations</t>
  </si>
  <si>
    <t>Ventes de bouvillons</t>
  </si>
  <si>
    <t>Main-d'œuvre familiale</t>
  </si>
  <si>
    <t>Achats et frais d'achat d'animaux</t>
  </si>
  <si>
    <t>Frais de transport à l'abattoir, lorsqu'effectué à forfait, les commissions de vente, les frais de garantie de paiement, les autres frais de commercialisation ainsi que la contribution annuelle aux PBQ.</t>
  </si>
  <si>
    <t>Note:</t>
  </si>
  <si>
    <t xml:space="preserve">Pour toutes les études qu’il réalise, le CECPA procède à différentes analyses. Certains éléments de coûts de production peuvent être affectés de manière ponctuelle ou permanente selon l’évolution du contexte économique d’un secteur. En ce sens, il est reconnu par les différents intervenants de l’industrie bovine que l’année 2015 a été une année particulière influençant les choix des entreprises. Des éléments tels le poids à la vente et la proportion de femelles engraissées pourraient évoluer et influencer des éléments structurels du coût de production (gain par bouvillon, taux de conversion alimentaire, etc.) </t>
  </si>
  <si>
    <t>par bouvillon</t>
  </si>
  <si>
    <t>Compensations ASRA cultures</t>
  </si>
  <si>
    <t>Livres carcasse vendues</t>
  </si>
  <si>
    <t>Hectares</t>
  </si>
  <si>
    <t>100 livres carcasse</t>
  </si>
  <si>
    <t>Kg aliments/kg gain</t>
  </si>
  <si>
    <t>Bouvillon</t>
  </si>
  <si>
    <t>Nombre d'équivalents-bouvillons vendus. Les kilogrammes de gain produits par les veaux semi-finis vendus avant l’abattage ont été inclus dans le diviseur de l’étude.</t>
  </si>
  <si>
    <t xml:space="preserve">L'ensemble des ventes de bouvillons. Inclut les ajustements de classement.  </t>
  </si>
  <si>
    <t>Le CECPA utilise l'équivalent-bouvillon plutôt que le nombre de têtes. L’équivalent-bouvillon correspond au gain moyen réalisé par un bouvillon, soit le poids moyen des bouvillons sortis auquel le poids moyen des bouvillons entrés a été soustrait.</t>
  </si>
  <si>
    <t xml:space="preserve">Ventes d'animaux associées à la production de veaux d'embouche ainsi que les primes de spécialité. </t>
  </si>
  <si>
    <t xml:space="preserve">Achats de veaux sevrés et semi-finis pour les élevages. Inclut les frais d'achat. Les frais de l'élevage à forfait réalisé à l'extérieur du Québec ont été cumulés dans ce poste. </t>
  </si>
  <si>
    <t xml:space="preserve">RÉSULTATS DE L'ÉTUDE SUR LE COÛT DE PRODUCTION </t>
  </si>
  <si>
    <t>Malgré les différentes analyses effectuées et les discussions avec les membres du comité de travail sectoriel, le CECPA n’est pas en mesure de quantifier de façon précise ni de déterminer la récurrence de ces facteurs dans le temps. En ce sens, le CECPA recommande à La Financière agricole de suivre au cours des prochaines années l’évolution de ces éléments.</t>
  </si>
  <si>
    <t>Encaisse, comptes à recevoir, frais payé d'avance, valeur des inventaires de bouvillons et des autres inventaires (aliments, cultures, carburants, autres). Des montants unitaires standardisés ont été utilisés afin de déterminer la valeur des inventaires d’animaux et des inventaires de cultures.</t>
  </si>
  <si>
    <t>L'onglet Définitions vous indique sommairement le contenu des postes de revenus et de charges que vous trouverez dans nos autres onglets.</t>
  </si>
  <si>
    <t>Consultez le rapport de notre étude sur le coût de production pour en connaître les méthodologies et obtenir plus d'information sur les résultats au : www.cecpa.qc.ca/études.</t>
  </si>
  <si>
    <t>Comparaison :</t>
  </si>
  <si>
    <t>De plus, avec ce fichier, vous serez à même de comparer (onglet Comparaison) vos résultats à ceux de notre étude ou aux coûts de production indexés annuellement selon des indices reconnus. Vous avez le choix de les comparer en $/bouvillon, en $/100 livres carcasse ou en $/100 livres de gain.</t>
  </si>
  <si>
    <t xml:space="preserve">Prenez note que pour l'instant, les données comparées sont celles disponibles. Les données indexées seront ajoutées au fur et à mesure que les indices seront publiés. </t>
  </si>
  <si>
    <t>Nombre d'équivalents-bouvillons</t>
  </si>
  <si>
    <t>EB</t>
  </si>
  <si>
    <t>lb</t>
  </si>
  <si>
    <t>Nombre de kilogrammes de gain</t>
  </si>
  <si>
    <t>kg</t>
  </si>
  <si>
    <t>$/EB</t>
  </si>
  <si>
    <t>Nombre</t>
  </si>
  <si>
    <t>$</t>
  </si>
  <si>
    <t>$/lb</t>
  </si>
  <si>
    <t>Unité</t>
  </si>
  <si>
    <t>Vaches, taures et taureaux de reproduction</t>
  </si>
  <si>
    <t xml:space="preserve">Location </t>
  </si>
  <si>
    <t>Main-d'œuvre salariée</t>
  </si>
  <si>
    <t xml:space="preserve">Programmes Agri </t>
  </si>
  <si>
    <t xml:space="preserve">Frais administratifs ASRA </t>
  </si>
  <si>
    <t xml:space="preserve">Frais administratifs programmes Agri </t>
  </si>
  <si>
    <t>Intérêts sur emprunts à court terme</t>
  </si>
  <si>
    <t>Frais bancaires</t>
  </si>
  <si>
    <t>Assurance ferme</t>
  </si>
  <si>
    <t>Assurance véhicules</t>
  </si>
  <si>
    <t>Taxes municipales et scolaires</t>
  </si>
  <si>
    <t>Remboursement</t>
  </si>
  <si>
    <t>Papeterie, fournitures de bureau</t>
  </si>
  <si>
    <t>Récupération d'animaux morts</t>
  </si>
  <si>
    <t>Sous-total</t>
  </si>
  <si>
    <t>Drainage</t>
  </si>
  <si>
    <t>Les résultats présentés comportent certaines limites dans leur interprétation. L’utilisation du contenu demeure sous l’entière responsabilité des usagers. Le CECPA n’est aucunement responsable de toute inexactitude, erreur, omission ou faute qui pourrait découler, directement ou indirectement, de son utilisation. De même, Le CECPA n'assume aucune responsabilité quant à l'indexation des données qui est sujette à changements selon la disponibilité des indices.</t>
  </si>
  <si>
    <t>Compensations ASRA  des bouvillons</t>
  </si>
  <si>
    <t>Comparatif bouvillons d'abattage</t>
  </si>
  <si>
    <t>Indexation 2021</t>
  </si>
  <si>
    <t>Taux de mortalité</t>
  </si>
  <si>
    <t xml:space="preserve">     %</t>
  </si>
  <si>
    <t>Inscrire la variation de la valeur des inventaires, positive ou négative, tel qu'observé dans vos états financiers. Si vos états financiers présentent un poste de variation des inventaires dans les produits, inscrivez cette valeur dans les produits. Si vos états financiers présentent un poste de variation des inventaires dans les charges, inscrivez cette valeur dans les charges. Dans l'étude sur le coût de production, les revenus et les charges liés aux variations d'inventaires sont inclus dans les postes correspondants (ex. : la variation d'inventaires des cultures est contenu dans les postes reliés aux cultures).</t>
  </si>
  <si>
    <t>Marge avant rémunération du ou des exploitants et de l'avoir propre. Autrement dit, la valeur affichée dans cette case correspond à l'argent qu'il reste pour rémunérer les exploitants et l'avoir des propriétaires.</t>
  </si>
  <si>
    <t xml:space="preserve">Inscrivez vos montants annuels totaux pour le bouvillon et ses cultures associées dans les cases vertes. Ils seront répartis selon l'unité de présentation que vous aurez choisie. Veuillez noter que les données de comparaison sont en livres de gain et non en kilogrammes de gain comme les résultats. </t>
  </si>
  <si>
    <t>* Avant rémunération de l'exploitant, de la famille et de l'avoir propre.</t>
  </si>
  <si>
    <t>Afficher pour voir</t>
  </si>
  <si>
    <t>Coût de production 2020</t>
  </si>
  <si>
    <t>Autres cultures (86% m.s.)</t>
  </si>
  <si>
    <t>Propane</t>
  </si>
  <si>
    <t>Travaux à forfait reliés aux cultures</t>
  </si>
  <si>
    <t>Travaux de récolte et séchage</t>
  </si>
  <si>
    <t>Frais de vente enchère</t>
  </si>
  <si>
    <t>Frais de vente semi-finis</t>
  </si>
  <si>
    <t>Frais de contribution annuelle &amp; prélevé ASRA</t>
  </si>
  <si>
    <t>ASRA bouvillons</t>
  </si>
  <si>
    <t>ASRA veaux d'embouche (volets vache et veau</t>
  </si>
  <si>
    <t>Frais administratifs ASRA</t>
  </si>
  <si>
    <t>Frais administratifs programmes Agri</t>
  </si>
  <si>
    <t>Foin, ensilage et paille (85% m.s.)</t>
  </si>
  <si>
    <t>ASRA veaux d'embouche</t>
  </si>
  <si>
    <t>Revenus de location de machinerie</t>
  </si>
  <si>
    <t>Revenus de location de fonds de terre</t>
  </si>
  <si>
    <t>Revenus de location de batiments</t>
  </si>
  <si>
    <t>ASRA blé de consommation animale</t>
  </si>
  <si>
    <t>ASRA blé de consommation humaine</t>
  </si>
  <si>
    <t xml:space="preserve">   Roulant, machinerie et équipements</t>
  </si>
  <si>
    <t xml:space="preserve">Le CECPA vous présente aujourd'hui, en format Excel, les résultats de son étude de coûts de production du secteur Bouvillons d'abattage que vous pouvez consulter à l'onglet ECP 2020. </t>
  </si>
  <si>
    <t xml:space="preserve">Pour toutes les études qu’il réalise, le CECPA procède à différentes analyses. Certains éléments de coûts de production peuvent être affectés de manière ponctuelle ou permanente selon l’évolution du contexte économique d’un secteur. En ce sens, il est reconnu par les différents intervenants de l’industrie bovine que l’année 2020 a été une année particulière influençant les choix des entreprises. Des éléments tels le poids à la vente et la proportion de femelles engraissées pourraient évoluer et influencer des éléments structurels du coût de production (gain par bouvillon, taux de conversion alimentaire, etc.) </t>
  </si>
  <si>
    <t>Encaisse, comptes à recevoir et payé d'avance</t>
  </si>
  <si>
    <t>Inventaires (bovins, cultures et autres)</t>
  </si>
  <si>
    <t>Placements</t>
  </si>
  <si>
    <t>Autres actifs</t>
  </si>
  <si>
    <t>Frais de ventes rejets &amp; veaux d'embouche</t>
  </si>
  <si>
    <t>Année</t>
  </si>
  <si>
    <t>Coef+Ind</t>
  </si>
  <si>
    <t>Colonne Indexation</t>
  </si>
  <si>
    <t>Indice d'indexation de la FADQ</t>
  </si>
  <si>
    <t>Indice d'indexation de la FADQ qui se multiplie par la quantité</t>
  </si>
  <si>
    <t>Total du poste ou sous-total dans les sous-produits</t>
  </si>
  <si>
    <t>Choix</t>
  </si>
  <si>
    <t>Modèle</t>
  </si>
  <si>
    <t>Année de comparaison</t>
  </si>
  <si>
    <t>Indexation 2022</t>
  </si>
  <si>
    <t>Indexation 2023</t>
  </si>
  <si>
    <t>Indexation 2024</t>
  </si>
  <si>
    <t>Indexation 2025</t>
  </si>
  <si>
    <t>Unité de présentation des résultats</t>
  </si>
  <si>
    <t>par 100 lb carcasse</t>
  </si>
  <si>
    <t>par 100 kg de gain</t>
  </si>
  <si>
    <t>Information globale</t>
  </si>
  <si>
    <t>$/modèle</t>
  </si>
  <si>
    <t>Heures totales des exploitants</t>
  </si>
  <si>
    <t>Rémunération de la famille</t>
  </si>
  <si>
    <t>Famille salariée taux horaire &lt; salariés</t>
  </si>
  <si>
    <t>Famille salariée taux horaire &gt; salariés</t>
  </si>
  <si>
    <t>Rémunération des salariés</t>
  </si>
  <si>
    <t>Rémunération de l'avoir propre</t>
  </si>
  <si>
    <t>Poids moyen d'entrée</t>
  </si>
  <si>
    <t>poids moyen de vente</t>
  </si>
  <si>
    <t xml:space="preserve">Nombre </t>
  </si>
  <si>
    <t xml:space="preserve">Veaux Ouest- achat direct </t>
  </si>
  <si>
    <t>Veaux Ouest - achat + forfait</t>
  </si>
  <si>
    <t>Veaux semi-finis (ajustés en équivalents-bouv.)</t>
  </si>
  <si>
    <t xml:space="preserve">Intrants et frais de ventes de cultures </t>
  </si>
  <si>
    <t>Autres frais (analyses, semences engrais vert..)</t>
  </si>
  <si>
    <t>Aliments achetés (voir annexe 1-B)</t>
  </si>
  <si>
    <t>Foin, ensilage et paille consommée (85 % m.s.)</t>
  </si>
  <si>
    <t>Autres cultures (86 % m.s.)</t>
  </si>
  <si>
    <t>Criblure de céréales et céréales déclassées (86 % m.s.)</t>
  </si>
  <si>
    <t>Autres sous-produits (86 % m.s.)</t>
  </si>
  <si>
    <t>Additifs (chaux, carbonate,…)</t>
  </si>
  <si>
    <t xml:space="preserve">Entretien de la machinerie et des équipements </t>
  </si>
  <si>
    <t>Roulant, machinerie et équipements</t>
  </si>
  <si>
    <t>Carburants (voir annexe 1-F)</t>
  </si>
  <si>
    <t>Travaux à forfait (voir annexe 1-F)</t>
  </si>
  <si>
    <t xml:space="preserve">Frais de mise en marché </t>
  </si>
  <si>
    <t>Frais vente enchère</t>
  </si>
  <si>
    <t>Frais vente semi-finis</t>
  </si>
  <si>
    <t>Frais ventes rejets &amp; VEE</t>
  </si>
  <si>
    <t>ASRA veaux d'embouche (volets vache et veau)</t>
  </si>
  <si>
    <t>Contributions ASRA, ASREC et programmes  Agri (voir annexe 1-D)</t>
  </si>
  <si>
    <t>ASRA Canola</t>
  </si>
  <si>
    <t>Assurance-récolte</t>
  </si>
  <si>
    <t xml:space="preserve">Entretien du fonds de terre et des bâtiments </t>
  </si>
  <si>
    <t>Communications</t>
  </si>
  <si>
    <t>Frais comptables et professionnels</t>
  </si>
  <si>
    <t>Ventes de cultures et de fumier (voir annexe 1-B)</t>
  </si>
  <si>
    <t>Autres revenus (voir annexe 2-A-B)</t>
  </si>
  <si>
    <t>Revenus de location bâtiments</t>
  </si>
  <si>
    <t>Subventions</t>
  </si>
  <si>
    <t>Compensations ASRA des cultures consommées  (voir annexe 1-E)</t>
  </si>
  <si>
    <t>Amortissement (voir annexe 2-C)</t>
  </si>
  <si>
    <t>Rémunération de l'avoir (voir annexe 2-C)</t>
  </si>
  <si>
    <t>Revenus de ventes</t>
  </si>
  <si>
    <t>Temps d'un exploitant à temps complet</t>
  </si>
  <si>
    <t>$/100 lb carcasse</t>
  </si>
  <si>
    <t>$/100 kg de gain</t>
  </si>
  <si>
    <t>100 lbs carcasses</t>
  </si>
  <si>
    <t>$/unité</t>
  </si>
  <si>
    <t>exploitants</t>
  </si>
  <si>
    <t>étalon</t>
  </si>
  <si>
    <t>heures totales</t>
  </si>
  <si>
    <t>ha</t>
  </si>
  <si>
    <t>kg gain</t>
  </si>
  <si>
    <t>vaches</t>
  </si>
  <si>
    <t>heures</t>
  </si>
  <si>
    <t>lb carcasse</t>
  </si>
  <si>
    <t>$/lb carc.</t>
  </si>
  <si>
    <t>Taux</t>
  </si>
  <si>
    <t>tonnes</t>
  </si>
  <si>
    <t>Programmes gouvernementaux (ASRA, ASREC, autres)</t>
  </si>
  <si>
    <t>unité</t>
  </si>
  <si>
    <t>Vache</t>
  </si>
  <si>
    <t>Veau</t>
  </si>
  <si>
    <t>Heures</t>
  </si>
  <si>
    <t>Famille bénévole</t>
  </si>
  <si>
    <t>Famille &lt; salariés</t>
  </si>
  <si>
    <t>Famille &gt; salariés</t>
  </si>
  <si>
    <t>Actifs</t>
  </si>
  <si>
    <t>Dettes</t>
  </si>
  <si>
    <t>$/100 kg gain</t>
  </si>
  <si>
    <t>Marge Étude de coût de production</t>
  </si>
  <si>
    <t>Marge Excel</t>
  </si>
  <si>
    <t>endettement</t>
  </si>
  <si>
    <t>Revenus totaux</t>
  </si>
  <si>
    <t>Charges totales avec amortissement</t>
  </si>
  <si>
    <t>FADQ</t>
  </si>
  <si>
    <t>total</t>
  </si>
  <si>
    <t>kilogramme de gain</t>
  </si>
  <si>
    <t>100 kilogrammes de gain</t>
  </si>
  <si>
    <t>Achat d'autres animaux</t>
  </si>
  <si>
    <t>Charges variables + fixes</t>
  </si>
  <si>
    <t>Sous-produits</t>
  </si>
  <si>
    <t>Amortissement + Travail + Avoir</t>
  </si>
  <si>
    <t xml:space="preserve">    (kg aliments/kg de gain)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</si>
</sst>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0\ &quot;$&quot;_);\(#,##0\ &quot;$&quot;\)"/>
    <numFmt numFmtId="7" formatCode="#,##0.00\ &quot;$&quot;_);\(#,##0.00\ &quot;$&quot;\)"/>
    <numFmt numFmtId="44" formatCode="_ * #,##0.00_)\ &quot;$&quot;_ ;_ * \(#,##0.00\)\ &quot;$&quot;_ ;_ * &quot;-&quot;??_)\ &quot;$&quot;_ ;_ @_ "/>
    <numFmt numFmtId="164" formatCode="_ * #,##0.00_)\ _$_ ;_ * \(#,##0.00\)\ _$_ ;_ * &quot;-&quot;??_)\ _$_ ;_ @_ "/>
    <numFmt numFmtId="165" formatCode="_ * #,##0.00_)\ [$€-1]_ ;_ * \(#,##0.00\)\ [$€-1]_ ;_ * &quot;-&quot;??_)\ [$€-1]_ "/>
    <numFmt numFmtId="166" formatCode="_-* #,##0.00\ &quot;$&quot;_-;\-* #,##0.00\ &quot;$&quot;_-;_-* &quot;-&quot;??\ &quot;$&quot;_-;_-@_-"/>
    <numFmt numFmtId="167" formatCode="_-* #,##0.00\ _$_-;\-* #,##0.00\ _$_-;_-* &quot;-&quot;??\ _$_-;_-@_-"/>
    <numFmt numFmtId="168" formatCode="_-* #,##0.00\ _$_-;_-* #,##0.00\ _$\-;_-* &quot;-&quot;??\ _$_-;_-@_-"/>
    <numFmt numFmtId="169" formatCode="_-* #,##0.00\ &quot;$&quot;_-;_-* #,##0.00\ &quot;$&quot;\-;_-* &quot;-&quot;??\ &quot;$&quot;_-;_-@_-"/>
    <numFmt numFmtId="170" formatCode="_(&quot;$&quot;* #,##0.00_);_(&quot;$&quot;* \(#,##0.00\);_(&quot;$&quot;* &quot;-&quot;??_);_(@_)"/>
    <numFmt numFmtId="171" formatCode="_ * #,##0_)\ &quot;$&quot;_ ;_ * \(#,##0\)\ &quot;$&quot;_ ;_ * &quot;-&quot;??_)\ &quot;$&quot;_ ;_ @_ "/>
    <numFmt numFmtId="172" formatCode="0.0"/>
    <numFmt numFmtId="173" formatCode="#,##0.0"/>
    <numFmt numFmtId="174" formatCode="#,##0_ ;_;\ &quot;&quot;\ ;"/>
    <numFmt numFmtId="175" formatCode="_ * #,##0_)\ _$_ ;_ * \(#,##0\)\ _$_ ;_ * &quot;-&quot;??_)\ _$_ ;_ @_ "/>
    <numFmt numFmtId="176" formatCode="#,##0\ &quot;$&quot;"/>
    <numFmt numFmtId="177" formatCode="#,##0.00\ &quot;$&quot;"/>
    <numFmt numFmtId="178" formatCode="0.000"/>
    <numFmt numFmtId="179" formatCode="#,##0.0\ &quot;$&quot;"/>
  </numFmts>
  <fonts count="121">
    <font>
      <sz val="11"/>
      <color theme="1"/>
      <name val="Arial"/>
      <family val="2"/>
    </font>
    <font>
      <sz val="10"/>
      <color theme="1"/>
      <name val="Century Gothic"/>
      <family val="2"/>
    </font>
    <font>
      <sz val="10"/>
      <color theme="1"/>
      <name val="Trebuchet MS"/>
      <family val="2"/>
    </font>
    <font>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1"/>
      <color indexed="8"/>
      <name val="Arial"/>
      <family val="2"/>
    </font>
    <font>
      <sz val="11"/>
      <color indexed="8"/>
      <name val="Calibri"/>
      <family val="2"/>
    </font>
    <font>
      <sz val="11"/>
      <color indexed="8"/>
      <name val="Agency FB"/>
      <family val="2"/>
    </font>
    <font>
      <sz val="11"/>
      <color indexed="8"/>
      <name val="Tahoma"/>
      <family val="2"/>
    </font>
    <font>
      <sz val="11"/>
      <color indexed="9"/>
      <name val="Arial"/>
      <family val="2"/>
    </font>
    <font>
      <sz val="11"/>
      <color indexed="9"/>
      <name val="Calibri"/>
      <family val="2"/>
    </font>
    <font>
      <sz val="11"/>
      <color indexed="9"/>
      <name val="Tahoma"/>
      <family val="2"/>
    </font>
    <font>
      <sz val="11"/>
      <color indexed="10"/>
      <name val="Arial"/>
      <family val="2"/>
    </font>
    <font>
      <sz val="11"/>
      <color indexed="10"/>
      <name val="Calibri"/>
      <family val="2"/>
    </font>
    <font>
      <sz val="11"/>
      <color indexed="20"/>
      <name val="Tahoma"/>
      <family val="2"/>
    </font>
    <font>
      <b/>
      <sz val="11"/>
      <color indexed="52"/>
      <name val="Arial"/>
      <family val="2"/>
    </font>
    <font>
      <b/>
      <sz val="11"/>
      <color indexed="52"/>
      <name val="Calibri"/>
      <family val="2"/>
    </font>
    <font>
      <b/>
      <sz val="11"/>
      <color indexed="52"/>
      <name val="Agency FB"/>
      <family val="2"/>
    </font>
    <font>
      <b/>
      <sz val="11"/>
      <color indexed="52"/>
      <name val="Tahoma"/>
      <family val="2"/>
    </font>
    <font>
      <sz val="10"/>
      <name val="Arial"/>
      <family val="2"/>
    </font>
    <font>
      <u/>
      <sz val="10"/>
      <color indexed="12"/>
      <name val="Arial"/>
      <family val="2"/>
    </font>
    <font>
      <sz val="10"/>
      <name val="Century Gothic"/>
      <family val="2"/>
    </font>
    <font>
      <sz val="10"/>
      <color theme="1"/>
      <name val="Arial"/>
      <family val="2"/>
    </font>
    <font>
      <sz val="10"/>
      <name val="Verdana"/>
      <family val="2"/>
    </font>
    <font>
      <sz val="11"/>
      <color indexed="52"/>
      <name val="Calibri"/>
      <family val="2"/>
    </font>
    <font>
      <b/>
      <sz val="11"/>
      <color indexed="9"/>
      <name val="Tahoma"/>
      <family val="2"/>
    </font>
    <font>
      <sz val="11"/>
      <color indexed="62"/>
      <name val="Calibri"/>
      <family val="2"/>
    </font>
    <font>
      <i/>
      <sz val="11"/>
      <color indexed="23"/>
      <name val="Tahoma"/>
      <family val="2"/>
    </font>
    <font>
      <sz val="11"/>
      <color indexed="17"/>
      <name val="Tahoma"/>
      <family val="2"/>
    </font>
    <font>
      <b/>
      <sz val="15"/>
      <color indexed="56"/>
      <name val="Tahoma"/>
      <family val="2"/>
    </font>
    <font>
      <b/>
      <sz val="13"/>
      <color indexed="56"/>
      <name val="Tahoma"/>
      <family val="2"/>
    </font>
    <font>
      <b/>
      <sz val="11"/>
      <color indexed="56"/>
      <name val="Tahoma"/>
      <family val="2"/>
    </font>
    <font>
      <sz val="11"/>
      <color indexed="62"/>
      <name val="Tahoma"/>
      <family val="2"/>
    </font>
    <font>
      <sz val="11"/>
      <color indexed="20"/>
      <name val="Calibri"/>
      <family val="2"/>
    </font>
    <font>
      <u/>
      <sz val="8"/>
      <color indexed="12"/>
      <name val="Arial"/>
      <family val="2"/>
    </font>
    <font>
      <sz val="11"/>
      <color indexed="52"/>
      <name val="Tahoma"/>
      <family val="2"/>
    </font>
    <font>
      <sz val="11"/>
      <color indexed="60"/>
      <name val="Tahoma"/>
      <family val="2"/>
    </font>
    <font>
      <sz val="11"/>
      <color indexed="60"/>
      <name val="Calibri"/>
      <family val="2"/>
    </font>
    <font>
      <sz val="11"/>
      <color theme="1"/>
      <name val="Calibri"/>
      <family val="2"/>
      <scheme val="minor"/>
    </font>
    <font>
      <sz val="10"/>
      <name val="Tahoma"/>
      <family val="2"/>
    </font>
    <font>
      <sz val="10"/>
      <name val="MS Sans Serif"/>
      <family val="2"/>
    </font>
    <font>
      <b/>
      <sz val="11"/>
      <color indexed="63"/>
      <name val="Tahoma"/>
      <family val="2"/>
    </font>
    <font>
      <sz val="11"/>
      <color indexed="17"/>
      <name val="Calibri"/>
      <family val="2"/>
    </font>
    <font>
      <sz val="9"/>
      <name val="Century Gothic"/>
      <family val="2"/>
    </font>
    <font>
      <b/>
      <sz val="11"/>
      <color indexed="63"/>
      <name val="Calibri"/>
      <family val="2"/>
    </font>
    <font>
      <b/>
      <sz val="10"/>
      <name val="Century Gothic"/>
      <family val="2"/>
    </font>
    <font>
      <b/>
      <u/>
      <sz val="10"/>
      <name val="Century Gothic"/>
      <family val="2"/>
    </font>
    <font>
      <b/>
      <sz val="12"/>
      <name val="Century Gothic"/>
      <family val="2"/>
    </font>
    <font>
      <sz val="12"/>
      <name val="Arial MT"/>
    </font>
    <font>
      <sz val="12"/>
      <name val="Arial MT"/>
      <family val="2"/>
    </font>
    <font>
      <i/>
      <sz val="11"/>
      <color indexed="23"/>
      <name val="Calibri"/>
      <family val="2"/>
    </font>
    <font>
      <b/>
      <sz val="18"/>
      <color indexed="56"/>
      <name val="Cambria"/>
      <family val="2"/>
    </font>
    <font>
      <b/>
      <sz val="18"/>
      <color indexed="62"/>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1"/>
      <color indexed="10"/>
      <name val="Tahoma"/>
      <family val="2"/>
    </font>
    <font>
      <u/>
      <sz val="10"/>
      <color theme="10"/>
      <name val="Arial"/>
      <family val="2"/>
    </font>
    <font>
      <sz val="11"/>
      <color theme="1"/>
      <name val="Calibri"/>
      <family val="2"/>
    </font>
    <font>
      <sz val="10"/>
      <color indexed="64"/>
      <name val="Arial"/>
      <family val="2"/>
    </font>
    <font>
      <sz val="12"/>
      <name val="Arial"/>
      <family val="2"/>
    </font>
    <font>
      <sz val="11"/>
      <color theme="1"/>
      <name val="Agency FB"/>
      <family val="2"/>
    </font>
    <font>
      <b/>
      <sz val="11"/>
      <color rgb="FFFA7D00"/>
      <name val="Agency FB"/>
      <family val="2"/>
    </font>
    <font>
      <sz val="11"/>
      <color rgb="FF3F3F76"/>
      <name val="Agency FB"/>
      <family val="2"/>
    </font>
    <font>
      <b/>
      <u/>
      <sz val="10"/>
      <color theme="10"/>
      <name val="Arial"/>
      <family val="2"/>
    </font>
    <font>
      <u/>
      <sz val="8"/>
      <color theme="10"/>
      <name val="Arial"/>
      <family val="2"/>
    </font>
    <font>
      <u/>
      <sz val="7.5"/>
      <color indexed="12"/>
      <name val="Tms Rmn"/>
    </font>
    <font>
      <sz val="10"/>
      <name val="Tms Rmn"/>
    </font>
    <font>
      <sz val="10"/>
      <name val="Calibri"/>
      <family val="1"/>
      <scheme val="minor"/>
    </font>
    <font>
      <u/>
      <sz val="11"/>
      <color theme="10"/>
      <name val="Arial"/>
      <family val="2"/>
    </font>
    <font>
      <sz val="11"/>
      <color theme="1"/>
      <name val="Century Gothic"/>
      <family val="2"/>
    </font>
    <font>
      <sz val="28"/>
      <color theme="1"/>
      <name val="Century Gothic"/>
      <family val="2"/>
    </font>
    <font>
      <sz val="11"/>
      <name val="Century Gothic"/>
      <family val="2"/>
    </font>
    <font>
      <b/>
      <sz val="10"/>
      <color theme="1"/>
      <name val="Century Gothic"/>
      <family val="2"/>
    </font>
    <font>
      <sz val="10"/>
      <color theme="1"/>
      <name val="Century Gothic"/>
      <family val="2"/>
    </font>
    <font>
      <sz val="10"/>
      <color theme="5"/>
      <name val="Century Gothic"/>
      <family val="2"/>
    </font>
    <font>
      <sz val="10"/>
      <color rgb="FF37B94B"/>
      <name val="Century Gothic"/>
      <family val="2"/>
    </font>
    <font>
      <sz val="10"/>
      <color theme="0"/>
      <name val="Century Gothic"/>
      <family val="2"/>
    </font>
    <font>
      <sz val="10"/>
      <color theme="1" tint="0.499984740745262"/>
      <name val="Century Gothic"/>
      <family val="2"/>
    </font>
    <font>
      <b/>
      <sz val="9"/>
      <color theme="1"/>
      <name val="Century Gothic"/>
      <family val="2"/>
    </font>
    <font>
      <b/>
      <sz val="9"/>
      <color theme="1" tint="0.499984740745262"/>
      <name val="Century Gothic"/>
      <family val="2"/>
    </font>
    <font>
      <b/>
      <sz val="10"/>
      <color theme="0"/>
      <name val="Century Gothic"/>
      <family val="2"/>
    </font>
    <font>
      <b/>
      <sz val="10"/>
      <color rgb="FF215868"/>
      <name val="Century Gothic"/>
      <family val="2"/>
    </font>
    <font>
      <sz val="10"/>
      <color theme="1" tint="0.34998626667073579"/>
      <name val="Century Gothic"/>
      <family val="2"/>
    </font>
    <font>
      <sz val="9"/>
      <color theme="1" tint="0.499984740745262"/>
      <name val="Century Gothic"/>
      <family val="2"/>
    </font>
    <font>
      <sz val="9"/>
      <color theme="1"/>
      <name val="Century Gothic"/>
      <family val="2"/>
    </font>
    <font>
      <sz val="10"/>
      <color rgb="FF215868"/>
      <name val="Century Gothic"/>
      <family val="2"/>
    </font>
    <font>
      <b/>
      <sz val="10"/>
      <color theme="1" tint="0.499984740745262"/>
      <name val="Century Gothic"/>
      <family val="2"/>
    </font>
    <font>
      <sz val="14"/>
      <color theme="1"/>
      <name val="Century Gothic"/>
      <family val="2"/>
    </font>
    <font>
      <b/>
      <sz val="11"/>
      <color theme="1"/>
      <name val="Century Gothic"/>
      <family val="2"/>
    </font>
    <font>
      <u/>
      <sz val="10"/>
      <color theme="10"/>
      <name val="Century Gothic"/>
      <family val="2"/>
    </font>
    <font>
      <sz val="10"/>
      <name val="Arial"/>
    </font>
    <font>
      <sz val="8"/>
      <name val="Arial"/>
      <family val="2"/>
    </font>
    <font>
      <sz val="36"/>
      <color theme="1"/>
      <name val="Century Gothic"/>
      <family val="2"/>
    </font>
    <font>
      <sz val="10"/>
      <color rgb="FF404040"/>
      <name val="Century Gothic"/>
      <family val="2"/>
    </font>
    <font>
      <b/>
      <sz val="10"/>
      <color theme="5" tint="-0.249977111117893"/>
      <name val="Century Gothic"/>
      <family val="2"/>
    </font>
    <font>
      <b/>
      <sz val="10"/>
      <color rgb="FF404040"/>
      <name val="Century Gothic"/>
      <family val="2"/>
    </font>
    <font>
      <b/>
      <sz val="10"/>
      <color theme="0" tint="-4.9989318521683403E-2"/>
      <name val="Century Gothic"/>
      <family val="2"/>
    </font>
    <font>
      <u/>
      <sz val="10"/>
      <color rgb="FF404040"/>
      <name val="Century Gothic"/>
      <family val="2"/>
    </font>
    <font>
      <sz val="10"/>
      <color theme="4" tint="-0.499984740745262"/>
      <name val="Century Gothic"/>
      <family val="2"/>
    </font>
    <font>
      <b/>
      <sz val="10"/>
      <color theme="4" tint="-0.499984740745262"/>
      <name val="Century Gothic"/>
      <family val="2"/>
    </font>
    <font>
      <sz val="9"/>
      <color rgb="FF404040"/>
      <name val="Century Gothic"/>
      <family val="2"/>
    </font>
    <font>
      <sz val="11"/>
      <color theme="1" tint="0.499984740745262"/>
      <name val="Century Gothic"/>
      <family val="2"/>
    </font>
    <font>
      <b/>
      <sz val="10"/>
      <color theme="1" tint="0.249977111117893"/>
      <name val="Century Gothic"/>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2"/>
        <b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46"/>
        <bgColor indexed="24"/>
      </patternFill>
    </fill>
    <fill>
      <patternFill patternType="solid">
        <fgColor indexed="44"/>
        <bgColor indexed="3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0"/>
        <bgColor indexed="36"/>
      </patternFill>
    </fill>
    <fill>
      <patternFill patternType="solid">
        <fgColor indexed="49"/>
        <bgColor indexed="40"/>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theme="6" tint="0.79998168889431442"/>
        <bgColor theme="6" tint="0.79998168889431442"/>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37B94B"/>
        <bgColor indexed="64"/>
      </patternFill>
    </fill>
    <fill>
      <patternFill patternType="solid">
        <fgColor theme="8"/>
        <bgColor indexed="64"/>
      </patternFill>
    </fill>
    <fill>
      <patternFill patternType="solid">
        <fgColor rgb="FFE8E8E8"/>
        <bgColor indexed="64"/>
      </patternFill>
    </fill>
    <fill>
      <patternFill patternType="solid">
        <fgColor rgb="FFC91F0D"/>
        <bgColor indexed="64"/>
      </patternFill>
    </fill>
    <fill>
      <patternFill patternType="solid">
        <fgColor rgb="FF00B050"/>
        <bgColor indexed="64"/>
      </patternFill>
    </fill>
    <fill>
      <patternFill patternType="solid">
        <fgColor rgb="FF0070C0"/>
        <bgColor indexed="64"/>
      </patternFill>
    </fill>
    <fill>
      <patternFill patternType="solid">
        <fgColor theme="4" tint="0.39997558519241921"/>
        <bgColor indexed="64"/>
      </patternFill>
    </fill>
    <fill>
      <patternFill patternType="solid">
        <fgColor theme="4"/>
        <bgColor indexed="64"/>
      </patternFill>
    </fill>
    <fill>
      <patternFill patternType="solid">
        <fgColor theme="5" tint="0.79998168889431442"/>
        <bgColor indexed="64"/>
      </patternFill>
    </fill>
  </fills>
  <borders count="72">
    <border>
      <left/>
      <right/>
      <top/>
      <bottom/>
      <diagonal/>
    </border>
    <border>
      <left/>
      <right/>
      <top/>
      <bottom style="thin">
        <color theme="1" tint="0.499984740745262"/>
      </bottom>
      <diagonal/>
    </border>
    <border>
      <left/>
      <right style="thin">
        <color theme="1" tint="0.499984740745262"/>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auto="1"/>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tint="-0.14996795556505021"/>
      </bottom>
      <diagonal/>
    </border>
    <border>
      <left/>
      <right/>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theme="1" tint="0.499984740745262"/>
      </top>
      <bottom/>
      <diagonal/>
    </border>
    <border>
      <left/>
      <right style="thin">
        <color theme="0" tint="-0.24994659260841701"/>
      </right>
      <top/>
      <bottom/>
      <diagonal/>
    </border>
    <border>
      <left style="thin">
        <color theme="1" tint="0.499984740745262"/>
      </left>
      <right/>
      <top/>
      <bottom/>
      <diagonal/>
    </border>
    <border>
      <left/>
      <right/>
      <top/>
      <bottom style="medium">
        <color indexed="64"/>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medium">
        <color rgb="FF37B94B"/>
      </bottom>
      <diagonal/>
    </border>
    <border>
      <left/>
      <right/>
      <top/>
      <bottom style="thin">
        <color rgb="FF37B94B"/>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37B94B"/>
      </top>
      <bottom/>
      <diagonal/>
    </border>
    <border>
      <left/>
      <right style="thin">
        <color theme="1" tint="0.499984740745262"/>
      </right>
      <top/>
      <bottom style="thin">
        <color rgb="FF37B94B"/>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indexed="64"/>
      </left>
      <right style="medium">
        <color indexed="64"/>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medium">
        <color indexed="64"/>
      </left>
      <right style="medium">
        <color indexed="64"/>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0"/>
      </top>
      <bottom/>
      <diagonal/>
    </border>
    <border>
      <left/>
      <right style="thin">
        <color indexed="64"/>
      </right>
      <top/>
      <bottom style="thin">
        <color theme="1" tint="0.499984740745262"/>
      </bottom>
      <diagonal/>
    </border>
    <border>
      <left style="thin">
        <color indexed="64"/>
      </left>
      <right style="thin">
        <color indexed="64"/>
      </right>
      <top style="thin">
        <color indexed="64"/>
      </top>
      <bottom/>
      <diagonal/>
    </border>
    <border>
      <left style="thin">
        <color indexed="64"/>
      </left>
      <right style="thin">
        <color theme="1" tint="0.499984740745262"/>
      </right>
      <top/>
      <bottom style="thin">
        <color theme="1" tint="0.499984740745262"/>
      </bottom>
      <diagonal/>
    </border>
    <border>
      <left style="thin">
        <color indexed="64"/>
      </left>
      <right style="thin">
        <color theme="1" tint="0.499984740745262"/>
      </right>
      <top/>
      <bottom/>
      <diagonal/>
    </border>
  </borders>
  <cellStyleXfs count="40722">
    <xf numFmtId="0" fontId="0" fillId="0" borderId="0"/>
    <xf numFmtId="44" fontId="3" fillId="0" borderId="0" applyFont="0" applyFill="0" applyBorder="0" applyAlignment="0" applyProtection="0"/>
    <xf numFmtId="0" fontId="20" fillId="33" borderId="0" applyNumberFormat="0" applyBorder="0" applyAlignment="0" applyProtection="0"/>
    <xf numFmtId="0" fontId="21" fillId="33"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0" fillId="35" borderId="0" applyNumberFormat="0" applyBorder="0" applyAlignment="0" applyProtection="0"/>
    <xf numFmtId="0" fontId="22" fillId="36"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1" fillId="43" borderId="0" applyNumberFormat="0" applyBorder="0" applyAlignment="0" applyProtection="0"/>
    <xf numFmtId="0" fontId="20" fillId="37"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0" fillId="37" borderId="0" applyNumberFormat="0" applyBorder="0" applyAlignment="0" applyProtection="0"/>
    <xf numFmtId="0" fontId="21" fillId="43" borderId="0" applyNumberFormat="0" applyBorder="0" applyAlignment="0" applyProtection="0"/>
    <xf numFmtId="0" fontId="20" fillId="37" borderId="0" applyNumberFormat="0" applyBorder="0" applyAlignment="0" applyProtection="0"/>
    <xf numFmtId="0" fontId="21" fillId="4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0" fillId="37" borderId="0" applyNumberFormat="0" applyBorder="0" applyAlignment="0" applyProtection="0"/>
    <xf numFmtId="0" fontId="21" fillId="43"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0" borderId="0" applyNumberFormat="0" applyBorder="0" applyAlignment="0" applyProtection="0"/>
    <xf numFmtId="0" fontId="21" fillId="44" borderId="0" applyNumberFormat="0" applyBorder="0" applyAlignment="0" applyProtection="0"/>
    <xf numFmtId="0" fontId="20" fillId="40"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0" fillId="40" borderId="0" applyNumberFormat="0" applyBorder="0" applyAlignment="0" applyProtection="0"/>
    <xf numFmtId="0" fontId="21" fillId="44" borderId="0" applyNumberFormat="0" applyBorder="0" applyAlignment="0" applyProtection="0"/>
    <xf numFmtId="0" fontId="20" fillId="40" borderId="0" applyNumberFormat="0" applyBorder="0" applyAlignment="0" applyProtection="0"/>
    <xf numFmtId="0" fontId="21" fillId="4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0" fillId="40" borderId="0" applyNumberFormat="0" applyBorder="0" applyAlignment="0" applyProtection="0"/>
    <xf numFmtId="0" fontId="21" fillId="44" borderId="0" applyNumberFormat="0" applyBorder="0" applyAlignment="0" applyProtection="0"/>
    <xf numFmtId="0" fontId="21"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1" fillId="45" borderId="0" applyNumberFormat="0" applyBorder="0" applyAlignment="0" applyProtection="0"/>
    <xf numFmtId="0" fontId="20"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0" fillId="45" borderId="0" applyNumberFormat="0" applyBorder="0" applyAlignment="0" applyProtection="0"/>
    <xf numFmtId="0" fontId="21" fillId="45" borderId="0" applyNumberFormat="0" applyBorder="0" applyAlignment="0" applyProtection="0"/>
    <xf numFmtId="0" fontId="20" fillId="45" borderId="0" applyNumberFormat="0" applyBorder="0" applyAlignment="0" applyProtection="0"/>
    <xf numFmtId="0" fontId="21"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0"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37" borderId="0" applyNumberFormat="0" applyBorder="0" applyAlignment="0" applyProtection="0"/>
    <xf numFmtId="0" fontId="23" fillId="40" borderId="0" applyNumberFormat="0" applyBorder="0" applyAlignment="0" applyProtection="0"/>
    <xf numFmtId="0" fontId="23" fillId="4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4" fillId="4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4" fillId="42"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4"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4" fillId="49" borderId="0" applyNumberFormat="0" applyBorder="0" applyAlignment="0" applyProtection="0"/>
    <xf numFmtId="0" fontId="26" fillId="46"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50"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4"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52"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47" borderId="0" applyNumberFormat="0" applyBorder="0" applyAlignment="0" applyProtection="0"/>
    <xf numFmtId="0" fontId="24" fillId="47"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48" borderId="0" applyNumberFormat="0" applyBorder="0" applyAlignment="0" applyProtection="0"/>
    <xf numFmtId="0" fontId="24" fillId="48"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4" fillId="55"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9" fillId="34" borderId="0" applyNumberFormat="0" applyBorder="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2"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1" fillId="56" borderId="12" applyNumberFormat="0" applyAlignment="0" applyProtection="0"/>
    <xf numFmtId="0" fontId="30"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33" fillId="56" borderId="12"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applyNumberFormat="0" applyFill="0" applyBorder="0" applyAlignment="0" applyProtection="0">
      <alignment vertical="top"/>
      <protection locked="0"/>
    </xf>
    <xf numFmtId="0" fontId="34" fillId="0" borderId="0"/>
    <xf numFmtId="0" fontId="34" fillId="0" borderId="0">
      <alignment vertical="top"/>
    </xf>
    <xf numFmtId="0" fontId="34" fillId="0" borderId="0"/>
    <xf numFmtId="0" fontId="3" fillId="0" borderId="0"/>
    <xf numFmtId="0" fontId="34" fillId="0" borderId="0"/>
    <xf numFmtId="0" fontId="3" fillId="0" borderId="0"/>
    <xf numFmtId="0" fontId="34" fillId="0" borderId="0">
      <alignment vertical="top"/>
    </xf>
    <xf numFmtId="0" fontId="33" fillId="56" borderId="12" applyNumberFormat="0" applyAlignment="0" applyProtection="0"/>
    <xf numFmtId="0" fontId="33" fillId="56" borderId="12" applyNumberFormat="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40" fillId="57" borderId="17" applyNumberFormat="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34" fillId="58" borderId="18" applyNumberFormat="0" applyFon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0" fontId="41" fillId="39" borderId="12" applyNumberFormat="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42" fillId="0" borderId="0" applyNumberFormat="0" applyFill="0" applyBorder="0" applyAlignment="0" applyProtection="0"/>
    <xf numFmtId="0" fontId="43" fillId="35" borderId="0" applyNumberFormat="0" applyBorder="0" applyAlignment="0" applyProtection="0"/>
    <xf numFmtId="0" fontId="44" fillId="0" borderId="19" applyNumberFormat="0" applyFill="0" applyAlignment="0" applyProtection="0"/>
    <xf numFmtId="0" fontId="45" fillId="0" borderId="20" applyNumberFormat="0" applyFill="0" applyAlignment="0" applyProtection="0"/>
    <xf numFmtId="0" fontId="46" fillId="0" borderId="21" applyNumberFormat="0" applyFill="0" applyAlignment="0" applyProtection="0"/>
    <xf numFmtId="0" fontId="46" fillId="0" borderId="0" applyNumberFormat="0" applyFill="0" applyBorder="0" applyAlignment="0" applyProtection="0"/>
    <xf numFmtId="0" fontId="47" fillId="39" borderId="12" applyNumberFormat="0" applyAlignment="0" applyProtection="0"/>
    <xf numFmtId="0" fontId="47" fillId="39" borderId="12" applyNumberFormat="0" applyAlignment="0" applyProtection="0"/>
    <xf numFmtId="0" fontId="47" fillId="39" borderId="12" applyNumberFormat="0" applyAlignment="0" applyProtection="0"/>
    <xf numFmtId="0" fontId="47" fillId="39" borderId="12" applyNumberFormat="0" applyAlignment="0" applyProtection="0"/>
    <xf numFmtId="0" fontId="47" fillId="39" borderId="12" applyNumberFormat="0" applyAlignment="0" applyProtection="0"/>
    <xf numFmtId="0" fontId="47" fillId="39" borderId="12" applyNumberFormat="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9" fillId="0" borderId="0" applyNumberFormat="0" applyFill="0" applyBorder="0" applyAlignment="0" applyProtection="0">
      <alignment vertical="top"/>
      <protection locked="0"/>
    </xf>
    <xf numFmtId="0" fontId="50" fillId="0" borderId="16" applyNumberFormat="0" applyFill="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51" fillId="59" borderId="0" applyNumberFormat="0" applyBorder="0" applyAlignment="0" applyProtection="0"/>
    <xf numFmtId="0" fontId="52" fillId="59" borderId="0" applyNumberFormat="0" applyBorder="0" applyAlignment="0" applyProtection="0"/>
    <xf numFmtId="0" fontId="52" fillId="59" borderId="0" applyNumberFormat="0" applyBorder="0" applyAlignment="0" applyProtection="0"/>
    <xf numFmtId="0" fontId="52" fillId="59" borderId="0" applyNumberFormat="0" applyBorder="0" applyAlignment="0" applyProtection="0"/>
    <xf numFmtId="0" fontId="34" fillId="0" borderId="0"/>
    <xf numFmtId="0" fontId="53" fillId="0" borderId="0"/>
    <xf numFmtId="0" fontId="37" fillId="0" borderId="0"/>
    <xf numFmtId="0" fontId="34" fillId="0" borderId="0"/>
    <xf numFmtId="0" fontId="54" fillId="0" borderId="0"/>
    <xf numFmtId="0" fontId="34" fillId="0" borderId="0"/>
    <xf numFmtId="0" fontId="54" fillId="0" borderId="0"/>
    <xf numFmtId="0" fontId="54" fillId="0" borderId="0"/>
    <xf numFmtId="0" fontId="34" fillId="0" borderId="0"/>
    <xf numFmtId="0" fontId="34" fillId="0" borderId="0"/>
    <xf numFmtId="0" fontId="34" fillId="0" borderId="0">
      <alignment vertical="top"/>
    </xf>
    <xf numFmtId="0" fontId="34" fillId="0" borderId="0">
      <alignment vertical="top"/>
    </xf>
    <xf numFmtId="0" fontId="34" fillId="0" borderId="0"/>
    <xf numFmtId="0" fontId="3" fillId="0" borderId="0"/>
    <xf numFmtId="0" fontId="3" fillId="0" borderId="0"/>
    <xf numFmtId="0" fontId="34" fillId="0" borderId="0">
      <alignment vertical="top"/>
    </xf>
    <xf numFmtId="0" fontId="34" fillId="0" borderId="0"/>
    <xf numFmtId="0" fontId="34" fillId="0" borderId="0"/>
    <xf numFmtId="0" fontId="34" fillId="0" borderId="0"/>
    <xf numFmtId="0" fontId="5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6" fillId="0" borderId="15" applyNumberFormat="0" applyFont="0" applyFill="0" applyBorder="0" applyAlignment="0">
      <alignment horizontal="center" vertical="center"/>
    </xf>
    <xf numFmtId="0" fontId="36" fillId="0" borderId="15" applyNumberFormat="0" applyFont="0" applyFill="0" applyBorder="0" applyAlignment="0">
      <alignment horizontal="center" vertical="center"/>
    </xf>
    <xf numFmtId="0" fontId="23" fillId="58" borderId="18" applyNumberFormat="0" applyFont="0" applyAlignment="0" applyProtection="0"/>
    <xf numFmtId="0" fontId="23" fillId="58" borderId="18" applyNumberFormat="0" applyFont="0" applyAlignment="0" applyProtection="0"/>
    <xf numFmtId="0" fontId="23" fillId="58" borderId="18" applyNumberFormat="0" applyFont="0" applyAlignment="0" applyProtection="0"/>
    <xf numFmtId="0" fontId="23" fillId="58" borderId="18" applyNumberFormat="0" applyFont="0" applyAlignment="0" applyProtection="0"/>
    <xf numFmtId="0" fontId="23" fillId="58" borderId="18" applyNumberFormat="0" applyFont="0" applyAlignment="0" applyProtection="0"/>
    <xf numFmtId="0" fontId="23" fillId="58" borderId="18" applyNumberFormat="0" applyFont="0" applyAlignment="0" applyProtection="0"/>
    <xf numFmtId="0" fontId="56" fillId="56" borderId="22" applyNumberFormat="0" applyAlignment="0" applyProtection="0"/>
    <xf numFmtId="0" fontId="56" fillId="56" borderId="22" applyNumberFormat="0" applyAlignment="0" applyProtection="0"/>
    <xf numFmtId="0" fontId="56" fillId="56" borderId="22" applyNumberFormat="0" applyAlignment="0" applyProtection="0"/>
    <xf numFmtId="0" fontId="56" fillId="56" borderId="22" applyNumberFormat="0" applyAlignment="0" applyProtection="0"/>
    <xf numFmtId="0" fontId="56" fillId="56" borderId="22" applyNumberFormat="0" applyAlignment="0" applyProtection="0"/>
    <xf numFmtId="0" fontId="56" fillId="56" borderId="22" applyNumberForma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5" fillId="0" borderId="0" applyFont="0" applyFill="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3" fontId="58" fillId="0" borderId="14">
      <alignment horizontal="center"/>
    </xf>
    <xf numFmtId="3" fontId="58" fillId="0" borderId="14">
      <alignment horizontal="center"/>
    </xf>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59" fillId="56" borderId="22" applyNumberFormat="0" applyAlignment="0" applyProtection="0"/>
    <xf numFmtId="0" fontId="60" fillId="0" borderId="0">
      <alignment horizontal="left" vertical="center"/>
    </xf>
    <xf numFmtId="0" fontId="61" fillId="0" borderId="0">
      <alignment horizontal="left" indent="1"/>
    </xf>
    <xf numFmtId="0" fontId="62" fillId="0" borderId="0" applyAlignment="0">
      <alignment horizontal="centerContinuous" vertical="center"/>
    </xf>
    <xf numFmtId="0" fontId="63" fillId="0" borderId="0"/>
    <xf numFmtId="0" fontId="64" fillId="0" borderId="0"/>
    <xf numFmtId="0" fontId="63" fillId="0" borderId="0"/>
    <xf numFmtId="0" fontId="63"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19" applyNumberFormat="0" applyFill="0" applyAlignment="0" applyProtection="0"/>
    <xf numFmtId="0" fontId="68" fillId="0" borderId="19" applyNumberFormat="0" applyFill="0" applyAlignment="0" applyProtection="0"/>
    <xf numFmtId="0" fontId="68" fillId="0" borderId="19" applyNumberFormat="0" applyFill="0" applyAlignment="0" applyProtection="0"/>
    <xf numFmtId="0" fontId="69" fillId="0" borderId="20" applyNumberFormat="0" applyFill="0" applyAlignment="0" applyProtection="0"/>
    <xf numFmtId="0" fontId="69" fillId="0" borderId="20" applyNumberFormat="0" applyFill="0" applyAlignment="0" applyProtection="0"/>
    <xf numFmtId="0" fontId="69" fillId="0" borderId="20" applyNumberFormat="0" applyFill="0" applyAlignment="0" applyProtection="0"/>
    <xf numFmtId="0" fontId="70" fillId="0" borderId="21" applyNumberFormat="0" applyFill="0" applyAlignment="0" applyProtection="0"/>
    <xf numFmtId="0" fontId="70" fillId="0" borderId="21" applyNumberFormat="0" applyFill="0" applyAlignment="0" applyProtection="0"/>
    <xf numFmtId="0" fontId="70" fillId="0" borderId="21"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2" fillId="57" borderId="17" applyNumberFormat="0" applyAlignment="0" applyProtection="0"/>
    <xf numFmtId="0" fontId="72" fillId="57" borderId="17" applyNumberFormat="0" applyAlignment="0" applyProtection="0"/>
    <xf numFmtId="0" fontId="72" fillId="57" borderId="17"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34" fillId="0" borderId="0"/>
    <xf numFmtId="164" fontId="3" fillId="0" borderId="0" applyFont="0" applyFill="0" applyBorder="0" applyAlignment="0" applyProtection="0"/>
    <xf numFmtId="166" fontId="34" fillId="0" borderId="0" applyFont="0" applyFill="0" applyBorder="0" applyAlignment="0" applyProtection="0"/>
    <xf numFmtId="0" fontId="75" fillId="0" borderId="0"/>
    <xf numFmtId="0" fontId="3" fillId="0" borderId="0"/>
    <xf numFmtId="0" fontId="37" fillId="0" borderId="0"/>
    <xf numFmtId="0" fontId="34" fillId="0" borderId="0"/>
    <xf numFmtId="0" fontId="76" fillId="0" borderId="0"/>
    <xf numFmtId="0" fontId="3" fillId="0" borderId="0"/>
    <xf numFmtId="0" fontId="3" fillId="0" borderId="0"/>
    <xf numFmtId="0" fontId="36" fillId="0" borderId="13" applyNumberFormat="0" applyFont="0" applyFill="0" applyBorder="0" applyAlignment="0">
      <alignment horizontal="center" vertical="center"/>
    </xf>
    <xf numFmtId="0" fontId="36" fillId="0" borderId="13" applyNumberFormat="0" applyFont="0" applyFill="0" applyBorder="0" applyAlignment="0">
      <alignment horizontal="center" vertical="center"/>
    </xf>
    <xf numFmtId="0" fontId="36" fillId="0" borderId="13" applyNumberFormat="0" applyFont="0" applyFill="0" applyBorder="0" applyAlignment="0">
      <alignment horizontal="center" vertical="center"/>
    </xf>
    <xf numFmtId="9" fontId="3" fillId="0" borderId="0" applyFont="0" applyFill="0" applyBorder="0" applyAlignment="0" applyProtection="0"/>
    <xf numFmtId="9" fontId="20"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164" fontId="34" fillId="0" borderId="0" applyFont="0" applyFill="0" applyBorder="0" applyAlignment="0" applyProtection="0"/>
    <xf numFmtId="0" fontId="34" fillId="0" borderId="0"/>
    <xf numFmtId="0" fontId="36" fillId="0" borderId="15" applyNumberFormat="0" applyFont="0" applyFill="0" applyBorder="0" applyAlignment="0">
      <alignment horizontal="center" vertical="center"/>
    </xf>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8" fillId="6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6" fillId="0" borderId="0" applyNumberFormat="0" applyFill="0" applyBorder="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79" fillId="6" borderId="6"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31" fillId="56" borderId="24" applyNumberFormat="0" applyAlignment="0" applyProtection="0"/>
    <xf numFmtId="0" fontId="13" fillId="6" borderId="6"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3" fillId="56" borderId="24" applyNumberFormat="0" applyAlignment="0" applyProtection="0"/>
    <xf numFmtId="0" fontId="39" fillId="0" borderId="16" applyNumberFormat="0" applyFill="0" applyAlignment="0" applyProtection="0"/>
    <xf numFmtId="0" fontId="14" fillId="0" borderId="8" applyNumberFormat="0" applyFill="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 fillId="8" borderId="10" applyNumberFormat="0" applyFont="0" applyAlignment="0" applyProtection="0"/>
    <xf numFmtId="0" fontId="3" fillId="8" borderId="10" applyNumberFormat="0" applyFont="0" applyAlignment="0" applyProtection="0"/>
    <xf numFmtId="0" fontId="3" fillId="8" borderId="10" applyNumberFormat="0" applyFont="0" applyAlignment="0" applyProtection="0"/>
    <xf numFmtId="0" fontId="3" fillId="8" borderId="10" applyNumberFormat="0" applyFont="0" applyAlignment="0" applyProtection="0"/>
    <xf numFmtId="0" fontId="3" fillId="8" borderId="10"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 fillId="8" borderId="10" applyNumberFormat="0" applyFont="0" applyAlignment="0" applyProtection="0"/>
    <xf numFmtId="0" fontId="34" fillId="58" borderId="25" applyNumberFormat="0" applyFont="0" applyAlignment="0" applyProtection="0"/>
    <xf numFmtId="0" fontId="3" fillId="8" borderId="10" applyNumberFormat="0" applyFont="0" applyAlignment="0" applyProtection="0"/>
    <xf numFmtId="0" fontId="34" fillId="58" borderId="25" applyNumberFormat="0" applyFont="0" applyAlignment="0" applyProtection="0"/>
    <xf numFmtId="0" fontId="3" fillId="8" borderId="10"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 fillId="8" borderId="10"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 fillId="8" borderId="10" applyNumberFormat="0" applyFont="0" applyAlignment="0" applyProtection="0"/>
    <xf numFmtId="0" fontId="3" fillId="8" borderId="10"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 fillId="8" borderId="10"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34" fillId="58" borderId="25" applyNumberFormat="0" applyFon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80" fillId="5" borderId="6"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41" fillId="39" borderId="24" applyNumberFormat="0" applyAlignment="0" applyProtection="0"/>
    <xf numFmtId="0" fontId="11" fillId="5" borderId="6"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7" fillId="39" borderId="24" applyNumberFormat="0" applyAlignment="0" applyProtection="0"/>
    <xf numFmtId="0" fontId="48" fillId="34" borderId="0" applyNumberFormat="0" applyBorder="0" applyAlignment="0" applyProtection="0"/>
    <xf numFmtId="0" fontId="9" fillId="3" borderId="0" applyNumberFormat="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3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69"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169"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69"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66" fontId="34" fillId="0" borderId="0" applyFont="0" applyFill="0" applyBorder="0" applyAlignment="0" applyProtection="0"/>
    <xf numFmtId="170"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69"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0" fontId="52" fillId="59" borderId="0" applyNumberFormat="0" applyBorder="0" applyAlignment="0" applyProtection="0"/>
    <xf numFmtId="0" fontId="10" fillId="4"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3" fillId="0" borderId="0"/>
    <xf numFmtId="0" fontId="34" fillId="0" borderId="0">
      <alignment vertical="top"/>
    </xf>
    <xf numFmtId="0" fontId="3" fillId="0" borderId="0"/>
    <xf numFmtId="0" fontId="3" fillId="0" borderId="0"/>
    <xf numFmtId="0" fontId="3" fillId="0" borderId="0"/>
    <xf numFmtId="0" fontId="3" fillId="0" borderId="0"/>
    <xf numFmtId="0" fontId="3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4" fillId="0" borderId="0">
      <alignment vertical="top"/>
    </xf>
    <xf numFmtId="0" fontId="34" fillId="0" borderId="0">
      <alignment vertical="top"/>
    </xf>
    <xf numFmtId="0" fontId="3" fillId="0" borderId="0"/>
    <xf numFmtId="0" fontId="34" fillId="0" borderId="0">
      <alignment vertical="top"/>
    </xf>
    <xf numFmtId="0" fontId="3" fillId="0" borderId="0"/>
    <xf numFmtId="0" fontId="34" fillId="0" borderId="0">
      <alignment vertical="top"/>
    </xf>
    <xf numFmtId="0" fontId="34" fillId="0" borderId="0">
      <alignment vertical="top"/>
    </xf>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lignment vertical="top"/>
    </xf>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alignment vertical="top"/>
    </xf>
    <xf numFmtId="0" fontId="34" fillId="0" borderId="0">
      <alignment vertical="top"/>
    </xf>
    <xf numFmtId="0" fontId="34" fillId="0" borderId="0">
      <alignment vertical="top"/>
    </xf>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4"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4" fillId="0" borderId="0">
      <alignment vertical="top"/>
    </xf>
    <xf numFmtId="0" fontId="5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4" fillId="0" borderId="0"/>
    <xf numFmtId="0" fontId="34" fillId="0" borderId="0"/>
    <xf numFmtId="0" fontId="3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34" fillId="0" borderId="0">
      <alignment vertical="top"/>
    </xf>
    <xf numFmtId="0" fontId="34" fillId="0" borderId="0"/>
    <xf numFmtId="0" fontId="34" fillId="0" borderId="0">
      <alignment vertical="top"/>
    </xf>
    <xf numFmtId="0" fontId="34" fillId="0" borderId="0">
      <alignment vertical="top"/>
    </xf>
    <xf numFmtId="0" fontId="34" fillId="0" borderId="0">
      <alignment vertical="top"/>
    </xf>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4" fillId="0" borderId="0">
      <alignment vertical="top"/>
    </xf>
    <xf numFmtId="0" fontId="3"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34" fillId="0" borderId="0">
      <alignment vertical="top"/>
    </xf>
    <xf numFmtId="0" fontId="38" fillId="0" borderId="0"/>
    <xf numFmtId="0" fontId="34" fillId="0" borderId="0">
      <alignment vertical="top"/>
    </xf>
    <xf numFmtId="0" fontId="38" fillId="0" borderId="0"/>
    <xf numFmtId="0" fontId="38" fillId="0" borderId="0"/>
    <xf numFmtId="0" fontId="34" fillId="0" borderId="0">
      <alignment vertical="top"/>
    </xf>
    <xf numFmtId="0" fontId="38" fillId="0" borderId="0"/>
    <xf numFmtId="0" fontId="38" fillId="0" borderId="0"/>
    <xf numFmtId="0" fontId="34" fillId="0" borderId="0">
      <alignment vertical="top"/>
    </xf>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4" fillId="0" borderId="0">
      <alignment vertical="top"/>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4" fillId="0" borderId="0"/>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36" fillId="0" borderId="26" applyNumberFormat="0" applyFont="0" applyFill="0" applyBorder="0" applyAlignment="0">
      <alignment horizontal="center" vertical="center"/>
    </xf>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23" fillId="58" borderId="25" applyNumberFormat="0" applyFon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0" fontId="56" fillId="56" borderId="27"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77"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0" fontId="57" fillId="35" borderId="0" applyNumberFormat="0" applyBorder="0" applyAlignment="0" applyProtection="0"/>
    <xf numFmtId="0" fontId="8" fillId="2" borderId="0" applyNumberFormat="0" applyBorder="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59" fillId="56" borderId="27" applyNumberFormat="0" applyAlignment="0" applyProtection="0"/>
    <xf numFmtId="0" fontId="12" fillId="6" borderId="7" applyNumberFormat="0" applyAlignment="0" applyProtection="0"/>
    <xf numFmtId="0" fontId="64" fillId="0" borderId="0"/>
    <xf numFmtId="1" fontId="3" fillId="0" borderId="0" applyNumberFormat="0"/>
    <xf numFmtId="1" fontId="3" fillId="0" borderId="0" applyNumberFormat="0"/>
    <xf numFmtId="1" fontId="3" fillId="0" borderId="0" applyNumberFormat="0"/>
    <xf numFmtId="1" fontId="3" fillId="0" borderId="0" applyNumberFormat="0"/>
    <xf numFmtId="0" fontId="65" fillId="0" borderId="0" applyNumberFormat="0" applyFill="0" applyBorder="0" applyAlignment="0" applyProtection="0"/>
    <xf numFmtId="0" fontId="17" fillId="0" borderId="0" applyNumberFormat="0" applyFill="0" applyBorder="0" applyAlignment="0" applyProtection="0"/>
    <xf numFmtId="0" fontId="66" fillId="0" borderId="0" applyNumberFormat="0" applyFill="0" applyBorder="0" applyAlignment="0" applyProtection="0"/>
    <xf numFmtId="0" fontId="4" fillId="0" borderId="0" applyNumberFormat="0" applyFill="0" applyBorder="0" applyAlignment="0" applyProtection="0"/>
    <xf numFmtId="0" fontId="68" fillId="0" borderId="19" applyNumberFormat="0" applyFill="0" applyAlignment="0" applyProtection="0"/>
    <xf numFmtId="0" fontId="5" fillId="0" borderId="3" applyNumberFormat="0" applyFill="0" applyAlignment="0" applyProtection="0"/>
    <xf numFmtId="0" fontId="69" fillId="0" borderId="20" applyNumberFormat="0" applyFill="0" applyAlignment="0" applyProtection="0"/>
    <xf numFmtId="0" fontId="6" fillId="0" borderId="4" applyNumberFormat="0" applyFill="0" applyAlignment="0" applyProtection="0"/>
    <xf numFmtId="0" fontId="70" fillId="0" borderId="21" applyNumberFormat="0" applyFill="0" applyAlignment="0" applyProtection="0"/>
    <xf numFmtId="0" fontId="7" fillId="0" borderId="5" applyNumberFormat="0" applyFill="0" applyAlignment="0" applyProtection="0"/>
    <xf numFmtId="0" fontId="70" fillId="0" borderId="0" applyNumberFormat="0" applyFill="0" applyBorder="0" applyAlignment="0" applyProtection="0"/>
    <xf numFmtId="0" fontId="7" fillId="0" borderId="0" applyNumberFormat="0" applyFill="0" applyBorder="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18" fillId="0" borderId="11" applyNumberFormat="0" applyFill="0" applyAlignment="0" applyProtection="0"/>
    <xf numFmtId="0" fontId="72" fillId="57" borderId="17" applyNumberFormat="0" applyAlignment="0" applyProtection="0"/>
    <xf numFmtId="0" fontId="15" fillId="7" borderId="9" applyNumberFormat="0" applyAlignment="0" applyProtection="0"/>
    <xf numFmtId="170" fontId="34" fillId="0" borderId="0" applyFont="0" applyFill="0" applyBorder="0" applyAlignment="0" applyProtection="0"/>
    <xf numFmtId="0" fontId="34" fillId="0" borderId="0"/>
    <xf numFmtId="0" fontId="86" fillId="0" borderId="0" applyNumberFormat="0" applyFill="0" applyBorder="0" applyAlignment="0" applyProtection="0">
      <alignment vertical="top"/>
      <protection locked="0"/>
    </xf>
    <xf numFmtId="9" fontId="3" fillId="0" borderId="0" applyFont="0" applyFill="0" applyBorder="0" applyAlignment="0" applyProtection="0"/>
    <xf numFmtId="164" fontId="3" fillId="0" borderId="0" applyFont="0" applyFill="0" applyBorder="0" applyAlignment="0" applyProtection="0"/>
    <xf numFmtId="0" fontId="108" fillId="0" borderId="0"/>
  </cellStyleXfs>
  <cellXfs count="659">
    <xf numFmtId="0" fontId="0" fillId="0" borderId="0" xfId="0"/>
    <xf numFmtId="0" fontId="87" fillId="0" borderId="0" xfId="0" applyFont="1" applyProtection="1"/>
    <xf numFmtId="0" fontId="88" fillId="0" borderId="0" xfId="0" applyFont="1" applyFill="1" applyAlignment="1" applyProtection="1">
      <alignment horizontal="center" vertical="center"/>
    </xf>
    <xf numFmtId="0" fontId="36" fillId="0" borderId="0" xfId="0" applyFont="1" applyProtection="1"/>
    <xf numFmtId="0" fontId="89" fillId="0" borderId="0" xfId="0" applyFont="1" applyAlignment="1" applyProtection="1">
      <alignment horizontal="left" vertical="center" wrapText="1"/>
    </xf>
    <xf numFmtId="0" fontId="87" fillId="0" borderId="0" xfId="0" applyFont="1" applyAlignment="1" applyProtection="1">
      <alignment horizontal="left" vertical="top"/>
    </xf>
    <xf numFmtId="0" fontId="90" fillId="0" borderId="0" xfId="0" applyFont="1" applyFill="1" applyAlignment="1">
      <alignment horizontal="left" wrapText="1"/>
    </xf>
    <xf numFmtId="0" fontId="87" fillId="0" borderId="0" xfId="0" applyFont="1"/>
    <xf numFmtId="0" fontId="36" fillId="0" borderId="0" xfId="0" applyFont="1" applyAlignment="1">
      <alignment vertical="center" wrapText="1"/>
    </xf>
    <xf numFmtId="0" fontId="36" fillId="0" borderId="0" xfId="0" applyFont="1" applyAlignment="1">
      <alignment horizontal="justify" vertical="center"/>
    </xf>
    <xf numFmtId="0" fontId="87" fillId="0" borderId="0" xfId="0" applyFont="1" applyAlignment="1">
      <alignment horizontal="left"/>
    </xf>
    <xf numFmtId="0" fontId="91" fillId="0" borderId="0" xfId="0" applyFont="1" applyAlignment="1">
      <alignment wrapText="1"/>
    </xf>
    <xf numFmtId="0" fontId="60" fillId="0" borderId="0" xfId="0" applyFont="1" applyProtection="1"/>
    <xf numFmtId="0" fontId="36" fillId="0" borderId="0" xfId="0" applyFont="1" applyAlignment="1" applyProtection="1">
      <alignment vertical="center"/>
    </xf>
    <xf numFmtId="0" fontId="36" fillId="0" borderId="0" xfId="0" applyFont="1" applyAlignment="1" applyProtection="1">
      <alignment wrapText="1"/>
    </xf>
    <xf numFmtId="0" fontId="36" fillId="0" borderId="0" xfId="0" applyFont="1" applyAlignment="1" applyProtection="1">
      <alignment vertical="center" wrapText="1"/>
    </xf>
    <xf numFmtId="0" fontId="60" fillId="0" borderId="0" xfId="0" applyFont="1" applyAlignment="1" applyProtection="1">
      <alignment vertical="center"/>
    </xf>
    <xf numFmtId="0" fontId="36" fillId="0" borderId="0" xfId="0" applyFont="1" applyAlignment="1" applyProtection="1"/>
    <xf numFmtId="0" fontId="60" fillId="0" borderId="0" xfId="0" applyFont="1" applyAlignment="1" applyProtection="1"/>
    <xf numFmtId="0" fontId="36" fillId="0" borderId="0" xfId="0" applyFont="1" applyAlignment="1" applyProtection="1">
      <alignment horizontal="left" wrapText="1"/>
    </xf>
    <xf numFmtId="0" fontId="36" fillId="0" borderId="0" xfId="0" applyFont="1" applyAlignment="1" applyProtection="1">
      <alignment vertical="top" wrapText="1"/>
    </xf>
    <xf numFmtId="3" fontId="91" fillId="66" borderId="0" xfId="40720" applyNumberFormat="1" applyFont="1" applyFill="1" applyBorder="1" applyAlignment="1" applyProtection="1">
      <alignment horizontal="center"/>
      <protection locked="0"/>
    </xf>
    <xf numFmtId="172" fontId="91" fillId="66" borderId="0" xfId="0" applyNumberFormat="1" applyFont="1" applyFill="1" applyBorder="1" applyAlignment="1" applyProtection="1">
      <alignment horizontal="center"/>
      <protection locked="0"/>
    </xf>
    <xf numFmtId="4" fontId="91" fillId="66" borderId="0" xfId="0" applyNumberFormat="1" applyFont="1" applyFill="1" applyBorder="1" applyAlignment="1" applyProtection="1">
      <alignment horizontal="center"/>
      <protection locked="0"/>
    </xf>
    <xf numFmtId="3" fontId="95" fillId="66" borderId="0" xfId="0" applyNumberFormat="1" applyFont="1" applyFill="1" applyBorder="1" applyAlignment="1" applyProtection="1">
      <alignment horizontal="center"/>
      <protection locked="0"/>
    </xf>
    <xf numFmtId="171" fontId="95" fillId="66" borderId="0" xfId="1" applyNumberFormat="1" applyFont="1" applyFill="1" applyBorder="1" applyProtection="1">
      <protection locked="0"/>
    </xf>
    <xf numFmtId="0" fontId="94" fillId="62" borderId="0" xfId="0" applyFont="1" applyFill="1" applyBorder="1" applyAlignment="1" applyProtection="1">
      <alignment horizontal="center"/>
      <protection locked="0"/>
    </xf>
    <xf numFmtId="0" fontId="91" fillId="68" borderId="0" xfId="0" applyFont="1" applyFill="1" applyBorder="1" applyProtection="1">
      <protection locked="0"/>
    </xf>
    <xf numFmtId="44" fontId="91" fillId="68" borderId="0" xfId="1" applyFont="1" applyFill="1" applyProtection="1">
      <protection locked="0"/>
    </xf>
    <xf numFmtId="44" fontId="60" fillId="68" borderId="0" xfId="1" applyFont="1" applyFill="1" applyBorder="1" applyAlignment="1" applyProtection="1">
      <alignment horizontal="right" wrapText="1"/>
      <protection locked="0"/>
    </xf>
    <xf numFmtId="0" fontId="36" fillId="68" borderId="0" xfId="0" applyFont="1" applyFill="1" applyBorder="1" applyAlignment="1" applyProtection="1">
      <alignment horizontal="left" wrapText="1"/>
      <protection locked="0"/>
    </xf>
    <xf numFmtId="0" fontId="60" fillId="68" borderId="0" xfId="0" applyFont="1" applyFill="1" applyBorder="1" applyAlignment="1" applyProtection="1">
      <alignment horizontal="left" wrapText="1"/>
      <protection locked="0"/>
    </xf>
    <xf numFmtId="0" fontId="98" fillId="68" borderId="0" xfId="0" applyFont="1" applyFill="1" applyBorder="1" applyAlignment="1" applyProtection="1">
      <alignment horizontal="left" wrapText="1"/>
      <protection locked="0"/>
    </xf>
    <xf numFmtId="0" fontId="94" fillId="68" borderId="0" xfId="0" applyFont="1" applyFill="1" applyBorder="1" applyProtection="1">
      <protection locked="0"/>
    </xf>
    <xf numFmtId="0" fontId="94" fillId="0" borderId="0" xfId="0" applyFont="1" applyFill="1" applyBorder="1" applyProtection="1">
      <protection locked="0"/>
    </xf>
    <xf numFmtId="171" fontId="98" fillId="68" borderId="0" xfId="1" applyNumberFormat="1" applyFont="1" applyFill="1" applyBorder="1" applyAlignment="1" applyProtection="1">
      <alignment horizontal="right"/>
      <protection locked="0"/>
    </xf>
    <xf numFmtId="44" fontId="98" fillId="68" borderId="0" xfId="1" applyNumberFormat="1" applyFont="1" applyFill="1" applyBorder="1" applyAlignment="1" applyProtection="1">
      <alignment horizontal="right"/>
      <protection locked="0"/>
    </xf>
    <xf numFmtId="0" fontId="91" fillId="68" borderId="0" xfId="0" applyFont="1" applyFill="1" applyProtection="1">
      <protection locked="0"/>
    </xf>
    <xf numFmtId="0" fontId="94" fillId="68" borderId="0" xfId="0" applyFont="1" applyFill="1" applyProtection="1">
      <protection locked="0"/>
    </xf>
    <xf numFmtId="44" fontId="94" fillId="68" borderId="0" xfId="1" applyFont="1" applyFill="1" applyBorder="1" applyProtection="1">
      <protection locked="0"/>
    </xf>
    <xf numFmtId="44" fontId="94" fillId="68" borderId="0" xfId="1" applyNumberFormat="1" applyFont="1" applyFill="1" applyBorder="1" applyProtection="1">
      <protection locked="0"/>
    </xf>
    <xf numFmtId="44" fontId="91" fillId="68" borderId="0" xfId="1" applyNumberFormat="1" applyFont="1" applyFill="1" applyProtection="1">
      <protection locked="0"/>
    </xf>
    <xf numFmtId="0" fontId="98" fillId="68" borderId="0" xfId="0" applyFont="1" applyFill="1" applyBorder="1" applyProtection="1">
      <protection locked="0"/>
    </xf>
    <xf numFmtId="0" fontId="98" fillId="68" borderId="0" xfId="0" applyFont="1" applyFill="1" applyProtection="1">
      <protection locked="0"/>
    </xf>
    <xf numFmtId="171" fontId="98" fillId="68" borderId="0" xfId="1" applyNumberFormat="1" applyFont="1" applyFill="1" applyAlignment="1" applyProtection="1">
      <alignment horizontal="center" vertical="center"/>
      <protection locked="0"/>
    </xf>
    <xf numFmtId="0" fontId="36" fillId="70" borderId="0" xfId="0" applyFont="1" applyFill="1" applyBorder="1" applyAlignment="1" applyProtection="1">
      <alignment horizontal="left" wrapText="1"/>
      <protection locked="0"/>
    </xf>
    <xf numFmtId="0" fontId="101" fillId="70" borderId="2" xfId="0" applyFont="1" applyFill="1" applyBorder="1" applyAlignment="1" applyProtection="1">
      <alignment horizontal="right"/>
      <protection locked="0"/>
    </xf>
    <xf numFmtId="0" fontId="95" fillId="70" borderId="0" xfId="0" applyFont="1" applyFill="1" applyBorder="1" applyAlignment="1" applyProtection="1">
      <alignment horizontal="left" wrapText="1"/>
      <protection locked="0"/>
    </xf>
    <xf numFmtId="171" fontId="101" fillId="70" borderId="0" xfId="1" applyNumberFormat="1" applyFont="1" applyFill="1" applyAlignment="1" applyProtection="1">
      <alignment horizontal="center" vertical="center"/>
      <protection locked="0"/>
    </xf>
    <xf numFmtId="0" fontId="91" fillId="70" borderId="0" xfId="0" applyFont="1" applyFill="1" applyBorder="1" applyProtection="1">
      <protection locked="0"/>
    </xf>
    <xf numFmtId="0" fontId="101" fillId="70" borderId="0" xfId="0" applyFont="1" applyFill="1" applyProtection="1">
      <protection locked="0"/>
    </xf>
    <xf numFmtId="5" fontId="101" fillId="70" borderId="0" xfId="1" applyNumberFormat="1" applyFont="1" applyFill="1" applyAlignment="1" applyProtection="1">
      <alignment horizontal="center" vertical="center"/>
      <protection locked="0"/>
    </xf>
    <xf numFmtId="7" fontId="101" fillId="70" borderId="0" xfId="0" applyNumberFormat="1" applyFont="1" applyFill="1" applyProtection="1">
      <protection locked="0"/>
    </xf>
    <xf numFmtId="7" fontId="101" fillId="70" borderId="0" xfId="1" applyNumberFormat="1" applyFont="1" applyFill="1" applyAlignment="1" applyProtection="1">
      <alignment horizontal="center" vertical="center"/>
      <protection locked="0"/>
    </xf>
    <xf numFmtId="0" fontId="102" fillId="70" borderId="0" xfId="0" applyFont="1" applyFill="1" applyBorder="1" applyProtection="1">
      <protection locked="0"/>
    </xf>
    <xf numFmtId="3" fontId="1" fillId="0" borderId="0" xfId="0" quotePrefix="1" applyNumberFormat="1" applyFont="1" applyFill="1" applyBorder="1" applyAlignment="1" applyProtection="1">
      <alignment horizontal="center"/>
      <protection locked="0"/>
    </xf>
    <xf numFmtId="44" fontId="101" fillId="70" borderId="0" xfId="1" applyNumberFormat="1" applyFont="1" applyFill="1" applyAlignment="1" applyProtection="1">
      <alignment horizontal="center" vertical="center"/>
      <protection locked="0"/>
    </xf>
    <xf numFmtId="0" fontId="87" fillId="71" borderId="0" xfId="0" applyFont="1" applyFill="1"/>
    <xf numFmtId="0" fontId="87" fillId="64" borderId="0" xfId="0" applyFont="1" applyFill="1"/>
    <xf numFmtId="0" fontId="87" fillId="66" borderId="0" xfId="0" applyFont="1" applyFill="1"/>
    <xf numFmtId="0" fontId="87" fillId="72" borderId="0" xfId="0" applyFont="1" applyFill="1"/>
    <xf numFmtId="0" fontId="87" fillId="67" borderId="0" xfId="0" applyFont="1" applyFill="1"/>
    <xf numFmtId="0" fontId="87" fillId="73" borderId="0" xfId="0" applyFont="1" applyFill="1"/>
    <xf numFmtId="0" fontId="87" fillId="63" borderId="0" xfId="0" applyFont="1" applyFill="1"/>
    <xf numFmtId="0" fontId="87" fillId="74" borderId="0" xfId="0" applyFont="1" applyFill="1"/>
    <xf numFmtId="0" fontId="87" fillId="69" borderId="0" xfId="0" applyFont="1" applyFill="1"/>
    <xf numFmtId="0" fontId="87" fillId="75" borderId="0" xfId="0" applyFont="1" applyFill="1"/>
    <xf numFmtId="0" fontId="87" fillId="65" borderId="42" xfId="0" applyFont="1" applyFill="1" applyBorder="1"/>
    <xf numFmtId="0" fontId="87" fillId="65" borderId="52" xfId="0" applyFont="1" applyFill="1" applyBorder="1"/>
    <xf numFmtId="0" fontId="87" fillId="65" borderId="43" xfId="0" applyFont="1" applyFill="1" applyBorder="1"/>
    <xf numFmtId="0" fontId="87" fillId="65" borderId="53" xfId="0" applyFont="1" applyFill="1" applyBorder="1"/>
    <xf numFmtId="0" fontId="87" fillId="65" borderId="0" xfId="0" applyFont="1" applyFill="1"/>
    <xf numFmtId="0" fontId="87" fillId="65" borderId="54" xfId="0" applyFont="1" applyFill="1" applyBorder="1"/>
    <xf numFmtId="0" fontId="87" fillId="65" borderId="44" xfId="0" applyFont="1" applyFill="1" applyBorder="1"/>
    <xf numFmtId="0" fontId="87" fillId="65" borderId="37" xfId="0" applyFont="1" applyFill="1" applyBorder="1"/>
    <xf numFmtId="0" fontId="87" fillId="65" borderId="45" xfId="0" applyFont="1" applyFill="1" applyBorder="1"/>
    <xf numFmtId="0" fontId="88" fillId="65" borderId="42" xfId="0" applyFont="1" applyFill="1" applyBorder="1"/>
    <xf numFmtId="0" fontId="88" fillId="65" borderId="43" xfId="0" applyFont="1" applyFill="1" applyBorder="1" applyAlignment="1">
      <alignment horizontal="center"/>
    </xf>
    <xf numFmtId="0" fontId="1" fillId="0" borderId="0" xfId="0" applyFont="1"/>
    <xf numFmtId="0" fontId="1" fillId="0" borderId="46" xfId="0" applyFont="1" applyBorder="1"/>
    <xf numFmtId="0" fontId="88" fillId="65" borderId="48" xfId="0" applyFont="1" applyFill="1" applyBorder="1"/>
    <xf numFmtId="0" fontId="88" fillId="65" borderId="49" xfId="0" applyFont="1" applyFill="1" applyBorder="1"/>
    <xf numFmtId="0" fontId="88" fillId="0" borderId="55" xfId="0" applyFont="1" applyBorder="1" applyAlignment="1">
      <alignment horizontal="center"/>
    </xf>
    <xf numFmtId="0" fontId="110" fillId="0" borderId="0" xfId="0" applyFont="1" applyAlignment="1">
      <alignment horizontal="center"/>
    </xf>
    <xf numFmtId="0" fontId="87" fillId="62" borderId="0" xfId="0" applyFont="1" applyFill="1"/>
    <xf numFmtId="0" fontId="1" fillId="62" borderId="0" xfId="0" applyFont="1" applyFill="1"/>
    <xf numFmtId="0" fontId="87" fillId="0" borderId="55" xfId="0" applyFont="1" applyBorder="1"/>
    <xf numFmtId="171" fontId="87" fillId="0" borderId="0" xfId="0" applyNumberFormat="1" applyFont="1"/>
    <xf numFmtId="0" fontId="60" fillId="61" borderId="56" xfId="0" applyFont="1" applyFill="1" applyBorder="1" applyAlignment="1">
      <alignment horizontal="left" vertical="center" indent="1"/>
    </xf>
    <xf numFmtId="0" fontId="60" fillId="61" borderId="57" xfId="0" applyFont="1" applyFill="1" applyBorder="1" applyAlignment="1">
      <alignment horizontal="left" vertical="center" indent="1"/>
    </xf>
    <xf numFmtId="0" fontId="60" fillId="61" borderId="58" xfId="0" applyFont="1" applyFill="1" applyBorder="1" applyAlignment="1">
      <alignment horizontal="left" vertical="center"/>
    </xf>
    <xf numFmtId="0" fontId="102" fillId="0" borderId="0" xfId="0" applyFont="1"/>
    <xf numFmtId="0" fontId="111" fillId="0" borderId="0" xfId="0" applyFont="1"/>
    <xf numFmtId="3" fontId="111" fillId="0" borderId="0" xfId="0" applyNumberFormat="1" applyFont="1" applyAlignment="1">
      <alignment horizontal="center"/>
    </xf>
    <xf numFmtId="1" fontId="111" fillId="0" borderId="0" xfId="0" applyNumberFormat="1" applyFont="1"/>
    <xf numFmtId="173" fontId="111" fillId="0" borderId="0" xfId="0" applyNumberFormat="1" applyFont="1" applyAlignment="1">
      <alignment horizontal="center"/>
    </xf>
    <xf numFmtId="2" fontId="111" fillId="0" borderId="0" xfId="0" applyNumberFormat="1" applyFont="1" applyAlignment="1">
      <alignment horizontal="center"/>
    </xf>
    <xf numFmtId="0" fontId="87" fillId="0" borderId="0" xfId="0" applyFont="1" applyAlignment="1">
      <alignment wrapText="1"/>
    </xf>
    <xf numFmtId="175" fontId="111" fillId="0" borderId="0" xfId="40720" applyNumberFormat="1" applyFont="1" applyFill="1" applyBorder="1" applyAlignment="1">
      <alignment horizontal="center"/>
    </xf>
    <xf numFmtId="172" fontId="111" fillId="0" borderId="0" xfId="0" applyNumberFormat="1" applyFont="1" applyAlignment="1">
      <alignment horizontal="center"/>
    </xf>
    <xf numFmtId="0" fontId="90" fillId="0" borderId="0" xfId="0" applyFont="1"/>
    <xf numFmtId="0" fontId="60" fillId="61" borderId="58" xfId="0" applyFont="1" applyFill="1" applyBorder="1" applyAlignment="1">
      <alignment horizontal="center" vertical="center"/>
    </xf>
    <xf numFmtId="0" fontId="90" fillId="61" borderId="59" xfId="0" applyFont="1" applyFill="1" applyBorder="1" applyAlignment="1">
      <alignment horizontal="center"/>
    </xf>
    <xf numFmtId="0" fontId="90" fillId="61" borderId="60" xfId="0" applyFont="1" applyFill="1" applyBorder="1" applyAlignment="1">
      <alignment horizontal="center"/>
    </xf>
    <xf numFmtId="171" fontId="90" fillId="61" borderId="60" xfId="0" applyNumberFormat="1" applyFont="1" applyFill="1" applyBorder="1" applyAlignment="1">
      <alignment horizontal="center"/>
    </xf>
    <xf numFmtId="0" fontId="111" fillId="0" borderId="36" xfId="0" applyFont="1" applyBorder="1"/>
    <xf numFmtId="2" fontId="58" fillId="0" borderId="0" xfId="0" applyNumberFormat="1" applyFont="1" applyAlignment="1">
      <alignment horizontal="right"/>
    </xf>
    <xf numFmtId="3" fontId="111" fillId="0" borderId="0" xfId="0" applyNumberFormat="1" applyFont="1"/>
    <xf numFmtId="176" fontId="58" fillId="0" borderId="0" xfId="1" applyNumberFormat="1" applyFont="1" applyFill="1" applyBorder="1" applyAlignment="1">
      <alignment horizontal="right"/>
    </xf>
    <xf numFmtId="44" fontId="111" fillId="0" borderId="55" xfId="1" applyFont="1" applyFill="1" applyBorder="1" applyAlignment="1">
      <alignment horizontal="center"/>
    </xf>
    <xf numFmtId="44" fontId="111" fillId="0" borderId="61" xfId="1" applyFont="1" applyFill="1" applyBorder="1" applyAlignment="1">
      <alignment horizontal="center"/>
    </xf>
    <xf numFmtId="171" fontId="111" fillId="0" borderId="61" xfId="1" applyNumberFormat="1" applyFont="1" applyFill="1" applyBorder="1" applyAlignment="1">
      <alignment horizontal="center"/>
    </xf>
    <xf numFmtId="44" fontId="87" fillId="0" borderId="0" xfId="0" applyNumberFormat="1" applyFont="1"/>
    <xf numFmtId="171" fontId="111" fillId="0" borderId="2" xfId="1" applyNumberFormat="1" applyFont="1" applyFill="1" applyBorder="1" applyAlignment="1">
      <alignment horizontal="center"/>
    </xf>
    <xf numFmtId="0" fontId="111" fillId="0" borderId="38" xfId="0" applyFont="1" applyBorder="1" applyAlignment="1">
      <alignment horizontal="left" indent="1"/>
    </xf>
    <xf numFmtId="174" fontId="112" fillId="0" borderId="1" xfId="0" applyNumberFormat="1" applyFont="1" applyBorder="1" applyAlignment="1">
      <alignment horizontal="left"/>
    </xf>
    <xf numFmtId="2" fontId="112" fillId="0" borderId="1" xfId="1" applyNumberFormat="1" applyFont="1" applyFill="1" applyBorder="1" applyAlignment="1">
      <alignment horizontal="center"/>
    </xf>
    <xf numFmtId="2" fontId="112" fillId="0" borderId="1" xfId="0" applyNumberFormat="1" applyFont="1" applyBorder="1" applyAlignment="1">
      <alignment horizontal="center"/>
    </xf>
    <xf numFmtId="171" fontId="112" fillId="0" borderId="39" xfId="1" applyNumberFormat="1" applyFont="1" applyFill="1" applyBorder="1" applyAlignment="1">
      <alignment horizontal="center"/>
    </xf>
    <xf numFmtId="0" fontId="112" fillId="0" borderId="0" xfId="0" applyFont="1"/>
    <xf numFmtId="44" fontId="112" fillId="0" borderId="62" xfId="1" applyFont="1" applyFill="1" applyBorder="1" applyAlignment="1">
      <alignment horizontal="center"/>
    </xf>
    <xf numFmtId="171" fontId="87" fillId="75" borderId="0" xfId="0" applyNumberFormat="1" applyFont="1" applyFill="1"/>
    <xf numFmtId="9" fontId="87" fillId="75" borderId="0" xfId="40719" applyFont="1" applyFill="1"/>
    <xf numFmtId="44" fontId="87" fillId="75" borderId="0" xfId="0" applyNumberFormat="1" applyFont="1" applyFill="1"/>
    <xf numFmtId="0" fontId="90" fillId="0" borderId="55" xfId="0" applyFont="1" applyBorder="1"/>
    <xf numFmtId="171" fontId="90" fillId="0" borderId="0" xfId="0" applyNumberFormat="1" applyFont="1"/>
    <xf numFmtId="0" fontId="111" fillId="0" borderId="63" xfId="0" applyFont="1" applyBorder="1"/>
    <xf numFmtId="0" fontId="111" fillId="0" borderId="34" xfId="0" applyFont="1" applyBorder="1"/>
    <xf numFmtId="4" fontId="111" fillId="0" borderId="34" xfId="0" applyNumberFormat="1" applyFont="1" applyBorder="1"/>
    <xf numFmtId="171" fontId="111" fillId="0" borderId="64" xfId="1" applyNumberFormat="1" applyFont="1" applyFill="1" applyBorder="1" applyAlignment="1">
      <alignment horizontal="center"/>
    </xf>
    <xf numFmtId="44" fontId="111" fillId="0" borderId="65" xfId="1" applyFont="1" applyFill="1" applyBorder="1" applyAlignment="1">
      <alignment horizontal="center"/>
    </xf>
    <xf numFmtId="44" fontId="111" fillId="0" borderId="66" xfId="1" applyFont="1" applyFill="1" applyBorder="1" applyAlignment="1">
      <alignment horizontal="center"/>
    </xf>
    <xf numFmtId="171" fontId="111" fillId="0" borderId="66" xfId="1" applyNumberFormat="1" applyFont="1" applyFill="1" applyBorder="1" applyAlignment="1">
      <alignment horizontal="center"/>
    </xf>
    <xf numFmtId="4" fontId="111" fillId="0" borderId="0" xfId="0" applyNumberFormat="1" applyFont="1"/>
    <xf numFmtId="44" fontId="111" fillId="0" borderId="0" xfId="1" applyFont="1" applyFill="1" applyBorder="1" applyAlignment="1">
      <alignment horizontal="center"/>
    </xf>
    <xf numFmtId="2" fontId="113" fillId="0" borderId="1" xfId="1" applyNumberFormat="1" applyFont="1" applyFill="1" applyBorder="1" applyAlignment="1">
      <alignment horizontal="center"/>
    </xf>
    <xf numFmtId="2" fontId="113" fillId="0" borderId="1" xfId="0" applyNumberFormat="1" applyFont="1" applyBorder="1" applyAlignment="1">
      <alignment horizontal="center"/>
    </xf>
    <xf numFmtId="0" fontId="113" fillId="0" borderId="0" xfId="0" applyFont="1"/>
    <xf numFmtId="171" fontId="111" fillId="0" borderId="34" xfId="1" applyNumberFormat="1" applyFont="1" applyFill="1" applyBorder="1" applyAlignment="1">
      <alignment horizontal="center"/>
    </xf>
    <xf numFmtId="4" fontId="111" fillId="0" borderId="34" xfId="0" applyNumberFormat="1" applyFont="1" applyBorder="1" applyAlignment="1">
      <alignment horizontal="center"/>
    </xf>
    <xf numFmtId="4" fontId="111" fillId="0" borderId="0" xfId="0" applyNumberFormat="1" applyFont="1" applyAlignment="1">
      <alignment horizontal="center"/>
    </xf>
    <xf numFmtId="171" fontId="111" fillId="0" borderId="0" xfId="1" applyNumberFormat="1" applyFont="1" applyFill="1" applyBorder="1" applyAlignment="1">
      <alignment horizontal="center"/>
    </xf>
    <xf numFmtId="171" fontId="112" fillId="0" borderId="1" xfId="1" applyNumberFormat="1" applyFont="1" applyFill="1" applyBorder="1" applyAlignment="1">
      <alignment horizontal="center"/>
    </xf>
    <xf numFmtId="2" fontId="113" fillId="0" borderId="0" xfId="1" applyNumberFormat="1" applyFont="1" applyFill="1" applyBorder="1" applyAlignment="1">
      <alignment horizontal="center"/>
    </xf>
    <xf numFmtId="44" fontId="111" fillId="0" borderId="14" xfId="1" applyFont="1" applyFill="1" applyBorder="1" applyAlignment="1">
      <alignment horizontal="center"/>
    </xf>
    <xf numFmtId="4" fontId="90" fillId="0" borderId="0" xfId="0" applyNumberFormat="1" applyFont="1" applyAlignment="1">
      <alignment horizontal="center"/>
    </xf>
    <xf numFmtId="0" fontId="114" fillId="0" borderId="0" xfId="0" applyFont="1" applyAlignment="1">
      <alignment horizontal="center" vertical="center"/>
    </xf>
    <xf numFmtId="0" fontId="115" fillId="0" borderId="34" xfId="0" applyFont="1" applyBorder="1"/>
    <xf numFmtId="171" fontId="111" fillId="0" borderId="64" xfId="1" applyNumberFormat="1" applyFont="1" applyFill="1" applyBorder="1"/>
    <xf numFmtId="171" fontId="111" fillId="0" borderId="2" xfId="1" applyNumberFormat="1" applyFont="1" applyFill="1" applyBorder="1"/>
    <xf numFmtId="0" fontId="115" fillId="0" borderId="0" xfId="0" applyFont="1"/>
    <xf numFmtId="0" fontId="111" fillId="0" borderId="38" xfId="0" applyFont="1" applyBorder="1"/>
    <xf numFmtId="4" fontId="113" fillId="0" borderId="1" xfId="0" applyNumberFormat="1" applyFont="1" applyBorder="1" applyAlignment="1">
      <alignment horizontal="center"/>
    </xf>
    <xf numFmtId="0" fontId="113" fillId="0" borderId="1" xfId="0" applyFont="1" applyBorder="1"/>
    <xf numFmtId="44" fontId="87" fillId="69" borderId="0" xfId="1" applyFont="1" applyFill="1"/>
    <xf numFmtId="0" fontId="116" fillId="0" borderId="0" xfId="0" applyFont="1" applyAlignment="1">
      <alignment horizontal="left" indent="1"/>
    </xf>
    <xf numFmtId="174" fontId="116" fillId="0" borderId="0" xfId="0" applyNumberFormat="1" applyFont="1" applyAlignment="1">
      <alignment horizontal="right" indent="2"/>
    </xf>
    <xf numFmtId="2" fontId="116" fillId="0" borderId="0" xfId="1" applyNumberFormat="1" applyFont="1" applyFill="1" applyBorder="1" applyAlignment="1">
      <alignment horizontal="center"/>
    </xf>
    <xf numFmtId="2" fontId="116" fillId="0" borderId="0" xfId="0" applyNumberFormat="1" applyFont="1" applyAlignment="1">
      <alignment horizontal="center"/>
    </xf>
    <xf numFmtId="171" fontId="117" fillId="0" borderId="0" xfId="1" applyNumberFormat="1" applyFont="1" applyFill="1" applyBorder="1" applyAlignment="1">
      <alignment horizontal="center"/>
    </xf>
    <xf numFmtId="2" fontId="117" fillId="0" borderId="0" xfId="1" applyNumberFormat="1" applyFont="1" applyFill="1" applyBorder="1" applyAlignment="1">
      <alignment horizontal="center"/>
    </xf>
    <xf numFmtId="44" fontId="117" fillId="0" borderId="55" xfId="1" applyFont="1" applyFill="1" applyBorder="1" applyAlignment="1">
      <alignment horizontal="center"/>
    </xf>
    <xf numFmtId="44" fontId="117" fillId="0" borderId="0" xfId="1" applyFont="1" applyFill="1" applyBorder="1" applyAlignment="1">
      <alignment horizontal="center"/>
    </xf>
    <xf numFmtId="0" fontId="111" fillId="0" borderId="34" xfId="0" applyFont="1" applyBorder="1" applyAlignment="1">
      <alignment horizontal="left"/>
    </xf>
    <xf numFmtId="172" fontId="111" fillId="0" borderId="34" xfId="0" applyNumberFormat="1" applyFont="1" applyBorder="1" applyAlignment="1">
      <alignment horizontal="center"/>
    </xf>
    <xf numFmtId="0" fontId="111" fillId="0" borderId="0" xfId="0" applyFont="1" applyAlignment="1">
      <alignment horizontal="left"/>
    </xf>
    <xf numFmtId="174" fontId="112" fillId="0" borderId="1" xfId="1" applyNumberFormat="1" applyFont="1" applyFill="1" applyBorder="1" applyAlignment="1">
      <alignment horizontal="right" indent="2"/>
    </xf>
    <xf numFmtId="2" fontId="112" fillId="0" borderId="0" xfId="1" applyNumberFormat="1" applyFont="1" applyFill="1" applyBorder="1" applyAlignment="1">
      <alignment horizontal="center"/>
    </xf>
    <xf numFmtId="4" fontId="111" fillId="0" borderId="34" xfId="0" applyNumberFormat="1" applyFont="1" applyBorder="1" applyAlignment="1">
      <alignment horizontal="left"/>
    </xf>
    <xf numFmtId="44" fontId="111" fillId="0" borderId="34" xfId="1" applyFont="1" applyFill="1" applyBorder="1" applyAlignment="1">
      <alignment horizontal="center"/>
    </xf>
    <xf numFmtId="0" fontId="1" fillId="0" borderId="63" xfId="0" applyFont="1" applyBorder="1"/>
    <xf numFmtId="3" fontId="111" fillId="0" borderId="34" xfId="0" applyNumberFormat="1" applyFont="1" applyBorder="1" applyAlignment="1">
      <alignment horizontal="left"/>
    </xf>
    <xf numFmtId="177" fontId="111" fillId="0" borderId="34" xfId="0" applyNumberFormat="1" applyFont="1" applyBorder="1" applyAlignment="1">
      <alignment horizontal="center"/>
    </xf>
    <xf numFmtId="0" fontId="1" fillId="0" borderId="36" xfId="0" applyFont="1" applyBorder="1"/>
    <xf numFmtId="3" fontId="111" fillId="0" borderId="0" xfId="0" applyNumberFormat="1" applyFont="1" applyAlignment="1">
      <alignment horizontal="left"/>
    </xf>
    <xf numFmtId="177" fontId="111" fillId="0" borderId="0" xfId="0" applyNumberFormat="1" applyFont="1" applyAlignment="1">
      <alignment horizontal="center"/>
    </xf>
    <xf numFmtId="0" fontId="116" fillId="0" borderId="38" xfId="0" applyFont="1" applyBorder="1" applyAlignment="1">
      <alignment horizontal="left" indent="1"/>
    </xf>
    <xf numFmtId="174" fontId="116" fillId="0" borderId="0" xfId="0" applyNumberFormat="1" applyFont="1" applyAlignment="1">
      <alignment horizontal="left" indent="2"/>
    </xf>
    <xf numFmtId="172" fontId="111" fillId="0" borderId="34" xfId="0" applyNumberFormat="1" applyFont="1" applyBorder="1" applyAlignment="1">
      <alignment horizontal="left"/>
    </xf>
    <xf numFmtId="172" fontId="111" fillId="0" borderId="0" xfId="0" applyNumberFormat="1" applyFont="1" applyAlignment="1">
      <alignment horizontal="left"/>
    </xf>
    <xf numFmtId="0" fontId="1" fillId="0" borderId="55" xfId="0" applyFont="1" applyBorder="1"/>
    <xf numFmtId="171" fontId="1" fillId="0" borderId="0" xfId="0" applyNumberFormat="1" applyFont="1"/>
    <xf numFmtId="174" fontId="116" fillId="0" borderId="0" xfId="0" applyNumberFormat="1" applyFont="1" applyAlignment="1">
      <alignment horizontal="center"/>
    </xf>
    <xf numFmtId="2" fontId="116" fillId="0" borderId="55" xfId="1" applyNumberFormat="1" applyFont="1" applyFill="1" applyBorder="1" applyAlignment="1">
      <alignment horizontal="center"/>
    </xf>
    <xf numFmtId="171" fontId="116" fillId="0" borderId="0" xfId="1" applyNumberFormat="1" applyFont="1" applyFill="1" applyBorder="1" applyAlignment="1">
      <alignment horizontal="center"/>
    </xf>
    <xf numFmtId="0" fontId="94" fillId="0" borderId="0" xfId="0" applyFont="1" applyAlignment="1">
      <alignment horizontal="center"/>
    </xf>
    <xf numFmtId="2" fontId="111" fillId="0" borderId="34" xfId="0" applyNumberFormat="1" applyFont="1" applyBorder="1" applyAlignment="1">
      <alignment horizontal="left"/>
    </xf>
    <xf numFmtId="172" fontId="118" fillId="0" borderId="34" xfId="0" applyNumberFormat="1" applyFont="1" applyBorder="1" applyAlignment="1">
      <alignment horizontal="left"/>
    </xf>
    <xf numFmtId="0" fontId="118" fillId="0" borderId="0" xfId="0" applyFont="1" applyAlignment="1">
      <alignment horizontal="left"/>
    </xf>
    <xf numFmtId="2" fontId="118" fillId="0" borderId="0" xfId="0" applyNumberFormat="1" applyFont="1" applyAlignment="1">
      <alignment horizontal="left"/>
    </xf>
    <xf numFmtId="3" fontId="118" fillId="0" borderId="0" xfId="0" applyNumberFormat="1" applyFont="1" applyAlignment="1">
      <alignment horizontal="left"/>
    </xf>
    <xf numFmtId="2" fontId="111" fillId="0" borderId="0" xfId="0" applyNumberFormat="1" applyFont="1" applyAlignment="1">
      <alignment horizontal="left"/>
    </xf>
    <xf numFmtId="171" fontId="87" fillId="65" borderId="0" xfId="0" applyNumberFormat="1" applyFont="1" applyFill="1"/>
    <xf numFmtId="176" fontId="58" fillId="0" borderId="50" xfId="1" applyNumberFormat="1" applyFont="1" applyFill="1" applyBorder="1" applyAlignment="1">
      <alignment horizontal="right"/>
    </xf>
    <xf numFmtId="4" fontId="111" fillId="0" borderId="0" xfId="0" applyNumberFormat="1" applyFont="1" applyAlignment="1">
      <alignment horizontal="left"/>
    </xf>
    <xf numFmtId="0" fontId="113" fillId="76" borderId="63" xfId="0" applyFont="1" applyFill="1" applyBorder="1" applyAlignment="1">
      <alignment horizontal="left" vertical="center" indent="1"/>
    </xf>
    <xf numFmtId="0" fontId="113" fillId="76" borderId="34" xfId="0" applyFont="1" applyFill="1" applyBorder="1" applyAlignment="1">
      <alignment vertical="center"/>
    </xf>
    <xf numFmtId="0" fontId="113" fillId="76" borderId="34" xfId="0" applyFont="1" applyFill="1" applyBorder="1" applyAlignment="1">
      <alignment horizontal="center" vertical="center"/>
    </xf>
    <xf numFmtId="0" fontId="113" fillId="76" borderId="64" xfId="0" applyFont="1" applyFill="1" applyBorder="1" applyAlignment="1">
      <alignment horizontal="center" vertical="center"/>
    </xf>
    <xf numFmtId="0" fontId="113" fillId="0" borderId="0" xfId="0" applyFont="1" applyAlignment="1">
      <alignment horizontal="center" vertical="center"/>
    </xf>
    <xf numFmtId="0" fontId="113" fillId="76" borderId="55" xfId="0" applyFont="1" applyFill="1" applyBorder="1" applyAlignment="1">
      <alignment horizontal="center" vertical="center"/>
    </xf>
    <xf numFmtId="0" fontId="113" fillId="76" borderId="61" xfId="0" applyFont="1" applyFill="1" applyBorder="1" applyAlignment="1">
      <alignment horizontal="center" vertical="center"/>
    </xf>
    <xf numFmtId="171" fontId="113" fillId="76" borderId="61" xfId="0" applyNumberFormat="1" applyFont="1" applyFill="1" applyBorder="1" applyAlignment="1">
      <alignment horizontal="center" vertical="center"/>
    </xf>
    <xf numFmtId="44" fontId="113" fillId="0" borderId="55" xfId="1" applyFont="1" applyFill="1" applyBorder="1" applyAlignment="1">
      <alignment horizontal="center"/>
    </xf>
    <xf numFmtId="0" fontId="113" fillId="76" borderId="36" xfId="0" applyFont="1" applyFill="1" applyBorder="1" applyAlignment="1">
      <alignment horizontal="left" vertical="center" indent="1"/>
    </xf>
    <xf numFmtId="0" fontId="113" fillId="76" borderId="0" xfId="0" applyFont="1" applyFill="1" applyAlignment="1">
      <alignment vertical="center"/>
    </xf>
    <xf numFmtId="0" fontId="113" fillId="76" borderId="0" xfId="0" applyFont="1" applyFill="1" applyAlignment="1">
      <alignment horizontal="center" vertical="center"/>
    </xf>
    <xf numFmtId="0" fontId="113" fillId="76" borderId="67" xfId="0" applyFont="1" applyFill="1" applyBorder="1" applyAlignment="1">
      <alignment horizontal="center" vertical="center"/>
    </xf>
    <xf numFmtId="0" fontId="111" fillId="0" borderId="0" xfId="0" applyFont="1" applyAlignment="1">
      <alignment horizontal="left" indent="1"/>
    </xf>
    <xf numFmtId="0" fontId="111" fillId="76" borderId="36" xfId="0" applyFont="1" applyFill="1" applyBorder="1"/>
    <xf numFmtId="172" fontId="111" fillId="76" borderId="0" xfId="0" applyNumberFormat="1" applyFont="1" applyFill="1" applyAlignment="1">
      <alignment horizontal="center"/>
    </xf>
    <xf numFmtId="4" fontId="111" fillId="76" borderId="0" xfId="0" applyNumberFormat="1" applyFont="1" applyFill="1" applyAlignment="1">
      <alignment horizontal="center"/>
    </xf>
    <xf numFmtId="171" fontId="111" fillId="76" borderId="2" xfId="1" applyNumberFormat="1" applyFont="1" applyFill="1" applyBorder="1" applyAlignment="1">
      <alignment horizontal="center"/>
    </xf>
    <xf numFmtId="44" fontId="111" fillId="76" borderId="55" xfId="1" applyFont="1" applyFill="1" applyBorder="1" applyAlignment="1">
      <alignment horizontal="center"/>
    </xf>
    <xf numFmtId="44" fontId="111" fillId="76" borderId="61" xfId="1" applyFont="1" applyFill="1" applyBorder="1" applyAlignment="1">
      <alignment horizontal="center"/>
    </xf>
    <xf numFmtId="171" fontId="111" fillId="76" borderId="61" xfId="1" applyNumberFormat="1" applyFont="1" applyFill="1" applyBorder="1" applyAlignment="1">
      <alignment horizontal="center"/>
    </xf>
    <xf numFmtId="0" fontId="36" fillId="0" borderId="36" xfId="0" applyFont="1" applyBorder="1"/>
    <xf numFmtId="2" fontId="111" fillId="0" borderId="34" xfId="0" applyNumberFormat="1" applyFont="1" applyBorder="1"/>
    <xf numFmtId="0" fontId="111" fillId="0" borderId="0" xfId="0" applyFont="1" applyAlignment="1">
      <alignment horizontal="right"/>
    </xf>
    <xf numFmtId="3" fontId="111" fillId="0" borderId="0" xfId="0" applyNumberFormat="1" applyFont="1" applyAlignment="1">
      <alignment horizontal="right"/>
    </xf>
    <xf numFmtId="171" fontId="111" fillId="0" borderId="61" xfId="0" applyNumberFormat="1" applyFont="1" applyBorder="1" applyAlignment="1">
      <alignment horizontal="center"/>
    </xf>
    <xf numFmtId="174" fontId="113" fillId="0" borderId="1" xfId="1" applyNumberFormat="1" applyFont="1" applyFill="1" applyBorder="1" applyAlignment="1">
      <alignment horizontal="right" indent="2"/>
    </xf>
    <xf numFmtId="3" fontId="1" fillId="0" borderId="0" xfId="0" applyNumberFormat="1" applyFont="1" applyAlignment="1">
      <alignment horizontal="center"/>
    </xf>
    <xf numFmtId="0" fontId="87" fillId="69" borderId="0" xfId="40719" applyNumberFormat="1" applyFont="1" applyFill="1"/>
    <xf numFmtId="10" fontId="1" fillId="0" borderId="0" xfId="20700" applyNumberFormat="1" applyFont="1" applyFill="1" applyBorder="1" applyAlignment="1">
      <alignment horizontal="center"/>
    </xf>
    <xf numFmtId="1" fontId="111" fillId="0" borderId="34" xfId="0" applyNumberFormat="1" applyFont="1" applyBorder="1" applyAlignment="1">
      <alignment horizontal="center"/>
    </xf>
    <xf numFmtId="9" fontId="87" fillId="0" borderId="0" xfId="40719" applyFont="1"/>
    <xf numFmtId="3" fontId="87" fillId="0" borderId="0" xfId="0" applyNumberFormat="1" applyFont="1"/>
    <xf numFmtId="0" fontId="111" fillId="0" borderId="55" xfId="1" applyNumberFormat="1" applyFont="1" applyFill="1" applyBorder="1" applyAlignment="1">
      <alignment horizontal="right"/>
    </xf>
    <xf numFmtId="2" fontId="111" fillId="0" borderId="55" xfId="1" applyNumberFormat="1" applyFont="1" applyFill="1" applyBorder="1" applyAlignment="1">
      <alignment horizontal="right"/>
    </xf>
    <xf numFmtId="0" fontId="87" fillId="0" borderId="0" xfId="0" applyFont="1" applyAlignment="1">
      <alignment horizontal="right"/>
    </xf>
    <xf numFmtId="0" fontId="90" fillId="0" borderId="60" xfId="0" applyFont="1" applyBorder="1" applyAlignment="1">
      <alignment horizontal="center"/>
    </xf>
    <xf numFmtId="0" fontId="106" fillId="0" borderId="0" xfId="0" applyFont="1"/>
    <xf numFmtId="2" fontId="106" fillId="0" borderId="0" xfId="0" applyNumberFormat="1" applyFont="1"/>
    <xf numFmtId="9" fontId="87" fillId="0" borderId="0" xfId="40719" applyFont="1" applyFill="1"/>
    <xf numFmtId="44" fontId="87" fillId="0" borderId="55" xfId="0" applyNumberFormat="1" applyFont="1" applyBorder="1"/>
    <xf numFmtId="0" fontId="87" fillId="0" borderId="0" xfId="0" applyFont="1" applyAlignment="1">
      <alignment horizontal="left" indent="1"/>
    </xf>
    <xf numFmtId="2" fontId="87" fillId="0" borderId="0" xfId="0" applyNumberFormat="1" applyFont="1"/>
    <xf numFmtId="0" fontId="119" fillId="0" borderId="0" xfId="0" applyFont="1" applyAlignment="1">
      <alignment horizontal="right"/>
    </xf>
    <xf numFmtId="0" fontId="119" fillId="0" borderId="0" xfId="0" applyFont="1"/>
    <xf numFmtId="2" fontId="119" fillId="0" borderId="0" xfId="0" applyNumberFormat="1" applyFont="1"/>
    <xf numFmtId="1" fontId="87" fillId="0" borderId="0" xfId="0" applyNumberFormat="1" applyFont="1"/>
    <xf numFmtId="1" fontId="106" fillId="0" borderId="0" xfId="0" applyNumberFormat="1" applyFont="1"/>
    <xf numFmtId="9" fontId="87" fillId="0" borderId="55" xfId="40719" applyFont="1" applyBorder="1"/>
    <xf numFmtId="0" fontId="87" fillId="65" borderId="46" xfId="0" applyFont="1" applyFill="1" applyBorder="1"/>
    <xf numFmtId="44" fontId="87" fillId="65" borderId="55" xfId="0" applyNumberFormat="1" applyFont="1" applyFill="1" applyBorder="1"/>
    <xf numFmtId="0" fontId="87" fillId="65" borderId="55" xfId="0" applyFont="1" applyFill="1" applyBorder="1"/>
    <xf numFmtId="44" fontId="87" fillId="65" borderId="47" xfId="0" applyNumberFormat="1" applyFont="1" applyFill="1" applyBorder="1"/>
    <xf numFmtId="0" fontId="111" fillId="0" borderId="0" xfId="0" applyFont="1" applyBorder="1" applyAlignment="1">
      <alignment horizontal="left" indent="1"/>
    </xf>
    <xf numFmtId="174" fontId="112" fillId="0" borderId="0" xfId="0" applyNumberFormat="1" applyFont="1" applyBorder="1" applyAlignment="1">
      <alignment horizontal="left"/>
    </xf>
    <xf numFmtId="2" fontId="112" fillId="0" borderId="0" xfId="0" applyNumberFormat="1" applyFont="1" applyBorder="1" applyAlignment="1">
      <alignment horizontal="center"/>
    </xf>
    <xf numFmtId="171" fontId="112" fillId="0" borderId="0" xfId="1" applyNumberFormat="1" applyFont="1" applyFill="1" applyBorder="1" applyAlignment="1">
      <alignment horizontal="center"/>
    </xf>
    <xf numFmtId="44" fontId="112" fillId="0" borderId="55" xfId="1" applyFont="1" applyFill="1" applyBorder="1" applyAlignment="1">
      <alignment horizontal="center"/>
    </xf>
    <xf numFmtId="44" fontId="112" fillId="0" borderId="0" xfId="1" applyFont="1" applyFill="1" applyBorder="1" applyAlignment="1">
      <alignment horizontal="center"/>
    </xf>
    <xf numFmtId="0" fontId="90" fillId="61" borderId="66" xfId="0" applyFont="1" applyFill="1" applyBorder="1" applyAlignment="1">
      <alignment horizontal="center"/>
    </xf>
    <xf numFmtId="0" fontId="111" fillId="0" borderId="0" xfId="0" applyFont="1" applyBorder="1"/>
    <xf numFmtId="4" fontId="111" fillId="0" borderId="0" xfId="0" applyNumberFormat="1" applyFont="1" applyBorder="1" applyAlignment="1">
      <alignment horizontal="center"/>
    </xf>
    <xf numFmtId="4" fontId="111" fillId="0" borderId="0" xfId="0" applyNumberFormat="1" applyFont="1" applyBorder="1" applyAlignment="1">
      <alignment horizontal="left"/>
    </xf>
    <xf numFmtId="3" fontId="111" fillId="0" borderId="0" xfId="0" applyNumberFormat="1" applyFont="1" applyBorder="1" applyAlignment="1">
      <alignment horizontal="left"/>
    </xf>
    <xf numFmtId="177" fontId="111" fillId="0" borderId="0" xfId="0" applyNumberFormat="1" applyFont="1" applyBorder="1" applyAlignment="1">
      <alignment horizontal="center"/>
    </xf>
    <xf numFmtId="0" fontId="111" fillId="0" borderId="0" xfId="0" applyFont="1" applyBorder="1" applyAlignment="1">
      <alignment horizontal="left"/>
    </xf>
    <xf numFmtId="174" fontId="120" fillId="0" borderId="0" xfId="1" applyNumberFormat="1" applyFont="1" applyFill="1" applyBorder="1" applyAlignment="1">
      <alignment horizontal="right" indent="2"/>
    </xf>
    <xf numFmtId="2" fontId="111" fillId="0" borderId="0" xfId="0" applyNumberFormat="1" applyFont="1" applyBorder="1" applyAlignment="1">
      <alignment horizontal="left"/>
    </xf>
    <xf numFmtId="2" fontId="58" fillId="0" borderId="34" xfId="0" applyNumberFormat="1" applyFont="1" applyBorder="1" applyAlignment="1">
      <alignment horizontal="right"/>
    </xf>
    <xf numFmtId="2" fontId="58" fillId="0" borderId="0" xfId="0" applyNumberFormat="1" applyFont="1" applyBorder="1" applyAlignment="1">
      <alignment horizontal="right"/>
    </xf>
    <xf numFmtId="2" fontId="112" fillId="0" borderId="68" xfId="0" applyNumberFormat="1" applyFont="1" applyBorder="1" applyAlignment="1">
      <alignment horizontal="center"/>
    </xf>
    <xf numFmtId="2" fontId="111" fillId="0" borderId="0" xfId="0" applyNumberFormat="1" applyFont="1" applyBorder="1"/>
    <xf numFmtId="44" fontId="111" fillId="0" borderId="61" xfId="1" applyNumberFormat="1" applyFont="1" applyFill="1" applyBorder="1" applyAlignment="1">
      <alignment horizontal="center"/>
    </xf>
    <xf numFmtId="44" fontId="112" fillId="0" borderId="0" xfId="40719" applyNumberFormat="1" applyFont="1" applyFill="1" applyBorder="1" applyAlignment="1">
      <alignment horizontal="center"/>
    </xf>
    <xf numFmtId="44" fontId="90" fillId="61" borderId="60" xfId="0" applyNumberFormat="1" applyFont="1" applyFill="1" applyBorder="1" applyAlignment="1">
      <alignment horizontal="center"/>
    </xf>
    <xf numFmtId="44" fontId="112" fillId="0" borderId="62" xfId="40719" applyNumberFormat="1" applyFont="1" applyFill="1" applyBorder="1" applyAlignment="1">
      <alignment horizontal="center"/>
    </xf>
    <xf numFmtId="44" fontId="90" fillId="0" borderId="0" xfId="0" applyNumberFormat="1" applyFont="1"/>
    <xf numFmtId="44" fontId="111" fillId="0" borderId="66" xfId="1" applyNumberFormat="1" applyFont="1" applyFill="1" applyBorder="1" applyAlignment="1">
      <alignment horizontal="center"/>
    </xf>
    <xf numFmtId="44" fontId="111" fillId="0" borderId="2" xfId="1" applyNumberFormat="1" applyFont="1" applyFill="1" applyBorder="1" applyAlignment="1">
      <alignment horizontal="center"/>
    </xf>
    <xf numFmtId="44" fontId="112" fillId="0" borderId="38" xfId="1" applyFont="1" applyFill="1" applyBorder="1" applyAlignment="1">
      <alignment horizontal="center"/>
    </xf>
    <xf numFmtId="44" fontId="111" fillId="0" borderId="69" xfId="1" applyFont="1" applyFill="1" applyBorder="1" applyAlignment="1">
      <alignment horizontal="center"/>
    </xf>
    <xf numFmtId="44" fontId="111" fillId="0" borderId="31" xfId="1" applyFont="1" applyFill="1" applyBorder="1" applyAlignment="1">
      <alignment horizontal="center"/>
    </xf>
    <xf numFmtId="44" fontId="111" fillId="0" borderId="32" xfId="1" applyNumberFormat="1" applyFont="1" applyFill="1" applyBorder="1" applyAlignment="1">
      <alignment horizontal="center"/>
    </xf>
    <xf numFmtId="44" fontId="111" fillId="0" borderId="33" xfId="1" applyNumberFormat="1" applyFont="1" applyFill="1" applyBorder="1" applyAlignment="1">
      <alignment horizontal="center"/>
    </xf>
    <xf numFmtId="44" fontId="111" fillId="0" borderId="61" xfId="40719" applyNumberFormat="1" applyFont="1" applyFill="1" applyBorder="1" applyAlignment="1">
      <alignment horizontal="center"/>
    </xf>
    <xf numFmtId="44" fontId="112" fillId="0" borderId="39" xfId="1" applyNumberFormat="1" applyFont="1" applyFill="1" applyBorder="1" applyAlignment="1">
      <alignment horizontal="center"/>
    </xf>
    <xf numFmtId="171" fontId="112" fillId="0" borderId="62" xfId="40719" applyNumberFormat="1" applyFont="1" applyFill="1" applyBorder="1" applyAlignment="1">
      <alignment horizontal="center"/>
    </xf>
    <xf numFmtId="171" fontId="36" fillId="0" borderId="39" xfId="1" applyNumberFormat="1" applyFont="1" applyFill="1" applyBorder="1" applyAlignment="1">
      <alignment horizontal="center"/>
    </xf>
    <xf numFmtId="44" fontId="36" fillId="0" borderId="39" xfId="1" applyNumberFormat="1" applyFont="1" applyFill="1" applyBorder="1" applyAlignment="1">
      <alignment horizontal="center"/>
    </xf>
    <xf numFmtId="171" fontId="111" fillId="0" borderId="71" xfId="1" applyNumberFormat="1" applyFont="1" applyFill="1" applyBorder="1" applyAlignment="1">
      <alignment horizontal="center"/>
    </xf>
    <xf numFmtId="171" fontId="112" fillId="0" borderId="70" xfId="1" applyNumberFormat="1" applyFont="1" applyFill="1" applyBorder="1" applyAlignment="1">
      <alignment horizontal="center"/>
    </xf>
    <xf numFmtId="44" fontId="112" fillId="0" borderId="70" xfId="1" applyNumberFormat="1" applyFont="1" applyFill="1" applyBorder="1" applyAlignment="1">
      <alignment horizontal="center"/>
    </xf>
    <xf numFmtId="44" fontId="112" fillId="0" borderId="62" xfId="1" applyNumberFormat="1" applyFont="1" applyFill="1" applyBorder="1" applyAlignment="1">
      <alignment horizontal="center"/>
    </xf>
    <xf numFmtId="44" fontId="111" fillId="0" borderId="0" xfId="1" applyFont="1" applyAlignment="1">
      <alignment horizontal="center"/>
    </xf>
    <xf numFmtId="2" fontId="111" fillId="0" borderId="0" xfId="0" applyNumberFormat="1" applyFont="1"/>
    <xf numFmtId="44" fontId="111" fillId="0" borderId="34" xfId="1" applyFont="1" applyBorder="1" applyAlignment="1">
      <alignment horizontal="center"/>
    </xf>
    <xf numFmtId="0" fontId="60" fillId="61" borderId="57" xfId="0" applyFont="1" applyFill="1" applyBorder="1" applyAlignment="1">
      <alignment horizontal="center" vertical="center"/>
    </xf>
    <xf numFmtId="178" fontId="111" fillId="0" borderId="34" xfId="0" applyNumberFormat="1" applyFont="1" applyBorder="1" applyAlignment="1">
      <alignment horizontal="center"/>
    </xf>
    <xf numFmtId="3" fontId="111" fillId="0" borderId="34" xfId="0" applyNumberFormat="1" applyFont="1" applyBorder="1" applyAlignment="1">
      <alignment horizontal="center"/>
    </xf>
    <xf numFmtId="178" fontId="111" fillId="0" borderId="0" xfId="0" applyNumberFormat="1" applyFont="1" applyAlignment="1">
      <alignment horizontal="center"/>
    </xf>
    <xf numFmtId="44" fontId="111" fillId="0" borderId="34" xfId="1" applyFont="1" applyBorder="1"/>
    <xf numFmtId="44" fontId="87" fillId="0" borderId="0" xfId="1" applyFont="1"/>
    <xf numFmtId="4" fontId="87" fillId="0" borderId="0" xfId="0" applyNumberFormat="1" applyFont="1"/>
    <xf numFmtId="44" fontId="87" fillId="0" borderId="0" xfId="1" applyFont="1" applyFill="1"/>
    <xf numFmtId="0" fontId="87" fillId="0" borderId="0" xfId="0" applyFont="1" applyFill="1"/>
    <xf numFmtId="171" fontId="87" fillId="0" borderId="0" xfId="0" applyNumberFormat="1" applyFont="1" applyFill="1"/>
    <xf numFmtId="44" fontId="87" fillId="75" borderId="0" xfId="1" applyFont="1" applyFill="1"/>
    <xf numFmtId="0" fontId="1" fillId="63" borderId="0" xfId="0" applyFont="1" applyFill="1"/>
    <xf numFmtId="171" fontId="87" fillId="0" borderId="0" xfId="1" applyNumberFormat="1" applyFont="1"/>
    <xf numFmtId="171" fontId="87" fillId="75" borderId="0" xfId="1" applyNumberFormat="1" applyFont="1" applyFill="1"/>
    <xf numFmtId="0" fontId="1" fillId="65" borderId="0" xfId="0" applyFont="1" applyFill="1"/>
    <xf numFmtId="2" fontId="87" fillId="0" borderId="0" xfId="1" applyNumberFormat="1" applyFont="1"/>
    <xf numFmtId="2" fontId="111" fillId="0" borderId="34" xfId="0" applyNumberFormat="1" applyFont="1" applyBorder="1" applyAlignment="1">
      <alignment horizontal="center"/>
    </xf>
    <xf numFmtId="3" fontId="87" fillId="65" borderId="0" xfId="0" applyNumberFormat="1" applyFont="1" applyFill="1"/>
    <xf numFmtId="179" fontId="87" fillId="65" borderId="0" xfId="0" applyNumberFormat="1" applyFont="1" applyFill="1"/>
    <xf numFmtId="44" fontId="87" fillId="65" borderId="0" xfId="1" applyFont="1" applyFill="1"/>
    <xf numFmtId="177" fontId="87" fillId="65" borderId="0" xfId="0" applyNumberFormat="1" applyFont="1" applyFill="1"/>
    <xf numFmtId="2" fontId="87" fillId="65" borderId="0" xfId="0" applyNumberFormat="1" applyFont="1" applyFill="1"/>
    <xf numFmtId="0" fontId="91" fillId="66" borderId="0" xfId="0" applyFont="1" applyFill="1" applyBorder="1" applyAlignment="1" applyProtection="1">
      <alignment horizontal="center"/>
      <protection locked="0"/>
    </xf>
    <xf numFmtId="0" fontId="91" fillId="62" borderId="0" xfId="0" applyFont="1" applyFill="1" applyAlignment="1" applyProtection="1">
      <alignment horizontal="left" wrapText="1"/>
    </xf>
    <xf numFmtId="0" fontId="91" fillId="62" borderId="0" xfId="0" applyFont="1" applyFill="1" applyProtection="1"/>
    <xf numFmtId="0" fontId="91" fillId="62" borderId="0" xfId="0" applyFont="1" applyFill="1" applyBorder="1" applyProtection="1"/>
    <xf numFmtId="0" fontId="92" fillId="62" borderId="1" xfId="0" applyFont="1" applyFill="1" applyBorder="1" applyAlignment="1" applyProtection="1">
      <alignment horizontal="left" wrapText="1"/>
    </xf>
    <xf numFmtId="0" fontId="91" fillId="62" borderId="0" xfId="0" applyFont="1" applyFill="1" applyBorder="1" applyAlignment="1" applyProtection="1">
      <alignment horizontal="center"/>
    </xf>
    <xf numFmtId="0" fontId="91" fillId="62" borderId="1" xfId="0" applyFont="1" applyFill="1" applyBorder="1" applyProtection="1"/>
    <xf numFmtId="0" fontId="90" fillId="62" borderId="34" xfId="0" applyFont="1" applyFill="1" applyBorder="1" applyProtection="1"/>
    <xf numFmtId="0" fontId="90" fillId="62" borderId="34" xfId="0" applyFont="1" applyFill="1" applyBorder="1" applyAlignment="1" applyProtection="1"/>
    <xf numFmtId="0" fontId="91" fillId="62" borderId="0" xfId="0" applyFont="1" applyFill="1" applyBorder="1" applyAlignment="1" applyProtection="1"/>
    <xf numFmtId="0" fontId="90" fillId="62" borderId="0" xfId="0" applyFont="1" applyFill="1" applyBorder="1" applyAlignment="1" applyProtection="1">
      <alignment horizontal="left"/>
    </xf>
    <xf numFmtId="0" fontId="90" fillId="62" borderId="40" xfId="0" applyFont="1" applyFill="1" applyBorder="1" applyAlignment="1" applyProtection="1"/>
    <xf numFmtId="0" fontId="90" fillId="62" borderId="40" xfId="0" applyFont="1" applyFill="1" applyBorder="1" applyAlignment="1" applyProtection="1">
      <alignment horizontal="center"/>
    </xf>
    <xf numFmtId="0" fontId="90" fillId="62" borderId="40" xfId="0" applyFont="1" applyFill="1" applyBorder="1" applyAlignment="1" applyProtection="1">
      <alignment horizontal="center" wrapText="1"/>
    </xf>
    <xf numFmtId="0" fontId="90" fillId="62" borderId="0" xfId="0" applyFont="1" applyFill="1" applyBorder="1" applyAlignment="1" applyProtection="1">
      <alignment horizontal="center" vertical="center"/>
    </xf>
    <xf numFmtId="0" fontId="90" fillId="62" borderId="0" xfId="0" applyFont="1" applyFill="1" applyBorder="1" applyAlignment="1" applyProtection="1">
      <alignment horizontal="center" vertical="center" wrapText="1"/>
    </xf>
    <xf numFmtId="0" fontId="91" fillId="62" borderId="0" xfId="0" applyFont="1" applyFill="1" applyBorder="1" applyAlignment="1" applyProtection="1">
      <alignment horizontal="left"/>
    </xf>
    <xf numFmtId="0" fontId="91" fillId="62" borderId="0" xfId="0" quotePrefix="1" applyFont="1" applyFill="1" applyBorder="1" applyAlignment="1" applyProtection="1">
      <alignment horizontal="center"/>
    </xf>
    <xf numFmtId="3" fontId="91" fillId="62" borderId="0" xfId="40720" applyNumberFormat="1" applyFont="1" applyFill="1" applyAlignment="1" applyProtection="1">
      <alignment horizontal="center"/>
    </xf>
    <xf numFmtId="0" fontId="91" fillId="62" borderId="0" xfId="0" applyFont="1" applyFill="1" applyBorder="1" applyAlignment="1" applyProtection="1">
      <alignment horizontal="center"/>
      <protection locked="0"/>
    </xf>
    <xf numFmtId="172" fontId="91" fillId="62" borderId="0" xfId="0" quotePrefix="1" applyNumberFormat="1" applyFont="1" applyFill="1" applyAlignment="1" applyProtection="1">
      <alignment horizontal="center"/>
    </xf>
    <xf numFmtId="0" fontId="91" fillId="62" borderId="0" xfId="0" applyFont="1" applyFill="1" applyAlignment="1" applyProtection="1">
      <alignment horizontal="center"/>
    </xf>
    <xf numFmtId="44" fontId="91" fillId="62" borderId="0" xfId="1" applyFont="1" applyFill="1" applyAlignment="1" applyProtection="1">
      <alignment horizontal="center" vertical="center"/>
    </xf>
    <xf numFmtId="44" fontId="91" fillId="62" borderId="0" xfId="1" applyFont="1" applyFill="1" applyAlignment="1" applyProtection="1">
      <alignment horizontal="center" vertical="center" wrapText="1"/>
    </xf>
    <xf numFmtId="0" fontId="91" fillId="62" borderId="0" xfId="0" applyFont="1" applyFill="1" applyAlignment="1" applyProtection="1">
      <alignment horizontal="center" vertical="center" wrapText="1"/>
    </xf>
    <xf numFmtId="0" fontId="1" fillId="62" borderId="0" xfId="0" applyFont="1" applyFill="1" applyBorder="1" applyAlignment="1" applyProtection="1">
      <alignment horizontal="left"/>
    </xf>
    <xf numFmtId="2" fontId="91" fillId="62" borderId="0" xfId="0" quotePrefix="1" applyNumberFormat="1" applyFont="1" applyFill="1" applyBorder="1" applyAlignment="1" applyProtection="1">
      <alignment horizontal="center"/>
    </xf>
    <xf numFmtId="1" fontId="91" fillId="62" borderId="0" xfId="40720" applyNumberFormat="1" applyFont="1" applyFill="1" applyAlignment="1" applyProtection="1">
      <alignment horizontal="center"/>
    </xf>
    <xf numFmtId="0" fontId="1" fillId="62" borderId="0" xfId="0" applyFont="1" applyFill="1" applyBorder="1" applyProtection="1"/>
    <xf numFmtId="172" fontId="91" fillId="62" borderId="0" xfId="0" applyNumberFormat="1" applyFont="1" applyFill="1" applyBorder="1" applyAlignment="1" applyProtection="1">
      <alignment horizontal="center"/>
    </xf>
    <xf numFmtId="0" fontId="91" fillId="62" borderId="1" xfId="0" applyFont="1" applyFill="1" applyBorder="1" applyAlignment="1" applyProtection="1">
      <alignment horizontal="right"/>
    </xf>
    <xf numFmtId="0" fontId="91" fillId="62" borderId="0" xfId="0" applyFont="1" applyFill="1" applyBorder="1" applyAlignment="1" applyProtection="1">
      <alignment horizontal="right"/>
    </xf>
    <xf numFmtId="0" fontId="94" fillId="62" borderId="1" xfId="0" applyFont="1" applyFill="1" applyBorder="1" applyAlignment="1" applyProtection="1">
      <alignment horizontal="center"/>
    </xf>
    <xf numFmtId="0" fontId="90" fillId="62" borderId="0" xfId="0" applyFont="1" applyFill="1" applyBorder="1" applyProtection="1"/>
    <xf numFmtId="0" fontId="90" fillId="62" borderId="41" xfId="0" applyFont="1" applyFill="1" applyBorder="1" applyAlignment="1" applyProtection="1"/>
    <xf numFmtId="0" fontId="91" fillId="62" borderId="41" xfId="0" applyFont="1" applyFill="1" applyBorder="1" applyAlignment="1" applyProtection="1"/>
    <xf numFmtId="0" fontId="91" fillId="62" borderId="41" xfId="0" applyFont="1" applyFill="1" applyBorder="1" applyAlignment="1" applyProtection="1">
      <alignment horizontal="right"/>
    </xf>
    <xf numFmtId="2" fontId="91" fillId="62" borderId="0" xfId="0" applyNumberFormat="1" applyFont="1" applyFill="1" applyBorder="1" applyAlignment="1" applyProtection="1">
      <alignment horizontal="center"/>
    </xf>
    <xf numFmtId="2" fontId="91" fillId="62" borderId="0" xfId="0" quotePrefix="1" applyNumberFormat="1" applyFont="1" applyFill="1" applyAlignment="1" applyProtection="1">
      <alignment horizontal="center"/>
    </xf>
    <xf numFmtId="4" fontId="91" fillId="62" borderId="0" xfId="40720" applyNumberFormat="1" applyFont="1" applyFill="1" applyAlignment="1" applyProtection="1">
      <alignment horizontal="center"/>
    </xf>
    <xf numFmtId="3" fontId="91" fillId="62" borderId="0" xfId="0" applyNumberFormat="1" applyFont="1" applyFill="1" applyBorder="1" applyAlignment="1" applyProtection="1">
      <alignment horizontal="center"/>
    </xf>
    <xf numFmtId="0" fontId="95" fillId="62" borderId="0" xfId="0" applyFont="1" applyFill="1" applyBorder="1" applyAlignment="1" applyProtection="1">
      <alignment horizontal="right"/>
    </xf>
    <xf numFmtId="172" fontId="95" fillId="62" borderId="0" xfId="0" applyNumberFormat="1" applyFont="1" applyFill="1" applyBorder="1" applyAlignment="1" applyProtection="1">
      <alignment horizontal="center"/>
    </xf>
    <xf numFmtId="2" fontId="95" fillId="62" borderId="0" xfId="0" applyNumberFormat="1" applyFont="1" applyFill="1" applyBorder="1" applyAlignment="1" applyProtection="1">
      <alignment horizontal="center"/>
    </xf>
    <xf numFmtId="0" fontId="91" fillId="62" borderId="1" xfId="0" applyFont="1" applyFill="1" applyBorder="1" applyAlignment="1" applyProtection="1">
      <alignment horizontal="center"/>
    </xf>
    <xf numFmtId="0" fontId="90" fillId="62" borderId="0" xfId="0" applyFont="1" applyFill="1" applyBorder="1" applyAlignment="1" applyProtection="1"/>
    <xf numFmtId="0" fontId="91" fillId="62" borderId="0" xfId="0" applyFont="1" applyFill="1" applyAlignment="1" applyProtection="1"/>
    <xf numFmtId="44" fontId="91" fillId="62" borderId="0" xfId="1" applyFont="1" applyFill="1" applyAlignment="1" applyProtection="1">
      <alignment horizontal="center"/>
    </xf>
    <xf numFmtId="44" fontId="91" fillId="62" borderId="0" xfId="1" applyFont="1" applyFill="1" applyAlignment="1" applyProtection="1">
      <alignment horizontal="center" wrapText="1"/>
    </xf>
    <xf numFmtId="0" fontId="90" fillId="62" borderId="41" xfId="0" applyFont="1" applyFill="1" applyBorder="1" applyProtection="1"/>
    <xf numFmtId="0" fontId="90" fillId="62" borderId="41" xfId="0" applyFont="1" applyFill="1" applyBorder="1" applyAlignment="1" applyProtection="1">
      <alignment horizontal="center"/>
    </xf>
    <xf numFmtId="171" fontId="96" fillId="62" borderId="0" xfId="0" applyNumberFormat="1" applyFont="1" applyFill="1" applyBorder="1" applyProtection="1"/>
    <xf numFmtId="44" fontId="91" fillId="62" borderId="0" xfId="1" applyNumberFormat="1" applyFont="1" applyFill="1" applyBorder="1" applyAlignment="1" applyProtection="1">
      <alignment horizontal="center"/>
    </xf>
    <xf numFmtId="171" fontId="91" fillId="62" borderId="0" xfId="1" applyNumberFormat="1" applyFont="1" applyFill="1" applyBorder="1" applyAlignment="1" applyProtection="1">
      <alignment horizontal="right"/>
    </xf>
    <xf numFmtId="171" fontId="96" fillId="62" borderId="0" xfId="1" applyNumberFormat="1" applyFont="1" applyFill="1" applyBorder="1" applyAlignment="1" applyProtection="1">
      <alignment horizontal="left"/>
    </xf>
    <xf numFmtId="171" fontId="91" fillId="62" borderId="0" xfId="1" applyNumberFormat="1" applyFont="1" applyFill="1" applyBorder="1" applyProtection="1"/>
    <xf numFmtId="44" fontId="91" fillId="62" borderId="0" xfId="1" applyNumberFormat="1" applyFont="1" applyFill="1" applyBorder="1" applyAlignment="1" applyProtection="1">
      <alignment horizontal="right"/>
    </xf>
    <xf numFmtId="171" fontId="91" fillId="62" borderId="0" xfId="0" applyNumberFormat="1" applyFont="1" applyFill="1" applyBorder="1" applyProtection="1"/>
    <xf numFmtId="44" fontId="95" fillId="62" borderId="0" xfId="1" applyNumberFormat="1" applyFont="1" applyFill="1" applyBorder="1" applyAlignment="1" applyProtection="1">
      <alignment horizontal="right"/>
    </xf>
    <xf numFmtId="0" fontId="95" fillId="62" borderId="0" xfId="0" applyFont="1" applyFill="1" applyBorder="1" applyAlignment="1" applyProtection="1">
      <alignment horizontal="left"/>
    </xf>
    <xf numFmtId="171" fontId="97" fillId="62" borderId="0" xfId="1" applyNumberFormat="1" applyFont="1" applyFill="1" applyBorder="1" applyAlignment="1" applyProtection="1">
      <alignment horizontal="left"/>
    </xf>
    <xf numFmtId="171" fontId="91" fillId="62" borderId="1" xfId="0" applyNumberFormat="1" applyFont="1" applyFill="1" applyBorder="1" applyAlignment="1" applyProtection="1">
      <alignment horizontal="right"/>
    </xf>
    <xf numFmtId="171" fontId="91" fillId="62" borderId="1" xfId="0" applyNumberFormat="1" applyFont="1" applyFill="1" applyBorder="1" applyAlignment="1" applyProtection="1">
      <alignment horizontal="center"/>
    </xf>
    <xf numFmtId="171" fontId="90" fillId="62" borderId="0" xfId="1" applyNumberFormat="1" applyFont="1" applyFill="1" applyBorder="1" applyAlignment="1" applyProtection="1">
      <alignment horizontal="left"/>
    </xf>
    <xf numFmtId="171" fontId="91" fillId="62" borderId="0" xfId="0" applyNumberFormat="1" applyFont="1" applyFill="1" applyBorder="1" applyAlignment="1" applyProtection="1">
      <alignment horizontal="left"/>
    </xf>
    <xf numFmtId="171" fontId="91" fillId="62" borderId="0" xfId="1" applyNumberFormat="1" applyFont="1" applyFill="1" applyBorder="1" applyAlignment="1" applyProtection="1">
      <alignment horizontal="left"/>
    </xf>
    <xf numFmtId="171" fontId="91" fillId="62" borderId="41" xfId="0" applyNumberFormat="1" applyFont="1" applyFill="1" applyBorder="1" applyProtection="1"/>
    <xf numFmtId="171" fontId="90" fillId="62" borderId="41" xfId="0" applyNumberFormat="1" applyFont="1" applyFill="1" applyBorder="1" applyAlignment="1" applyProtection="1">
      <alignment horizontal="left"/>
    </xf>
    <xf numFmtId="0" fontId="90" fillId="62" borderId="41" xfId="0" applyFont="1" applyFill="1" applyBorder="1" applyAlignment="1" applyProtection="1">
      <alignment horizontal="left"/>
    </xf>
    <xf numFmtId="171" fontId="91" fillId="62" borderId="0" xfId="0" applyNumberFormat="1" applyFont="1" applyFill="1" applyProtection="1"/>
    <xf numFmtId="171" fontId="91" fillId="62" borderId="0" xfId="1" applyNumberFormat="1" applyFont="1" applyFill="1" applyAlignment="1" applyProtection="1">
      <alignment horizontal="center" vertical="center"/>
    </xf>
    <xf numFmtId="171" fontId="91" fillId="62" borderId="1" xfId="0" applyNumberFormat="1" applyFont="1" applyFill="1" applyBorder="1" applyAlignment="1" applyProtection="1">
      <alignment horizontal="left"/>
    </xf>
    <xf numFmtId="0" fontId="91" fillId="62" borderId="1" xfId="0" applyFont="1" applyFill="1" applyBorder="1" applyAlignment="1" applyProtection="1">
      <alignment horizontal="left"/>
    </xf>
    <xf numFmtId="9" fontId="91" fillId="62" borderId="0" xfId="40719" applyFont="1" applyFill="1" applyBorder="1" applyAlignment="1" applyProtection="1">
      <alignment horizontal="right"/>
    </xf>
    <xf numFmtId="9" fontId="91" fillId="62" borderId="0" xfId="40719" applyFont="1" applyFill="1" applyBorder="1" applyAlignment="1" applyProtection="1">
      <alignment horizontal="center"/>
    </xf>
    <xf numFmtId="171" fontId="91" fillId="62" borderId="0" xfId="40719" applyNumberFormat="1" applyFont="1" applyFill="1" applyBorder="1" applyAlignment="1" applyProtection="1">
      <alignment horizontal="center"/>
    </xf>
    <xf numFmtId="0" fontId="87" fillId="62" borderId="0" xfId="0" applyFont="1" applyFill="1" applyProtection="1"/>
    <xf numFmtId="0" fontId="90" fillId="62" borderId="40" xfId="0" applyFont="1" applyFill="1" applyBorder="1" applyAlignment="1" applyProtection="1">
      <alignment vertical="center"/>
    </xf>
    <xf numFmtId="0" fontId="90" fillId="62" borderId="40" xfId="0" applyFont="1" applyFill="1" applyBorder="1" applyProtection="1"/>
    <xf numFmtId="0" fontId="90" fillId="62" borderId="40" xfId="0" applyFont="1" applyFill="1" applyBorder="1" applyAlignment="1" applyProtection="1">
      <alignment horizontal="center" vertical="center"/>
    </xf>
    <xf numFmtId="0" fontId="90" fillId="62" borderId="40" xfId="0" applyFont="1" applyFill="1" applyBorder="1" applyAlignment="1" applyProtection="1">
      <alignment horizontal="center" vertical="center" wrapText="1"/>
    </xf>
    <xf numFmtId="0" fontId="90" fillId="62" borderId="0" xfId="0" applyFont="1" applyFill="1" applyAlignment="1" applyProtection="1">
      <alignment horizontal="center" vertical="center" wrapText="1"/>
    </xf>
    <xf numFmtId="0" fontId="91" fillId="62" borderId="2" xfId="0" applyFont="1" applyFill="1" applyBorder="1" applyProtection="1"/>
    <xf numFmtId="44" fontId="91" fillId="62" borderId="0" xfId="1" applyNumberFormat="1" applyFont="1" applyFill="1" applyAlignment="1" applyProtection="1">
      <alignment horizontal="center" vertical="center"/>
    </xf>
    <xf numFmtId="44" fontId="91" fillId="62" borderId="0" xfId="0" applyNumberFormat="1" applyFont="1" applyFill="1" applyProtection="1"/>
    <xf numFmtId="44" fontId="91" fillId="62" borderId="0" xfId="1" applyNumberFormat="1" applyFont="1" applyFill="1" applyProtection="1"/>
    <xf numFmtId="44" fontId="91" fillId="62" borderId="0" xfId="1" applyNumberFormat="1" applyFont="1" applyFill="1" applyAlignment="1" applyProtection="1">
      <alignment horizontal="center" vertical="center" wrapText="1"/>
    </xf>
    <xf numFmtId="171" fontId="91" fillId="62" borderId="0" xfId="0" applyNumberFormat="1" applyFont="1" applyFill="1" applyProtection="1">
      <protection locked="0"/>
    </xf>
    <xf numFmtId="0" fontId="91" fillId="62" borderId="36" xfId="0" applyFont="1" applyFill="1" applyBorder="1" applyProtection="1"/>
    <xf numFmtId="171" fontId="91" fillId="62" borderId="1" xfId="0" applyNumberFormat="1" applyFont="1" applyFill="1" applyBorder="1" applyProtection="1"/>
    <xf numFmtId="44" fontId="90" fillId="62" borderId="0" xfId="1" applyNumberFormat="1" applyFont="1" applyFill="1" applyBorder="1" applyAlignment="1" applyProtection="1">
      <alignment horizontal="left"/>
    </xf>
    <xf numFmtId="44" fontId="90" fillId="62" borderId="0" xfId="0" applyNumberFormat="1" applyFont="1" applyFill="1" applyBorder="1" applyAlignment="1" applyProtection="1">
      <alignment horizontal="left"/>
    </xf>
    <xf numFmtId="171" fontId="91" fillId="62" borderId="0" xfId="1" applyNumberFormat="1" applyFont="1" applyFill="1" applyAlignment="1" applyProtection="1">
      <alignment horizontal="center" vertical="center" wrapText="1"/>
    </xf>
    <xf numFmtId="0" fontId="36" fillId="62" borderId="0" xfId="0" applyFont="1" applyFill="1" applyBorder="1" applyAlignment="1" applyProtection="1">
      <alignment horizontal="center" wrapText="1"/>
    </xf>
    <xf numFmtId="0" fontId="60" fillId="62" borderId="0" xfId="0" applyFont="1" applyFill="1" applyBorder="1" applyAlignment="1" applyProtection="1">
      <alignment horizontal="left" wrapText="1"/>
    </xf>
    <xf numFmtId="171" fontId="60" fillId="62" borderId="0" xfId="0" applyNumberFormat="1" applyFont="1" applyFill="1" applyBorder="1" applyAlignment="1" applyProtection="1">
      <alignment horizontal="left" wrapText="1"/>
    </xf>
    <xf numFmtId="44" fontId="91" fillId="62" borderId="0" xfId="1" applyNumberFormat="1" applyFont="1" applyFill="1" applyBorder="1" applyProtection="1"/>
    <xf numFmtId="44" fontId="60" fillId="62" borderId="0" xfId="1" applyNumberFormat="1" applyFont="1" applyFill="1" applyBorder="1" applyAlignment="1" applyProtection="1">
      <alignment horizontal="right" wrapText="1"/>
    </xf>
    <xf numFmtId="171" fontId="60" fillId="62" borderId="0" xfId="1" applyNumberFormat="1" applyFont="1" applyFill="1" applyBorder="1" applyAlignment="1" applyProtection="1">
      <alignment horizontal="right" wrapText="1"/>
    </xf>
    <xf numFmtId="0" fontId="36" fillId="62" borderId="0" xfId="0" applyFont="1" applyFill="1" applyBorder="1" applyAlignment="1" applyProtection="1">
      <alignment horizontal="left" wrapText="1"/>
    </xf>
    <xf numFmtId="171" fontId="36" fillId="62" borderId="0" xfId="0" applyNumberFormat="1" applyFont="1" applyFill="1" applyBorder="1" applyAlignment="1" applyProtection="1">
      <alignment horizontal="left" wrapText="1"/>
    </xf>
    <xf numFmtId="0" fontId="60" fillId="62" borderId="0" xfId="0" applyFont="1" applyFill="1" applyBorder="1" applyAlignment="1" applyProtection="1">
      <alignment horizontal="justify" wrapText="1"/>
    </xf>
    <xf numFmtId="171" fontId="60" fillId="62" borderId="0" xfId="0" applyNumberFormat="1" applyFont="1" applyFill="1" applyBorder="1" applyAlignment="1" applyProtection="1">
      <alignment horizontal="justify" wrapText="1"/>
    </xf>
    <xf numFmtId="0" fontId="91" fillId="62" borderId="35" xfId="0" applyFont="1" applyFill="1" applyBorder="1" applyProtection="1"/>
    <xf numFmtId="44" fontId="91" fillId="62" borderId="0" xfId="1" applyNumberFormat="1" applyFont="1" applyFill="1" applyBorder="1" applyAlignment="1" applyProtection="1">
      <alignment horizontal="center" vertical="center"/>
    </xf>
    <xf numFmtId="171" fontId="91" fillId="62" borderId="0" xfId="1" applyNumberFormat="1" applyFont="1" applyFill="1" applyBorder="1" applyAlignment="1" applyProtection="1">
      <alignment horizontal="center" vertical="center" wrapText="1"/>
    </xf>
    <xf numFmtId="0" fontId="91" fillId="62" borderId="38" xfId="0" applyFont="1" applyFill="1" applyBorder="1" applyProtection="1"/>
    <xf numFmtId="44" fontId="91" fillId="62" borderId="1" xfId="0" applyNumberFormat="1" applyFont="1" applyFill="1" applyBorder="1" applyAlignment="1" applyProtection="1">
      <alignment horizontal="left"/>
    </xf>
    <xf numFmtId="171" fontId="90" fillId="62" borderId="0" xfId="0" applyNumberFormat="1" applyFont="1" applyFill="1" applyBorder="1" applyAlignment="1" applyProtection="1">
      <alignment horizontal="left"/>
    </xf>
    <xf numFmtId="171" fontId="99" fillId="62" borderId="0" xfId="1" applyNumberFormat="1" applyFont="1" applyFill="1" applyBorder="1" applyAlignment="1" applyProtection="1">
      <alignment horizontal="right" wrapText="1"/>
    </xf>
    <xf numFmtId="44" fontId="99" fillId="62" borderId="0" xfId="1" applyNumberFormat="1" applyFont="1" applyFill="1" applyBorder="1" applyAlignment="1" applyProtection="1">
      <alignment horizontal="right" wrapText="1"/>
    </xf>
    <xf numFmtId="171" fontId="91" fillId="62" borderId="0" xfId="1" applyNumberFormat="1" applyFont="1" applyFill="1" applyProtection="1"/>
    <xf numFmtId="0" fontId="91" fillId="62" borderId="39" xfId="0" applyFont="1" applyFill="1" applyBorder="1" applyAlignment="1" applyProtection="1">
      <alignment horizontal="right"/>
    </xf>
    <xf numFmtId="44" fontId="90" fillId="62" borderId="0" xfId="1" applyFont="1" applyFill="1" applyBorder="1" applyAlignment="1" applyProtection="1">
      <alignment horizontal="left"/>
    </xf>
    <xf numFmtId="0" fontId="91" fillId="62" borderId="39" xfId="0" applyFont="1" applyFill="1" applyBorder="1" applyProtection="1"/>
    <xf numFmtId="171" fontId="91" fillId="62" borderId="1" xfId="0" applyNumberFormat="1" applyFont="1" applyFill="1" applyBorder="1" applyProtection="1">
      <protection locked="0"/>
    </xf>
    <xf numFmtId="171" fontId="91" fillId="62" borderId="1" xfId="1" applyNumberFormat="1" applyFont="1" applyFill="1" applyBorder="1" applyAlignment="1" applyProtection="1">
      <alignment horizontal="center" vertical="center"/>
    </xf>
    <xf numFmtId="171" fontId="91" fillId="62" borderId="1" xfId="1" applyNumberFormat="1" applyFont="1" applyFill="1" applyBorder="1" applyAlignment="1" applyProtection="1">
      <alignment horizontal="center"/>
    </xf>
    <xf numFmtId="171" fontId="90" fillId="62" borderId="0" xfId="0" applyNumberFormat="1" applyFont="1" applyFill="1" applyProtection="1"/>
    <xf numFmtId="44" fontId="90" fillId="62" borderId="0" xfId="0" applyNumberFormat="1" applyFont="1" applyFill="1" applyProtection="1"/>
    <xf numFmtId="171" fontId="90" fillId="62" borderId="0" xfId="1" applyNumberFormat="1" applyFont="1" applyFill="1" applyProtection="1"/>
    <xf numFmtId="44" fontId="90" fillId="62" borderId="0" xfId="1" applyNumberFormat="1" applyFont="1" applyFill="1" applyAlignment="1" applyProtection="1">
      <alignment horizontal="center" vertical="center"/>
    </xf>
    <xf numFmtId="44" fontId="91" fillId="62" borderId="0" xfId="1" applyFont="1" applyFill="1" applyBorder="1" applyProtection="1"/>
    <xf numFmtId="0" fontId="36" fillId="62" borderId="0" xfId="0" applyFont="1" applyFill="1" applyBorder="1" applyProtection="1"/>
    <xf numFmtId="0" fontId="60" fillId="62" borderId="0" xfId="0" applyFont="1" applyFill="1" applyBorder="1" applyProtection="1"/>
    <xf numFmtId="0" fontId="36" fillId="62" borderId="0" xfId="0" applyFont="1" applyFill="1" applyProtection="1"/>
    <xf numFmtId="44" fontId="36" fillId="62" borderId="0" xfId="1" applyFont="1" applyFill="1" applyProtection="1"/>
    <xf numFmtId="44" fontId="91" fillId="62" borderId="0" xfId="1" applyFont="1" applyFill="1" applyProtection="1"/>
    <xf numFmtId="171" fontId="91" fillId="66" borderId="0" xfId="0" applyNumberFormat="1" applyFont="1" applyFill="1" applyBorder="1" applyProtection="1">
      <protection locked="0"/>
    </xf>
    <xf numFmtId="171" fontId="91" fillId="66" borderId="0" xfId="1" applyNumberFormat="1" applyFont="1" applyFill="1" applyBorder="1" applyProtection="1">
      <protection locked="0"/>
    </xf>
    <xf numFmtId="171" fontId="91" fillId="62" borderId="0" xfId="0" applyNumberFormat="1" applyFont="1" applyFill="1" applyBorder="1" applyProtection="1">
      <protection locked="0"/>
    </xf>
    <xf numFmtId="0" fontId="90" fillId="66" borderId="0" xfId="0" applyFont="1" applyFill="1" applyBorder="1" applyProtection="1"/>
    <xf numFmtId="171" fontId="90" fillId="66" borderId="0" xfId="1" applyNumberFormat="1" applyFont="1" applyFill="1" applyBorder="1" applyAlignment="1" applyProtection="1">
      <alignment vertical="center"/>
    </xf>
    <xf numFmtId="171" fontId="90" fillId="66" borderId="0" xfId="0" applyNumberFormat="1" applyFont="1" applyFill="1" applyBorder="1" applyProtection="1"/>
    <xf numFmtId="44" fontId="90" fillId="66" borderId="0" xfId="1" applyNumberFormat="1" applyFont="1" applyFill="1" applyBorder="1" applyAlignment="1" applyProtection="1">
      <alignment vertical="center"/>
    </xf>
    <xf numFmtId="44" fontId="90" fillId="66" borderId="0" xfId="1" applyNumberFormat="1" applyFont="1" applyFill="1" applyBorder="1" applyAlignment="1" applyProtection="1">
      <alignment horizontal="center" vertical="center"/>
    </xf>
    <xf numFmtId="0" fontId="98" fillId="72" borderId="0" xfId="0" applyFont="1" applyFill="1" applyBorder="1" applyProtection="1"/>
    <xf numFmtId="0" fontId="90" fillId="72" borderId="0" xfId="0" applyFont="1" applyFill="1" applyBorder="1" applyProtection="1"/>
    <xf numFmtId="0" fontId="91" fillId="72" borderId="0" xfId="0" applyFont="1" applyFill="1" applyBorder="1" applyProtection="1"/>
    <xf numFmtId="171" fontId="90" fillId="72" borderId="0" xfId="1" applyNumberFormat="1" applyFont="1" applyFill="1" applyBorder="1" applyAlignment="1" applyProtection="1">
      <alignment horizontal="left"/>
    </xf>
    <xf numFmtId="171" fontId="91" fillId="72" borderId="0" xfId="0" applyNumberFormat="1" applyFont="1" applyFill="1" applyBorder="1" applyProtection="1"/>
    <xf numFmtId="44" fontId="90" fillId="72" borderId="0" xfId="1" applyNumberFormat="1" applyFont="1" applyFill="1" applyBorder="1" applyAlignment="1" applyProtection="1">
      <alignment horizontal="left"/>
    </xf>
    <xf numFmtId="44" fontId="90" fillId="72" borderId="0" xfId="0" applyNumberFormat="1" applyFont="1" applyFill="1" applyBorder="1" applyAlignment="1" applyProtection="1">
      <alignment horizontal="left"/>
    </xf>
    <xf numFmtId="171" fontId="90" fillId="72" borderId="0" xfId="0" applyNumberFormat="1" applyFont="1" applyFill="1" applyBorder="1" applyAlignment="1" applyProtection="1">
      <alignment horizontal="left"/>
    </xf>
    <xf numFmtId="44" fontId="90" fillId="72" borderId="0" xfId="0" applyNumberFormat="1" applyFont="1" applyFill="1" applyBorder="1" applyProtection="1"/>
    <xf numFmtId="171" fontId="90" fillId="72" borderId="0" xfId="0" applyNumberFormat="1" applyFont="1" applyFill="1" applyBorder="1" applyProtection="1"/>
    <xf numFmtId="0" fontId="105" fillId="62" borderId="0" xfId="0" applyFont="1" applyFill="1"/>
    <xf numFmtId="0" fontId="91" fillId="62" borderId="0" xfId="0" applyFont="1" applyFill="1"/>
    <xf numFmtId="0" fontId="91" fillId="62" borderId="0" xfId="0" applyFont="1" applyFill="1" applyAlignment="1"/>
    <xf numFmtId="0" fontId="91" fillId="62" borderId="0" xfId="0" applyFont="1" applyFill="1" applyAlignment="1">
      <alignment horizontal="justify" wrapText="1"/>
    </xf>
    <xf numFmtId="0" fontId="106" fillId="62" borderId="0" xfId="0" applyNumberFormat="1" applyFont="1" applyFill="1"/>
    <xf numFmtId="0" fontId="91" fillId="62" borderId="0" xfId="0" applyFont="1" applyFill="1" applyAlignment="1">
      <alignment horizontal="left" wrapText="1"/>
    </xf>
    <xf numFmtId="0" fontId="90" fillId="62" borderId="0" xfId="0" applyFont="1" applyFill="1"/>
    <xf numFmtId="0" fontId="106" fillId="62" borderId="0" xfId="0" applyFont="1" applyFill="1" applyAlignment="1">
      <alignment horizontal="justify"/>
    </xf>
    <xf numFmtId="0" fontId="90" fillId="62" borderId="0" xfId="0" applyFont="1" applyFill="1" applyAlignment="1">
      <alignment horizontal="justify"/>
    </xf>
    <xf numFmtId="0" fontId="90" fillId="62" borderId="0" xfId="0" applyFont="1" applyFill="1" applyAlignment="1">
      <alignment horizontal="justify" wrapText="1"/>
    </xf>
    <xf numFmtId="0" fontId="36" fillId="62" borderId="0" xfId="0" applyFont="1" applyFill="1" applyAlignment="1">
      <alignment horizontal="justify" vertical="center"/>
    </xf>
    <xf numFmtId="0" fontId="87" fillId="62" borderId="0" xfId="0" applyFont="1" applyFill="1" applyAlignment="1">
      <alignment horizontal="left"/>
    </xf>
    <xf numFmtId="0" fontId="87" fillId="62" borderId="0" xfId="0" applyFont="1" applyFill="1" applyAlignment="1">
      <alignment wrapText="1"/>
    </xf>
    <xf numFmtId="0" fontId="91" fillId="62" borderId="0" xfId="0" applyFont="1" applyFill="1" applyAlignment="1">
      <alignment horizontal="justify"/>
    </xf>
    <xf numFmtId="0" fontId="87" fillId="62" borderId="0" xfId="0" applyFont="1" applyFill="1" applyAlignment="1">
      <alignment horizontal="justify"/>
    </xf>
    <xf numFmtId="44" fontId="87" fillId="65" borderId="0" xfId="0" applyNumberFormat="1" applyFont="1" applyFill="1"/>
    <xf numFmtId="171" fontId="91" fillId="61" borderId="0" xfId="1" applyNumberFormat="1" applyFont="1" applyFill="1" applyBorder="1" applyAlignment="1" applyProtection="1">
      <alignment horizontal="center"/>
    </xf>
    <xf numFmtId="0" fontId="91" fillId="62" borderId="0" xfId="0" applyFont="1" applyFill="1" applyBorder="1" applyProtection="1">
      <protection locked="0"/>
    </xf>
    <xf numFmtId="0" fontId="91" fillId="62" borderId="0" xfId="0" applyFont="1" applyFill="1" applyProtection="1">
      <protection locked="0"/>
    </xf>
    <xf numFmtId="44" fontId="91" fillId="62" borderId="0" xfId="1" applyFont="1" applyFill="1" applyProtection="1">
      <protection locked="0"/>
    </xf>
    <xf numFmtId="44" fontId="91" fillId="62" borderId="0" xfId="1" applyNumberFormat="1" applyFont="1" applyFill="1" applyProtection="1">
      <protection locked="0"/>
    </xf>
    <xf numFmtId="44" fontId="91" fillId="62" borderId="0" xfId="1" applyFont="1" applyFill="1" applyBorder="1" applyProtection="1">
      <protection locked="0"/>
    </xf>
    <xf numFmtId="0" fontId="95" fillId="62" borderId="0" xfId="0" applyFont="1" applyFill="1" applyAlignment="1" applyProtection="1">
      <alignment horizontal="right"/>
      <protection locked="0"/>
    </xf>
    <xf numFmtId="0" fontId="95" fillId="62" borderId="36" xfId="0" applyFont="1" applyFill="1" applyBorder="1" applyProtection="1">
      <protection locked="0"/>
    </xf>
    <xf numFmtId="171" fontId="95" fillId="62" borderId="0" xfId="1" applyNumberFormat="1" applyFont="1" applyFill="1" applyAlignment="1" applyProtection="1">
      <alignment horizontal="center" vertical="center"/>
      <protection locked="0"/>
    </xf>
    <xf numFmtId="0" fontId="95" fillId="62" borderId="0" xfId="0" applyFont="1" applyFill="1" applyProtection="1">
      <protection locked="0"/>
    </xf>
    <xf numFmtId="44" fontId="95" fillId="62" borderId="0" xfId="1" applyNumberFormat="1" applyFont="1" applyFill="1" applyAlignment="1" applyProtection="1">
      <alignment horizontal="center" vertical="center"/>
      <protection locked="0"/>
    </xf>
    <xf numFmtId="0" fontId="91" fillId="62" borderId="36" xfId="0" applyFont="1" applyFill="1" applyBorder="1" applyProtection="1">
      <protection locked="0"/>
    </xf>
    <xf numFmtId="171" fontId="91" fillId="62" borderId="0" xfId="1" applyNumberFormat="1" applyFont="1" applyFill="1" applyAlignment="1" applyProtection="1">
      <alignment horizontal="center" vertical="center"/>
      <protection locked="0"/>
    </xf>
    <xf numFmtId="44" fontId="91" fillId="62" borderId="0" xfId="1" applyFont="1" applyFill="1" applyBorder="1" applyAlignment="1" applyProtection="1">
      <alignment horizontal="center" vertical="center"/>
      <protection locked="0"/>
    </xf>
    <xf numFmtId="0" fontId="95" fillId="62" borderId="2" xfId="0" applyFont="1" applyFill="1" applyBorder="1" applyAlignment="1" applyProtection="1">
      <alignment horizontal="right"/>
      <protection locked="0"/>
    </xf>
    <xf numFmtId="5" fontId="95" fillId="62" borderId="0" xfId="1" applyNumberFormat="1" applyFont="1" applyFill="1" applyAlignment="1" applyProtection="1">
      <alignment horizontal="center" vertical="center"/>
      <protection locked="0"/>
    </xf>
    <xf numFmtId="7" fontId="95" fillId="62" borderId="0" xfId="1" applyNumberFormat="1" applyFont="1" applyFill="1" applyAlignment="1" applyProtection="1">
      <alignment horizontal="center" vertical="center"/>
      <protection locked="0"/>
    </xf>
    <xf numFmtId="5" fontId="101" fillId="62" borderId="0" xfId="1" applyNumberFormat="1" applyFont="1" applyFill="1" applyAlignment="1" applyProtection="1">
      <alignment horizontal="center" vertical="center"/>
      <protection locked="0"/>
    </xf>
    <xf numFmtId="0" fontId="91" fillId="62" borderId="2" xfId="0" applyFont="1" applyFill="1" applyBorder="1" applyProtection="1">
      <protection locked="0"/>
    </xf>
    <xf numFmtId="5" fontId="91" fillId="62" borderId="0" xfId="1" applyNumberFormat="1" applyFont="1" applyFill="1" applyAlignment="1" applyProtection="1">
      <alignment horizontal="right" vertical="center"/>
      <protection locked="0"/>
    </xf>
    <xf numFmtId="7" fontId="91" fillId="62" borderId="0" xfId="1" applyNumberFormat="1" applyFont="1" applyFill="1" applyAlignment="1" applyProtection="1">
      <alignment horizontal="right" vertical="center"/>
      <protection locked="0"/>
    </xf>
    <xf numFmtId="0" fontId="90" fillId="62" borderId="0" xfId="0" applyFont="1" applyFill="1" applyBorder="1" applyProtection="1">
      <protection locked="0"/>
    </xf>
    <xf numFmtId="44" fontId="90" fillId="62" borderId="0" xfId="1" applyFont="1" applyFill="1" applyBorder="1" applyAlignment="1" applyProtection="1">
      <alignment horizontal="center" vertical="center"/>
      <protection locked="0"/>
    </xf>
    <xf numFmtId="0" fontId="90" fillId="62" borderId="0" xfId="0" applyFont="1" applyFill="1" applyProtection="1">
      <protection locked="0"/>
    </xf>
    <xf numFmtId="44" fontId="91" fillId="62" borderId="0" xfId="1" applyFont="1" applyFill="1" applyAlignment="1" applyProtection="1">
      <alignment horizontal="center" vertical="center"/>
      <protection locked="0"/>
    </xf>
    <xf numFmtId="7" fontId="91" fillId="62" borderId="0" xfId="1" applyNumberFormat="1" applyFont="1" applyFill="1" applyAlignment="1" applyProtection="1">
      <alignment horizontal="center" vertical="center"/>
      <protection locked="0"/>
    </xf>
    <xf numFmtId="7" fontId="101" fillId="62" borderId="0" xfId="1" applyNumberFormat="1" applyFont="1" applyFill="1" applyAlignment="1" applyProtection="1">
      <alignment horizontal="center" vertical="center"/>
      <protection locked="0"/>
    </xf>
    <xf numFmtId="0" fontId="95" fillId="62" borderId="2" xfId="0" applyFont="1" applyFill="1" applyBorder="1" applyAlignment="1" applyProtection="1">
      <alignment horizontal="right" wrapText="1"/>
      <protection locked="0"/>
    </xf>
    <xf numFmtId="44" fontId="91" fillId="62" borderId="0" xfId="1" applyNumberFormat="1" applyFont="1" applyFill="1" applyAlignment="1" applyProtection="1">
      <alignment horizontal="center" vertical="center"/>
      <protection locked="0"/>
    </xf>
    <xf numFmtId="7" fontId="95" fillId="62" borderId="0" xfId="0" applyNumberFormat="1" applyFont="1" applyFill="1" applyProtection="1">
      <protection locked="0"/>
    </xf>
    <xf numFmtId="0" fontId="104" fillId="62" borderId="0" xfId="0" applyFont="1" applyFill="1" applyProtection="1">
      <protection locked="0"/>
    </xf>
    <xf numFmtId="44" fontId="91" fillId="62" borderId="0" xfId="1" applyNumberFormat="1" applyFont="1" applyFill="1" applyBorder="1" applyProtection="1">
      <protection locked="0"/>
    </xf>
    <xf numFmtId="0" fontId="36" fillId="62" borderId="0" xfId="0" applyFont="1" applyFill="1" applyBorder="1" applyAlignment="1" applyProtection="1">
      <alignment horizontal="left" wrapText="1"/>
      <protection locked="0"/>
    </xf>
    <xf numFmtId="171" fontId="91" fillId="62" borderId="0" xfId="1" applyNumberFormat="1" applyFont="1" applyFill="1" applyBorder="1" applyProtection="1">
      <protection locked="0"/>
    </xf>
    <xf numFmtId="171" fontId="91" fillId="62" borderId="0" xfId="1" applyNumberFormat="1" applyFont="1" applyFill="1" applyProtection="1">
      <protection locked="0"/>
    </xf>
    <xf numFmtId="0" fontId="91" fillId="62" borderId="41" xfId="0" applyFont="1" applyFill="1" applyBorder="1" applyProtection="1">
      <protection locked="0"/>
    </xf>
    <xf numFmtId="0" fontId="91" fillId="62" borderId="51" xfId="0" applyFont="1" applyFill="1" applyBorder="1" applyProtection="1">
      <protection locked="0"/>
    </xf>
    <xf numFmtId="44" fontId="91" fillId="62" borderId="41" xfId="1" applyFont="1" applyFill="1" applyBorder="1" applyProtection="1">
      <protection locked="0"/>
    </xf>
    <xf numFmtId="44" fontId="91" fillId="62" borderId="41" xfId="1" applyNumberFormat="1" applyFont="1" applyFill="1" applyBorder="1" applyProtection="1">
      <protection locked="0"/>
    </xf>
    <xf numFmtId="0" fontId="60" fillId="62" borderId="29" xfId="0" applyFont="1" applyFill="1" applyBorder="1" applyAlignment="1" applyProtection="1">
      <alignment horizontal="left" wrapText="1"/>
      <protection locked="0"/>
    </xf>
    <xf numFmtId="0" fontId="90" fillId="62" borderId="29" xfId="0" applyFont="1" applyFill="1" applyBorder="1" applyProtection="1">
      <protection locked="0"/>
    </xf>
    <xf numFmtId="171" fontId="90" fillId="62" borderId="29" xfId="1" applyNumberFormat="1" applyFont="1" applyFill="1" applyBorder="1" applyAlignment="1" applyProtection="1">
      <alignment horizontal="center" vertical="center"/>
      <protection locked="0"/>
    </xf>
    <xf numFmtId="44" fontId="90" fillId="62" borderId="29" xfId="1" applyNumberFormat="1" applyFont="1" applyFill="1" applyBorder="1" applyAlignment="1" applyProtection="1">
      <alignment horizontal="center" vertical="center"/>
      <protection locked="0"/>
    </xf>
    <xf numFmtId="0" fontId="36" fillId="62" borderId="0" xfId="0" applyFont="1" applyFill="1" applyBorder="1" applyAlignment="1" applyProtection="1">
      <alignment horizontal="center" wrapText="1"/>
      <protection locked="0"/>
    </xf>
    <xf numFmtId="0" fontId="95" fillId="62" borderId="0" xfId="0" applyFont="1" applyFill="1" applyBorder="1" applyAlignment="1" applyProtection="1">
      <alignment horizontal="left" wrapText="1"/>
      <protection locked="0"/>
    </xf>
    <xf numFmtId="0" fontId="60" fillId="62" borderId="0" xfId="0" applyFont="1" applyFill="1" applyBorder="1" applyAlignment="1" applyProtection="1">
      <alignment horizontal="center" wrapText="1"/>
      <protection locked="0"/>
    </xf>
    <xf numFmtId="0" fontId="36" fillId="62" borderId="0" xfId="0" applyFont="1" applyFill="1" applyBorder="1" applyAlignment="1" applyProtection="1">
      <alignment wrapText="1"/>
      <protection locked="0"/>
    </xf>
    <xf numFmtId="0" fontId="36" fillId="62" borderId="2" xfId="0" applyFont="1" applyFill="1" applyBorder="1" applyAlignment="1" applyProtection="1">
      <alignment horizontal="left" wrapText="1"/>
      <protection locked="0"/>
    </xf>
    <xf numFmtId="44" fontId="36" fillId="62" borderId="0" xfId="1" applyFont="1" applyFill="1" applyBorder="1" applyAlignment="1" applyProtection="1">
      <alignment horizontal="right" wrapText="1"/>
      <protection locked="0"/>
    </xf>
    <xf numFmtId="44" fontId="36" fillId="62" borderId="0" xfId="1" applyNumberFormat="1" applyFont="1" applyFill="1" applyBorder="1" applyAlignment="1" applyProtection="1">
      <alignment horizontal="right" wrapText="1"/>
      <protection locked="0"/>
    </xf>
    <xf numFmtId="0" fontId="36" fillId="62" borderId="2" xfId="0" applyFont="1" applyFill="1" applyBorder="1" applyAlignment="1" applyProtection="1">
      <alignment horizontal="justify" wrapText="1"/>
      <protection locked="0"/>
    </xf>
    <xf numFmtId="0" fontId="36" fillId="62" borderId="0" xfId="0" applyFont="1" applyFill="1" applyBorder="1" applyAlignment="1" applyProtection="1">
      <alignment horizontal="justify" wrapText="1"/>
      <protection locked="0"/>
    </xf>
    <xf numFmtId="171" fontId="36" fillId="62" borderId="0" xfId="1" applyNumberFormat="1" applyFont="1" applyFill="1" applyBorder="1" applyAlignment="1" applyProtection="1">
      <alignment horizontal="right" wrapText="1"/>
      <protection locked="0"/>
    </xf>
    <xf numFmtId="49" fontId="36" fillId="62" borderId="0" xfId="1" applyNumberFormat="1" applyFont="1" applyFill="1" applyBorder="1" applyAlignment="1" applyProtection="1">
      <alignment horizontal="right" wrapText="1"/>
      <protection locked="0"/>
    </xf>
    <xf numFmtId="171" fontId="58" fillId="62" borderId="0" xfId="1" applyNumberFormat="1" applyFont="1" applyFill="1" applyBorder="1" applyAlignment="1">
      <alignment horizontal="right"/>
    </xf>
    <xf numFmtId="0" fontId="101" fillId="62" borderId="2" xfId="0" applyFont="1" applyFill="1" applyBorder="1" applyAlignment="1" applyProtection="1">
      <alignment horizontal="right"/>
      <protection locked="0"/>
    </xf>
    <xf numFmtId="44" fontId="101" fillId="62" borderId="0" xfId="1" applyNumberFormat="1" applyFont="1" applyFill="1" applyAlignment="1" applyProtection="1">
      <alignment horizontal="center" vertical="center"/>
      <protection locked="0"/>
    </xf>
    <xf numFmtId="0" fontId="91" fillId="62" borderId="0" xfId="0" applyFont="1" applyFill="1" applyBorder="1" applyAlignment="1" applyProtection="1">
      <alignment horizontal="left"/>
      <protection locked="0"/>
    </xf>
    <xf numFmtId="49" fontId="90" fillId="62" borderId="0" xfId="1" applyNumberFormat="1" applyFont="1" applyFill="1" applyBorder="1" applyAlignment="1" applyProtection="1">
      <alignment horizontal="center" vertical="center"/>
      <protection locked="0"/>
    </xf>
    <xf numFmtId="0" fontId="95" fillId="62" borderId="2" xfId="0" applyFont="1" applyFill="1" applyBorder="1" applyAlignment="1" applyProtection="1">
      <alignment horizontal="left" wrapText="1"/>
      <protection locked="0"/>
    </xf>
    <xf numFmtId="171" fontId="103" fillId="62" borderId="0" xfId="1" applyNumberFormat="1" applyFont="1" applyFill="1" applyBorder="1" applyAlignment="1" applyProtection="1">
      <alignment horizontal="right" wrapText="1"/>
      <protection locked="0"/>
    </xf>
    <xf numFmtId="49" fontId="103" fillId="62" borderId="0" xfId="1" applyNumberFormat="1" applyFont="1" applyFill="1" applyBorder="1" applyAlignment="1" applyProtection="1">
      <alignment horizontal="right" wrapText="1"/>
      <protection locked="0"/>
    </xf>
    <xf numFmtId="0" fontId="60" fillId="62" borderId="0" xfId="0" applyFont="1" applyFill="1" applyBorder="1" applyAlignment="1" applyProtection="1">
      <alignment horizontal="left" wrapText="1"/>
      <protection locked="0"/>
    </xf>
    <xf numFmtId="171" fontId="90" fillId="62" borderId="0" xfId="1" applyNumberFormat="1" applyFont="1" applyFill="1" applyAlignment="1" applyProtection="1">
      <alignment horizontal="center" vertical="center"/>
      <protection locked="0"/>
    </xf>
    <xf numFmtId="44" fontId="90" fillId="62" borderId="0" xfId="1" applyNumberFormat="1" applyFont="1" applyFill="1" applyAlignment="1" applyProtection="1">
      <alignment horizontal="center" vertical="center"/>
      <protection locked="0"/>
    </xf>
    <xf numFmtId="0" fontId="87" fillId="62" borderId="0" xfId="0" applyFont="1" applyFill="1" applyAlignment="1" applyProtection="1">
      <alignment horizontal="left" wrapText="1"/>
      <protection locked="0"/>
    </xf>
    <xf numFmtId="0" fontId="91" fillId="62" borderId="0" xfId="0" applyFont="1" applyFill="1" applyAlignment="1" applyProtection="1">
      <alignment horizontal="left" wrapText="1"/>
      <protection locked="0"/>
    </xf>
    <xf numFmtId="0" fontId="90" fillId="62" borderId="0" xfId="0" applyFont="1" applyFill="1" applyBorder="1" applyAlignment="1" applyProtection="1">
      <alignment horizontal="center" vertical="center" wrapText="1"/>
      <protection locked="0"/>
    </xf>
    <xf numFmtId="0" fontId="91" fillId="62" borderId="0" xfId="0" applyFont="1" applyFill="1" applyBorder="1" applyAlignment="1" applyProtection="1">
      <alignment horizontal="right"/>
      <protection locked="0"/>
    </xf>
    <xf numFmtId="0" fontId="36" fillId="62" borderId="0" xfId="0" applyFont="1" applyFill="1" applyProtection="1">
      <protection locked="0"/>
    </xf>
    <xf numFmtId="44" fontId="96" fillId="62" borderId="0" xfId="1" applyFont="1" applyFill="1" applyAlignment="1" applyProtection="1">
      <alignment horizontal="center" vertical="center"/>
      <protection locked="0"/>
    </xf>
    <xf numFmtId="171" fontId="90" fillId="62" borderId="0" xfId="1" applyNumberFormat="1" applyFont="1" applyFill="1" applyBorder="1" applyProtection="1">
      <protection locked="0"/>
    </xf>
    <xf numFmtId="171" fontId="96" fillId="62" borderId="0" xfId="1" applyNumberFormat="1" applyFont="1" applyFill="1" applyBorder="1" applyProtection="1">
      <protection locked="0"/>
    </xf>
    <xf numFmtId="171" fontId="90" fillId="62" borderId="0" xfId="1" applyNumberFormat="1" applyFont="1" applyFill="1" applyBorder="1" applyAlignment="1" applyProtection="1">
      <alignment horizontal="right"/>
      <protection locked="0"/>
    </xf>
    <xf numFmtId="9" fontId="91" fillId="62" borderId="0" xfId="40719" applyFont="1" applyFill="1" applyBorder="1" applyAlignment="1" applyProtection="1">
      <alignment horizontal="right"/>
      <protection locked="0"/>
    </xf>
    <xf numFmtId="0" fontId="91" fillId="62" borderId="0" xfId="0" applyFont="1" applyFill="1" applyBorder="1" applyAlignment="1" applyProtection="1">
      <alignment horizontal="center" vertical="center" wrapText="1"/>
      <protection locked="0"/>
    </xf>
    <xf numFmtId="44" fontId="98" fillId="62" borderId="0" xfId="1" applyFont="1" applyFill="1" applyBorder="1" applyAlignment="1" applyProtection="1">
      <alignment horizontal="center" vertical="center"/>
      <protection locked="0"/>
    </xf>
    <xf numFmtId="0" fontId="60" fillId="62" borderId="0" xfId="0" applyFont="1" applyFill="1" applyBorder="1" applyProtection="1">
      <protection locked="0"/>
    </xf>
    <xf numFmtId="0" fontId="98" fillId="62" borderId="0" xfId="0" applyFont="1" applyFill="1" applyBorder="1" applyProtection="1">
      <protection locked="0"/>
    </xf>
    <xf numFmtId="0" fontId="36" fillId="62" borderId="0" xfId="0" applyFont="1" applyFill="1" applyAlignment="1" applyProtection="1">
      <alignment horizontal="center"/>
      <protection locked="0"/>
    </xf>
    <xf numFmtId="44" fontId="60" fillId="62" borderId="0" xfId="1" applyFont="1" applyFill="1" applyBorder="1" applyAlignment="1" applyProtection="1">
      <alignment horizontal="right" wrapText="1"/>
      <protection locked="0"/>
    </xf>
    <xf numFmtId="0" fontId="90" fillId="62" borderId="0" xfId="0" applyFont="1" applyFill="1" applyBorder="1" applyAlignment="1" applyProtection="1">
      <alignment horizontal="center" wrapText="1"/>
      <protection locked="0"/>
    </xf>
    <xf numFmtId="9" fontId="91" fillId="62" borderId="0" xfId="40719" applyFont="1" applyFill="1" applyBorder="1" applyAlignment="1" applyProtection="1">
      <alignment horizontal="center"/>
      <protection locked="0"/>
    </xf>
    <xf numFmtId="0" fontId="91" fillId="62" borderId="1" xfId="0" applyFont="1" applyFill="1" applyBorder="1" applyAlignment="1" applyProtection="1">
      <alignment horizontal="right"/>
      <protection locked="0"/>
    </xf>
    <xf numFmtId="0" fontId="91" fillId="62" borderId="1" xfId="0" applyFont="1" applyFill="1" applyBorder="1" applyProtection="1">
      <protection locked="0"/>
    </xf>
    <xf numFmtId="0" fontId="90" fillId="62" borderId="40" xfId="0" applyFont="1" applyFill="1" applyBorder="1" applyProtection="1">
      <protection locked="0"/>
    </xf>
    <xf numFmtId="3" fontId="36" fillId="62" borderId="0" xfId="1" quotePrefix="1" applyNumberFormat="1" applyFont="1" applyFill="1" applyBorder="1" applyAlignment="1" applyProtection="1">
      <alignment horizontal="center"/>
      <protection locked="0"/>
    </xf>
    <xf numFmtId="4" fontId="36" fillId="62" borderId="0" xfId="1" quotePrefix="1" applyNumberFormat="1" applyFont="1" applyFill="1" applyBorder="1" applyAlignment="1" applyProtection="1">
      <alignment horizontal="center"/>
      <protection locked="0"/>
    </xf>
    <xf numFmtId="1" fontId="91" fillId="62" borderId="0" xfId="0" applyNumberFormat="1" applyFont="1" applyFill="1" applyAlignment="1" applyProtection="1">
      <alignment horizontal="center"/>
      <protection locked="0"/>
    </xf>
    <xf numFmtId="2" fontId="91" fillId="62" borderId="0" xfId="0" applyNumberFormat="1" applyFont="1" applyFill="1" applyAlignment="1" applyProtection="1">
      <alignment horizontal="center"/>
      <protection locked="0"/>
    </xf>
    <xf numFmtId="4" fontId="91" fillId="62" borderId="0" xfId="0" quotePrefix="1" applyNumberFormat="1" applyFont="1" applyFill="1" applyBorder="1" applyAlignment="1" applyProtection="1">
      <alignment horizontal="center"/>
      <protection locked="0"/>
    </xf>
    <xf numFmtId="2" fontId="91" fillId="62" borderId="0" xfId="0" applyNumberFormat="1" applyFont="1" applyFill="1" applyBorder="1" applyAlignment="1" applyProtection="1">
      <alignment horizontal="center"/>
      <protection locked="0"/>
    </xf>
    <xf numFmtId="10" fontId="36" fillId="62" borderId="0" xfId="40719" quotePrefix="1" applyNumberFormat="1" applyFont="1" applyFill="1" applyBorder="1" applyAlignment="1" applyProtection="1">
      <alignment horizontal="center"/>
      <protection locked="0"/>
    </xf>
    <xf numFmtId="0" fontId="90" fillId="62" borderId="41" xfId="0" applyFont="1" applyFill="1" applyBorder="1" applyProtection="1">
      <protection locked="0"/>
    </xf>
    <xf numFmtId="0" fontId="90" fillId="62" borderId="0" xfId="0" applyFont="1" applyFill="1" applyBorder="1" applyAlignment="1" applyProtection="1">
      <alignment horizontal="center"/>
      <protection locked="0"/>
    </xf>
    <xf numFmtId="0" fontId="90" fillId="62" borderId="41" xfId="0" applyFont="1" applyFill="1" applyBorder="1" applyAlignment="1" applyProtection="1">
      <alignment horizontal="center"/>
      <protection locked="0"/>
    </xf>
    <xf numFmtId="0" fontId="90" fillId="62" borderId="41" xfId="0" applyFont="1" applyFill="1" applyBorder="1" applyAlignment="1" applyProtection="1">
      <alignment horizontal="center" wrapText="1"/>
      <protection locked="0"/>
    </xf>
    <xf numFmtId="0" fontId="90" fillId="62" borderId="41" xfId="0" applyFont="1" applyFill="1" applyBorder="1" applyAlignment="1" applyProtection="1">
      <alignment horizontal="center" vertical="center" wrapText="1"/>
      <protection locked="0"/>
    </xf>
    <xf numFmtId="0" fontId="95" fillId="62" borderId="0" xfId="0" applyFont="1" applyFill="1" applyBorder="1" applyAlignment="1" applyProtection="1">
      <alignment horizontal="right"/>
      <protection locked="0"/>
    </xf>
    <xf numFmtId="0" fontId="101" fillId="62" borderId="0" xfId="0" applyFont="1" applyFill="1" applyBorder="1" applyProtection="1">
      <protection locked="0"/>
    </xf>
    <xf numFmtId="171" fontId="95" fillId="62" borderId="0" xfId="1" quotePrefix="1" applyNumberFormat="1" applyFont="1" applyFill="1" applyBorder="1" applyProtection="1">
      <protection locked="0"/>
    </xf>
    <xf numFmtId="0" fontId="95" fillId="62" borderId="0" xfId="0" quotePrefix="1" applyFont="1" applyFill="1" applyBorder="1" applyProtection="1">
      <protection locked="0"/>
    </xf>
    <xf numFmtId="171" fontId="91" fillId="62" borderId="0" xfId="1" quotePrefix="1" applyNumberFormat="1" applyFont="1" applyFill="1" applyBorder="1" applyProtection="1">
      <protection locked="0"/>
    </xf>
    <xf numFmtId="44" fontId="96" fillId="62" borderId="0" xfId="1" applyFont="1" applyFill="1" applyBorder="1" applyAlignment="1" applyProtection="1">
      <alignment horizontal="center" vertical="center"/>
      <protection locked="0"/>
    </xf>
    <xf numFmtId="171" fontId="95" fillId="62" borderId="0" xfId="0" quotePrefix="1" applyNumberFormat="1" applyFont="1" applyFill="1" applyBorder="1" applyProtection="1">
      <protection locked="0"/>
    </xf>
    <xf numFmtId="0" fontId="91" fillId="62" borderId="30" xfId="0" applyFont="1" applyFill="1" applyBorder="1" applyProtection="1">
      <protection locked="0"/>
    </xf>
    <xf numFmtId="171" fontId="91" fillId="62" borderId="30" xfId="1" applyNumberFormat="1" applyFont="1" applyFill="1" applyBorder="1" applyProtection="1">
      <protection locked="0"/>
    </xf>
    <xf numFmtId="44" fontId="91" fillId="62" borderId="30" xfId="1" applyNumberFormat="1" applyFont="1" applyFill="1" applyBorder="1" applyProtection="1">
      <protection locked="0"/>
    </xf>
    <xf numFmtId="171" fontId="90" fillId="62" borderId="0" xfId="1" quotePrefix="1" applyNumberFormat="1" applyFont="1" applyFill="1" applyBorder="1" applyProtection="1">
      <protection locked="0"/>
    </xf>
    <xf numFmtId="171" fontId="60" fillId="62" borderId="0" xfId="1" applyNumberFormat="1" applyFont="1" applyFill="1" applyBorder="1" applyAlignment="1" applyProtection="1">
      <alignment horizontal="right" wrapText="1"/>
      <protection locked="0"/>
    </xf>
    <xf numFmtId="44" fontId="60" fillId="62" borderId="0" xfId="1" applyNumberFormat="1" applyFont="1" applyFill="1" applyBorder="1" applyAlignment="1" applyProtection="1">
      <alignment horizontal="right" wrapText="1"/>
      <protection locked="0"/>
    </xf>
    <xf numFmtId="44" fontId="91" fillId="62" borderId="0" xfId="0" applyNumberFormat="1" applyFont="1" applyFill="1" applyBorder="1" applyProtection="1">
      <protection locked="0"/>
    </xf>
    <xf numFmtId="171" fontId="91" fillId="62" borderId="41" xfId="0" applyNumberFormat="1" applyFont="1" applyFill="1" applyBorder="1" applyProtection="1">
      <protection locked="0"/>
    </xf>
    <xf numFmtId="44" fontId="91" fillId="62" borderId="41" xfId="0" applyNumberFormat="1" applyFont="1" applyFill="1" applyBorder="1" applyProtection="1">
      <protection locked="0"/>
    </xf>
    <xf numFmtId="0" fontId="95" fillId="62" borderId="0" xfId="0" applyFont="1" applyFill="1" applyBorder="1" applyProtection="1">
      <protection locked="0"/>
    </xf>
    <xf numFmtId="171" fontId="91" fillId="62" borderId="50" xfId="1" applyNumberFormat="1" applyFont="1" applyFill="1" applyBorder="1" applyProtection="1">
      <protection locked="0"/>
    </xf>
    <xf numFmtId="171" fontId="102" fillId="62" borderId="50" xfId="1" applyNumberFormat="1" applyFont="1" applyFill="1" applyBorder="1" applyProtection="1">
      <protection locked="0"/>
    </xf>
    <xf numFmtId="171" fontId="96" fillId="62" borderId="50" xfId="1" applyNumberFormat="1" applyFont="1" applyFill="1" applyBorder="1" applyProtection="1">
      <protection locked="0"/>
    </xf>
    <xf numFmtId="171" fontId="102" fillId="62" borderId="0" xfId="1" applyNumberFormat="1" applyFont="1" applyFill="1" applyBorder="1" applyProtection="1">
      <protection locked="0"/>
    </xf>
    <xf numFmtId="0" fontId="91" fillId="62" borderId="30" xfId="0" applyFont="1" applyFill="1" applyBorder="1" applyAlignment="1" applyProtection="1">
      <alignment horizontal="right"/>
      <protection locked="0"/>
    </xf>
    <xf numFmtId="44" fontId="90" fillId="62" borderId="0" xfId="1" applyNumberFormat="1" applyFont="1" applyFill="1" applyBorder="1" applyProtection="1">
      <protection locked="0"/>
    </xf>
    <xf numFmtId="0" fontId="87" fillId="62" borderId="0" xfId="0" applyFont="1" applyFill="1" applyBorder="1" applyAlignment="1" applyProtection="1">
      <alignment horizontal="left" wrapText="1"/>
      <protection locked="0"/>
    </xf>
    <xf numFmtId="0" fontId="88" fillId="62" borderId="0" xfId="0" applyFont="1" applyFill="1" applyAlignment="1" applyProtection="1">
      <alignment vertical="center"/>
      <protection locked="0"/>
    </xf>
    <xf numFmtId="0" fontId="88" fillId="62" borderId="0" xfId="0" applyFont="1" applyFill="1" applyProtection="1">
      <protection locked="0"/>
    </xf>
    <xf numFmtId="0" fontId="90" fillId="62" borderId="0" xfId="0" applyFont="1" applyFill="1" applyAlignment="1" applyProtection="1">
      <alignment horizontal="right" vertical="center"/>
      <protection locked="0"/>
    </xf>
    <xf numFmtId="0" fontId="90" fillId="62" borderId="0" xfId="0" applyFont="1" applyFill="1" applyBorder="1" applyAlignment="1" applyProtection="1">
      <alignment vertical="center"/>
      <protection locked="0"/>
    </xf>
    <xf numFmtId="0" fontId="90" fillId="62" borderId="0" xfId="0" applyFont="1" applyFill="1" applyBorder="1" applyAlignment="1" applyProtection="1">
      <alignment horizontal="left" vertical="center"/>
      <protection locked="0"/>
    </xf>
    <xf numFmtId="0" fontId="91" fillId="62" borderId="0" xfId="0" applyFont="1" applyFill="1" applyBorder="1" applyAlignment="1" applyProtection="1">
      <alignment vertical="center"/>
      <protection locked="0"/>
    </xf>
    <xf numFmtId="0" fontId="91" fillId="62" borderId="41" xfId="0" applyFont="1" applyFill="1" applyBorder="1" applyAlignment="1" applyProtection="1">
      <alignment vertical="center"/>
      <protection locked="0"/>
    </xf>
    <xf numFmtId="172" fontId="91" fillId="62" borderId="0" xfId="0" quotePrefix="1" applyNumberFormat="1" applyFont="1" applyFill="1" applyBorder="1" applyAlignment="1" applyProtection="1">
      <alignment horizontal="center"/>
      <protection locked="0"/>
    </xf>
    <xf numFmtId="0" fontId="91" fillId="62" borderId="0" xfId="0" quotePrefix="1" applyFont="1" applyFill="1" applyBorder="1" applyAlignment="1" applyProtection="1">
      <alignment horizontal="center"/>
      <protection locked="0"/>
    </xf>
    <xf numFmtId="3" fontId="1" fillId="62" borderId="0" xfId="0" quotePrefix="1" applyNumberFormat="1" applyFont="1" applyFill="1" applyBorder="1" applyAlignment="1" applyProtection="1">
      <alignment horizontal="center"/>
      <protection locked="0"/>
    </xf>
    <xf numFmtId="3" fontId="91" fillId="62" borderId="0" xfId="0" quotePrefix="1" applyNumberFormat="1" applyFont="1" applyFill="1" applyBorder="1" applyAlignment="1" applyProtection="1">
      <alignment horizontal="center"/>
      <protection locked="0"/>
    </xf>
    <xf numFmtId="172" fontId="91" fillId="62" borderId="0" xfId="0" applyNumberFormat="1" applyFont="1" applyFill="1" applyAlignment="1" applyProtection="1">
      <alignment horizontal="center"/>
      <protection locked="0"/>
    </xf>
    <xf numFmtId="172" fontId="91" fillId="62" borderId="0" xfId="0" applyNumberFormat="1" applyFont="1" applyFill="1" applyBorder="1" applyAlignment="1" applyProtection="1">
      <alignment horizontal="center"/>
      <protection locked="0"/>
    </xf>
    <xf numFmtId="172" fontId="36" fillId="62" borderId="0" xfId="1" quotePrefix="1" applyNumberFormat="1" applyFont="1" applyFill="1" applyBorder="1" applyAlignment="1" applyProtection="1">
      <alignment horizontal="center"/>
      <protection locked="0"/>
    </xf>
    <xf numFmtId="44" fontId="60" fillId="62" borderId="0" xfId="1" applyFont="1" applyFill="1" applyBorder="1" applyAlignment="1" applyProtection="1">
      <alignment horizontal="center" wrapText="1"/>
      <protection locked="0"/>
    </xf>
    <xf numFmtId="0" fontId="91" fillId="62" borderId="0" xfId="0" applyFont="1" applyFill="1" applyAlignment="1" applyProtection="1">
      <alignment horizontal="center"/>
      <protection locked="0"/>
    </xf>
    <xf numFmtId="4" fontId="100" fillId="62" borderId="0" xfId="0" quotePrefix="1" applyNumberFormat="1" applyFont="1" applyFill="1" applyBorder="1" applyAlignment="1" applyProtection="1">
      <alignment horizontal="center"/>
      <protection locked="0"/>
    </xf>
    <xf numFmtId="0" fontId="100" fillId="62" borderId="0" xfId="0" applyFont="1" applyFill="1" applyBorder="1" applyAlignment="1" applyProtection="1">
      <alignment horizontal="right"/>
      <protection locked="0"/>
    </xf>
    <xf numFmtId="0" fontId="100" fillId="62" borderId="0" xfId="0" applyFont="1" applyFill="1" applyBorder="1" applyProtection="1">
      <protection locked="0"/>
    </xf>
    <xf numFmtId="3" fontId="100" fillId="62" borderId="0" xfId="1" quotePrefix="1" applyNumberFormat="1" applyFont="1" applyFill="1" applyBorder="1" applyAlignment="1" applyProtection="1">
      <alignment horizontal="center"/>
      <protection locked="0"/>
    </xf>
    <xf numFmtId="4" fontId="100" fillId="62" borderId="0" xfId="1" quotePrefix="1" applyNumberFormat="1" applyFont="1" applyFill="1" applyBorder="1" applyAlignment="1" applyProtection="1">
      <alignment horizontal="center"/>
      <protection locked="0"/>
    </xf>
    <xf numFmtId="0" fontId="91" fillId="62" borderId="0" xfId="0" applyFont="1" applyFill="1" applyAlignment="1">
      <alignment horizontal="left"/>
    </xf>
    <xf numFmtId="0" fontId="1" fillId="62" borderId="0" xfId="0" applyFont="1" applyFill="1" applyAlignment="1">
      <alignment horizontal="justify" wrapText="1"/>
    </xf>
    <xf numFmtId="0" fontId="91" fillId="62" borderId="0" xfId="0" applyFont="1" applyFill="1" applyAlignment="1">
      <alignment horizontal="justify" wrapText="1"/>
    </xf>
    <xf numFmtId="0" fontId="107" fillId="62" borderId="0" xfId="40718" applyFont="1" applyFill="1" applyAlignment="1" applyProtection="1">
      <alignment horizontal="justify" vertical="top" wrapText="1"/>
    </xf>
    <xf numFmtId="0" fontId="91" fillId="62" borderId="0" xfId="0" applyFont="1" applyFill="1" applyAlignment="1">
      <alignment horizontal="left" wrapText="1"/>
    </xf>
    <xf numFmtId="0" fontId="90" fillId="62" borderId="0" xfId="0" applyFont="1" applyFill="1" applyAlignment="1">
      <alignment horizontal="justify" wrapText="1"/>
    </xf>
    <xf numFmtId="0" fontId="91" fillId="62" borderId="0" xfId="0" applyFont="1" applyFill="1" applyAlignment="1">
      <alignment horizontal="justify" vertical="top" wrapText="1"/>
    </xf>
    <xf numFmtId="0" fontId="36" fillId="65" borderId="0" xfId="0" applyFont="1" applyFill="1" applyAlignment="1">
      <alignment horizontal="justify" vertical="center" wrapText="1"/>
    </xf>
    <xf numFmtId="0" fontId="36" fillId="62" borderId="0" xfId="0" applyFont="1" applyFill="1" applyBorder="1" applyAlignment="1" applyProtection="1">
      <alignment horizontal="left" wrapText="1"/>
      <protection locked="0"/>
    </xf>
    <xf numFmtId="0" fontId="36" fillId="62" borderId="2" xfId="0" applyFont="1" applyFill="1" applyBorder="1" applyAlignment="1" applyProtection="1">
      <alignment horizontal="left" wrapText="1"/>
      <protection locked="0"/>
    </xf>
    <xf numFmtId="0" fontId="60" fillId="62" borderId="50" xfId="0" applyFont="1" applyFill="1" applyBorder="1" applyAlignment="1" applyProtection="1">
      <alignment horizontal="left" wrapText="1"/>
      <protection locked="0"/>
    </xf>
    <xf numFmtId="0" fontId="90" fillId="62" borderId="0" xfId="0" applyFont="1" applyFill="1" applyBorder="1" applyAlignment="1" applyProtection="1">
      <alignment horizontal="center" vertical="center" wrapText="1"/>
      <protection locked="0"/>
    </xf>
    <xf numFmtId="0" fontId="90" fillId="62" borderId="34" xfId="0" applyFont="1" applyFill="1" applyBorder="1" applyAlignment="1" applyProtection="1">
      <alignment horizontal="center" vertical="center" wrapText="1"/>
      <protection locked="0"/>
    </xf>
    <xf numFmtId="0" fontId="90" fillId="62" borderId="40" xfId="0" applyFont="1" applyFill="1" applyBorder="1" applyAlignment="1" applyProtection="1">
      <alignment horizontal="center" vertical="center" wrapText="1"/>
      <protection locked="0"/>
    </xf>
    <xf numFmtId="0" fontId="95" fillId="62" borderId="0" xfId="0" applyFont="1" applyFill="1" applyBorder="1" applyAlignment="1" applyProtection="1">
      <alignment horizontal="right" wrapText="1"/>
      <protection locked="0"/>
    </xf>
    <xf numFmtId="0" fontId="95" fillId="62" borderId="2" xfId="0" applyFont="1" applyFill="1" applyBorder="1" applyAlignment="1" applyProtection="1">
      <alignment horizontal="right" wrapText="1"/>
      <protection locked="0"/>
    </xf>
    <xf numFmtId="0" fontId="90" fillId="62" borderId="0" xfId="0" applyFont="1" applyFill="1" applyBorder="1" applyAlignment="1" applyProtection="1">
      <alignment horizontal="center" vertical="center" wrapText="1"/>
    </xf>
    <xf numFmtId="0" fontId="91" fillId="62" borderId="0" xfId="0" applyFont="1" applyFill="1" applyAlignment="1" applyProtection="1">
      <alignment horizontal="left" wrapText="1"/>
    </xf>
    <xf numFmtId="0" fontId="90" fillId="62" borderId="34" xfId="0" applyFont="1" applyFill="1" applyBorder="1" applyAlignment="1" applyProtection="1">
      <alignment horizontal="center" wrapText="1"/>
    </xf>
    <xf numFmtId="0" fontId="90" fillId="62" borderId="40" xfId="0" applyFont="1" applyFill="1" applyBorder="1" applyAlignment="1" applyProtection="1">
      <alignment horizontal="center" wrapText="1"/>
    </xf>
    <xf numFmtId="0" fontId="90" fillId="62" borderId="0" xfId="0" applyFont="1" applyFill="1" applyBorder="1" applyAlignment="1" applyProtection="1">
      <alignment horizontal="center" vertical="center"/>
    </xf>
    <xf numFmtId="0" fontId="90" fillId="62" borderId="0" xfId="0" applyFont="1" applyFill="1" applyBorder="1" applyAlignment="1" applyProtection="1">
      <alignment horizontal="center" wrapText="1"/>
    </xf>
    <xf numFmtId="0" fontId="90" fillId="62" borderId="41" xfId="0" applyFont="1" applyFill="1" applyBorder="1" applyAlignment="1" applyProtection="1">
      <alignment horizontal="center" wrapText="1"/>
    </xf>
    <xf numFmtId="0" fontId="90" fillId="62" borderId="34" xfId="0" applyFont="1" applyFill="1" applyBorder="1" applyAlignment="1" applyProtection="1">
      <alignment horizontal="center"/>
    </xf>
    <xf numFmtId="0" fontId="90" fillId="62" borderId="41" xfId="0" applyFont="1" applyFill="1" applyBorder="1" applyAlignment="1" applyProtection="1">
      <alignment horizontal="center"/>
    </xf>
    <xf numFmtId="0" fontId="90" fillId="62" borderId="40" xfId="0" applyFont="1" applyFill="1" applyBorder="1" applyAlignment="1" applyProtection="1">
      <alignment horizontal="center"/>
    </xf>
    <xf numFmtId="0" fontId="90" fillId="62" borderId="0" xfId="0" applyFont="1" applyFill="1" applyBorder="1" applyAlignment="1" applyProtection="1">
      <alignment horizontal="center"/>
    </xf>
    <xf numFmtId="0" fontId="91" fillId="66" borderId="0" xfId="0" applyNumberFormat="1" applyFont="1" applyFill="1" applyBorder="1" applyAlignment="1" applyProtection="1">
      <alignment horizontal="center"/>
      <protection locked="0"/>
    </xf>
    <xf numFmtId="0" fontId="88" fillId="62" borderId="0" xfId="0" applyFont="1" applyFill="1" applyAlignment="1" applyProtection="1">
      <alignment horizontal="left" vertical="top"/>
    </xf>
    <xf numFmtId="0" fontId="92" fillId="62" borderId="0" xfId="0" applyFont="1" applyFill="1" applyBorder="1" applyAlignment="1" applyProtection="1">
      <alignment horizontal="left" wrapText="1"/>
    </xf>
    <xf numFmtId="0" fontId="36" fillId="62" borderId="0" xfId="0" applyFont="1" applyFill="1" applyBorder="1" applyAlignment="1" applyProtection="1">
      <alignment horizontal="left" wrapText="1"/>
    </xf>
    <xf numFmtId="0" fontId="36" fillId="62" borderId="2" xfId="0" applyFont="1" applyFill="1" applyBorder="1" applyAlignment="1" applyProtection="1">
      <alignment horizontal="left" wrapText="1"/>
    </xf>
    <xf numFmtId="0" fontId="91" fillId="62" borderId="0" xfId="0" applyFont="1" applyFill="1" applyBorder="1" applyAlignment="1" applyProtection="1">
      <alignment horizontal="right"/>
    </xf>
    <xf numFmtId="0" fontId="91" fillId="66" borderId="0" xfId="0" applyFont="1" applyFill="1" applyBorder="1" applyAlignment="1" applyProtection="1">
      <alignment horizontal="center"/>
      <protection locked="0"/>
    </xf>
    <xf numFmtId="0" fontId="93" fillId="62" borderId="34" xfId="0" applyFont="1" applyFill="1" applyBorder="1" applyAlignment="1" applyProtection="1">
      <alignment horizontal="center" wrapText="1"/>
    </xf>
    <xf numFmtId="0" fontId="93" fillId="62" borderId="0" xfId="0" applyFont="1" applyFill="1" applyAlignment="1" applyProtection="1">
      <alignment horizontal="center" wrapText="1"/>
    </xf>
    <xf numFmtId="0" fontId="89" fillId="0" borderId="0" xfId="0" applyFont="1" applyAlignment="1" applyProtection="1">
      <alignment horizontal="left" vertical="center" wrapText="1"/>
    </xf>
    <xf numFmtId="0" fontId="36" fillId="0" borderId="0" xfId="0" applyFont="1" applyAlignment="1">
      <alignment horizontal="left" vertical="center" wrapText="1"/>
    </xf>
    <xf numFmtId="0" fontId="91" fillId="0" borderId="0" xfId="0" applyFont="1" applyAlignment="1">
      <alignment horizontal="left" vertical="top" wrapText="1"/>
    </xf>
    <xf numFmtId="0" fontId="87" fillId="0" borderId="0" xfId="0" applyFont="1" applyAlignment="1">
      <alignment horizontal="left" wrapText="1"/>
    </xf>
    <xf numFmtId="0" fontId="1" fillId="62" borderId="0" xfId="0" applyFont="1" applyFill="1" applyBorder="1" applyAlignment="1" applyProtection="1">
      <alignment horizontal="left"/>
      <protection locked="0"/>
    </xf>
  </cellXfs>
  <cellStyles count="40722">
    <cellStyle name="20 % - Accent1 10" xfId="2" xr:uid="{00000000-0005-0000-0000-000000000000}"/>
    <cellStyle name="20 % - Accent1 10 2" xfId="20709" xr:uid="{00000000-0005-0000-0000-000001000000}"/>
    <cellStyle name="20 % - Accent1 2" xfId="3" xr:uid="{00000000-0005-0000-0000-000002000000}"/>
    <cellStyle name="20 % - Accent1 2 2" xfId="4" xr:uid="{00000000-0005-0000-0000-000003000000}"/>
    <cellStyle name="20 % - Accent1 2 2 2" xfId="5" xr:uid="{00000000-0005-0000-0000-000004000000}"/>
    <cellStyle name="20 % - Accent1 2 2 3" xfId="20710" xr:uid="{00000000-0005-0000-0000-000005000000}"/>
    <cellStyle name="20 % - Accent1 2 3" xfId="6" xr:uid="{00000000-0005-0000-0000-000006000000}"/>
    <cellStyle name="20 % - Accent1 2 3 2" xfId="7" xr:uid="{00000000-0005-0000-0000-000007000000}"/>
    <cellStyle name="20 % - Accent1 2 3 2 2" xfId="20711" xr:uid="{00000000-0005-0000-0000-000008000000}"/>
    <cellStyle name="20 % - Accent1 2 4" xfId="8" xr:uid="{00000000-0005-0000-0000-000009000000}"/>
    <cellStyle name="20 % - Accent1 2 4 2" xfId="9" xr:uid="{00000000-0005-0000-0000-00000A000000}"/>
    <cellStyle name="20 % - Accent1 2 4 2 2" xfId="20712" xr:uid="{00000000-0005-0000-0000-00000B000000}"/>
    <cellStyle name="20 % - Accent1 2 5" xfId="10" xr:uid="{00000000-0005-0000-0000-00000C000000}"/>
    <cellStyle name="20 % - Accent1 2 6" xfId="11" xr:uid="{00000000-0005-0000-0000-00000D000000}"/>
    <cellStyle name="20 % - Accent1 2 6 2" xfId="20713" xr:uid="{00000000-0005-0000-0000-00000E000000}"/>
    <cellStyle name="20 % - Accent1 2 7" xfId="12" xr:uid="{00000000-0005-0000-0000-00000F000000}"/>
    <cellStyle name="20 % - Accent1 2 7 2" xfId="20714" xr:uid="{00000000-0005-0000-0000-000010000000}"/>
    <cellStyle name="20 % - Accent1 3" xfId="13" xr:uid="{00000000-0005-0000-0000-000011000000}"/>
    <cellStyle name="20 % - Accent1 3 2" xfId="14" xr:uid="{00000000-0005-0000-0000-000012000000}"/>
    <cellStyle name="20 % - Accent1 3 3" xfId="15" xr:uid="{00000000-0005-0000-0000-000013000000}"/>
    <cellStyle name="20 % - Accent1 3 3 2" xfId="20715" xr:uid="{00000000-0005-0000-0000-000014000000}"/>
    <cellStyle name="20 % - Accent1 4" xfId="16" xr:uid="{00000000-0005-0000-0000-000015000000}"/>
    <cellStyle name="20 % - Accent1 5" xfId="17" xr:uid="{00000000-0005-0000-0000-000016000000}"/>
    <cellStyle name="20 % - Accent1 6" xfId="18" xr:uid="{00000000-0005-0000-0000-000017000000}"/>
    <cellStyle name="20 % - Accent1 6 2" xfId="19" xr:uid="{00000000-0005-0000-0000-000018000000}"/>
    <cellStyle name="20 % - Accent1 6 2 2" xfId="20717" xr:uid="{00000000-0005-0000-0000-000019000000}"/>
    <cellStyle name="20 % - Accent1 6 3" xfId="20716" xr:uid="{00000000-0005-0000-0000-00001A000000}"/>
    <cellStyle name="20 % - Accent1 7" xfId="20" xr:uid="{00000000-0005-0000-0000-00001B000000}"/>
    <cellStyle name="20 % - Accent1 7 2" xfId="21" xr:uid="{00000000-0005-0000-0000-00001C000000}"/>
    <cellStyle name="20 % - Accent1 7 2 2" xfId="20719" xr:uid="{00000000-0005-0000-0000-00001D000000}"/>
    <cellStyle name="20 % - Accent1 7 3" xfId="20718" xr:uid="{00000000-0005-0000-0000-00001E000000}"/>
    <cellStyle name="20 % - Accent1 8" xfId="22" xr:uid="{00000000-0005-0000-0000-00001F000000}"/>
    <cellStyle name="20 % - Accent1 8 2" xfId="20720" xr:uid="{00000000-0005-0000-0000-000020000000}"/>
    <cellStyle name="20 % - Accent1 9" xfId="23" xr:uid="{00000000-0005-0000-0000-000021000000}"/>
    <cellStyle name="20 % - Accent1 9 2" xfId="20721" xr:uid="{00000000-0005-0000-0000-000022000000}"/>
    <cellStyle name="20 % - Accent2 10" xfId="24" xr:uid="{00000000-0005-0000-0000-000023000000}"/>
    <cellStyle name="20 % - Accent2 10 2" xfId="20722" xr:uid="{00000000-0005-0000-0000-000024000000}"/>
    <cellStyle name="20 % - Accent2 2" xfId="25" xr:uid="{00000000-0005-0000-0000-000025000000}"/>
    <cellStyle name="20 % - Accent2 2 2" xfId="26" xr:uid="{00000000-0005-0000-0000-000026000000}"/>
    <cellStyle name="20 % - Accent2 2 2 2" xfId="27" xr:uid="{00000000-0005-0000-0000-000027000000}"/>
    <cellStyle name="20 % - Accent2 2 2 3" xfId="20723" xr:uid="{00000000-0005-0000-0000-000028000000}"/>
    <cellStyle name="20 % - Accent2 2 3" xfId="28" xr:uid="{00000000-0005-0000-0000-000029000000}"/>
    <cellStyle name="20 % - Accent2 2 3 2" xfId="29" xr:uid="{00000000-0005-0000-0000-00002A000000}"/>
    <cellStyle name="20 % - Accent2 2 3 2 2" xfId="20724" xr:uid="{00000000-0005-0000-0000-00002B000000}"/>
    <cellStyle name="20 % - Accent2 2 4" xfId="30" xr:uid="{00000000-0005-0000-0000-00002C000000}"/>
    <cellStyle name="20 % - Accent2 2 4 2" xfId="31" xr:uid="{00000000-0005-0000-0000-00002D000000}"/>
    <cellStyle name="20 % - Accent2 2 4 2 2" xfId="20725" xr:uid="{00000000-0005-0000-0000-00002E000000}"/>
    <cellStyle name="20 % - Accent2 2 5" xfId="32" xr:uid="{00000000-0005-0000-0000-00002F000000}"/>
    <cellStyle name="20 % - Accent2 2 6" xfId="33" xr:uid="{00000000-0005-0000-0000-000030000000}"/>
    <cellStyle name="20 % - Accent2 2 6 2" xfId="20726" xr:uid="{00000000-0005-0000-0000-000031000000}"/>
    <cellStyle name="20 % - Accent2 2 7" xfId="34" xr:uid="{00000000-0005-0000-0000-000032000000}"/>
    <cellStyle name="20 % - Accent2 2 7 2" xfId="20727" xr:uid="{00000000-0005-0000-0000-000033000000}"/>
    <cellStyle name="20 % - Accent2 3" xfId="35" xr:uid="{00000000-0005-0000-0000-000034000000}"/>
    <cellStyle name="20 % - Accent2 3 2" xfId="36" xr:uid="{00000000-0005-0000-0000-000035000000}"/>
    <cellStyle name="20 % - Accent2 3 3" xfId="37" xr:uid="{00000000-0005-0000-0000-000036000000}"/>
    <cellStyle name="20 % - Accent2 3 3 2" xfId="20728" xr:uid="{00000000-0005-0000-0000-000037000000}"/>
    <cellStyle name="20 % - Accent2 4" xfId="38" xr:uid="{00000000-0005-0000-0000-000038000000}"/>
    <cellStyle name="20 % - Accent2 5" xfId="39" xr:uid="{00000000-0005-0000-0000-000039000000}"/>
    <cellStyle name="20 % - Accent2 6" xfId="40" xr:uid="{00000000-0005-0000-0000-00003A000000}"/>
    <cellStyle name="20 % - Accent2 6 2" xfId="41" xr:uid="{00000000-0005-0000-0000-00003B000000}"/>
    <cellStyle name="20 % - Accent2 6 2 2" xfId="20730" xr:uid="{00000000-0005-0000-0000-00003C000000}"/>
    <cellStyle name="20 % - Accent2 6 3" xfId="20729" xr:uid="{00000000-0005-0000-0000-00003D000000}"/>
    <cellStyle name="20 % - Accent2 7" xfId="42" xr:uid="{00000000-0005-0000-0000-00003E000000}"/>
    <cellStyle name="20 % - Accent2 7 2" xfId="43" xr:uid="{00000000-0005-0000-0000-00003F000000}"/>
    <cellStyle name="20 % - Accent2 7 2 2" xfId="20732" xr:uid="{00000000-0005-0000-0000-000040000000}"/>
    <cellStyle name="20 % - Accent2 7 3" xfId="20731" xr:uid="{00000000-0005-0000-0000-000041000000}"/>
    <cellStyle name="20 % - Accent2 8" xfId="44" xr:uid="{00000000-0005-0000-0000-000042000000}"/>
    <cellStyle name="20 % - Accent2 8 2" xfId="20733" xr:uid="{00000000-0005-0000-0000-000043000000}"/>
    <cellStyle name="20 % - Accent2 9" xfId="45" xr:uid="{00000000-0005-0000-0000-000044000000}"/>
    <cellStyle name="20 % - Accent2 9 2" xfId="20734" xr:uid="{00000000-0005-0000-0000-000045000000}"/>
    <cellStyle name="20 % - Accent3 10" xfId="46" xr:uid="{00000000-0005-0000-0000-000046000000}"/>
    <cellStyle name="20 % - Accent3 10 2" xfId="20735" xr:uid="{00000000-0005-0000-0000-000047000000}"/>
    <cellStyle name="20 % - Accent3 2" xfId="47" xr:uid="{00000000-0005-0000-0000-000048000000}"/>
    <cellStyle name="20 % - Accent3 2 2" xfId="48" xr:uid="{00000000-0005-0000-0000-000049000000}"/>
    <cellStyle name="20 % - Accent3 2 2 2" xfId="49" xr:uid="{00000000-0005-0000-0000-00004A000000}"/>
    <cellStyle name="20 % - Accent3 2 2 3" xfId="20736" xr:uid="{00000000-0005-0000-0000-00004B000000}"/>
    <cellStyle name="20 % - Accent3 2 3" xfId="50" xr:uid="{00000000-0005-0000-0000-00004C000000}"/>
    <cellStyle name="20 % - Accent3 2 4" xfId="51" xr:uid="{00000000-0005-0000-0000-00004D000000}"/>
    <cellStyle name="20 % - Accent3 2 5" xfId="52" xr:uid="{00000000-0005-0000-0000-00004E000000}"/>
    <cellStyle name="20 % - Accent3 2 6" xfId="53" xr:uid="{00000000-0005-0000-0000-00004F000000}"/>
    <cellStyle name="20 % - Accent3 2 6 2" xfId="20737" xr:uid="{00000000-0005-0000-0000-000050000000}"/>
    <cellStyle name="20 % - Accent3 2 7" xfId="54" xr:uid="{00000000-0005-0000-0000-000051000000}"/>
    <cellStyle name="20 % - Accent3 2 7 2" xfId="20738" xr:uid="{00000000-0005-0000-0000-000052000000}"/>
    <cellStyle name="20 % - Accent3 3" xfId="55" xr:uid="{00000000-0005-0000-0000-000053000000}"/>
    <cellStyle name="20 % - Accent3 3 2" xfId="56" xr:uid="{00000000-0005-0000-0000-000054000000}"/>
    <cellStyle name="20 % - Accent3 3 3" xfId="57" xr:uid="{00000000-0005-0000-0000-000055000000}"/>
    <cellStyle name="20 % - Accent3 3 3 2" xfId="58" xr:uid="{00000000-0005-0000-0000-000056000000}"/>
    <cellStyle name="20 % - Accent3 3 3 2 2" xfId="20740" xr:uid="{00000000-0005-0000-0000-000057000000}"/>
    <cellStyle name="20 % - Accent3 3 3 3" xfId="20739" xr:uid="{00000000-0005-0000-0000-000058000000}"/>
    <cellStyle name="20 % - Accent3 3 4" xfId="59" xr:uid="{00000000-0005-0000-0000-000059000000}"/>
    <cellStyle name="20 % - Accent3 3 4 2" xfId="20741" xr:uid="{00000000-0005-0000-0000-00005A000000}"/>
    <cellStyle name="20 % - Accent3 3 5" xfId="60" xr:uid="{00000000-0005-0000-0000-00005B000000}"/>
    <cellStyle name="20 % - Accent3 3 5 2" xfId="20742" xr:uid="{00000000-0005-0000-0000-00005C000000}"/>
    <cellStyle name="20 % - Accent3 4" xfId="61" xr:uid="{00000000-0005-0000-0000-00005D000000}"/>
    <cellStyle name="20 % - Accent3 5" xfId="62" xr:uid="{00000000-0005-0000-0000-00005E000000}"/>
    <cellStyle name="20 % - Accent3 6" xfId="63" xr:uid="{00000000-0005-0000-0000-00005F000000}"/>
    <cellStyle name="20 % - Accent3 6 2" xfId="64" xr:uid="{00000000-0005-0000-0000-000060000000}"/>
    <cellStyle name="20 % - Accent3 6 2 2" xfId="20744" xr:uid="{00000000-0005-0000-0000-000061000000}"/>
    <cellStyle name="20 % - Accent3 6 3" xfId="20743" xr:uid="{00000000-0005-0000-0000-000062000000}"/>
    <cellStyle name="20 % - Accent3 7" xfId="65" xr:uid="{00000000-0005-0000-0000-000063000000}"/>
    <cellStyle name="20 % - Accent3 7 2" xfId="66" xr:uid="{00000000-0005-0000-0000-000064000000}"/>
    <cellStyle name="20 % - Accent3 7 2 2" xfId="20746" xr:uid="{00000000-0005-0000-0000-000065000000}"/>
    <cellStyle name="20 % - Accent3 7 3" xfId="20745" xr:uid="{00000000-0005-0000-0000-000066000000}"/>
    <cellStyle name="20 % - Accent3 8" xfId="67" xr:uid="{00000000-0005-0000-0000-000067000000}"/>
    <cellStyle name="20 % - Accent3 8 2" xfId="20747" xr:uid="{00000000-0005-0000-0000-000068000000}"/>
    <cellStyle name="20 % - Accent3 9" xfId="68" xr:uid="{00000000-0005-0000-0000-000069000000}"/>
    <cellStyle name="20 % - Accent3 9 2" xfId="20748" xr:uid="{00000000-0005-0000-0000-00006A000000}"/>
    <cellStyle name="20 % - Accent4 10" xfId="69" xr:uid="{00000000-0005-0000-0000-00006B000000}"/>
    <cellStyle name="20 % - Accent4 10 2" xfId="20749" xr:uid="{00000000-0005-0000-0000-00006C000000}"/>
    <cellStyle name="20 % - Accent4 2" xfId="70" xr:uid="{00000000-0005-0000-0000-00006D000000}"/>
    <cellStyle name="20 % - Accent4 2 2" xfId="71" xr:uid="{00000000-0005-0000-0000-00006E000000}"/>
    <cellStyle name="20 % - Accent4 2 2 2" xfId="72" xr:uid="{00000000-0005-0000-0000-00006F000000}"/>
    <cellStyle name="20 % - Accent4 2 2 3" xfId="20750" xr:uid="{00000000-0005-0000-0000-000070000000}"/>
    <cellStyle name="20 % - Accent4 2 3" xfId="73" xr:uid="{00000000-0005-0000-0000-000071000000}"/>
    <cellStyle name="20 % - Accent4 2 3 2" xfId="74" xr:uid="{00000000-0005-0000-0000-000072000000}"/>
    <cellStyle name="20 % - Accent4 2 3 2 2" xfId="20751" xr:uid="{00000000-0005-0000-0000-000073000000}"/>
    <cellStyle name="20 % - Accent4 2 4" xfId="75" xr:uid="{00000000-0005-0000-0000-000074000000}"/>
    <cellStyle name="20 % - Accent4 2 4 2" xfId="76" xr:uid="{00000000-0005-0000-0000-000075000000}"/>
    <cellStyle name="20 % - Accent4 2 4 2 2" xfId="20752" xr:uid="{00000000-0005-0000-0000-000076000000}"/>
    <cellStyle name="20 % - Accent4 2 5" xfId="77" xr:uid="{00000000-0005-0000-0000-000077000000}"/>
    <cellStyle name="20 % - Accent4 2 6" xfId="78" xr:uid="{00000000-0005-0000-0000-000078000000}"/>
    <cellStyle name="20 % - Accent4 2 6 2" xfId="20753" xr:uid="{00000000-0005-0000-0000-000079000000}"/>
    <cellStyle name="20 % - Accent4 2 7" xfId="79" xr:uid="{00000000-0005-0000-0000-00007A000000}"/>
    <cellStyle name="20 % - Accent4 2 7 2" xfId="20754" xr:uid="{00000000-0005-0000-0000-00007B000000}"/>
    <cellStyle name="20 % - Accent4 3" xfId="80" xr:uid="{00000000-0005-0000-0000-00007C000000}"/>
    <cellStyle name="20 % - Accent4 3 2" xfId="81" xr:uid="{00000000-0005-0000-0000-00007D000000}"/>
    <cellStyle name="20 % - Accent4 3 3" xfId="82" xr:uid="{00000000-0005-0000-0000-00007E000000}"/>
    <cellStyle name="20 % - Accent4 3 3 2" xfId="20755" xr:uid="{00000000-0005-0000-0000-00007F000000}"/>
    <cellStyle name="20 % - Accent4 4" xfId="83" xr:uid="{00000000-0005-0000-0000-000080000000}"/>
    <cellStyle name="20 % - Accent4 5" xfId="84" xr:uid="{00000000-0005-0000-0000-000081000000}"/>
    <cellStyle name="20 % - Accent4 6" xfId="85" xr:uid="{00000000-0005-0000-0000-000082000000}"/>
    <cellStyle name="20 % - Accent4 6 2" xfId="86" xr:uid="{00000000-0005-0000-0000-000083000000}"/>
    <cellStyle name="20 % - Accent4 6 2 2" xfId="20757" xr:uid="{00000000-0005-0000-0000-000084000000}"/>
    <cellStyle name="20 % - Accent4 6 3" xfId="20756" xr:uid="{00000000-0005-0000-0000-000085000000}"/>
    <cellStyle name="20 % - Accent4 7" xfId="87" xr:uid="{00000000-0005-0000-0000-000086000000}"/>
    <cellStyle name="20 % - Accent4 7 2" xfId="88" xr:uid="{00000000-0005-0000-0000-000087000000}"/>
    <cellStyle name="20 % - Accent4 7 2 2" xfId="20759" xr:uid="{00000000-0005-0000-0000-000088000000}"/>
    <cellStyle name="20 % - Accent4 7 3" xfId="20758" xr:uid="{00000000-0005-0000-0000-000089000000}"/>
    <cellStyle name="20 % - Accent4 8" xfId="89" xr:uid="{00000000-0005-0000-0000-00008A000000}"/>
    <cellStyle name="20 % - Accent4 8 2" xfId="20760" xr:uid="{00000000-0005-0000-0000-00008B000000}"/>
    <cellStyle name="20 % - Accent4 9" xfId="90" xr:uid="{00000000-0005-0000-0000-00008C000000}"/>
    <cellStyle name="20 % - Accent4 9 2" xfId="20761" xr:uid="{00000000-0005-0000-0000-00008D000000}"/>
    <cellStyle name="20 % - Accent5 10" xfId="91" xr:uid="{00000000-0005-0000-0000-00008E000000}"/>
    <cellStyle name="20 % - Accent5 10 2" xfId="20762" xr:uid="{00000000-0005-0000-0000-00008F000000}"/>
    <cellStyle name="20 % - Accent5 2" xfId="92" xr:uid="{00000000-0005-0000-0000-000090000000}"/>
    <cellStyle name="20 % - Accent5 2 2" xfId="93" xr:uid="{00000000-0005-0000-0000-000091000000}"/>
    <cellStyle name="20 % - Accent5 2 2 2" xfId="94" xr:uid="{00000000-0005-0000-0000-000092000000}"/>
    <cellStyle name="20 % - Accent5 2 2 3" xfId="20763" xr:uid="{00000000-0005-0000-0000-000093000000}"/>
    <cellStyle name="20 % - Accent5 2 3" xfId="95" xr:uid="{00000000-0005-0000-0000-000094000000}"/>
    <cellStyle name="20 % - Accent5 2 3 2" xfId="96" xr:uid="{00000000-0005-0000-0000-000095000000}"/>
    <cellStyle name="20 % - Accent5 2 3 2 2" xfId="20764" xr:uid="{00000000-0005-0000-0000-000096000000}"/>
    <cellStyle name="20 % - Accent5 2 4" xfId="97" xr:uid="{00000000-0005-0000-0000-000097000000}"/>
    <cellStyle name="20 % - Accent5 2 4 2" xfId="98" xr:uid="{00000000-0005-0000-0000-000098000000}"/>
    <cellStyle name="20 % - Accent5 2 4 2 2" xfId="20765" xr:uid="{00000000-0005-0000-0000-000099000000}"/>
    <cellStyle name="20 % - Accent5 2 5" xfId="99" xr:uid="{00000000-0005-0000-0000-00009A000000}"/>
    <cellStyle name="20 % - Accent5 2 6" xfId="100" xr:uid="{00000000-0005-0000-0000-00009B000000}"/>
    <cellStyle name="20 % - Accent5 2 6 2" xfId="20766" xr:uid="{00000000-0005-0000-0000-00009C000000}"/>
    <cellStyle name="20 % - Accent5 2 7" xfId="101" xr:uid="{00000000-0005-0000-0000-00009D000000}"/>
    <cellStyle name="20 % - Accent5 2 7 2" xfId="20767" xr:uid="{00000000-0005-0000-0000-00009E000000}"/>
    <cellStyle name="20 % - Accent5 3" xfId="102" xr:uid="{00000000-0005-0000-0000-00009F000000}"/>
    <cellStyle name="20 % - Accent5 3 2" xfId="103" xr:uid="{00000000-0005-0000-0000-0000A0000000}"/>
    <cellStyle name="20 % - Accent5 3 3" xfId="104" xr:uid="{00000000-0005-0000-0000-0000A1000000}"/>
    <cellStyle name="20 % - Accent5 3 3 2" xfId="20768" xr:uid="{00000000-0005-0000-0000-0000A2000000}"/>
    <cellStyle name="20 % - Accent5 4" xfId="105" xr:uid="{00000000-0005-0000-0000-0000A3000000}"/>
    <cellStyle name="20 % - Accent5 5" xfId="106" xr:uid="{00000000-0005-0000-0000-0000A4000000}"/>
    <cellStyle name="20 % - Accent5 6" xfId="107" xr:uid="{00000000-0005-0000-0000-0000A5000000}"/>
    <cellStyle name="20 % - Accent5 6 2" xfId="108" xr:uid="{00000000-0005-0000-0000-0000A6000000}"/>
    <cellStyle name="20 % - Accent5 6 2 2" xfId="20770" xr:uid="{00000000-0005-0000-0000-0000A7000000}"/>
    <cellStyle name="20 % - Accent5 6 3" xfId="20769" xr:uid="{00000000-0005-0000-0000-0000A8000000}"/>
    <cellStyle name="20 % - Accent5 7" xfId="109" xr:uid="{00000000-0005-0000-0000-0000A9000000}"/>
    <cellStyle name="20 % - Accent5 7 2" xfId="110" xr:uid="{00000000-0005-0000-0000-0000AA000000}"/>
    <cellStyle name="20 % - Accent5 7 2 2" xfId="20772" xr:uid="{00000000-0005-0000-0000-0000AB000000}"/>
    <cellStyle name="20 % - Accent5 7 3" xfId="20771" xr:uid="{00000000-0005-0000-0000-0000AC000000}"/>
    <cellStyle name="20 % - Accent5 8" xfId="111" xr:uid="{00000000-0005-0000-0000-0000AD000000}"/>
    <cellStyle name="20 % - Accent5 8 2" xfId="20773" xr:uid="{00000000-0005-0000-0000-0000AE000000}"/>
    <cellStyle name="20 % - Accent5 9" xfId="112" xr:uid="{00000000-0005-0000-0000-0000AF000000}"/>
    <cellStyle name="20 % - Accent5 9 2" xfId="20774" xr:uid="{00000000-0005-0000-0000-0000B0000000}"/>
    <cellStyle name="20 % - Accent6 10" xfId="113" xr:uid="{00000000-0005-0000-0000-0000B1000000}"/>
    <cellStyle name="20 % - Accent6 10 2" xfId="20775" xr:uid="{00000000-0005-0000-0000-0000B2000000}"/>
    <cellStyle name="20 % - Accent6 2" xfId="114" xr:uid="{00000000-0005-0000-0000-0000B3000000}"/>
    <cellStyle name="20 % - Accent6 2 2" xfId="115" xr:uid="{00000000-0005-0000-0000-0000B4000000}"/>
    <cellStyle name="20 % - Accent6 2 2 2" xfId="116" xr:uid="{00000000-0005-0000-0000-0000B5000000}"/>
    <cellStyle name="20 % - Accent6 2 2 3" xfId="20776" xr:uid="{00000000-0005-0000-0000-0000B6000000}"/>
    <cellStyle name="20 % - Accent6 2 3" xfId="117" xr:uid="{00000000-0005-0000-0000-0000B7000000}"/>
    <cellStyle name="20 % - Accent6 2 3 2" xfId="118" xr:uid="{00000000-0005-0000-0000-0000B8000000}"/>
    <cellStyle name="20 % - Accent6 2 3 2 2" xfId="20777" xr:uid="{00000000-0005-0000-0000-0000B9000000}"/>
    <cellStyle name="20 % - Accent6 2 4" xfId="119" xr:uid="{00000000-0005-0000-0000-0000BA000000}"/>
    <cellStyle name="20 % - Accent6 2 4 2" xfId="120" xr:uid="{00000000-0005-0000-0000-0000BB000000}"/>
    <cellStyle name="20 % - Accent6 2 4 2 2" xfId="20778" xr:uid="{00000000-0005-0000-0000-0000BC000000}"/>
    <cellStyle name="20 % - Accent6 2 5" xfId="121" xr:uid="{00000000-0005-0000-0000-0000BD000000}"/>
    <cellStyle name="20 % - Accent6 2 6" xfId="122" xr:uid="{00000000-0005-0000-0000-0000BE000000}"/>
    <cellStyle name="20 % - Accent6 2 6 2" xfId="20779" xr:uid="{00000000-0005-0000-0000-0000BF000000}"/>
    <cellStyle name="20 % - Accent6 2 7" xfId="123" xr:uid="{00000000-0005-0000-0000-0000C0000000}"/>
    <cellStyle name="20 % - Accent6 2 7 2" xfId="20780" xr:uid="{00000000-0005-0000-0000-0000C1000000}"/>
    <cellStyle name="20 % - Accent6 3" xfId="124" xr:uid="{00000000-0005-0000-0000-0000C2000000}"/>
    <cellStyle name="20 % - Accent6 3 2" xfId="125" xr:uid="{00000000-0005-0000-0000-0000C3000000}"/>
    <cellStyle name="20 % - Accent6 3 3" xfId="126" xr:uid="{00000000-0005-0000-0000-0000C4000000}"/>
    <cellStyle name="20 % - Accent6 3 3 2" xfId="20781" xr:uid="{00000000-0005-0000-0000-0000C5000000}"/>
    <cellStyle name="20 % - Accent6 4" xfId="127" xr:uid="{00000000-0005-0000-0000-0000C6000000}"/>
    <cellStyle name="20 % - Accent6 5" xfId="128" xr:uid="{00000000-0005-0000-0000-0000C7000000}"/>
    <cellStyle name="20 % - Accent6 6" xfId="129" xr:uid="{00000000-0005-0000-0000-0000C8000000}"/>
    <cellStyle name="20 % - Accent6 6 2" xfId="130" xr:uid="{00000000-0005-0000-0000-0000C9000000}"/>
    <cellStyle name="20 % - Accent6 6 2 2" xfId="20783" xr:uid="{00000000-0005-0000-0000-0000CA000000}"/>
    <cellStyle name="20 % - Accent6 6 3" xfId="20782" xr:uid="{00000000-0005-0000-0000-0000CB000000}"/>
    <cellStyle name="20 % - Accent6 7" xfId="131" xr:uid="{00000000-0005-0000-0000-0000CC000000}"/>
    <cellStyle name="20 % - Accent6 7 2" xfId="132" xr:uid="{00000000-0005-0000-0000-0000CD000000}"/>
    <cellStyle name="20 % - Accent6 7 2 2" xfId="20785" xr:uid="{00000000-0005-0000-0000-0000CE000000}"/>
    <cellStyle name="20 % - Accent6 7 3" xfId="20784" xr:uid="{00000000-0005-0000-0000-0000CF000000}"/>
    <cellStyle name="20 % - Accent6 8" xfId="133" xr:uid="{00000000-0005-0000-0000-0000D0000000}"/>
    <cellStyle name="20 % - Accent6 8 2" xfId="20786" xr:uid="{00000000-0005-0000-0000-0000D1000000}"/>
    <cellStyle name="20 % - Accent6 9" xfId="134" xr:uid="{00000000-0005-0000-0000-0000D2000000}"/>
    <cellStyle name="20 % - Accent6 9 2" xfId="20787" xr:uid="{00000000-0005-0000-0000-0000D3000000}"/>
    <cellStyle name="20% - Accent1" xfId="135" xr:uid="{00000000-0005-0000-0000-0000D4000000}"/>
    <cellStyle name="20% - Accent2" xfId="136" xr:uid="{00000000-0005-0000-0000-0000D5000000}"/>
    <cellStyle name="20% - Accent3" xfId="137" xr:uid="{00000000-0005-0000-0000-0000D6000000}"/>
    <cellStyle name="20% - Accent4" xfId="138" xr:uid="{00000000-0005-0000-0000-0000D7000000}"/>
    <cellStyle name="20% - Accent5" xfId="139" xr:uid="{00000000-0005-0000-0000-0000D8000000}"/>
    <cellStyle name="20% - Accent6" xfId="140" xr:uid="{00000000-0005-0000-0000-0000D9000000}"/>
    <cellStyle name="40 % - Accent1 10" xfId="141" xr:uid="{00000000-0005-0000-0000-0000DA000000}"/>
    <cellStyle name="40 % - Accent1 10 2" xfId="20788" xr:uid="{00000000-0005-0000-0000-0000DB000000}"/>
    <cellStyle name="40 % - Accent1 2" xfId="142" xr:uid="{00000000-0005-0000-0000-0000DC000000}"/>
    <cellStyle name="40 % - Accent1 2 2" xfId="143" xr:uid="{00000000-0005-0000-0000-0000DD000000}"/>
    <cellStyle name="40 % - Accent1 2 2 2" xfId="144" xr:uid="{00000000-0005-0000-0000-0000DE000000}"/>
    <cellStyle name="40 % - Accent1 2 2 3" xfId="20789" xr:uid="{00000000-0005-0000-0000-0000DF000000}"/>
    <cellStyle name="40 % - Accent1 2 3" xfId="145" xr:uid="{00000000-0005-0000-0000-0000E0000000}"/>
    <cellStyle name="40 % - Accent1 2 3 2" xfId="146" xr:uid="{00000000-0005-0000-0000-0000E1000000}"/>
    <cellStyle name="40 % - Accent1 2 3 2 2" xfId="20790" xr:uid="{00000000-0005-0000-0000-0000E2000000}"/>
    <cellStyle name="40 % - Accent1 2 4" xfId="147" xr:uid="{00000000-0005-0000-0000-0000E3000000}"/>
    <cellStyle name="40 % - Accent1 2 4 2" xfId="148" xr:uid="{00000000-0005-0000-0000-0000E4000000}"/>
    <cellStyle name="40 % - Accent1 2 4 2 2" xfId="20791" xr:uid="{00000000-0005-0000-0000-0000E5000000}"/>
    <cellStyle name="40 % - Accent1 2 5" xfId="149" xr:uid="{00000000-0005-0000-0000-0000E6000000}"/>
    <cellStyle name="40 % - Accent1 2 6" xfId="150" xr:uid="{00000000-0005-0000-0000-0000E7000000}"/>
    <cellStyle name="40 % - Accent1 2 6 2" xfId="20792" xr:uid="{00000000-0005-0000-0000-0000E8000000}"/>
    <cellStyle name="40 % - Accent1 2 7" xfId="151" xr:uid="{00000000-0005-0000-0000-0000E9000000}"/>
    <cellStyle name="40 % - Accent1 2 7 2" xfId="20793" xr:uid="{00000000-0005-0000-0000-0000EA000000}"/>
    <cellStyle name="40 % - Accent1 3" xfId="152" xr:uid="{00000000-0005-0000-0000-0000EB000000}"/>
    <cellStyle name="40 % - Accent1 3 2" xfId="153" xr:uid="{00000000-0005-0000-0000-0000EC000000}"/>
    <cellStyle name="40 % - Accent1 3 3" xfId="154" xr:uid="{00000000-0005-0000-0000-0000ED000000}"/>
    <cellStyle name="40 % - Accent1 3 3 2" xfId="20794" xr:uid="{00000000-0005-0000-0000-0000EE000000}"/>
    <cellStyle name="40 % - Accent1 4" xfId="155" xr:uid="{00000000-0005-0000-0000-0000EF000000}"/>
    <cellStyle name="40 % - Accent1 5" xfId="156" xr:uid="{00000000-0005-0000-0000-0000F0000000}"/>
    <cellStyle name="40 % - Accent1 6" xfId="157" xr:uid="{00000000-0005-0000-0000-0000F1000000}"/>
    <cellStyle name="40 % - Accent1 6 2" xfId="158" xr:uid="{00000000-0005-0000-0000-0000F2000000}"/>
    <cellStyle name="40 % - Accent1 6 2 2" xfId="20796" xr:uid="{00000000-0005-0000-0000-0000F3000000}"/>
    <cellStyle name="40 % - Accent1 6 3" xfId="20795" xr:uid="{00000000-0005-0000-0000-0000F4000000}"/>
    <cellStyle name="40 % - Accent1 7" xfId="159" xr:uid="{00000000-0005-0000-0000-0000F5000000}"/>
    <cellStyle name="40 % - Accent1 7 2" xfId="160" xr:uid="{00000000-0005-0000-0000-0000F6000000}"/>
    <cellStyle name="40 % - Accent1 7 2 2" xfId="20798" xr:uid="{00000000-0005-0000-0000-0000F7000000}"/>
    <cellStyle name="40 % - Accent1 7 3" xfId="20797" xr:uid="{00000000-0005-0000-0000-0000F8000000}"/>
    <cellStyle name="40 % - Accent1 8" xfId="161" xr:uid="{00000000-0005-0000-0000-0000F9000000}"/>
    <cellStyle name="40 % - Accent1 8 2" xfId="20799" xr:uid="{00000000-0005-0000-0000-0000FA000000}"/>
    <cellStyle name="40 % - Accent1 9" xfId="162" xr:uid="{00000000-0005-0000-0000-0000FB000000}"/>
    <cellStyle name="40 % - Accent1 9 2" xfId="20800" xr:uid="{00000000-0005-0000-0000-0000FC000000}"/>
    <cellStyle name="40 % - Accent2 10" xfId="163" xr:uid="{00000000-0005-0000-0000-0000FD000000}"/>
    <cellStyle name="40 % - Accent2 10 2" xfId="20801" xr:uid="{00000000-0005-0000-0000-0000FE000000}"/>
    <cellStyle name="40 % - Accent2 2" xfId="164" xr:uid="{00000000-0005-0000-0000-0000FF000000}"/>
    <cellStyle name="40 % - Accent2 2 2" xfId="165" xr:uid="{00000000-0005-0000-0000-000000010000}"/>
    <cellStyle name="40 % - Accent2 2 2 2" xfId="166" xr:uid="{00000000-0005-0000-0000-000001010000}"/>
    <cellStyle name="40 % - Accent2 2 2 3" xfId="20802" xr:uid="{00000000-0005-0000-0000-000002010000}"/>
    <cellStyle name="40 % - Accent2 2 3" xfId="167" xr:uid="{00000000-0005-0000-0000-000003010000}"/>
    <cellStyle name="40 % - Accent2 2 3 2" xfId="168" xr:uid="{00000000-0005-0000-0000-000004010000}"/>
    <cellStyle name="40 % - Accent2 2 3 2 2" xfId="20803" xr:uid="{00000000-0005-0000-0000-000005010000}"/>
    <cellStyle name="40 % - Accent2 2 4" xfId="169" xr:uid="{00000000-0005-0000-0000-000006010000}"/>
    <cellStyle name="40 % - Accent2 2 4 2" xfId="170" xr:uid="{00000000-0005-0000-0000-000007010000}"/>
    <cellStyle name="40 % - Accent2 2 4 2 2" xfId="20804" xr:uid="{00000000-0005-0000-0000-000008010000}"/>
    <cellStyle name="40 % - Accent2 2 5" xfId="171" xr:uid="{00000000-0005-0000-0000-000009010000}"/>
    <cellStyle name="40 % - Accent2 2 6" xfId="172" xr:uid="{00000000-0005-0000-0000-00000A010000}"/>
    <cellStyle name="40 % - Accent2 2 6 2" xfId="20805" xr:uid="{00000000-0005-0000-0000-00000B010000}"/>
    <cellStyle name="40 % - Accent2 2 7" xfId="173" xr:uid="{00000000-0005-0000-0000-00000C010000}"/>
    <cellStyle name="40 % - Accent2 2 7 2" xfId="20806" xr:uid="{00000000-0005-0000-0000-00000D010000}"/>
    <cellStyle name="40 % - Accent2 3" xfId="174" xr:uid="{00000000-0005-0000-0000-00000E010000}"/>
    <cellStyle name="40 % - Accent2 3 2" xfId="175" xr:uid="{00000000-0005-0000-0000-00000F010000}"/>
    <cellStyle name="40 % - Accent2 3 3" xfId="176" xr:uid="{00000000-0005-0000-0000-000010010000}"/>
    <cellStyle name="40 % - Accent2 3 3 2" xfId="20807" xr:uid="{00000000-0005-0000-0000-000011010000}"/>
    <cellStyle name="40 % - Accent2 4" xfId="177" xr:uid="{00000000-0005-0000-0000-000012010000}"/>
    <cellStyle name="40 % - Accent2 5" xfId="178" xr:uid="{00000000-0005-0000-0000-000013010000}"/>
    <cellStyle name="40 % - Accent2 6" xfId="179" xr:uid="{00000000-0005-0000-0000-000014010000}"/>
    <cellStyle name="40 % - Accent2 6 2" xfId="180" xr:uid="{00000000-0005-0000-0000-000015010000}"/>
    <cellStyle name="40 % - Accent2 6 2 2" xfId="20809" xr:uid="{00000000-0005-0000-0000-000016010000}"/>
    <cellStyle name="40 % - Accent2 6 3" xfId="20808" xr:uid="{00000000-0005-0000-0000-000017010000}"/>
    <cellStyle name="40 % - Accent2 7" xfId="181" xr:uid="{00000000-0005-0000-0000-000018010000}"/>
    <cellStyle name="40 % - Accent2 7 2" xfId="182" xr:uid="{00000000-0005-0000-0000-000019010000}"/>
    <cellStyle name="40 % - Accent2 7 2 2" xfId="20811" xr:uid="{00000000-0005-0000-0000-00001A010000}"/>
    <cellStyle name="40 % - Accent2 7 3" xfId="20810" xr:uid="{00000000-0005-0000-0000-00001B010000}"/>
    <cellStyle name="40 % - Accent2 8" xfId="183" xr:uid="{00000000-0005-0000-0000-00001C010000}"/>
    <cellStyle name="40 % - Accent2 8 2" xfId="20812" xr:uid="{00000000-0005-0000-0000-00001D010000}"/>
    <cellStyle name="40 % - Accent2 9" xfId="184" xr:uid="{00000000-0005-0000-0000-00001E010000}"/>
    <cellStyle name="40 % - Accent2 9 2" xfId="20813" xr:uid="{00000000-0005-0000-0000-00001F010000}"/>
    <cellStyle name="40 % - Accent3 10" xfId="185" xr:uid="{00000000-0005-0000-0000-000020010000}"/>
    <cellStyle name="40 % - Accent3 10 2" xfId="20814" xr:uid="{00000000-0005-0000-0000-000021010000}"/>
    <cellStyle name="40 % - Accent3 2" xfId="186" xr:uid="{00000000-0005-0000-0000-000022010000}"/>
    <cellStyle name="40 % - Accent3 2 2" xfId="187" xr:uid="{00000000-0005-0000-0000-000023010000}"/>
    <cellStyle name="40 % - Accent3 2 2 2" xfId="188" xr:uid="{00000000-0005-0000-0000-000024010000}"/>
    <cellStyle name="40 % - Accent3 2 2 3" xfId="20815" xr:uid="{00000000-0005-0000-0000-000025010000}"/>
    <cellStyle name="40 % - Accent3 2 3" xfId="189" xr:uid="{00000000-0005-0000-0000-000026010000}"/>
    <cellStyle name="40 % - Accent3 2 3 2" xfId="190" xr:uid="{00000000-0005-0000-0000-000027010000}"/>
    <cellStyle name="40 % - Accent3 2 3 2 2" xfId="20816" xr:uid="{00000000-0005-0000-0000-000028010000}"/>
    <cellStyle name="40 % - Accent3 2 4" xfId="191" xr:uid="{00000000-0005-0000-0000-000029010000}"/>
    <cellStyle name="40 % - Accent3 2 4 2" xfId="192" xr:uid="{00000000-0005-0000-0000-00002A010000}"/>
    <cellStyle name="40 % - Accent3 2 4 2 2" xfId="20817" xr:uid="{00000000-0005-0000-0000-00002B010000}"/>
    <cellStyle name="40 % - Accent3 2 5" xfId="193" xr:uid="{00000000-0005-0000-0000-00002C010000}"/>
    <cellStyle name="40 % - Accent3 2 6" xfId="194" xr:uid="{00000000-0005-0000-0000-00002D010000}"/>
    <cellStyle name="40 % - Accent3 2 6 2" xfId="20818" xr:uid="{00000000-0005-0000-0000-00002E010000}"/>
    <cellStyle name="40 % - Accent3 2 7" xfId="195" xr:uid="{00000000-0005-0000-0000-00002F010000}"/>
    <cellStyle name="40 % - Accent3 2 7 2" xfId="20819" xr:uid="{00000000-0005-0000-0000-000030010000}"/>
    <cellStyle name="40 % - Accent3 3" xfId="196" xr:uid="{00000000-0005-0000-0000-000031010000}"/>
    <cellStyle name="40 % - Accent3 3 2" xfId="197" xr:uid="{00000000-0005-0000-0000-000032010000}"/>
    <cellStyle name="40 % - Accent3 3 3" xfId="198" xr:uid="{00000000-0005-0000-0000-000033010000}"/>
    <cellStyle name="40 % - Accent3 3 3 2" xfId="20820" xr:uid="{00000000-0005-0000-0000-000034010000}"/>
    <cellStyle name="40 % - Accent3 4" xfId="199" xr:uid="{00000000-0005-0000-0000-000035010000}"/>
    <cellStyle name="40 % - Accent3 5" xfId="200" xr:uid="{00000000-0005-0000-0000-000036010000}"/>
    <cellStyle name="40 % - Accent3 6" xfId="201" xr:uid="{00000000-0005-0000-0000-000037010000}"/>
    <cellStyle name="40 % - Accent3 6 2" xfId="202" xr:uid="{00000000-0005-0000-0000-000038010000}"/>
    <cellStyle name="40 % - Accent3 6 2 2" xfId="20822" xr:uid="{00000000-0005-0000-0000-000039010000}"/>
    <cellStyle name="40 % - Accent3 6 3" xfId="20821" xr:uid="{00000000-0005-0000-0000-00003A010000}"/>
    <cellStyle name="40 % - Accent3 7" xfId="203" xr:uid="{00000000-0005-0000-0000-00003B010000}"/>
    <cellStyle name="40 % - Accent3 7 2" xfId="204" xr:uid="{00000000-0005-0000-0000-00003C010000}"/>
    <cellStyle name="40 % - Accent3 7 2 2" xfId="20824" xr:uid="{00000000-0005-0000-0000-00003D010000}"/>
    <cellStyle name="40 % - Accent3 7 3" xfId="20823" xr:uid="{00000000-0005-0000-0000-00003E010000}"/>
    <cellStyle name="40 % - Accent3 8" xfId="205" xr:uid="{00000000-0005-0000-0000-00003F010000}"/>
    <cellStyle name="40 % - Accent3 8 2" xfId="20825" xr:uid="{00000000-0005-0000-0000-000040010000}"/>
    <cellStyle name="40 % - Accent3 9" xfId="206" xr:uid="{00000000-0005-0000-0000-000041010000}"/>
    <cellStyle name="40 % - Accent3 9 2" xfId="20826" xr:uid="{00000000-0005-0000-0000-000042010000}"/>
    <cellStyle name="40 % - Accent4 10" xfId="207" xr:uid="{00000000-0005-0000-0000-000043010000}"/>
    <cellStyle name="40 % - Accent4 10 2" xfId="20827" xr:uid="{00000000-0005-0000-0000-000044010000}"/>
    <cellStyle name="40 % - Accent4 2" xfId="208" xr:uid="{00000000-0005-0000-0000-000045010000}"/>
    <cellStyle name="40 % - Accent4 2 2" xfId="209" xr:uid="{00000000-0005-0000-0000-000046010000}"/>
    <cellStyle name="40 % - Accent4 2 2 2" xfId="210" xr:uid="{00000000-0005-0000-0000-000047010000}"/>
    <cellStyle name="40 % - Accent4 2 2 3" xfId="20828" xr:uid="{00000000-0005-0000-0000-000048010000}"/>
    <cellStyle name="40 % - Accent4 2 3" xfId="211" xr:uid="{00000000-0005-0000-0000-000049010000}"/>
    <cellStyle name="40 % - Accent4 2 3 2" xfId="212" xr:uid="{00000000-0005-0000-0000-00004A010000}"/>
    <cellStyle name="40 % - Accent4 2 3 2 2" xfId="20829" xr:uid="{00000000-0005-0000-0000-00004B010000}"/>
    <cellStyle name="40 % - Accent4 2 4" xfId="213" xr:uid="{00000000-0005-0000-0000-00004C010000}"/>
    <cellStyle name="40 % - Accent4 2 4 2" xfId="214" xr:uid="{00000000-0005-0000-0000-00004D010000}"/>
    <cellStyle name="40 % - Accent4 2 4 2 2" xfId="20830" xr:uid="{00000000-0005-0000-0000-00004E010000}"/>
    <cellStyle name="40 % - Accent4 2 5" xfId="215" xr:uid="{00000000-0005-0000-0000-00004F010000}"/>
    <cellStyle name="40 % - Accent4 2 6" xfId="216" xr:uid="{00000000-0005-0000-0000-000050010000}"/>
    <cellStyle name="40 % - Accent4 2 6 2" xfId="20831" xr:uid="{00000000-0005-0000-0000-000051010000}"/>
    <cellStyle name="40 % - Accent4 2 7" xfId="217" xr:uid="{00000000-0005-0000-0000-000052010000}"/>
    <cellStyle name="40 % - Accent4 2 7 2" xfId="20832" xr:uid="{00000000-0005-0000-0000-000053010000}"/>
    <cellStyle name="40 % - Accent4 3" xfId="218" xr:uid="{00000000-0005-0000-0000-000054010000}"/>
    <cellStyle name="40 % - Accent4 3 2" xfId="219" xr:uid="{00000000-0005-0000-0000-000055010000}"/>
    <cellStyle name="40 % - Accent4 3 3" xfId="220" xr:uid="{00000000-0005-0000-0000-000056010000}"/>
    <cellStyle name="40 % - Accent4 3 3 2" xfId="20833" xr:uid="{00000000-0005-0000-0000-000057010000}"/>
    <cellStyle name="40 % - Accent4 4" xfId="221" xr:uid="{00000000-0005-0000-0000-000058010000}"/>
    <cellStyle name="40 % - Accent4 5" xfId="222" xr:uid="{00000000-0005-0000-0000-000059010000}"/>
    <cellStyle name="40 % - Accent4 6" xfId="223" xr:uid="{00000000-0005-0000-0000-00005A010000}"/>
    <cellStyle name="40 % - Accent4 6 2" xfId="224" xr:uid="{00000000-0005-0000-0000-00005B010000}"/>
    <cellStyle name="40 % - Accent4 6 2 2" xfId="20835" xr:uid="{00000000-0005-0000-0000-00005C010000}"/>
    <cellStyle name="40 % - Accent4 6 3" xfId="20834" xr:uid="{00000000-0005-0000-0000-00005D010000}"/>
    <cellStyle name="40 % - Accent4 7" xfId="225" xr:uid="{00000000-0005-0000-0000-00005E010000}"/>
    <cellStyle name="40 % - Accent4 7 2" xfId="226" xr:uid="{00000000-0005-0000-0000-00005F010000}"/>
    <cellStyle name="40 % - Accent4 7 2 2" xfId="20837" xr:uid="{00000000-0005-0000-0000-000060010000}"/>
    <cellStyle name="40 % - Accent4 7 3" xfId="20836" xr:uid="{00000000-0005-0000-0000-000061010000}"/>
    <cellStyle name="40 % - Accent4 8" xfId="227" xr:uid="{00000000-0005-0000-0000-000062010000}"/>
    <cellStyle name="40 % - Accent4 8 2" xfId="20838" xr:uid="{00000000-0005-0000-0000-000063010000}"/>
    <cellStyle name="40 % - Accent4 9" xfId="228" xr:uid="{00000000-0005-0000-0000-000064010000}"/>
    <cellStyle name="40 % - Accent4 9 2" xfId="20839" xr:uid="{00000000-0005-0000-0000-000065010000}"/>
    <cellStyle name="40 % - Accent5 10" xfId="229" xr:uid="{00000000-0005-0000-0000-000066010000}"/>
    <cellStyle name="40 % - Accent5 10 2" xfId="20840" xr:uid="{00000000-0005-0000-0000-000067010000}"/>
    <cellStyle name="40 % - Accent5 2" xfId="230" xr:uid="{00000000-0005-0000-0000-000068010000}"/>
    <cellStyle name="40 % - Accent5 2 2" xfId="231" xr:uid="{00000000-0005-0000-0000-000069010000}"/>
    <cellStyle name="40 % - Accent5 2 2 2" xfId="232" xr:uid="{00000000-0005-0000-0000-00006A010000}"/>
    <cellStyle name="40 % - Accent5 2 2 3" xfId="20841" xr:uid="{00000000-0005-0000-0000-00006B010000}"/>
    <cellStyle name="40 % - Accent5 2 3" xfId="233" xr:uid="{00000000-0005-0000-0000-00006C010000}"/>
    <cellStyle name="40 % - Accent5 2 3 2" xfId="234" xr:uid="{00000000-0005-0000-0000-00006D010000}"/>
    <cellStyle name="40 % - Accent5 2 3 2 2" xfId="20842" xr:uid="{00000000-0005-0000-0000-00006E010000}"/>
    <cellStyle name="40 % - Accent5 2 4" xfId="235" xr:uid="{00000000-0005-0000-0000-00006F010000}"/>
    <cellStyle name="40 % - Accent5 2 4 2" xfId="236" xr:uid="{00000000-0005-0000-0000-000070010000}"/>
    <cellStyle name="40 % - Accent5 2 4 2 2" xfId="20843" xr:uid="{00000000-0005-0000-0000-000071010000}"/>
    <cellStyle name="40 % - Accent5 2 5" xfId="237" xr:uid="{00000000-0005-0000-0000-000072010000}"/>
    <cellStyle name="40 % - Accent5 2 6" xfId="238" xr:uid="{00000000-0005-0000-0000-000073010000}"/>
    <cellStyle name="40 % - Accent5 2 6 2" xfId="20844" xr:uid="{00000000-0005-0000-0000-000074010000}"/>
    <cellStyle name="40 % - Accent5 2 7" xfId="239" xr:uid="{00000000-0005-0000-0000-000075010000}"/>
    <cellStyle name="40 % - Accent5 2 7 2" xfId="20845" xr:uid="{00000000-0005-0000-0000-000076010000}"/>
    <cellStyle name="40 % - Accent5 3" xfId="240" xr:uid="{00000000-0005-0000-0000-000077010000}"/>
    <cellStyle name="40 % - Accent5 3 2" xfId="241" xr:uid="{00000000-0005-0000-0000-000078010000}"/>
    <cellStyle name="40 % - Accent5 3 3" xfId="242" xr:uid="{00000000-0005-0000-0000-000079010000}"/>
    <cellStyle name="40 % - Accent5 3 3 2" xfId="20846" xr:uid="{00000000-0005-0000-0000-00007A010000}"/>
    <cellStyle name="40 % - Accent5 4" xfId="243" xr:uid="{00000000-0005-0000-0000-00007B010000}"/>
    <cellStyle name="40 % - Accent5 5" xfId="244" xr:uid="{00000000-0005-0000-0000-00007C010000}"/>
    <cellStyle name="40 % - Accent5 6" xfId="245" xr:uid="{00000000-0005-0000-0000-00007D010000}"/>
    <cellStyle name="40 % - Accent5 6 2" xfId="246" xr:uid="{00000000-0005-0000-0000-00007E010000}"/>
    <cellStyle name="40 % - Accent5 6 2 2" xfId="20848" xr:uid="{00000000-0005-0000-0000-00007F010000}"/>
    <cellStyle name="40 % - Accent5 6 3" xfId="20847" xr:uid="{00000000-0005-0000-0000-000080010000}"/>
    <cellStyle name="40 % - Accent5 7" xfId="247" xr:uid="{00000000-0005-0000-0000-000081010000}"/>
    <cellStyle name="40 % - Accent5 7 2" xfId="248" xr:uid="{00000000-0005-0000-0000-000082010000}"/>
    <cellStyle name="40 % - Accent5 7 2 2" xfId="20850" xr:uid="{00000000-0005-0000-0000-000083010000}"/>
    <cellStyle name="40 % - Accent5 7 3" xfId="20849" xr:uid="{00000000-0005-0000-0000-000084010000}"/>
    <cellStyle name="40 % - Accent5 8" xfId="249" xr:uid="{00000000-0005-0000-0000-000085010000}"/>
    <cellStyle name="40 % - Accent5 8 2" xfId="20851" xr:uid="{00000000-0005-0000-0000-000086010000}"/>
    <cellStyle name="40 % - Accent5 9" xfId="250" xr:uid="{00000000-0005-0000-0000-000087010000}"/>
    <cellStyle name="40 % - Accent5 9 2" xfId="20852" xr:uid="{00000000-0005-0000-0000-000088010000}"/>
    <cellStyle name="40 % - Accent6 10" xfId="251" xr:uid="{00000000-0005-0000-0000-000089010000}"/>
    <cellStyle name="40 % - Accent6 10 2" xfId="20853" xr:uid="{00000000-0005-0000-0000-00008A010000}"/>
    <cellStyle name="40 % - Accent6 2" xfId="252" xr:uid="{00000000-0005-0000-0000-00008B010000}"/>
    <cellStyle name="40 % - Accent6 2 2" xfId="253" xr:uid="{00000000-0005-0000-0000-00008C010000}"/>
    <cellStyle name="40 % - Accent6 2 2 2" xfId="254" xr:uid="{00000000-0005-0000-0000-00008D010000}"/>
    <cellStyle name="40 % - Accent6 2 2 3" xfId="20854" xr:uid="{00000000-0005-0000-0000-00008E010000}"/>
    <cellStyle name="40 % - Accent6 2 3" xfId="255" xr:uid="{00000000-0005-0000-0000-00008F010000}"/>
    <cellStyle name="40 % - Accent6 2 3 2" xfId="256" xr:uid="{00000000-0005-0000-0000-000090010000}"/>
    <cellStyle name="40 % - Accent6 2 3 2 2" xfId="20855" xr:uid="{00000000-0005-0000-0000-000091010000}"/>
    <cellStyle name="40 % - Accent6 2 4" xfId="257" xr:uid="{00000000-0005-0000-0000-000092010000}"/>
    <cellStyle name="40 % - Accent6 2 4 2" xfId="258" xr:uid="{00000000-0005-0000-0000-000093010000}"/>
    <cellStyle name="40 % - Accent6 2 4 2 2" xfId="20856" xr:uid="{00000000-0005-0000-0000-000094010000}"/>
    <cellStyle name="40 % - Accent6 2 5" xfId="259" xr:uid="{00000000-0005-0000-0000-000095010000}"/>
    <cellStyle name="40 % - Accent6 2 6" xfId="260" xr:uid="{00000000-0005-0000-0000-000096010000}"/>
    <cellStyle name="40 % - Accent6 2 6 2" xfId="20857" xr:uid="{00000000-0005-0000-0000-000097010000}"/>
    <cellStyle name="40 % - Accent6 2 7" xfId="261" xr:uid="{00000000-0005-0000-0000-000098010000}"/>
    <cellStyle name="40 % - Accent6 2 7 2" xfId="20858" xr:uid="{00000000-0005-0000-0000-000099010000}"/>
    <cellStyle name="40 % - Accent6 3" xfId="262" xr:uid="{00000000-0005-0000-0000-00009A010000}"/>
    <cellStyle name="40 % - Accent6 3 2" xfId="263" xr:uid="{00000000-0005-0000-0000-00009B010000}"/>
    <cellStyle name="40 % - Accent6 3 3" xfId="264" xr:uid="{00000000-0005-0000-0000-00009C010000}"/>
    <cellStyle name="40 % - Accent6 3 3 2" xfId="20859" xr:uid="{00000000-0005-0000-0000-00009D010000}"/>
    <cellStyle name="40 % - Accent6 4" xfId="265" xr:uid="{00000000-0005-0000-0000-00009E010000}"/>
    <cellStyle name="40 % - Accent6 5" xfId="266" xr:uid="{00000000-0005-0000-0000-00009F010000}"/>
    <cellStyle name="40 % - Accent6 6" xfId="267" xr:uid="{00000000-0005-0000-0000-0000A0010000}"/>
    <cellStyle name="40 % - Accent6 6 2" xfId="268" xr:uid="{00000000-0005-0000-0000-0000A1010000}"/>
    <cellStyle name="40 % - Accent6 6 2 2" xfId="20861" xr:uid="{00000000-0005-0000-0000-0000A2010000}"/>
    <cellStyle name="40 % - Accent6 6 3" xfId="20860" xr:uid="{00000000-0005-0000-0000-0000A3010000}"/>
    <cellStyle name="40 % - Accent6 7" xfId="269" xr:uid="{00000000-0005-0000-0000-0000A4010000}"/>
    <cellStyle name="40 % - Accent6 7 2" xfId="270" xr:uid="{00000000-0005-0000-0000-0000A5010000}"/>
    <cellStyle name="40 % - Accent6 7 2 2" xfId="20863" xr:uid="{00000000-0005-0000-0000-0000A6010000}"/>
    <cellStyle name="40 % - Accent6 7 3" xfId="20862" xr:uid="{00000000-0005-0000-0000-0000A7010000}"/>
    <cellStyle name="40 % - Accent6 8" xfId="271" xr:uid="{00000000-0005-0000-0000-0000A8010000}"/>
    <cellStyle name="40 % - Accent6 8 2" xfId="20864" xr:uid="{00000000-0005-0000-0000-0000A9010000}"/>
    <cellStyle name="40 % - Accent6 9" xfId="272" xr:uid="{00000000-0005-0000-0000-0000AA010000}"/>
    <cellStyle name="40 % - Accent6 9 2" xfId="20865" xr:uid="{00000000-0005-0000-0000-0000AB010000}"/>
    <cellStyle name="40% - Accent1" xfId="273" xr:uid="{00000000-0005-0000-0000-0000AC010000}"/>
    <cellStyle name="40% - Accent2" xfId="274" xr:uid="{00000000-0005-0000-0000-0000AD010000}"/>
    <cellStyle name="40% - Accent3" xfId="275" xr:uid="{00000000-0005-0000-0000-0000AE010000}"/>
    <cellStyle name="40% - Accent4" xfId="276" xr:uid="{00000000-0005-0000-0000-0000AF010000}"/>
    <cellStyle name="40% - Accent5" xfId="277" xr:uid="{00000000-0005-0000-0000-0000B0010000}"/>
    <cellStyle name="40% - Accent6" xfId="278" xr:uid="{00000000-0005-0000-0000-0000B1010000}"/>
    <cellStyle name="60 % - Accent1 2" xfId="279" xr:uid="{00000000-0005-0000-0000-0000B2010000}"/>
    <cellStyle name="60 % - Accent1 3" xfId="280" xr:uid="{00000000-0005-0000-0000-0000B3010000}"/>
    <cellStyle name="60 % - Accent1 4" xfId="281" xr:uid="{00000000-0005-0000-0000-0000B4010000}"/>
    <cellStyle name="60 % - Accent1 5" xfId="282" xr:uid="{00000000-0005-0000-0000-0000B5010000}"/>
    <cellStyle name="60 % - Accent1 6" xfId="283" xr:uid="{00000000-0005-0000-0000-0000B6010000}"/>
    <cellStyle name="60 % - Accent1 6 2" xfId="20866" xr:uid="{00000000-0005-0000-0000-0000B7010000}"/>
    <cellStyle name="60 % - Accent2 2" xfId="284" xr:uid="{00000000-0005-0000-0000-0000B8010000}"/>
    <cellStyle name="60 % - Accent2 3" xfId="285" xr:uid="{00000000-0005-0000-0000-0000B9010000}"/>
    <cellStyle name="60 % - Accent2 4" xfId="286" xr:uid="{00000000-0005-0000-0000-0000BA010000}"/>
    <cellStyle name="60 % - Accent2 5" xfId="287" xr:uid="{00000000-0005-0000-0000-0000BB010000}"/>
    <cellStyle name="60 % - Accent2 6" xfId="288" xr:uid="{00000000-0005-0000-0000-0000BC010000}"/>
    <cellStyle name="60 % - Accent2 6 2" xfId="20867" xr:uid="{00000000-0005-0000-0000-0000BD010000}"/>
    <cellStyle name="60 % - Accent3 2" xfId="289" xr:uid="{00000000-0005-0000-0000-0000BE010000}"/>
    <cellStyle name="60 % - Accent3 3" xfId="290" xr:uid="{00000000-0005-0000-0000-0000BF010000}"/>
    <cellStyle name="60 % - Accent3 4" xfId="291" xr:uid="{00000000-0005-0000-0000-0000C0010000}"/>
    <cellStyle name="60 % - Accent3 5" xfId="292" xr:uid="{00000000-0005-0000-0000-0000C1010000}"/>
    <cellStyle name="60 % - Accent3 6" xfId="293" xr:uid="{00000000-0005-0000-0000-0000C2010000}"/>
    <cellStyle name="60 % - Accent3 6 2" xfId="20868" xr:uid="{00000000-0005-0000-0000-0000C3010000}"/>
    <cellStyle name="60 % - Accent4 2" xfId="294" xr:uid="{00000000-0005-0000-0000-0000C4010000}"/>
    <cellStyle name="60 % - Accent4 3" xfId="295" xr:uid="{00000000-0005-0000-0000-0000C5010000}"/>
    <cellStyle name="60 % - Accent4 4" xfId="296" xr:uid="{00000000-0005-0000-0000-0000C6010000}"/>
    <cellStyle name="60 % - Accent4 5" xfId="297" xr:uid="{00000000-0005-0000-0000-0000C7010000}"/>
    <cellStyle name="60 % - Accent4 6" xfId="298" xr:uid="{00000000-0005-0000-0000-0000C8010000}"/>
    <cellStyle name="60 % - Accent4 6 2" xfId="20869" xr:uid="{00000000-0005-0000-0000-0000C9010000}"/>
    <cellStyle name="60 % - Accent5 2" xfId="299" xr:uid="{00000000-0005-0000-0000-0000CA010000}"/>
    <cellStyle name="60 % - Accent5 3" xfId="300" xr:uid="{00000000-0005-0000-0000-0000CB010000}"/>
    <cellStyle name="60 % - Accent5 4" xfId="301" xr:uid="{00000000-0005-0000-0000-0000CC010000}"/>
    <cellStyle name="60 % - Accent5 5" xfId="302" xr:uid="{00000000-0005-0000-0000-0000CD010000}"/>
    <cellStyle name="60 % - Accent5 6" xfId="303" xr:uid="{00000000-0005-0000-0000-0000CE010000}"/>
    <cellStyle name="60 % - Accent5 6 2" xfId="20870" xr:uid="{00000000-0005-0000-0000-0000CF010000}"/>
    <cellStyle name="60 % - Accent6 2" xfId="304" xr:uid="{00000000-0005-0000-0000-0000D0010000}"/>
    <cellStyle name="60 % - Accent6 3" xfId="305" xr:uid="{00000000-0005-0000-0000-0000D1010000}"/>
    <cellStyle name="60 % - Accent6 4" xfId="306" xr:uid="{00000000-0005-0000-0000-0000D2010000}"/>
    <cellStyle name="60 % - Accent6 5" xfId="307" xr:uid="{00000000-0005-0000-0000-0000D3010000}"/>
    <cellStyle name="60 % - Accent6 6" xfId="308" xr:uid="{00000000-0005-0000-0000-0000D4010000}"/>
    <cellStyle name="60 % - Accent6 6 2" xfId="20871" xr:uid="{00000000-0005-0000-0000-0000D5010000}"/>
    <cellStyle name="60% - Accent1" xfId="309" xr:uid="{00000000-0005-0000-0000-0000D6010000}"/>
    <cellStyle name="60% - Accent2" xfId="310" xr:uid="{00000000-0005-0000-0000-0000D7010000}"/>
    <cellStyle name="60% - Accent3" xfId="311" xr:uid="{00000000-0005-0000-0000-0000D8010000}"/>
    <cellStyle name="60% - Accent4" xfId="312" xr:uid="{00000000-0005-0000-0000-0000D9010000}"/>
    <cellStyle name="60% - Accent5" xfId="313" xr:uid="{00000000-0005-0000-0000-0000DA010000}"/>
    <cellStyle name="60% - Accent6" xfId="314" xr:uid="{00000000-0005-0000-0000-0000DB010000}"/>
    <cellStyle name="Accent1 2" xfId="315" xr:uid="{00000000-0005-0000-0000-0000DC010000}"/>
    <cellStyle name="Accent1 3" xfId="316" xr:uid="{00000000-0005-0000-0000-0000DD010000}"/>
    <cellStyle name="Accent1 4" xfId="317" xr:uid="{00000000-0005-0000-0000-0000DE010000}"/>
    <cellStyle name="Accent1 5" xfId="318" xr:uid="{00000000-0005-0000-0000-0000DF010000}"/>
    <cellStyle name="Accent1 6" xfId="319" xr:uid="{00000000-0005-0000-0000-0000E0010000}"/>
    <cellStyle name="Accent1 6 2" xfId="20872" xr:uid="{00000000-0005-0000-0000-0000E1010000}"/>
    <cellStyle name="Accent2 2" xfId="320" xr:uid="{00000000-0005-0000-0000-0000E2010000}"/>
    <cellStyle name="Accent2 3" xfId="321" xr:uid="{00000000-0005-0000-0000-0000E3010000}"/>
    <cellStyle name="Accent2 4" xfId="322" xr:uid="{00000000-0005-0000-0000-0000E4010000}"/>
    <cellStyle name="Accent2 5" xfId="323" xr:uid="{00000000-0005-0000-0000-0000E5010000}"/>
    <cellStyle name="Accent2 6" xfId="324" xr:uid="{00000000-0005-0000-0000-0000E6010000}"/>
    <cellStyle name="Accent2 6 2" xfId="20873" xr:uid="{00000000-0005-0000-0000-0000E7010000}"/>
    <cellStyle name="Accent3 2" xfId="325" xr:uid="{00000000-0005-0000-0000-0000E8010000}"/>
    <cellStyle name="Accent3 3" xfId="326" xr:uid="{00000000-0005-0000-0000-0000E9010000}"/>
    <cellStyle name="Accent3 4" xfId="327" xr:uid="{00000000-0005-0000-0000-0000EA010000}"/>
    <cellStyle name="Accent3 5" xfId="328" xr:uid="{00000000-0005-0000-0000-0000EB010000}"/>
    <cellStyle name="Accent3 6" xfId="329" xr:uid="{00000000-0005-0000-0000-0000EC010000}"/>
    <cellStyle name="Accent3 6 2" xfId="20874" xr:uid="{00000000-0005-0000-0000-0000ED010000}"/>
    <cellStyle name="Accent4 2" xfId="330" xr:uid="{00000000-0005-0000-0000-0000EE010000}"/>
    <cellStyle name="Accent4 3" xfId="331" xr:uid="{00000000-0005-0000-0000-0000EF010000}"/>
    <cellStyle name="Accent4 4" xfId="332" xr:uid="{00000000-0005-0000-0000-0000F0010000}"/>
    <cellStyle name="Accent4 5" xfId="333" xr:uid="{00000000-0005-0000-0000-0000F1010000}"/>
    <cellStyle name="Accent4 6" xfId="334" xr:uid="{00000000-0005-0000-0000-0000F2010000}"/>
    <cellStyle name="Accent4 6 2" xfId="20875" xr:uid="{00000000-0005-0000-0000-0000F3010000}"/>
    <cellStyle name="Accent5 2" xfId="335" xr:uid="{00000000-0005-0000-0000-0000F4010000}"/>
    <cellStyle name="Accent5 3" xfId="336" xr:uid="{00000000-0005-0000-0000-0000F5010000}"/>
    <cellStyle name="Accent5 4" xfId="337" xr:uid="{00000000-0005-0000-0000-0000F6010000}"/>
    <cellStyle name="Accent5 5" xfId="338" xr:uid="{00000000-0005-0000-0000-0000F7010000}"/>
    <cellStyle name="Accent5 6" xfId="339" xr:uid="{00000000-0005-0000-0000-0000F8010000}"/>
    <cellStyle name="Accent5 6 2" xfId="20876" xr:uid="{00000000-0005-0000-0000-0000F9010000}"/>
    <cellStyle name="Accent6 2" xfId="340" xr:uid="{00000000-0005-0000-0000-0000FA010000}"/>
    <cellStyle name="Accent6 3" xfId="341" xr:uid="{00000000-0005-0000-0000-0000FB010000}"/>
    <cellStyle name="Accent6 4" xfId="342" xr:uid="{00000000-0005-0000-0000-0000FC010000}"/>
    <cellStyle name="Accent6 5" xfId="343" xr:uid="{00000000-0005-0000-0000-0000FD010000}"/>
    <cellStyle name="Accent6 6" xfId="344" xr:uid="{00000000-0005-0000-0000-0000FE010000}"/>
    <cellStyle name="Accent6 6 2" xfId="20877" xr:uid="{00000000-0005-0000-0000-0000FF010000}"/>
    <cellStyle name="Avertissement 2" xfId="345" xr:uid="{00000000-0005-0000-0000-000000020000}"/>
    <cellStyle name="Avertissement 3" xfId="346" xr:uid="{00000000-0005-0000-0000-000001020000}"/>
    <cellStyle name="Avertissement 4" xfId="347" xr:uid="{00000000-0005-0000-0000-000002020000}"/>
    <cellStyle name="Avertissement 5" xfId="348" xr:uid="{00000000-0005-0000-0000-000003020000}"/>
    <cellStyle name="Avertissement 6" xfId="349" xr:uid="{00000000-0005-0000-0000-000004020000}"/>
    <cellStyle name="Avertissement 6 2" xfId="20878" xr:uid="{00000000-0005-0000-0000-000005020000}"/>
    <cellStyle name="Bad" xfId="350" xr:uid="{00000000-0005-0000-0000-000006020000}"/>
    <cellStyle name="Calcul 2" xfId="351" xr:uid="{00000000-0005-0000-0000-000007020000}"/>
    <cellStyle name="Calcul 2 10" xfId="352" xr:uid="{00000000-0005-0000-0000-000008020000}"/>
    <cellStyle name="Calcul 2 10 10" xfId="353" xr:uid="{00000000-0005-0000-0000-000009020000}"/>
    <cellStyle name="Calcul 2 10 10 2" xfId="20880" xr:uid="{00000000-0005-0000-0000-00000A020000}"/>
    <cellStyle name="Calcul 2 10 11" xfId="20879" xr:uid="{00000000-0005-0000-0000-00000B020000}"/>
    <cellStyle name="Calcul 2 10 2" xfId="354" xr:uid="{00000000-0005-0000-0000-00000C020000}"/>
    <cellStyle name="Calcul 2 10 2 2" xfId="355" xr:uid="{00000000-0005-0000-0000-00000D020000}"/>
    <cellStyle name="Calcul 2 10 2 2 2" xfId="20882" xr:uid="{00000000-0005-0000-0000-00000E020000}"/>
    <cellStyle name="Calcul 2 10 2 3" xfId="356" xr:uid="{00000000-0005-0000-0000-00000F020000}"/>
    <cellStyle name="Calcul 2 10 2 3 2" xfId="20883" xr:uid="{00000000-0005-0000-0000-000010020000}"/>
    <cellStyle name="Calcul 2 10 2 4" xfId="357" xr:uid="{00000000-0005-0000-0000-000011020000}"/>
    <cellStyle name="Calcul 2 10 2 4 2" xfId="20884" xr:uid="{00000000-0005-0000-0000-000012020000}"/>
    <cellStyle name="Calcul 2 10 2 5" xfId="358" xr:uid="{00000000-0005-0000-0000-000013020000}"/>
    <cellStyle name="Calcul 2 10 2 5 2" xfId="20885" xr:uid="{00000000-0005-0000-0000-000014020000}"/>
    <cellStyle name="Calcul 2 10 2 6" xfId="359" xr:uid="{00000000-0005-0000-0000-000015020000}"/>
    <cellStyle name="Calcul 2 10 2 6 2" xfId="20886" xr:uid="{00000000-0005-0000-0000-000016020000}"/>
    <cellStyle name="Calcul 2 10 2 7" xfId="360" xr:uid="{00000000-0005-0000-0000-000017020000}"/>
    <cellStyle name="Calcul 2 10 2 7 2" xfId="20887" xr:uid="{00000000-0005-0000-0000-000018020000}"/>
    <cellStyle name="Calcul 2 10 2 8" xfId="361" xr:uid="{00000000-0005-0000-0000-000019020000}"/>
    <cellStyle name="Calcul 2 10 2 8 2" xfId="20888" xr:uid="{00000000-0005-0000-0000-00001A020000}"/>
    <cellStyle name="Calcul 2 10 2 9" xfId="20881" xr:uid="{00000000-0005-0000-0000-00001B020000}"/>
    <cellStyle name="Calcul 2 10 3" xfId="362" xr:uid="{00000000-0005-0000-0000-00001C020000}"/>
    <cellStyle name="Calcul 2 10 3 2" xfId="363" xr:uid="{00000000-0005-0000-0000-00001D020000}"/>
    <cellStyle name="Calcul 2 10 3 2 2" xfId="20890" xr:uid="{00000000-0005-0000-0000-00001E020000}"/>
    <cellStyle name="Calcul 2 10 3 3" xfId="364" xr:uid="{00000000-0005-0000-0000-00001F020000}"/>
    <cellStyle name="Calcul 2 10 3 3 2" xfId="20891" xr:uid="{00000000-0005-0000-0000-000020020000}"/>
    <cellStyle name="Calcul 2 10 3 4" xfId="365" xr:uid="{00000000-0005-0000-0000-000021020000}"/>
    <cellStyle name="Calcul 2 10 3 4 2" xfId="20892" xr:uid="{00000000-0005-0000-0000-000022020000}"/>
    <cellStyle name="Calcul 2 10 3 5" xfId="366" xr:uid="{00000000-0005-0000-0000-000023020000}"/>
    <cellStyle name="Calcul 2 10 3 5 2" xfId="20893" xr:uid="{00000000-0005-0000-0000-000024020000}"/>
    <cellStyle name="Calcul 2 10 3 6" xfId="367" xr:uid="{00000000-0005-0000-0000-000025020000}"/>
    <cellStyle name="Calcul 2 10 3 6 2" xfId="20894" xr:uid="{00000000-0005-0000-0000-000026020000}"/>
    <cellStyle name="Calcul 2 10 3 7" xfId="368" xr:uid="{00000000-0005-0000-0000-000027020000}"/>
    <cellStyle name="Calcul 2 10 3 7 2" xfId="20895" xr:uid="{00000000-0005-0000-0000-000028020000}"/>
    <cellStyle name="Calcul 2 10 3 8" xfId="20889" xr:uid="{00000000-0005-0000-0000-000029020000}"/>
    <cellStyle name="Calcul 2 10 4" xfId="369" xr:uid="{00000000-0005-0000-0000-00002A020000}"/>
    <cellStyle name="Calcul 2 10 4 2" xfId="370" xr:uid="{00000000-0005-0000-0000-00002B020000}"/>
    <cellStyle name="Calcul 2 10 4 2 2" xfId="20897" xr:uid="{00000000-0005-0000-0000-00002C020000}"/>
    <cellStyle name="Calcul 2 10 4 3" xfId="20896" xr:uid="{00000000-0005-0000-0000-00002D020000}"/>
    <cellStyle name="Calcul 2 10 5" xfId="371" xr:uid="{00000000-0005-0000-0000-00002E020000}"/>
    <cellStyle name="Calcul 2 10 5 2" xfId="20898" xr:uid="{00000000-0005-0000-0000-00002F020000}"/>
    <cellStyle name="Calcul 2 10 6" xfId="372" xr:uid="{00000000-0005-0000-0000-000030020000}"/>
    <cellStyle name="Calcul 2 10 6 2" xfId="20899" xr:uid="{00000000-0005-0000-0000-000031020000}"/>
    <cellStyle name="Calcul 2 10 7" xfId="373" xr:uid="{00000000-0005-0000-0000-000032020000}"/>
    <cellStyle name="Calcul 2 10 7 2" xfId="20900" xr:uid="{00000000-0005-0000-0000-000033020000}"/>
    <cellStyle name="Calcul 2 10 8" xfId="374" xr:uid="{00000000-0005-0000-0000-000034020000}"/>
    <cellStyle name="Calcul 2 10 8 2" xfId="20901" xr:uid="{00000000-0005-0000-0000-000035020000}"/>
    <cellStyle name="Calcul 2 10 9" xfId="375" xr:uid="{00000000-0005-0000-0000-000036020000}"/>
    <cellStyle name="Calcul 2 10 9 2" xfId="20902" xr:uid="{00000000-0005-0000-0000-000037020000}"/>
    <cellStyle name="Calcul 2 11" xfId="376" xr:uid="{00000000-0005-0000-0000-000038020000}"/>
    <cellStyle name="Calcul 2 11 10" xfId="377" xr:uid="{00000000-0005-0000-0000-000039020000}"/>
    <cellStyle name="Calcul 2 11 10 2" xfId="20904" xr:uid="{00000000-0005-0000-0000-00003A020000}"/>
    <cellStyle name="Calcul 2 11 11" xfId="20903" xr:uid="{00000000-0005-0000-0000-00003B020000}"/>
    <cellStyle name="Calcul 2 11 2" xfId="378" xr:uid="{00000000-0005-0000-0000-00003C020000}"/>
    <cellStyle name="Calcul 2 11 2 2" xfId="379" xr:uid="{00000000-0005-0000-0000-00003D020000}"/>
    <cellStyle name="Calcul 2 11 2 2 2" xfId="20906" xr:uid="{00000000-0005-0000-0000-00003E020000}"/>
    <cellStyle name="Calcul 2 11 2 3" xfId="380" xr:uid="{00000000-0005-0000-0000-00003F020000}"/>
    <cellStyle name="Calcul 2 11 2 3 2" xfId="20907" xr:uid="{00000000-0005-0000-0000-000040020000}"/>
    <cellStyle name="Calcul 2 11 2 4" xfId="381" xr:uid="{00000000-0005-0000-0000-000041020000}"/>
    <cellStyle name="Calcul 2 11 2 4 2" xfId="20908" xr:uid="{00000000-0005-0000-0000-000042020000}"/>
    <cellStyle name="Calcul 2 11 2 5" xfId="382" xr:uid="{00000000-0005-0000-0000-000043020000}"/>
    <cellStyle name="Calcul 2 11 2 5 2" xfId="20909" xr:uid="{00000000-0005-0000-0000-000044020000}"/>
    <cellStyle name="Calcul 2 11 2 6" xfId="383" xr:uid="{00000000-0005-0000-0000-000045020000}"/>
    <cellStyle name="Calcul 2 11 2 6 2" xfId="20910" xr:uid="{00000000-0005-0000-0000-000046020000}"/>
    <cellStyle name="Calcul 2 11 2 7" xfId="384" xr:uid="{00000000-0005-0000-0000-000047020000}"/>
    <cellStyle name="Calcul 2 11 2 7 2" xfId="20911" xr:uid="{00000000-0005-0000-0000-000048020000}"/>
    <cellStyle name="Calcul 2 11 2 8" xfId="385" xr:uid="{00000000-0005-0000-0000-000049020000}"/>
    <cellStyle name="Calcul 2 11 2 8 2" xfId="20912" xr:uid="{00000000-0005-0000-0000-00004A020000}"/>
    <cellStyle name="Calcul 2 11 2 9" xfId="20905" xr:uid="{00000000-0005-0000-0000-00004B020000}"/>
    <cellStyle name="Calcul 2 11 3" xfId="386" xr:uid="{00000000-0005-0000-0000-00004C020000}"/>
    <cellStyle name="Calcul 2 11 3 2" xfId="387" xr:uid="{00000000-0005-0000-0000-00004D020000}"/>
    <cellStyle name="Calcul 2 11 3 2 2" xfId="20914" xr:uid="{00000000-0005-0000-0000-00004E020000}"/>
    <cellStyle name="Calcul 2 11 3 3" xfId="388" xr:uid="{00000000-0005-0000-0000-00004F020000}"/>
    <cellStyle name="Calcul 2 11 3 3 2" xfId="20915" xr:uid="{00000000-0005-0000-0000-000050020000}"/>
    <cellStyle name="Calcul 2 11 3 4" xfId="389" xr:uid="{00000000-0005-0000-0000-000051020000}"/>
    <cellStyle name="Calcul 2 11 3 4 2" xfId="20916" xr:uid="{00000000-0005-0000-0000-000052020000}"/>
    <cellStyle name="Calcul 2 11 3 5" xfId="390" xr:uid="{00000000-0005-0000-0000-000053020000}"/>
    <cellStyle name="Calcul 2 11 3 5 2" xfId="20917" xr:uid="{00000000-0005-0000-0000-000054020000}"/>
    <cellStyle name="Calcul 2 11 3 6" xfId="391" xr:uid="{00000000-0005-0000-0000-000055020000}"/>
    <cellStyle name="Calcul 2 11 3 6 2" xfId="20918" xr:uid="{00000000-0005-0000-0000-000056020000}"/>
    <cellStyle name="Calcul 2 11 3 7" xfId="392" xr:uid="{00000000-0005-0000-0000-000057020000}"/>
    <cellStyle name="Calcul 2 11 3 7 2" xfId="20919" xr:uid="{00000000-0005-0000-0000-000058020000}"/>
    <cellStyle name="Calcul 2 11 3 8" xfId="20913" xr:uid="{00000000-0005-0000-0000-000059020000}"/>
    <cellStyle name="Calcul 2 11 4" xfId="393" xr:uid="{00000000-0005-0000-0000-00005A020000}"/>
    <cellStyle name="Calcul 2 11 4 2" xfId="394" xr:uid="{00000000-0005-0000-0000-00005B020000}"/>
    <cellStyle name="Calcul 2 11 4 2 2" xfId="20921" xr:uid="{00000000-0005-0000-0000-00005C020000}"/>
    <cellStyle name="Calcul 2 11 4 3" xfId="20920" xr:uid="{00000000-0005-0000-0000-00005D020000}"/>
    <cellStyle name="Calcul 2 11 5" xfId="395" xr:uid="{00000000-0005-0000-0000-00005E020000}"/>
    <cellStyle name="Calcul 2 11 5 2" xfId="20922" xr:uid="{00000000-0005-0000-0000-00005F020000}"/>
    <cellStyle name="Calcul 2 11 6" xfId="396" xr:uid="{00000000-0005-0000-0000-000060020000}"/>
    <cellStyle name="Calcul 2 11 6 2" xfId="20923" xr:uid="{00000000-0005-0000-0000-000061020000}"/>
    <cellStyle name="Calcul 2 11 7" xfId="397" xr:uid="{00000000-0005-0000-0000-000062020000}"/>
    <cellStyle name="Calcul 2 11 7 2" xfId="20924" xr:uid="{00000000-0005-0000-0000-000063020000}"/>
    <cellStyle name="Calcul 2 11 8" xfId="398" xr:uid="{00000000-0005-0000-0000-000064020000}"/>
    <cellStyle name="Calcul 2 11 8 2" xfId="20925" xr:uid="{00000000-0005-0000-0000-000065020000}"/>
    <cellStyle name="Calcul 2 11 9" xfId="399" xr:uid="{00000000-0005-0000-0000-000066020000}"/>
    <cellStyle name="Calcul 2 11 9 2" xfId="20926" xr:uid="{00000000-0005-0000-0000-000067020000}"/>
    <cellStyle name="Calcul 2 12" xfId="400" xr:uid="{00000000-0005-0000-0000-000068020000}"/>
    <cellStyle name="Calcul 2 12 10" xfId="401" xr:uid="{00000000-0005-0000-0000-000069020000}"/>
    <cellStyle name="Calcul 2 12 10 2" xfId="20928" xr:uid="{00000000-0005-0000-0000-00006A020000}"/>
    <cellStyle name="Calcul 2 12 11" xfId="20927" xr:uid="{00000000-0005-0000-0000-00006B020000}"/>
    <cellStyle name="Calcul 2 12 2" xfId="402" xr:uid="{00000000-0005-0000-0000-00006C020000}"/>
    <cellStyle name="Calcul 2 12 2 2" xfId="403" xr:uid="{00000000-0005-0000-0000-00006D020000}"/>
    <cellStyle name="Calcul 2 12 2 2 2" xfId="20930" xr:uid="{00000000-0005-0000-0000-00006E020000}"/>
    <cellStyle name="Calcul 2 12 2 3" xfId="404" xr:uid="{00000000-0005-0000-0000-00006F020000}"/>
    <cellStyle name="Calcul 2 12 2 3 2" xfId="20931" xr:uid="{00000000-0005-0000-0000-000070020000}"/>
    <cellStyle name="Calcul 2 12 2 4" xfId="405" xr:uid="{00000000-0005-0000-0000-000071020000}"/>
    <cellStyle name="Calcul 2 12 2 4 2" xfId="20932" xr:uid="{00000000-0005-0000-0000-000072020000}"/>
    <cellStyle name="Calcul 2 12 2 5" xfId="406" xr:uid="{00000000-0005-0000-0000-000073020000}"/>
    <cellStyle name="Calcul 2 12 2 5 2" xfId="20933" xr:uid="{00000000-0005-0000-0000-000074020000}"/>
    <cellStyle name="Calcul 2 12 2 6" xfId="407" xr:uid="{00000000-0005-0000-0000-000075020000}"/>
    <cellStyle name="Calcul 2 12 2 6 2" xfId="20934" xr:uid="{00000000-0005-0000-0000-000076020000}"/>
    <cellStyle name="Calcul 2 12 2 7" xfId="408" xr:uid="{00000000-0005-0000-0000-000077020000}"/>
    <cellStyle name="Calcul 2 12 2 7 2" xfId="20935" xr:uid="{00000000-0005-0000-0000-000078020000}"/>
    <cellStyle name="Calcul 2 12 2 8" xfId="409" xr:uid="{00000000-0005-0000-0000-000079020000}"/>
    <cellStyle name="Calcul 2 12 2 8 2" xfId="20936" xr:uid="{00000000-0005-0000-0000-00007A020000}"/>
    <cellStyle name="Calcul 2 12 2 9" xfId="20929" xr:uid="{00000000-0005-0000-0000-00007B020000}"/>
    <cellStyle name="Calcul 2 12 3" xfId="410" xr:uid="{00000000-0005-0000-0000-00007C020000}"/>
    <cellStyle name="Calcul 2 12 3 2" xfId="411" xr:uid="{00000000-0005-0000-0000-00007D020000}"/>
    <cellStyle name="Calcul 2 12 3 2 2" xfId="20938" xr:uid="{00000000-0005-0000-0000-00007E020000}"/>
    <cellStyle name="Calcul 2 12 3 3" xfId="412" xr:uid="{00000000-0005-0000-0000-00007F020000}"/>
    <cellStyle name="Calcul 2 12 3 3 2" xfId="20939" xr:uid="{00000000-0005-0000-0000-000080020000}"/>
    <cellStyle name="Calcul 2 12 3 4" xfId="413" xr:uid="{00000000-0005-0000-0000-000081020000}"/>
    <cellStyle name="Calcul 2 12 3 4 2" xfId="20940" xr:uid="{00000000-0005-0000-0000-000082020000}"/>
    <cellStyle name="Calcul 2 12 3 5" xfId="414" xr:uid="{00000000-0005-0000-0000-000083020000}"/>
    <cellStyle name="Calcul 2 12 3 5 2" xfId="20941" xr:uid="{00000000-0005-0000-0000-000084020000}"/>
    <cellStyle name="Calcul 2 12 3 6" xfId="415" xr:uid="{00000000-0005-0000-0000-000085020000}"/>
    <cellStyle name="Calcul 2 12 3 6 2" xfId="20942" xr:uid="{00000000-0005-0000-0000-000086020000}"/>
    <cellStyle name="Calcul 2 12 3 7" xfId="416" xr:uid="{00000000-0005-0000-0000-000087020000}"/>
    <cellStyle name="Calcul 2 12 3 7 2" xfId="20943" xr:uid="{00000000-0005-0000-0000-000088020000}"/>
    <cellStyle name="Calcul 2 12 3 8" xfId="20937" xr:uid="{00000000-0005-0000-0000-000089020000}"/>
    <cellStyle name="Calcul 2 12 4" xfId="417" xr:uid="{00000000-0005-0000-0000-00008A020000}"/>
    <cellStyle name="Calcul 2 12 4 2" xfId="418" xr:uid="{00000000-0005-0000-0000-00008B020000}"/>
    <cellStyle name="Calcul 2 12 4 2 2" xfId="20945" xr:uid="{00000000-0005-0000-0000-00008C020000}"/>
    <cellStyle name="Calcul 2 12 4 3" xfId="20944" xr:uid="{00000000-0005-0000-0000-00008D020000}"/>
    <cellStyle name="Calcul 2 12 5" xfId="419" xr:uid="{00000000-0005-0000-0000-00008E020000}"/>
    <cellStyle name="Calcul 2 12 5 2" xfId="20946" xr:uid="{00000000-0005-0000-0000-00008F020000}"/>
    <cellStyle name="Calcul 2 12 6" xfId="420" xr:uid="{00000000-0005-0000-0000-000090020000}"/>
    <cellStyle name="Calcul 2 12 6 2" xfId="20947" xr:uid="{00000000-0005-0000-0000-000091020000}"/>
    <cellStyle name="Calcul 2 12 7" xfId="421" xr:uid="{00000000-0005-0000-0000-000092020000}"/>
    <cellStyle name="Calcul 2 12 7 2" xfId="20948" xr:uid="{00000000-0005-0000-0000-000093020000}"/>
    <cellStyle name="Calcul 2 12 8" xfId="422" xr:uid="{00000000-0005-0000-0000-000094020000}"/>
    <cellStyle name="Calcul 2 12 8 2" xfId="20949" xr:uid="{00000000-0005-0000-0000-000095020000}"/>
    <cellStyle name="Calcul 2 12 9" xfId="423" xr:uid="{00000000-0005-0000-0000-000096020000}"/>
    <cellStyle name="Calcul 2 12 9 2" xfId="20950" xr:uid="{00000000-0005-0000-0000-000097020000}"/>
    <cellStyle name="Calcul 2 13" xfId="424" xr:uid="{00000000-0005-0000-0000-000098020000}"/>
    <cellStyle name="Calcul 2 13 10" xfId="425" xr:uid="{00000000-0005-0000-0000-000099020000}"/>
    <cellStyle name="Calcul 2 13 10 2" xfId="20952" xr:uid="{00000000-0005-0000-0000-00009A020000}"/>
    <cellStyle name="Calcul 2 13 11" xfId="20951" xr:uid="{00000000-0005-0000-0000-00009B020000}"/>
    <cellStyle name="Calcul 2 13 2" xfId="426" xr:uid="{00000000-0005-0000-0000-00009C020000}"/>
    <cellStyle name="Calcul 2 13 2 2" xfId="427" xr:uid="{00000000-0005-0000-0000-00009D020000}"/>
    <cellStyle name="Calcul 2 13 2 2 2" xfId="20954" xr:uid="{00000000-0005-0000-0000-00009E020000}"/>
    <cellStyle name="Calcul 2 13 2 3" xfId="428" xr:uid="{00000000-0005-0000-0000-00009F020000}"/>
    <cellStyle name="Calcul 2 13 2 3 2" xfId="20955" xr:uid="{00000000-0005-0000-0000-0000A0020000}"/>
    <cellStyle name="Calcul 2 13 2 4" xfId="429" xr:uid="{00000000-0005-0000-0000-0000A1020000}"/>
    <cellStyle name="Calcul 2 13 2 4 2" xfId="20956" xr:uid="{00000000-0005-0000-0000-0000A2020000}"/>
    <cellStyle name="Calcul 2 13 2 5" xfId="430" xr:uid="{00000000-0005-0000-0000-0000A3020000}"/>
    <cellStyle name="Calcul 2 13 2 5 2" xfId="20957" xr:uid="{00000000-0005-0000-0000-0000A4020000}"/>
    <cellStyle name="Calcul 2 13 2 6" xfId="431" xr:uid="{00000000-0005-0000-0000-0000A5020000}"/>
    <cellStyle name="Calcul 2 13 2 6 2" xfId="20958" xr:uid="{00000000-0005-0000-0000-0000A6020000}"/>
    <cellStyle name="Calcul 2 13 2 7" xfId="432" xr:uid="{00000000-0005-0000-0000-0000A7020000}"/>
    <cellStyle name="Calcul 2 13 2 7 2" xfId="20959" xr:uid="{00000000-0005-0000-0000-0000A8020000}"/>
    <cellStyle name="Calcul 2 13 2 8" xfId="433" xr:uid="{00000000-0005-0000-0000-0000A9020000}"/>
    <cellStyle name="Calcul 2 13 2 8 2" xfId="20960" xr:uid="{00000000-0005-0000-0000-0000AA020000}"/>
    <cellStyle name="Calcul 2 13 2 9" xfId="20953" xr:uid="{00000000-0005-0000-0000-0000AB020000}"/>
    <cellStyle name="Calcul 2 13 3" xfId="434" xr:uid="{00000000-0005-0000-0000-0000AC020000}"/>
    <cellStyle name="Calcul 2 13 3 2" xfId="435" xr:uid="{00000000-0005-0000-0000-0000AD020000}"/>
    <cellStyle name="Calcul 2 13 3 2 2" xfId="20962" xr:uid="{00000000-0005-0000-0000-0000AE020000}"/>
    <cellStyle name="Calcul 2 13 3 3" xfId="436" xr:uid="{00000000-0005-0000-0000-0000AF020000}"/>
    <cellStyle name="Calcul 2 13 3 3 2" xfId="20963" xr:uid="{00000000-0005-0000-0000-0000B0020000}"/>
    <cellStyle name="Calcul 2 13 3 4" xfId="437" xr:uid="{00000000-0005-0000-0000-0000B1020000}"/>
    <cellStyle name="Calcul 2 13 3 4 2" xfId="20964" xr:uid="{00000000-0005-0000-0000-0000B2020000}"/>
    <cellStyle name="Calcul 2 13 3 5" xfId="438" xr:uid="{00000000-0005-0000-0000-0000B3020000}"/>
    <cellStyle name="Calcul 2 13 3 5 2" xfId="20965" xr:uid="{00000000-0005-0000-0000-0000B4020000}"/>
    <cellStyle name="Calcul 2 13 3 6" xfId="439" xr:uid="{00000000-0005-0000-0000-0000B5020000}"/>
    <cellStyle name="Calcul 2 13 3 6 2" xfId="20966" xr:uid="{00000000-0005-0000-0000-0000B6020000}"/>
    <cellStyle name="Calcul 2 13 3 7" xfId="440" xr:uid="{00000000-0005-0000-0000-0000B7020000}"/>
    <cellStyle name="Calcul 2 13 3 7 2" xfId="20967" xr:uid="{00000000-0005-0000-0000-0000B8020000}"/>
    <cellStyle name="Calcul 2 13 3 8" xfId="20961" xr:uid="{00000000-0005-0000-0000-0000B9020000}"/>
    <cellStyle name="Calcul 2 13 4" xfId="441" xr:uid="{00000000-0005-0000-0000-0000BA020000}"/>
    <cellStyle name="Calcul 2 13 4 2" xfId="442" xr:uid="{00000000-0005-0000-0000-0000BB020000}"/>
    <cellStyle name="Calcul 2 13 4 2 2" xfId="20969" xr:uid="{00000000-0005-0000-0000-0000BC020000}"/>
    <cellStyle name="Calcul 2 13 4 3" xfId="20968" xr:uid="{00000000-0005-0000-0000-0000BD020000}"/>
    <cellStyle name="Calcul 2 13 5" xfId="443" xr:uid="{00000000-0005-0000-0000-0000BE020000}"/>
    <cellStyle name="Calcul 2 13 5 2" xfId="20970" xr:uid="{00000000-0005-0000-0000-0000BF020000}"/>
    <cellStyle name="Calcul 2 13 6" xfId="444" xr:uid="{00000000-0005-0000-0000-0000C0020000}"/>
    <cellStyle name="Calcul 2 13 6 2" xfId="20971" xr:uid="{00000000-0005-0000-0000-0000C1020000}"/>
    <cellStyle name="Calcul 2 13 7" xfId="445" xr:uid="{00000000-0005-0000-0000-0000C2020000}"/>
    <cellStyle name="Calcul 2 13 7 2" xfId="20972" xr:uid="{00000000-0005-0000-0000-0000C3020000}"/>
    <cellStyle name="Calcul 2 13 8" xfId="446" xr:uid="{00000000-0005-0000-0000-0000C4020000}"/>
    <cellStyle name="Calcul 2 13 8 2" xfId="20973" xr:uid="{00000000-0005-0000-0000-0000C5020000}"/>
    <cellStyle name="Calcul 2 13 9" xfId="447" xr:uid="{00000000-0005-0000-0000-0000C6020000}"/>
    <cellStyle name="Calcul 2 13 9 2" xfId="20974" xr:uid="{00000000-0005-0000-0000-0000C7020000}"/>
    <cellStyle name="Calcul 2 14" xfId="448" xr:uid="{00000000-0005-0000-0000-0000C8020000}"/>
    <cellStyle name="Calcul 2 14 10" xfId="449" xr:uid="{00000000-0005-0000-0000-0000C9020000}"/>
    <cellStyle name="Calcul 2 14 10 2" xfId="20976" xr:uid="{00000000-0005-0000-0000-0000CA020000}"/>
    <cellStyle name="Calcul 2 14 11" xfId="20975" xr:uid="{00000000-0005-0000-0000-0000CB020000}"/>
    <cellStyle name="Calcul 2 14 2" xfId="450" xr:uid="{00000000-0005-0000-0000-0000CC020000}"/>
    <cellStyle name="Calcul 2 14 2 2" xfId="451" xr:uid="{00000000-0005-0000-0000-0000CD020000}"/>
    <cellStyle name="Calcul 2 14 2 2 2" xfId="20978" xr:uid="{00000000-0005-0000-0000-0000CE020000}"/>
    <cellStyle name="Calcul 2 14 2 3" xfId="452" xr:uid="{00000000-0005-0000-0000-0000CF020000}"/>
    <cellStyle name="Calcul 2 14 2 3 2" xfId="20979" xr:uid="{00000000-0005-0000-0000-0000D0020000}"/>
    <cellStyle name="Calcul 2 14 2 4" xfId="453" xr:uid="{00000000-0005-0000-0000-0000D1020000}"/>
    <cellStyle name="Calcul 2 14 2 4 2" xfId="20980" xr:uid="{00000000-0005-0000-0000-0000D2020000}"/>
    <cellStyle name="Calcul 2 14 2 5" xfId="454" xr:uid="{00000000-0005-0000-0000-0000D3020000}"/>
    <cellStyle name="Calcul 2 14 2 5 2" xfId="20981" xr:uid="{00000000-0005-0000-0000-0000D4020000}"/>
    <cellStyle name="Calcul 2 14 2 6" xfId="455" xr:uid="{00000000-0005-0000-0000-0000D5020000}"/>
    <cellStyle name="Calcul 2 14 2 6 2" xfId="20982" xr:uid="{00000000-0005-0000-0000-0000D6020000}"/>
    <cellStyle name="Calcul 2 14 2 7" xfId="456" xr:uid="{00000000-0005-0000-0000-0000D7020000}"/>
    <cellStyle name="Calcul 2 14 2 7 2" xfId="20983" xr:uid="{00000000-0005-0000-0000-0000D8020000}"/>
    <cellStyle name="Calcul 2 14 2 8" xfId="457" xr:uid="{00000000-0005-0000-0000-0000D9020000}"/>
    <cellStyle name="Calcul 2 14 2 8 2" xfId="20984" xr:uid="{00000000-0005-0000-0000-0000DA020000}"/>
    <cellStyle name="Calcul 2 14 2 9" xfId="20977" xr:uid="{00000000-0005-0000-0000-0000DB020000}"/>
    <cellStyle name="Calcul 2 14 3" xfId="458" xr:uid="{00000000-0005-0000-0000-0000DC020000}"/>
    <cellStyle name="Calcul 2 14 3 2" xfId="459" xr:uid="{00000000-0005-0000-0000-0000DD020000}"/>
    <cellStyle name="Calcul 2 14 3 2 2" xfId="20986" xr:uid="{00000000-0005-0000-0000-0000DE020000}"/>
    <cellStyle name="Calcul 2 14 3 3" xfId="460" xr:uid="{00000000-0005-0000-0000-0000DF020000}"/>
    <cellStyle name="Calcul 2 14 3 3 2" xfId="20987" xr:uid="{00000000-0005-0000-0000-0000E0020000}"/>
    <cellStyle name="Calcul 2 14 3 4" xfId="461" xr:uid="{00000000-0005-0000-0000-0000E1020000}"/>
    <cellStyle name="Calcul 2 14 3 4 2" xfId="20988" xr:uid="{00000000-0005-0000-0000-0000E2020000}"/>
    <cellStyle name="Calcul 2 14 3 5" xfId="462" xr:uid="{00000000-0005-0000-0000-0000E3020000}"/>
    <cellStyle name="Calcul 2 14 3 5 2" xfId="20989" xr:uid="{00000000-0005-0000-0000-0000E4020000}"/>
    <cellStyle name="Calcul 2 14 3 6" xfId="463" xr:uid="{00000000-0005-0000-0000-0000E5020000}"/>
    <cellStyle name="Calcul 2 14 3 6 2" xfId="20990" xr:uid="{00000000-0005-0000-0000-0000E6020000}"/>
    <cellStyle name="Calcul 2 14 3 7" xfId="464" xr:uid="{00000000-0005-0000-0000-0000E7020000}"/>
    <cellStyle name="Calcul 2 14 3 7 2" xfId="20991" xr:uid="{00000000-0005-0000-0000-0000E8020000}"/>
    <cellStyle name="Calcul 2 14 3 8" xfId="20985" xr:uid="{00000000-0005-0000-0000-0000E9020000}"/>
    <cellStyle name="Calcul 2 14 4" xfId="465" xr:uid="{00000000-0005-0000-0000-0000EA020000}"/>
    <cellStyle name="Calcul 2 14 4 2" xfId="466" xr:uid="{00000000-0005-0000-0000-0000EB020000}"/>
    <cellStyle name="Calcul 2 14 4 2 2" xfId="20993" xr:uid="{00000000-0005-0000-0000-0000EC020000}"/>
    <cellStyle name="Calcul 2 14 4 3" xfId="20992" xr:uid="{00000000-0005-0000-0000-0000ED020000}"/>
    <cellStyle name="Calcul 2 14 5" xfId="467" xr:uid="{00000000-0005-0000-0000-0000EE020000}"/>
    <cellStyle name="Calcul 2 14 5 2" xfId="20994" xr:uid="{00000000-0005-0000-0000-0000EF020000}"/>
    <cellStyle name="Calcul 2 14 6" xfId="468" xr:uid="{00000000-0005-0000-0000-0000F0020000}"/>
    <cellStyle name="Calcul 2 14 6 2" xfId="20995" xr:uid="{00000000-0005-0000-0000-0000F1020000}"/>
    <cellStyle name="Calcul 2 14 7" xfId="469" xr:uid="{00000000-0005-0000-0000-0000F2020000}"/>
    <cellStyle name="Calcul 2 14 7 2" xfId="20996" xr:uid="{00000000-0005-0000-0000-0000F3020000}"/>
    <cellStyle name="Calcul 2 14 8" xfId="470" xr:uid="{00000000-0005-0000-0000-0000F4020000}"/>
    <cellStyle name="Calcul 2 14 8 2" xfId="20997" xr:uid="{00000000-0005-0000-0000-0000F5020000}"/>
    <cellStyle name="Calcul 2 14 9" xfId="471" xr:uid="{00000000-0005-0000-0000-0000F6020000}"/>
    <cellStyle name="Calcul 2 14 9 2" xfId="20998" xr:uid="{00000000-0005-0000-0000-0000F7020000}"/>
    <cellStyle name="Calcul 2 15" xfId="472" xr:uid="{00000000-0005-0000-0000-0000F8020000}"/>
    <cellStyle name="Calcul 2 15 10" xfId="473" xr:uid="{00000000-0005-0000-0000-0000F9020000}"/>
    <cellStyle name="Calcul 2 15 10 2" xfId="21000" xr:uid="{00000000-0005-0000-0000-0000FA020000}"/>
    <cellStyle name="Calcul 2 15 11" xfId="20999" xr:uid="{00000000-0005-0000-0000-0000FB020000}"/>
    <cellStyle name="Calcul 2 15 2" xfId="474" xr:uid="{00000000-0005-0000-0000-0000FC020000}"/>
    <cellStyle name="Calcul 2 15 2 2" xfId="475" xr:uid="{00000000-0005-0000-0000-0000FD020000}"/>
    <cellStyle name="Calcul 2 15 2 2 2" xfId="21002" xr:uid="{00000000-0005-0000-0000-0000FE020000}"/>
    <cellStyle name="Calcul 2 15 2 3" xfId="476" xr:uid="{00000000-0005-0000-0000-0000FF020000}"/>
    <cellStyle name="Calcul 2 15 2 3 2" xfId="21003" xr:uid="{00000000-0005-0000-0000-000000030000}"/>
    <cellStyle name="Calcul 2 15 2 4" xfId="477" xr:uid="{00000000-0005-0000-0000-000001030000}"/>
    <cellStyle name="Calcul 2 15 2 4 2" xfId="21004" xr:uid="{00000000-0005-0000-0000-000002030000}"/>
    <cellStyle name="Calcul 2 15 2 5" xfId="478" xr:uid="{00000000-0005-0000-0000-000003030000}"/>
    <cellStyle name="Calcul 2 15 2 5 2" xfId="21005" xr:uid="{00000000-0005-0000-0000-000004030000}"/>
    <cellStyle name="Calcul 2 15 2 6" xfId="479" xr:uid="{00000000-0005-0000-0000-000005030000}"/>
    <cellStyle name="Calcul 2 15 2 6 2" xfId="21006" xr:uid="{00000000-0005-0000-0000-000006030000}"/>
    <cellStyle name="Calcul 2 15 2 7" xfId="480" xr:uid="{00000000-0005-0000-0000-000007030000}"/>
    <cellStyle name="Calcul 2 15 2 7 2" xfId="21007" xr:uid="{00000000-0005-0000-0000-000008030000}"/>
    <cellStyle name="Calcul 2 15 2 8" xfId="481" xr:uid="{00000000-0005-0000-0000-000009030000}"/>
    <cellStyle name="Calcul 2 15 2 8 2" xfId="21008" xr:uid="{00000000-0005-0000-0000-00000A030000}"/>
    <cellStyle name="Calcul 2 15 2 9" xfId="21001" xr:uid="{00000000-0005-0000-0000-00000B030000}"/>
    <cellStyle name="Calcul 2 15 3" xfId="482" xr:uid="{00000000-0005-0000-0000-00000C030000}"/>
    <cellStyle name="Calcul 2 15 3 2" xfId="483" xr:uid="{00000000-0005-0000-0000-00000D030000}"/>
    <cellStyle name="Calcul 2 15 3 2 2" xfId="21010" xr:uid="{00000000-0005-0000-0000-00000E030000}"/>
    <cellStyle name="Calcul 2 15 3 3" xfId="484" xr:uid="{00000000-0005-0000-0000-00000F030000}"/>
    <cellStyle name="Calcul 2 15 3 3 2" xfId="21011" xr:uid="{00000000-0005-0000-0000-000010030000}"/>
    <cellStyle name="Calcul 2 15 3 4" xfId="485" xr:uid="{00000000-0005-0000-0000-000011030000}"/>
    <cellStyle name="Calcul 2 15 3 4 2" xfId="21012" xr:uid="{00000000-0005-0000-0000-000012030000}"/>
    <cellStyle name="Calcul 2 15 3 5" xfId="486" xr:uid="{00000000-0005-0000-0000-000013030000}"/>
    <cellStyle name="Calcul 2 15 3 5 2" xfId="21013" xr:uid="{00000000-0005-0000-0000-000014030000}"/>
    <cellStyle name="Calcul 2 15 3 6" xfId="487" xr:uid="{00000000-0005-0000-0000-000015030000}"/>
    <cellStyle name="Calcul 2 15 3 6 2" xfId="21014" xr:uid="{00000000-0005-0000-0000-000016030000}"/>
    <cellStyle name="Calcul 2 15 3 7" xfId="488" xr:uid="{00000000-0005-0000-0000-000017030000}"/>
    <cellStyle name="Calcul 2 15 3 7 2" xfId="21015" xr:uid="{00000000-0005-0000-0000-000018030000}"/>
    <cellStyle name="Calcul 2 15 3 8" xfId="21009" xr:uid="{00000000-0005-0000-0000-000019030000}"/>
    <cellStyle name="Calcul 2 15 4" xfId="489" xr:uid="{00000000-0005-0000-0000-00001A030000}"/>
    <cellStyle name="Calcul 2 15 4 2" xfId="490" xr:uid="{00000000-0005-0000-0000-00001B030000}"/>
    <cellStyle name="Calcul 2 15 4 2 2" xfId="21017" xr:uid="{00000000-0005-0000-0000-00001C030000}"/>
    <cellStyle name="Calcul 2 15 4 3" xfId="21016" xr:uid="{00000000-0005-0000-0000-00001D030000}"/>
    <cellStyle name="Calcul 2 15 5" xfId="491" xr:uid="{00000000-0005-0000-0000-00001E030000}"/>
    <cellStyle name="Calcul 2 15 5 2" xfId="21018" xr:uid="{00000000-0005-0000-0000-00001F030000}"/>
    <cellStyle name="Calcul 2 15 6" xfId="492" xr:uid="{00000000-0005-0000-0000-000020030000}"/>
    <cellStyle name="Calcul 2 15 6 2" xfId="21019" xr:uid="{00000000-0005-0000-0000-000021030000}"/>
    <cellStyle name="Calcul 2 15 7" xfId="493" xr:uid="{00000000-0005-0000-0000-000022030000}"/>
    <cellStyle name="Calcul 2 15 7 2" xfId="21020" xr:uid="{00000000-0005-0000-0000-000023030000}"/>
    <cellStyle name="Calcul 2 15 8" xfId="494" xr:uid="{00000000-0005-0000-0000-000024030000}"/>
    <cellStyle name="Calcul 2 15 8 2" xfId="21021" xr:uid="{00000000-0005-0000-0000-000025030000}"/>
    <cellStyle name="Calcul 2 15 9" xfId="495" xr:uid="{00000000-0005-0000-0000-000026030000}"/>
    <cellStyle name="Calcul 2 15 9 2" xfId="21022" xr:uid="{00000000-0005-0000-0000-000027030000}"/>
    <cellStyle name="Calcul 2 16" xfId="496" xr:uid="{00000000-0005-0000-0000-000028030000}"/>
    <cellStyle name="Calcul 2 16 10" xfId="497" xr:uid="{00000000-0005-0000-0000-000029030000}"/>
    <cellStyle name="Calcul 2 16 10 2" xfId="21024" xr:uid="{00000000-0005-0000-0000-00002A030000}"/>
    <cellStyle name="Calcul 2 16 11" xfId="21023" xr:uid="{00000000-0005-0000-0000-00002B030000}"/>
    <cellStyle name="Calcul 2 16 2" xfId="498" xr:uid="{00000000-0005-0000-0000-00002C030000}"/>
    <cellStyle name="Calcul 2 16 2 2" xfId="499" xr:uid="{00000000-0005-0000-0000-00002D030000}"/>
    <cellStyle name="Calcul 2 16 2 2 2" xfId="21026" xr:uid="{00000000-0005-0000-0000-00002E030000}"/>
    <cellStyle name="Calcul 2 16 2 3" xfId="500" xr:uid="{00000000-0005-0000-0000-00002F030000}"/>
    <cellStyle name="Calcul 2 16 2 3 2" xfId="21027" xr:uid="{00000000-0005-0000-0000-000030030000}"/>
    <cellStyle name="Calcul 2 16 2 4" xfId="501" xr:uid="{00000000-0005-0000-0000-000031030000}"/>
    <cellStyle name="Calcul 2 16 2 4 2" xfId="21028" xr:uid="{00000000-0005-0000-0000-000032030000}"/>
    <cellStyle name="Calcul 2 16 2 5" xfId="502" xr:uid="{00000000-0005-0000-0000-000033030000}"/>
    <cellStyle name="Calcul 2 16 2 5 2" xfId="21029" xr:uid="{00000000-0005-0000-0000-000034030000}"/>
    <cellStyle name="Calcul 2 16 2 6" xfId="503" xr:uid="{00000000-0005-0000-0000-000035030000}"/>
    <cellStyle name="Calcul 2 16 2 6 2" xfId="21030" xr:uid="{00000000-0005-0000-0000-000036030000}"/>
    <cellStyle name="Calcul 2 16 2 7" xfId="504" xr:uid="{00000000-0005-0000-0000-000037030000}"/>
    <cellStyle name="Calcul 2 16 2 7 2" xfId="21031" xr:uid="{00000000-0005-0000-0000-000038030000}"/>
    <cellStyle name="Calcul 2 16 2 8" xfId="505" xr:uid="{00000000-0005-0000-0000-000039030000}"/>
    <cellStyle name="Calcul 2 16 2 8 2" xfId="21032" xr:uid="{00000000-0005-0000-0000-00003A030000}"/>
    <cellStyle name="Calcul 2 16 2 9" xfId="21025" xr:uid="{00000000-0005-0000-0000-00003B030000}"/>
    <cellStyle name="Calcul 2 16 3" xfId="506" xr:uid="{00000000-0005-0000-0000-00003C030000}"/>
    <cellStyle name="Calcul 2 16 3 2" xfId="507" xr:uid="{00000000-0005-0000-0000-00003D030000}"/>
    <cellStyle name="Calcul 2 16 3 2 2" xfId="21034" xr:uid="{00000000-0005-0000-0000-00003E030000}"/>
    <cellStyle name="Calcul 2 16 3 3" xfId="508" xr:uid="{00000000-0005-0000-0000-00003F030000}"/>
    <cellStyle name="Calcul 2 16 3 3 2" xfId="21035" xr:uid="{00000000-0005-0000-0000-000040030000}"/>
    <cellStyle name="Calcul 2 16 3 4" xfId="509" xr:uid="{00000000-0005-0000-0000-000041030000}"/>
    <cellStyle name="Calcul 2 16 3 4 2" xfId="21036" xr:uid="{00000000-0005-0000-0000-000042030000}"/>
    <cellStyle name="Calcul 2 16 3 5" xfId="510" xr:uid="{00000000-0005-0000-0000-000043030000}"/>
    <cellStyle name="Calcul 2 16 3 5 2" xfId="21037" xr:uid="{00000000-0005-0000-0000-000044030000}"/>
    <cellStyle name="Calcul 2 16 3 6" xfId="511" xr:uid="{00000000-0005-0000-0000-000045030000}"/>
    <cellStyle name="Calcul 2 16 3 6 2" xfId="21038" xr:uid="{00000000-0005-0000-0000-000046030000}"/>
    <cellStyle name="Calcul 2 16 3 7" xfId="512" xr:uid="{00000000-0005-0000-0000-000047030000}"/>
    <cellStyle name="Calcul 2 16 3 7 2" xfId="21039" xr:uid="{00000000-0005-0000-0000-000048030000}"/>
    <cellStyle name="Calcul 2 16 3 8" xfId="21033" xr:uid="{00000000-0005-0000-0000-000049030000}"/>
    <cellStyle name="Calcul 2 16 4" xfId="513" xr:uid="{00000000-0005-0000-0000-00004A030000}"/>
    <cellStyle name="Calcul 2 16 4 2" xfId="514" xr:uid="{00000000-0005-0000-0000-00004B030000}"/>
    <cellStyle name="Calcul 2 16 4 2 2" xfId="21041" xr:uid="{00000000-0005-0000-0000-00004C030000}"/>
    <cellStyle name="Calcul 2 16 4 3" xfId="21040" xr:uid="{00000000-0005-0000-0000-00004D030000}"/>
    <cellStyle name="Calcul 2 16 5" xfId="515" xr:uid="{00000000-0005-0000-0000-00004E030000}"/>
    <cellStyle name="Calcul 2 16 5 2" xfId="21042" xr:uid="{00000000-0005-0000-0000-00004F030000}"/>
    <cellStyle name="Calcul 2 16 6" xfId="516" xr:uid="{00000000-0005-0000-0000-000050030000}"/>
    <cellStyle name="Calcul 2 16 6 2" xfId="21043" xr:uid="{00000000-0005-0000-0000-000051030000}"/>
    <cellStyle name="Calcul 2 16 7" xfId="517" xr:uid="{00000000-0005-0000-0000-000052030000}"/>
    <cellStyle name="Calcul 2 16 7 2" xfId="21044" xr:uid="{00000000-0005-0000-0000-000053030000}"/>
    <cellStyle name="Calcul 2 16 8" xfId="518" xr:uid="{00000000-0005-0000-0000-000054030000}"/>
    <cellStyle name="Calcul 2 16 8 2" xfId="21045" xr:uid="{00000000-0005-0000-0000-000055030000}"/>
    <cellStyle name="Calcul 2 16 9" xfId="519" xr:uid="{00000000-0005-0000-0000-000056030000}"/>
    <cellStyle name="Calcul 2 16 9 2" xfId="21046" xr:uid="{00000000-0005-0000-0000-000057030000}"/>
    <cellStyle name="Calcul 2 17" xfId="520" xr:uid="{00000000-0005-0000-0000-000058030000}"/>
    <cellStyle name="Calcul 2 17 2" xfId="21047" xr:uid="{00000000-0005-0000-0000-000059030000}"/>
    <cellStyle name="Calcul 2 18" xfId="521" xr:uid="{00000000-0005-0000-0000-00005A030000}"/>
    <cellStyle name="Calcul 2 18 2" xfId="21048" xr:uid="{00000000-0005-0000-0000-00005B030000}"/>
    <cellStyle name="Calcul 2 19" xfId="522" xr:uid="{00000000-0005-0000-0000-00005C030000}"/>
    <cellStyle name="Calcul 2 19 2" xfId="21049" xr:uid="{00000000-0005-0000-0000-00005D030000}"/>
    <cellStyle name="Calcul 2 2" xfId="523" xr:uid="{00000000-0005-0000-0000-00005E030000}"/>
    <cellStyle name="Calcul 2 2 10" xfId="524" xr:uid="{00000000-0005-0000-0000-00005F030000}"/>
    <cellStyle name="Calcul 2 2 10 10" xfId="525" xr:uid="{00000000-0005-0000-0000-000060030000}"/>
    <cellStyle name="Calcul 2 2 10 10 2" xfId="21051" xr:uid="{00000000-0005-0000-0000-000061030000}"/>
    <cellStyle name="Calcul 2 2 10 11" xfId="21050" xr:uid="{00000000-0005-0000-0000-000062030000}"/>
    <cellStyle name="Calcul 2 2 10 2" xfId="526" xr:uid="{00000000-0005-0000-0000-000063030000}"/>
    <cellStyle name="Calcul 2 2 10 2 2" xfId="527" xr:uid="{00000000-0005-0000-0000-000064030000}"/>
    <cellStyle name="Calcul 2 2 10 2 2 2" xfId="21053" xr:uid="{00000000-0005-0000-0000-000065030000}"/>
    <cellStyle name="Calcul 2 2 10 2 3" xfId="528" xr:uid="{00000000-0005-0000-0000-000066030000}"/>
    <cellStyle name="Calcul 2 2 10 2 3 2" xfId="21054" xr:uid="{00000000-0005-0000-0000-000067030000}"/>
    <cellStyle name="Calcul 2 2 10 2 4" xfId="529" xr:uid="{00000000-0005-0000-0000-000068030000}"/>
    <cellStyle name="Calcul 2 2 10 2 4 2" xfId="21055" xr:uid="{00000000-0005-0000-0000-000069030000}"/>
    <cellStyle name="Calcul 2 2 10 2 5" xfId="530" xr:uid="{00000000-0005-0000-0000-00006A030000}"/>
    <cellStyle name="Calcul 2 2 10 2 5 2" xfId="21056" xr:uid="{00000000-0005-0000-0000-00006B030000}"/>
    <cellStyle name="Calcul 2 2 10 2 6" xfId="531" xr:uid="{00000000-0005-0000-0000-00006C030000}"/>
    <cellStyle name="Calcul 2 2 10 2 6 2" xfId="21057" xr:uid="{00000000-0005-0000-0000-00006D030000}"/>
    <cellStyle name="Calcul 2 2 10 2 7" xfId="532" xr:uid="{00000000-0005-0000-0000-00006E030000}"/>
    <cellStyle name="Calcul 2 2 10 2 7 2" xfId="21058" xr:uid="{00000000-0005-0000-0000-00006F030000}"/>
    <cellStyle name="Calcul 2 2 10 2 8" xfId="533" xr:uid="{00000000-0005-0000-0000-000070030000}"/>
    <cellStyle name="Calcul 2 2 10 2 8 2" xfId="21059" xr:uid="{00000000-0005-0000-0000-000071030000}"/>
    <cellStyle name="Calcul 2 2 10 2 9" xfId="21052" xr:uid="{00000000-0005-0000-0000-000072030000}"/>
    <cellStyle name="Calcul 2 2 10 3" xfId="534" xr:uid="{00000000-0005-0000-0000-000073030000}"/>
    <cellStyle name="Calcul 2 2 10 3 2" xfId="535" xr:uid="{00000000-0005-0000-0000-000074030000}"/>
    <cellStyle name="Calcul 2 2 10 3 2 2" xfId="21061" xr:uid="{00000000-0005-0000-0000-000075030000}"/>
    <cellStyle name="Calcul 2 2 10 3 3" xfId="536" xr:uid="{00000000-0005-0000-0000-000076030000}"/>
    <cellStyle name="Calcul 2 2 10 3 3 2" xfId="21062" xr:uid="{00000000-0005-0000-0000-000077030000}"/>
    <cellStyle name="Calcul 2 2 10 3 4" xfId="537" xr:uid="{00000000-0005-0000-0000-000078030000}"/>
    <cellStyle name="Calcul 2 2 10 3 4 2" xfId="21063" xr:uid="{00000000-0005-0000-0000-000079030000}"/>
    <cellStyle name="Calcul 2 2 10 3 5" xfId="538" xr:uid="{00000000-0005-0000-0000-00007A030000}"/>
    <cellStyle name="Calcul 2 2 10 3 5 2" xfId="21064" xr:uid="{00000000-0005-0000-0000-00007B030000}"/>
    <cellStyle name="Calcul 2 2 10 3 6" xfId="539" xr:uid="{00000000-0005-0000-0000-00007C030000}"/>
    <cellStyle name="Calcul 2 2 10 3 6 2" xfId="21065" xr:uid="{00000000-0005-0000-0000-00007D030000}"/>
    <cellStyle name="Calcul 2 2 10 3 7" xfId="540" xr:uid="{00000000-0005-0000-0000-00007E030000}"/>
    <cellStyle name="Calcul 2 2 10 3 7 2" xfId="21066" xr:uid="{00000000-0005-0000-0000-00007F030000}"/>
    <cellStyle name="Calcul 2 2 10 3 8" xfId="21060" xr:uid="{00000000-0005-0000-0000-000080030000}"/>
    <cellStyle name="Calcul 2 2 10 4" xfId="541" xr:uid="{00000000-0005-0000-0000-000081030000}"/>
    <cellStyle name="Calcul 2 2 10 4 2" xfId="542" xr:uid="{00000000-0005-0000-0000-000082030000}"/>
    <cellStyle name="Calcul 2 2 10 4 2 2" xfId="21068" xr:uid="{00000000-0005-0000-0000-000083030000}"/>
    <cellStyle name="Calcul 2 2 10 4 3" xfId="21067" xr:uid="{00000000-0005-0000-0000-000084030000}"/>
    <cellStyle name="Calcul 2 2 10 5" xfId="543" xr:uid="{00000000-0005-0000-0000-000085030000}"/>
    <cellStyle name="Calcul 2 2 10 5 2" xfId="21069" xr:uid="{00000000-0005-0000-0000-000086030000}"/>
    <cellStyle name="Calcul 2 2 10 6" xfId="544" xr:uid="{00000000-0005-0000-0000-000087030000}"/>
    <cellStyle name="Calcul 2 2 10 6 2" xfId="21070" xr:uid="{00000000-0005-0000-0000-000088030000}"/>
    <cellStyle name="Calcul 2 2 10 7" xfId="545" xr:uid="{00000000-0005-0000-0000-000089030000}"/>
    <cellStyle name="Calcul 2 2 10 7 2" xfId="21071" xr:uid="{00000000-0005-0000-0000-00008A030000}"/>
    <cellStyle name="Calcul 2 2 10 8" xfId="546" xr:uid="{00000000-0005-0000-0000-00008B030000}"/>
    <cellStyle name="Calcul 2 2 10 8 2" xfId="21072" xr:uid="{00000000-0005-0000-0000-00008C030000}"/>
    <cellStyle name="Calcul 2 2 10 9" xfId="547" xr:uid="{00000000-0005-0000-0000-00008D030000}"/>
    <cellStyle name="Calcul 2 2 10 9 2" xfId="21073" xr:uid="{00000000-0005-0000-0000-00008E030000}"/>
    <cellStyle name="Calcul 2 2 11" xfId="548" xr:uid="{00000000-0005-0000-0000-00008F030000}"/>
    <cellStyle name="Calcul 2 2 11 10" xfId="549" xr:uid="{00000000-0005-0000-0000-000090030000}"/>
    <cellStyle name="Calcul 2 2 11 10 2" xfId="21075" xr:uid="{00000000-0005-0000-0000-000091030000}"/>
    <cellStyle name="Calcul 2 2 11 11" xfId="21074" xr:uid="{00000000-0005-0000-0000-000092030000}"/>
    <cellStyle name="Calcul 2 2 11 2" xfId="550" xr:uid="{00000000-0005-0000-0000-000093030000}"/>
    <cellStyle name="Calcul 2 2 11 2 2" xfId="551" xr:uid="{00000000-0005-0000-0000-000094030000}"/>
    <cellStyle name="Calcul 2 2 11 2 2 2" xfId="21077" xr:uid="{00000000-0005-0000-0000-000095030000}"/>
    <cellStyle name="Calcul 2 2 11 2 3" xfId="552" xr:uid="{00000000-0005-0000-0000-000096030000}"/>
    <cellStyle name="Calcul 2 2 11 2 3 2" xfId="21078" xr:uid="{00000000-0005-0000-0000-000097030000}"/>
    <cellStyle name="Calcul 2 2 11 2 4" xfId="553" xr:uid="{00000000-0005-0000-0000-000098030000}"/>
    <cellStyle name="Calcul 2 2 11 2 4 2" xfId="21079" xr:uid="{00000000-0005-0000-0000-000099030000}"/>
    <cellStyle name="Calcul 2 2 11 2 5" xfId="554" xr:uid="{00000000-0005-0000-0000-00009A030000}"/>
    <cellStyle name="Calcul 2 2 11 2 5 2" xfId="21080" xr:uid="{00000000-0005-0000-0000-00009B030000}"/>
    <cellStyle name="Calcul 2 2 11 2 6" xfId="555" xr:uid="{00000000-0005-0000-0000-00009C030000}"/>
    <cellStyle name="Calcul 2 2 11 2 6 2" xfId="21081" xr:uid="{00000000-0005-0000-0000-00009D030000}"/>
    <cellStyle name="Calcul 2 2 11 2 7" xfId="556" xr:uid="{00000000-0005-0000-0000-00009E030000}"/>
    <cellStyle name="Calcul 2 2 11 2 7 2" xfId="21082" xr:uid="{00000000-0005-0000-0000-00009F030000}"/>
    <cellStyle name="Calcul 2 2 11 2 8" xfId="557" xr:uid="{00000000-0005-0000-0000-0000A0030000}"/>
    <cellStyle name="Calcul 2 2 11 2 8 2" xfId="21083" xr:uid="{00000000-0005-0000-0000-0000A1030000}"/>
    <cellStyle name="Calcul 2 2 11 2 9" xfId="21076" xr:uid="{00000000-0005-0000-0000-0000A2030000}"/>
    <cellStyle name="Calcul 2 2 11 3" xfId="558" xr:uid="{00000000-0005-0000-0000-0000A3030000}"/>
    <cellStyle name="Calcul 2 2 11 3 2" xfId="559" xr:uid="{00000000-0005-0000-0000-0000A4030000}"/>
    <cellStyle name="Calcul 2 2 11 3 2 2" xfId="21085" xr:uid="{00000000-0005-0000-0000-0000A5030000}"/>
    <cellStyle name="Calcul 2 2 11 3 3" xfId="560" xr:uid="{00000000-0005-0000-0000-0000A6030000}"/>
    <cellStyle name="Calcul 2 2 11 3 3 2" xfId="21086" xr:uid="{00000000-0005-0000-0000-0000A7030000}"/>
    <cellStyle name="Calcul 2 2 11 3 4" xfId="561" xr:uid="{00000000-0005-0000-0000-0000A8030000}"/>
    <cellStyle name="Calcul 2 2 11 3 4 2" xfId="21087" xr:uid="{00000000-0005-0000-0000-0000A9030000}"/>
    <cellStyle name="Calcul 2 2 11 3 5" xfId="562" xr:uid="{00000000-0005-0000-0000-0000AA030000}"/>
    <cellStyle name="Calcul 2 2 11 3 5 2" xfId="21088" xr:uid="{00000000-0005-0000-0000-0000AB030000}"/>
    <cellStyle name="Calcul 2 2 11 3 6" xfId="563" xr:uid="{00000000-0005-0000-0000-0000AC030000}"/>
    <cellStyle name="Calcul 2 2 11 3 6 2" xfId="21089" xr:uid="{00000000-0005-0000-0000-0000AD030000}"/>
    <cellStyle name="Calcul 2 2 11 3 7" xfId="564" xr:uid="{00000000-0005-0000-0000-0000AE030000}"/>
    <cellStyle name="Calcul 2 2 11 3 7 2" xfId="21090" xr:uid="{00000000-0005-0000-0000-0000AF030000}"/>
    <cellStyle name="Calcul 2 2 11 3 8" xfId="21084" xr:uid="{00000000-0005-0000-0000-0000B0030000}"/>
    <cellStyle name="Calcul 2 2 11 4" xfId="565" xr:uid="{00000000-0005-0000-0000-0000B1030000}"/>
    <cellStyle name="Calcul 2 2 11 4 2" xfId="566" xr:uid="{00000000-0005-0000-0000-0000B2030000}"/>
    <cellStyle name="Calcul 2 2 11 4 2 2" xfId="21092" xr:uid="{00000000-0005-0000-0000-0000B3030000}"/>
    <cellStyle name="Calcul 2 2 11 4 3" xfId="21091" xr:uid="{00000000-0005-0000-0000-0000B4030000}"/>
    <cellStyle name="Calcul 2 2 11 5" xfId="567" xr:uid="{00000000-0005-0000-0000-0000B5030000}"/>
    <cellStyle name="Calcul 2 2 11 5 2" xfId="21093" xr:uid="{00000000-0005-0000-0000-0000B6030000}"/>
    <cellStyle name="Calcul 2 2 11 6" xfId="568" xr:uid="{00000000-0005-0000-0000-0000B7030000}"/>
    <cellStyle name="Calcul 2 2 11 6 2" xfId="21094" xr:uid="{00000000-0005-0000-0000-0000B8030000}"/>
    <cellStyle name="Calcul 2 2 11 7" xfId="569" xr:uid="{00000000-0005-0000-0000-0000B9030000}"/>
    <cellStyle name="Calcul 2 2 11 7 2" xfId="21095" xr:uid="{00000000-0005-0000-0000-0000BA030000}"/>
    <cellStyle name="Calcul 2 2 11 8" xfId="570" xr:uid="{00000000-0005-0000-0000-0000BB030000}"/>
    <cellStyle name="Calcul 2 2 11 8 2" xfId="21096" xr:uid="{00000000-0005-0000-0000-0000BC030000}"/>
    <cellStyle name="Calcul 2 2 11 9" xfId="571" xr:uid="{00000000-0005-0000-0000-0000BD030000}"/>
    <cellStyle name="Calcul 2 2 11 9 2" xfId="21097" xr:uid="{00000000-0005-0000-0000-0000BE030000}"/>
    <cellStyle name="Calcul 2 2 12" xfId="572" xr:uid="{00000000-0005-0000-0000-0000BF030000}"/>
    <cellStyle name="Calcul 2 2 12 10" xfId="573" xr:uid="{00000000-0005-0000-0000-0000C0030000}"/>
    <cellStyle name="Calcul 2 2 12 10 2" xfId="21099" xr:uid="{00000000-0005-0000-0000-0000C1030000}"/>
    <cellStyle name="Calcul 2 2 12 11" xfId="21098" xr:uid="{00000000-0005-0000-0000-0000C2030000}"/>
    <cellStyle name="Calcul 2 2 12 2" xfId="574" xr:uid="{00000000-0005-0000-0000-0000C3030000}"/>
    <cellStyle name="Calcul 2 2 12 2 2" xfId="575" xr:uid="{00000000-0005-0000-0000-0000C4030000}"/>
    <cellStyle name="Calcul 2 2 12 2 2 2" xfId="21101" xr:uid="{00000000-0005-0000-0000-0000C5030000}"/>
    <cellStyle name="Calcul 2 2 12 2 3" xfId="576" xr:uid="{00000000-0005-0000-0000-0000C6030000}"/>
    <cellStyle name="Calcul 2 2 12 2 3 2" xfId="21102" xr:uid="{00000000-0005-0000-0000-0000C7030000}"/>
    <cellStyle name="Calcul 2 2 12 2 4" xfId="577" xr:uid="{00000000-0005-0000-0000-0000C8030000}"/>
    <cellStyle name="Calcul 2 2 12 2 4 2" xfId="21103" xr:uid="{00000000-0005-0000-0000-0000C9030000}"/>
    <cellStyle name="Calcul 2 2 12 2 5" xfId="578" xr:uid="{00000000-0005-0000-0000-0000CA030000}"/>
    <cellStyle name="Calcul 2 2 12 2 5 2" xfId="21104" xr:uid="{00000000-0005-0000-0000-0000CB030000}"/>
    <cellStyle name="Calcul 2 2 12 2 6" xfId="579" xr:uid="{00000000-0005-0000-0000-0000CC030000}"/>
    <cellStyle name="Calcul 2 2 12 2 6 2" xfId="21105" xr:uid="{00000000-0005-0000-0000-0000CD030000}"/>
    <cellStyle name="Calcul 2 2 12 2 7" xfId="580" xr:uid="{00000000-0005-0000-0000-0000CE030000}"/>
    <cellStyle name="Calcul 2 2 12 2 7 2" xfId="21106" xr:uid="{00000000-0005-0000-0000-0000CF030000}"/>
    <cellStyle name="Calcul 2 2 12 2 8" xfId="581" xr:uid="{00000000-0005-0000-0000-0000D0030000}"/>
    <cellStyle name="Calcul 2 2 12 2 8 2" xfId="21107" xr:uid="{00000000-0005-0000-0000-0000D1030000}"/>
    <cellStyle name="Calcul 2 2 12 2 9" xfId="21100" xr:uid="{00000000-0005-0000-0000-0000D2030000}"/>
    <cellStyle name="Calcul 2 2 12 3" xfId="582" xr:uid="{00000000-0005-0000-0000-0000D3030000}"/>
    <cellStyle name="Calcul 2 2 12 3 2" xfId="583" xr:uid="{00000000-0005-0000-0000-0000D4030000}"/>
    <cellStyle name="Calcul 2 2 12 3 2 2" xfId="21109" xr:uid="{00000000-0005-0000-0000-0000D5030000}"/>
    <cellStyle name="Calcul 2 2 12 3 3" xfId="584" xr:uid="{00000000-0005-0000-0000-0000D6030000}"/>
    <cellStyle name="Calcul 2 2 12 3 3 2" xfId="21110" xr:uid="{00000000-0005-0000-0000-0000D7030000}"/>
    <cellStyle name="Calcul 2 2 12 3 4" xfId="585" xr:uid="{00000000-0005-0000-0000-0000D8030000}"/>
    <cellStyle name="Calcul 2 2 12 3 4 2" xfId="21111" xr:uid="{00000000-0005-0000-0000-0000D9030000}"/>
    <cellStyle name="Calcul 2 2 12 3 5" xfId="586" xr:uid="{00000000-0005-0000-0000-0000DA030000}"/>
    <cellStyle name="Calcul 2 2 12 3 5 2" xfId="21112" xr:uid="{00000000-0005-0000-0000-0000DB030000}"/>
    <cellStyle name="Calcul 2 2 12 3 6" xfId="587" xr:uid="{00000000-0005-0000-0000-0000DC030000}"/>
    <cellStyle name="Calcul 2 2 12 3 6 2" xfId="21113" xr:uid="{00000000-0005-0000-0000-0000DD030000}"/>
    <cellStyle name="Calcul 2 2 12 3 7" xfId="588" xr:uid="{00000000-0005-0000-0000-0000DE030000}"/>
    <cellStyle name="Calcul 2 2 12 3 7 2" xfId="21114" xr:uid="{00000000-0005-0000-0000-0000DF030000}"/>
    <cellStyle name="Calcul 2 2 12 3 8" xfId="21108" xr:uid="{00000000-0005-0000-0000-0000E0030000}"/>
    <cellStyle name="Calcul 2 2 12 4" xfId="589" xr:uid="{00000000-0005-0000-0000-0000E1030000}"/>
    <cellStyle name="Calcul 2 2 12 4 2" xfId="590" xr:uid="{00000000-0005-0000-0000-0000E2030000}"/>
    <cellStyle name="Calcul 2 2 12 4 2 2" xfId="21116" xr:uid="{00000000-0005-0000-0000-0000E3030000}"/>
    <cellStyle name="Calcul 2 2 12 4 3" xfId="21115" xr:uid="{00000000-0005-0000-0000-0000E4030000}"/>
    <cellStyle name="Calcul 2 2 12 5" xfId="591" xr:uid="{00000000-0005-0000-0000-0000E5030000}"/>
    <cellStyle name="Calcul 2 2 12 5 2" xfId="21117" xr:uid="{00000000-0005-0000-0000-0000E6030000}"/>
    <cellStyle name="Calcul 2 2 12 6" xfId="592" xr:uid="{00000000-0005-0000-0000-0000E7030000}"/>
    <cellStyle name="Calcul 2 2 12 6 2" xfId="21118" xr:uid="{00000000-0005-0000-0000-0000E8030000}"/>
    <cellStyle name="Calcul 2 2 12 7" xfId="593" xr:uid="{00000000-0005-0000-0000-0000E9030000}"/>
    <cellStyle name="Calcul 2 2 12 7 2" xfId="21119" xr:uid="{00000000-0005-0000-0000-0000EA030000}"/>
    <cellStyle name="Calcul 2 2 12 8" xfId="594" xr:uid="{00000000-0005-0000-0000-0000EB030000}"/>
    <cellStyle name="Calcul 2 2 12 8 2" xfId="21120" xr:uid="{00000000-0005-0000-0000-0000EC030000}"/>
    <cellStyle name="Calcul 2 2 12 9" xfId="595" xr:uid="{00000000-0005-0000-0000-0000ED030000}"/>
    <cellStyle name="Calcul 2 2 12 9 2" xfId="21121" xr:uid="{00000000-0005-0000-0000-0000EE030000}"/>
    <cellStyle name="Calcul 2 2 13" xfId="596" xr:uid="{00000000-0005-0000-0000-0000EF030000}"/>
    <cellStyle name="Calcul 2 2 13 10" xfId="597" xr:uid="{00000000-0005-0000-0000-0000F0030000}"/>
    <cellStyle name="Calcul 2 2 13 10 2" xfId="21123" xr:uid="{00000000-0005-0000-0000-0000F1030000}"/>
    <cellStyle name="Calcul 2 2 13 11" xfId="21122" xr:uid="{00000000-0005-0000-0000-0000F2030000}"/>
    <cellStyle name="Calcul 2 2 13 2" xfId="598" xr:uid="{00000000-0005-0000-0000-0000F3030000}"/>
    <cellStyle name="Calcul 2 2 13 2 2" xfId="599" xr:uid="{00000000-0005-0000-0000-0000F4030000}"/>
    <cellStyle name="Calcul 2 2 13 2 2 2" xfId="21125" xr:uid="{00000000-0005-0000-0000-0000F5030000}"/>
    <cellStyle name="Calcul 2 2 13 2 3" xfId="600" xr:uid="{00000000-0005-0000-0000-0000F6030000}"/>
    <cellStyle name="Calcul 2 2 13 2 3 2" xfId="21126" xr:uid="{00000000-0005-0000-0000-0000F7030000}"/>
    <cellStyle name="Calcul 2 2 13 2 4" xfId="601" xr:uid="{00000000-0005-0000-0000-0000F8030000}"/>
    <cellStyle name="Calcul 2 2 13 2 4 2" xfId="21127" xr:uid="{00000000-0005-0000-0000-0000F9030000}"/>
    <cellStyle name="Calcul 2 2 13 2 5" xfId="602" xr:uid="{00000000-0005-0000-0000-0000FA030000}"/>
    <cellStyle name="Calcul 2 2 13 2 5 2" xfId="21128" xr:uid="{00000000-0005-0000-0000-0000FB030000}"/>
    <cellStyle name="Calcul 2 2 13 2 6" xfId="603" xr:uid="{00000000-0005-0000-0000-0000FC030000}"/>
    <cellStyle name="Calcul 2 2 13 2 6 2" xfId="21129" xr:uid="{00000000-0005-0000-0000-0000FD030000}"/>
    <cellStyle name="Calcul 2 2 13 2 7" xfId="604" xr:uid="{00000000-0005-0000-0000-0000FE030000}"/>
    <cellStyle name="Calcul 2 2 13 2 7 2" xfId="21130" xr:uid="{00000000-0005-0000-0000-0000FF030000}"/>
    <cellStyle name="Calcul 2 2 13 2 8" xfId="605" xr:uid="{00000000-0005-0000-0000-000000040000}"/>
    <cellStyle name="Calcul 2 2 13 2 8 2" xfId="21131" xr:uid="{00000000-0005-0000-0000-000001040000}"/>
    <cellStyle name="Calcul 2 2 13 2 9" xfId="21124" xr:uid="{00000000-0005-0000-0000-000002040000}"/>
    <cellStyle name="Calcul 2 2 13 3" xfId="606" xr:uid="{00000000-0005-0000-0000-000003040000}"/>
    <cellStyle name="Calcul 2 2 13 3 2" xfId="607" xr:uid="{00000000-0005-0000-0000-000004040000}"/>
    <cellStyle name="Calcul 2 2 13 3 2 2" xfId="21133" xr:uid="{00000000-0005-0000-0000-000005040000}"/>
    <cellStyle name="Calcul 2 2 13 3 3" xfId="608" xr:uid="{00000000-0005-0000-0000-000006040000}"/>
    <cellStyle name="Calcul 2 2 13 3 3 2" xfId="21134" xr:uid="{00000000-0005-0000-0000-000007040000}"/>
    <cellStyle name="Calcul 2 2 13 3 4" xfId="609" xr:uid="{00000000-0005-0000-0000-000008040000}"/>
    <cellStyle name="Calcul 2 2 13 3 4 2" xfId="21135" xr:uid="{00000000-0005-0000-0000-000009040000}"/>
    <cellStyle name="Calcul 2 2 13 3 5" xfId="610" xr:uid="{00000000-0005-0000-0000-00000A040000}"/>
    <cellStyle name="Calcul 2 2 13 3 5 2" xfId="21136" xr:uid="{00000000-0005-0000-0000-00000B040000}"/>
    <cellStyle name="Calcul 2 2 13 3 6" xfId="611" xr:uid="{00000000-0005-0000-0000-00000C040000}"/>
    <cellStyle name="Calcul 2 2 13 3 6 2" xfId="21137" xr:uid="{00000000-0005-0000-0000-00000D040000}"/>
    <cellStyle name="Calcul 2 2 13 3 7" xfId="612" xr:uid="{00000000-0005-0000-0000-00000E040000}"/>
    <cellStyle name="Calcul 2 2 13 3 7 2" xfId="21138" xr:uid="{00000000-0005-0000-0000-00000F040000}"/>
    <cellStyle name="Calcul 2 2 13 3 8" xfId="21132" xr:uid="{00000000-0005-0000-0000-000010040000}"/>
    <cellStyle name="Calcul 2 2 13 4" xfId="613" xr:uid="{00000000-0005-0000-0000-000011040000}"/>
    <cellStyle name="Calcul 2 2 13 4 2" xfId="614" xr:uid="{00000000-0005-0000-0000-000012040000}"/>
    <cellStyle name="Calcul 2 2 13 4 2 2" xfId="21140" xr:uid="{00000000-0005-0000-0000-000013040000}"/>
    <cellStyle name="Calcul 2 2 13 4 3" xfId="21139" xr:uid="{00000000-0005-0000-0000-000014040000}"/>
    <cellStyle name="Calcul 2 2 13 5" xfId="615" xr:uid="{00000000-0005-0000-0000-000015040000}"/>
    <cellStyle name="Calcul 2 2 13 5 2" xfId="21141" xr:uid="{00000000-0005-0000-0000-000016040000}"/>
    <cellStyle name="Calcul 2 2 13 6" xfId="616" xr:uid="{00000000-0005-0000-0000-000017040000}"/>
    <cellStyle name="Calcul 2 2 13 6 2" xfId="21142" xr:uid="{00000000-0005-0000-0000-000018040000}"/>
    <cellStyle name="Calcul 2 2 13 7" xfId="617" xr:uid="{00000000-0005-0000-0000-000019040000}"/>
    <cellStyle name="Calcul 2 2 13 7 2" xfId="21143" xr:uid="{00000000-0005-0000-0000-00001A040000}"/>
    <cellStyle name="Calcul 2 2 13 8" xfId="618" xr:uid="{00000000-0005-0000-0000-00001B040000}"/>
    <cellStyle name="Calcul 2 2 13 8 2" xfId="21144" xr:uid="{00000000-0005-0000-0000-00001C040000}"/>
    <cellStyle name="Calcul 2 2 13 9" xfId="619" xr:uid="{00000000-0005-0000-0000-00001D040000}"/>
    <cellStyle name="Calcul 2 2 13 9 2" xfId="21145" xr:uid="{00000000-0005-0000-0000-00001E040000}"/>
    <cellStyle name="Calcul 2 2 14" xfId="620" xr:uid="{00000000-0005-0000-0000-00001F040000}"/>
    <cellStyle name="Calcul 2 2 14 10" xfId="621" xr:uid="{00000000-0005-0000-0000-000020040000}"/>
    <cellStyle name="Calcul 2 2 14 10 2" xfId="21147" xr:uid="{00000000-0005-0000-0000-000021040000}"/>
    <cellStyle name="Calcul 2 2 14 11" xfId="21146" xr:uid="{00000000-0005-0000-0000-000022040000}"/>
    <cellStyle name="Calcul 2 2 14 2" xfId="622" xr:uid="{00000000-0005-0000-0000-000023040000}"/>
    <cellStyle name="Calcul 2 2 14 2 2" xfId="623" xr:uid="{00000000-0005-0000-0000-000024040000}"/>
    <cellStyle name="Calcul 2 2 14 2 2 2" xfId="21149" xr:uid="{00000000-0005-0000-0000-000025040000}"/>
    <cellStyle name="Calcul 2 2 14 2 3" xfId="624" xr:uid="{00000000-0005-0000-0000-000026040000}"/>
    <cellStyle name="Calcul 2 2 14 2 3 2" xfId="21150" xr:uid="{00000000-0005-0000-0000-000027040000}"/>
    <cellStyle name="Calcul 2 2 14 2 4" xfId="625" xr:uid="{00000000-0005-0000-0000-000028040000}"/>
    <cellStyle name="Calcul 2 2 14 2 4 2" xfId="21151" xr:uid="{00000000-0005-0000-0000-000029040000}"/>
    <cellStyle name="Calcul 2 2 14 2 5" xfId="626" xr:uid="{00000000-0005-0000-0000-00002A040000}"/>
    <cellStyle name="Calcul 2 2 14 2 5 2" xfId="21152" xr:uid="{00000000-0005-0000-0000-00002B040000}"/>
    <cellStyle name="Calcul 2 2 14 2 6" xfId="627" xr:uid="{00000000-0005-0000-0000-00002C040000}"/>
    <cellStyle name="Calcul 2 2 14 2 6 2" xfId="21153" xr:uid="{00000000-0005-0000-0000-00002D040000}"/>
    <cellStyle name="Calcul 2 2 14 2 7" xfId="628" xr:uid="{00000000-0005-0000-0000-00002E040000}"/>
    <cellStyle name="Calcul 2 2 14 2 7 2" xfId="21154" xr:uid="{00000000-0005-0000-0000-00002F040000}"/>
    <cellStyle name="Calcul 2 2 14 2 8" xfId="629" xr:uid="{00000000-0005-0000-0000-000030040000}"/>
    <cellStyle name="Calcul 2 2 14 2 8 2" xfId="21155" xr:uid="{00000000-0005-0000-0000-000031040000}"/>
    <cellStyle name="Calcul 2 2 14 2 9" xfId="21148" xr:uid="{00000000-0005-0000-0000-000032040000}"/>
    <cellStyle name="Calcul 2 2 14 3" xfId="630" xr:uid="{00000000-0005-0000-0000-000033040000}"/>
    <cellStyle name="Calcul 2 2 14 3 2" xfId="631" xr:uid="{00000000-0005-0000-0000-000034040000}"/>
    <cellStyle name="Calcul 2 2 14 3 2 2" xfId="21157" xr:uid="{00000000-0005-0000-0000-000035040000}"/>
    <cellStyle name="Calcul 2 2 14 3 3" xfId="632" xr:uid="{00000000-0005-0000-0000-000036040000}"/>
    <cellStyle name="Calcul 2 2 14 3 3 2" xfId="21158" xr:uid="{00000000-0005-0000-0000-000037040000}"/>
    <cellStyle name="Calcul 2 2 14 3 4" xfId="633" xr:uid="{00000000-0005-0000-0000-000038040000}"/>
    <cellStyle name="Calcul 2 2 14 3 4 2" xfId="21159" xr:uid="{00000000-0005-0000-0000-000039040000}"/>
    <cellStyle name="Calcul 2 2 14 3 5" xfId="634" xr:uid="{00000000-0005-0000-0000-00003A040000}"/>
    <cellStyle name="Calcul 2 2 14 3 5 2" xfId="21160" xr:uid="{00000000-0005-0000-0000-00003B040000}"/>
    <cellStyle name="Calcul 2 2 14 3 6" xfId="635" xr:uid="{00000000-0005-0000-0000-00003C040000}"/>
    <cellStyle name="Calcul 2 2 14 3 6 2" xfId="21161" xr:uid="{00000000-0005-0000-0000-00003D040000}"/>
    <cellStyle name="Calcul 2 2 14 3 7" xfId="636" xr:uid="{00000000-0005-0000-0000-00003E040000}"/>
    <cellStyle name="Calcul 2 2 14 3 7 2" xfId="21162" xr:uid="{00000000-0005-0000-0000-00003F040000}"/>
    <cellStyle name="Calcul 2 2 14 3 8" xfId="21156" xr:uid="{00000000-0005-0000-0000-000040040000}"/>
    <cellStyle name="Calcul 2 2 14 4" xfId="637" xr:uid="{00000000-0005-0000-0000-000041040000}"/>
    <cellStyle name="Calcul 2 2 14 4 2" xfId="638" xr:uid="{00000000-0005-0000-0000-000042040000}"/>
    <cellStyle name="Calcul 2 2 14 4 2 2" xfId="21164" xr:uid="{00000000-0005-0000-0000-000043040000}"/>
    <cellStyle name="Calcul 2 2 14 4 3" xfId="21163" xr:uid="{00000000-0005-0000-0000-000044040000}"/>
    <cellStyle name="Calcul 2 2 14 5" xfId="639" xr:uid="{00000000-0005-0000-0000-000045040000}"/>
    <cellStyle name="Calcul 2 2 14 5 2" xfId="21165" xr:uid="{00000000-0005-0000-0000-000046040000}"/>
    <cellStyle name="Calcul 2 2 14 6" xfId="640" xr:uid="{00000000-0005-0000-0000-000047040000}"/>
    <cellStyle name="Calcul 2 2 14 6 2" xfId="21166" xr:uid="{00000000-0005-0000-0000-000048040000}"/>
    <cellStyle name="Calcul 2 2 14 7" xfId="641" xr:uid="{00000000-0005-0000-0000-000049040000}"/>
    <cellStyle name="Calcul 2 2 14 7 2" xfId="21167" xr:uid="{00000000-0005-0000-0000-00004A040000}"/>
    <cellStyle name="Calcul 2 2 14 8" xfId="642" xr:uid="{00000000-0005-0000-0000-00004B040000}"/>
    <cellStyle name="Calcul 2 2 14 8 2" xfId="21168" xr:uid="{00000000-0005-0000-0000-00004C040000}"/>
    <cellStyle name="Calcul 2 2 14 9" xfId="643" xr:uid="{00000000-0005-0000-0000-00004D040000}"/>
    <cellStyle name="Calcul 2 2 14 9 2" xfId="21169" xr:uid="{00000000-0005-0000-0000-00004E040000}"/>
    <cellStyle name="Calcul 2 2 15" xfId="644" xr:uid="{00000000-0005-0000-0000-00004F040000}"/>
    <cellStyle name="Calcul 2 2 15 10" xfId="645" xr:uid="{00000000-0005-0000-0000-000050040000}"/>
    <cellStyle name="Calcul 2 2 15 10 2" xfId="21171" xr:uid="{00000000-0005-0000-0000-000051040000}"/>
    <cellStyle name="Calcul 2 2 15 11" xfId="21170" xr:uid="{00000000-0005-0000-0000-000052040000}"/>
    <cellStyle name="Calcul 2 2 15 2" xfId="646" xr:uid="{00000000-0005-0000-0000-000053040000}"/>
    <cellStyle name="Calcul 2 2 15 2 2" xfId="647" xr:uid="{00000000-0005-0000-0000-000054040000}"/>
    <cellStyle name="Calcul 2 2 15 2 2 2" xfId="21173" xr:uid="{00000000-0005-0000-0000-000055040000}"/>
    <cellStyle name="Calcul 2 2 15 2 3" xfId="648" xr:uid="{00000000-0005-0000-0000-000056040000}"/>
    <cellStyle name="Calcul 2 2 15 2 3 2" xfId="21174" xr:uid="{00000000-0005-0000-0000-000057040000}"/>
    <cellStyle name="Calcul 2 2 15 2 4" xfId="649" xr:uid="{00000000-0005-0000-0000-000058040000}"/>
    <cellStyle name="Calcul 2 2 15 2 4 2" xfId="21175" xr:uid="{00000000-0005-0000-0000-000059040000}"/>
    <cellStyle name="Calcul 2 2 15 2 5" xfId="650" xr:uid="{00000000-0005-0000-0000-00005A040000}"/>
    <cellStyle name="Calcul 2 2 15 2 5 2" xfId="21176" xr:uid="{00000000-0005-0000-0000-00005B040000}"/>
    <cellStyle name="Calcul 2 2 15 2 6" xfId="651" xr:uid="{00000000-0005-0000-0000-00005C040000}"/>
    <cellStyle name="Calcul 2 2 15 2 6 2" xfId="21177" xr:uid="{00000000-0005-0000-0000-00005D040000}"/>
    <cellStyle name="Calcul 2 2 15 2 7" xfId="652" xr:uid="{00000000-0005-0000-0000-00005E040000}"/>
    <cellStyle name="Calcul 2 2 15 2 7 2" xfId="21178" xr:uid="{00000000-0005-0000-0000-00005F040000}"/>
    <cellStyle name="Calcul 2 2 15 2 8" xfId="653" xr:uid="{00000000-0005-0000-0000-000060040000}"/>
    <cellStyle name="Calcul 2 2 15 2 8 2" xfId="21179" xr:uid="{00000000-0005-0000-0000-000061040000}"/>
    <cellStyle name="Calcul 2 2 15 2 9" xfId="21172" xr:uid="{00000000-0005-0000-0000-000062040000}"/>
    <cellStyle name="Calcul 2 2 15 3" xfId="654" xr:uid="{00000000-0005-0000-0000-000063040000}"/>
    <cellStyle name="Calcul 2 2 15 3 2" xfId="655" xr:uid="{00000000-0005-0000-0000-000064040000}"/>
    <cellStyle name="Calcul 2 2 15 3 2 2" xfId="21181" xr:uid="{00000000-0005-0000-0000-000065040000}"/>
    <cellStyle name="Calcul 2 2 15 3 3" xfId="656" xr:uid="{00000000-0005-0000-0000-000066040000}"/>
    <cellStyle name="Calcul 2 2 15 3 3 2" xfId="21182" xr:uid="{00000000-0005-0000-0000-000067040000}"/>
    <cellStyle name="Calcul 2 2 15 3 4" xfId="657" xr:uid="{00000000-0005-0000-0000-000068040000}"/>
    <cellStyle name="Calcul 2 2 15 3 4 2" xfId="21183" xr:uid="{00000000-0005-0000-0000-000069040000}"/>
    <cellStyle name="Calcul 2 2 15 3 5" xfId="658" xr:uid="{00000000-0005-0000-0000-00006A040000}"/>
    <cellStyle name="Calcul 2 2 15 3 5 2" xfId="21184" xr:uid="{00000000-0005-0000-0000-00006B040000}"/>
    <cellStyle name="Calcul 2 2 15 3 6" xfId="659" xr:uid="{00000000-0005-0000-0000-00006C040000}"/>
    <cellStyle name="Calcul 2 2 15 3 6 2" xfId="21185" xr:uid="{00000000-0005-0000-0000-00006D040000}"/>
    <cellStyle name="Calcul 2 2 15 3 7" xfId="660" xr:uid="{00000000-0005-0000-0000-00006E040000}"/>
    <cellStyle name="Calcul 2 2 15 3 7 2" xfId="21186" xr:uid="{00000000-0005-0000-0000-00006F040000}"/>
    <cellStyle name="Calcul 2 2 15 3 8" xfId="21180" xr:uid="{00000000-0005-0000-0000-000070040000}"/>
    <cellStyle name="Calcul 2 2 15 4" xfId="661" xr:uid="{00000000-0005-0000-0000-000071040000}"/>
    <cellStyle name="Calcul 2 2 15 4 2" xfId="662" xr:uid="{00000000-0005-0000-0000-000072040000}"/>
    <cellStyle name="Calcul 2 2 15 4 2 2" xfId="21188" xr:uid="{00000000-0005-0000-0000-000073040000}"/>
    <cellStyle name="Calcul 2 2 15 4 3" xfId="21187" xr:uid="{00000000-0005-0000-0000-000074040000}"/>
    <cellStyle name="Calcul 2 2 15 5" xfId="663" xr:uid="{00000000-0005-0000-0000-000075040000}"/>
    <cellStyle name="Calcul 2 2 15 5 2" xfId="21189" xr:uid="{00000000-0005-0000-0000-000076040000}"/>
    <cellStyle name="Calcul 2 2 15 6" xfId="664" xr:uid="{00000000-0005-0000-0000-000077040000}"/>
    <cellStyle name="Calcul 2 2 15 6 2" xfId="21190" xr:uid="{00000000-0005-0000-0000-000078040000}"/>
    <cellStyle name="Calcul 2 2 15 7" xfId="665" xr:uid="{00000000-0005-0000-0000-000079040000}"/>
    <cellStyle name="Calcul 2 2 15 7 2" xfId="21191" xr:uid="{00000000-0005-0000-0000-00007A040000}"/>
    <cellStyle name="Calcul 2 2 15 8" xfId="666" xr:uid="{00000000-0005-0000-0000-00007B040000}"/>
    <cellStyle name="Calcul 2 2 15 8 2" xfId="21192" xr:uid="{00000000-0005-0000-0000-00007C040000}"/>
    <cellStyle name="Calcul 2 2 15 9" xfId="667" xr:uid="{00000000-0005-0000-0000-00007D040000}"/>
    <cellStyle name="Calcul 2 2 15 9 2" xfId="21193" xr:uid="{00000000-0005-0000-0000-00007E040000}"/>
    <cellStyle name="Calcul 2 2 16" xfId="668" xr:uid="{00000000-0005-0000-0000-00007F040000}"/>
    <cellStyle name="Calcul 2 2 16 2" xfId="669" xr:uid="{00000000-0005-0000-0000-000080040000}"/>
    <cellStyle name="Calcul 2 2 16 2 2" xfId="21195" xr:uid="{00000000-0005-0000-0000-000081040000}"/>
    <cellStyle name="Calcul 2 2 16 3" xfId="670" xr:uid="{00000000-0005-0000-0000-000082040000}"/>
    <cellStyle name="Calcul 2 2 16 3 2" xfId="21196" xr:uid="{00000000-0005-0000-0000-000083040000}"/>
    <cellStyle name="Calcul 2 2 16 4" xfId="671" xr:uid="{00000000-0005-0000-0000-000084040000}"/>
    <cellStyle name="Calcul 2 2 16 4 2" xfId="21197" xr:uid="{00000000-0005-0000-0000-000085040000}"/>
    <cellStyle name="Calcul 2 2 16 5" xfId="672" xr:uid="{00000000-0005-0000-0000-000086040000}"/>
    <cellStyle name="Calcul 2 2 16 5 2" xfId="21198" xr:uid="{00000000-0005-0000-0000-000087040000}"/>
    <cellStyle name="Calcul 2 2 16 6" xfId="673" xr:uid="{00000000-0005-0000-0000-000088040000}"/>
    <cellStyle name="Calcul 2 2 16 6 2" xfId="21199" xr:uid="{00000000-0005-0000-0000-000089040000}"/>
    <cellStyle name="Calcul 2 2 16 7" xfId="674" xr:uid="{00000000-0005-0000-0000-00008A040000}"/>
    <cellStyle name="Calcul 2 2 16 7 2" xfId="21200" xr:uid="{00000000-0005-0000-0000-00008B040000}"/>
    <cellStyle name="Calcul 2 2 16 8" xfId="675" xr:uid="{00000000-0005-0000-0000-00008C040000}"/>
    <cellStyle name="Calcul 2 2 16 8 2" xfId="21201" xr:uid="{00000000-0005-0000-0000-00008D040000}"/>
    <cellStyle name="Calcul 2 2 16 9" xfId="21194" xr:uid="{00000000-0005-0000-0000-00008E040000}"/>
    <cellStyle name="Calcul 2 2 17" xfId="676" xr:uid="{00000000-0005-0000-0000-00008F040000}"/>
    <cellStyle name="Calcul 2 2 17 2" xfId="677" xr:uid="{00000000-0005-0000-0000-000090040000}"/>
    <cellStyle name="Calcul 2 2 17 2 2" xfId="21203" xr:uid="{00000000-0005-0000-0000-000091040000}"/>
    <cellStyle name="Calcul 2 2 17 3" xfId="678" xr:uid="{00000000-0005-0000-0000-000092040000}"/>
    <cellStyle name="Calcul 2 2 17 3 2" xfId="21204" xr:uid="{00000000-0005-0000-0000-000093040000}"/>
    <cellStyle name="Calcul 2 2 17 4" xfId="679" xr:uid="{00000000-0005-0000-0000-000094040000}"/>
    <cellStyle name="Calcul 2 2 17 4 2" xfId="21205" xr:uid="{00000000-0005-0000-0000-000095040000}"/>
    <cellStyle name="Calcul 2 2 17 5" xfId="680" xr:uid="{00000000-0005-0000-0000-000096040000}"/>
    <cellStyle name="Calcul 2 2 17 5 2" xfId="21206" xr:uid="{00000000-0005-0000-0000-000097040000}"/>
    <cellStyle name="Calcul 2 2 17 6" xfId="681" xr:uid="{00000000-0005-0000-0000-000098040000}"/>
    <cellStyle name="Calcul 2 2 17 6 2" xfId="21207" xr:uid="{00000000-0005-0000-0000-000099040000}"/>
    <cellStyle name="Calcul 2 2 17 7" xfId="682" xr:uid="{00000000-0005-0000-0000-00009A040000}"/>
    <cellStyle name="Calcul 2 2 17 7 2" xfId="21208" xr:uid="{00000000-0005-0000-0000-00009B040000}"/>
    <cellStyle name="Calcul 2 2 17 8" xfId="21202" xr:uid="{00000000-0005-0000-0000-00009C040000}"/>
    <cellStyle name="Calcul 2 2 18" xfId="683" xr:uid="{00000000-0005-0000-0000-00009D040000}"/>
    <cellStyle name="Calcul 2 2 18 2" xfId="684" xr:uid="{00000000-0005-0000-0000-00009E040000}"/>
    <cellStyle name="Calcul 2 2 18 2 2" xfId="21210" xr:uid="{00000000-0005-0000-0000-00009F040000}"/>
    <cellStyle name="Calcul 2 2 18 3" xfId="21209" xr:uid="{00000000-0005-0000-0000-0000A0040000}"/>
    <cellStyle name="Calcul 2 2 19" xfId="685" xr:uid="{00000000-0005-0000-0000-0000A1040000}"/>
    <cellStyle name="Calcul 2 2 19 2" xfId="21211" xr:uid="{00000000-0005-0000-0000-0000A2040000}"/>
    <cellStyle name="Calcul 2 2 2" xfId="686" xr:uid="{00000000-0005-0000-0000-0000A3040000}"/>
    <cellStyle name="Calcul 2 2 2 10" xfId="687" xr:uid="{00000000-0005-0000-0000-0000A4040000}"/>
    <cellStyle name="Calcul 2 2 2 10 2" xfId="21213" xr:uid="{00000000-0005-0000-0000-0000A5040000}"/>
    <cellStyle name="Calcul 2 2 2 11" xfId="688" xr:uid="{00000000-0005-0000-0000-0000A6040000}"/>
    <cellStyle name="Calcul 2 2 2 11 2" xfId="21214" xr:uid="{00000000-0005-0000-0000-0000A7040000}"/>
    <cellStyle name="Calcul 2 2 2 12" xfId="689" xr:uid="{00000000-0005-0000-0000-0000A8040000}"/>
    <cellStyle name="Calcul 2 2 2 12 2" xfId="21215" xr:uid="{00000000-0005-0000-0000-0000A9040000}"/>
    <cellStyle name="Calcul 2 2 2 13" xfId="690" xr:uid="{00000000-0005-0000-0000-0000AA040000}"/>
    <cellStyle name="Calcul 2 2 2 13 2" xfId="21216" xr:uid="{00000000-0005-0000-0000-0000AB040000}"/>
    <cellStyle name="Calcul 2 2 2 14" xfId="21212" xr:uid="{00000000-0005-0000-0000-0000AC040000}"/>
    <cellStyle name="Calcul 2 2 2 2" xfId="691" xr:uid="{00000000-0005-0000-0000-0000AD040000}"/>
    <cellStyle name="Calcul 2 2 2 2 10" xfId="692" xr:uid="{00000000-0005-0000-0000-0000AE040000}"/>
    <cellStyle name="Calcul 2 2 2 2 10 2" xfId="21218" xr:uid="{00000000-0005-0000-0000-0000AF040000}"/>
    <cellStyle name="Calcul 2 2 2 2 11" xfId="21217" xr:uid="{00000000-0005-0000-0000-0000B0040000}"/>
    <cellStyle name="Calcul 2 2 2 2 2" xfId="693" xr:uid="{00000000-0005-0000-0000-0000B1040000}"/>
    <cellStyle name="Calcul 2 2 2 2 2 2" xfId="694" xr:uid="{00000000-0005-0000-0000-0000B2040000}"/>
    <cellStyle name="Calcul 2 2 2 2 2 2 2" xfId="21220" xr:uid="{00000000-0005-0000-0000-0000B3040000}"/>
    <cellStyle name="Calcul 2 2 2 2 2 3" xfId="695" xr:uid="{00000000-0005-0000-0000-0000B4040000}"/>
    <cellStyle name="Calcul 2 2 2 2 2 3 2" xfId="21221" xr:uid="{00000000-0005-0000-0000-0000B5040000}"/>
    <cellStyle name="Calcul 2 2 2 2 2 4" xfId="696" xr:uid="{00000000-0005-0000-0000-0000B6040000}"/>
    <cellStyle name="Calcul 2 2 2 2 2 4 2" xfId="21222" xr:uid="{00000000-0005-0000-0000-0000B7040000}"/>
    <cellStyle name="Calcul 2 2 2 2 2 5" xfId="697" xr:uid="{00000000-0005-0000-0000-0000B8040000}"/>
    <cellStyle name="Calcul 2 2 2 2 2 5 2" xfId="21223" xr:uid="{00000000-0005-0000-0000-0000B9040000}"/>
    <cellStyle name="Calcul 2 2 2 2 2 6" xfId="698" xr:uid="{00000000-0005-0000-0000-0000BA040000}"/>
    <cellStyle name="Calcul 2 2 2 2 2 6 2" xfId="21224" xr:uid="{00000000-0005-0000-0000-0000BB040000}"/>
    <cellStyle name="Calcul 2 2 2 2 2 7" xfId="699" xr:uid="{00000000-0005-0000-0000-0000BC040000}"/>
    <cellStyle name="Calcul 2 2 2 2 2 7 2" xfId="21225" xr:uid="{00000000-0005-0000-0000-0000BD040000}"/>
    <cellStyle name="Calcul 2 2 2 2 2 8" xfId="700" xr:uid="{00000000-0005-0000-0000-0000BE040000}"/>
    <cellStyle name="Calcul 2 2 2 2 2 8 2" xfId="21226" xr:uid="{00000000-0005-0000-0000-0000BF040000}"/>
    <cellStyle name="Calcul 2 2 2 2 2 9" xfId="21219" xr:uid="{00000000-0005-0000-0000-0000C0040000}"/>
    <cellStyle name="Calcul 2 2 2 2 3" xfId="701" xr:uid="{00000000-0005-0000-0000-0000C1040000}"/>
    <cellStyle name="Calcul 2 2 2 2 3 2" xfId="702" xr:uid="{00000000-0005-0000-0000-0000C2040000}"/>
    <cellStyle name="Calcul 2 2 2 2 3 2 2" xfId="21228" xr:uid="{00000000-0005-0000-0000-0000C3040000}"/>
    <cellStyle name="Calcul 2 2 2 2 3 3" xfId="703" xr:uid="{00000000-0005-0000-0000-0000C4040000}"/>
    <cellStyle name="Calcul 2 2 2 2 3 3 2" xfId="21229" xr:uid="{00000000-0005-0000-0000-0000C5040000}"/>
    <cellStyle name="Calcul 2 2 2 2 3 4" xfId="704" xr:uid="{00000000-0005-0000-0000-0000C6040000}"/>
    <cellStyle name="Calcul 2 2 2 2 3 4 2" xfId="21230" xr:uid="{00000000-0005-0000-0000-0000C7040000}"/>
    <cellStyle name="Calcul 2 2 2 2 3 5" xfId="705" xr:uid="{00000000-0005-0000-0000-0000C8040000}"/>
    <cellStyle name="Calcul 2 2 2 2 3 5 2" xfId="21231" xr:uid="{00000000-0005-0000-0000-0000C9040000}"/>
    <cellStyle name="Calcul 2 2 2 2 3 6" xfId="706" xr:uid="{00000000-0005-0000-0000-0000CA040000}"/>
    <cellStyle name="Calcul 2 2 2 2 3 6 2" xfId="21232" xr:uid="{00000000-0005-0000-0000-0000CB040000}"/>
    <cellStyle name="Calcul 2 2 2 2 3 7" xfId="707" xr:uid="{00000000-0005-0000-0000-0000CC040000}"/>
    <cellStyle name="Calcul 2 2 2 2 3 7 2" xfId="21233" xr:uid="{00000000-0005-0000-0000-0000CD040000}"/>
    <cellStyle name="Calcul 2 2 2 2 3 8" xfId="21227" xr:uid="{00000000-0005-0000-0000-0000CE040000}"/>
    <cellStyle name="Calcul 2 2 2 2 4" xfId="708" xr:uid="{00000000-0005-0000-0000-0000CF040000}"/>
    <cellStyle name="Calcul 2 2 2 2 4 2" xfId="709" xr:uid="{00000000-0005-0000-0000-0000D0040000}"/>
    <cellStyle name="Calcul 2 2 2 2 4 2 2" xfId="21235" xr:uid="{00000000-0005-0000-0000-0000D1040000}"/>
    <cellStyle name="Calcul 2 2 2 2 4 3" xfId="21234" xr:uid="{00000000-0005-0000-0000-0000D2040000}"/>
    <cellStyle name="Calcul 2 2 2 2 5" xfId="710" xr:uid="{00000000-0005-0000-0000-0000D3040000}"/>
    <cellStyle name="Calcul 2 2 2 2 5 2" xfId="21236" xr:uid="{00000000-0005-0000-0000-0000D4040000}"/>
    <cellStyle name="Calcul 2 2 2 2 6" xfId="711" xr:uid="{00000000-0005-0000-0000-0000D5040000}"/>
    <cellStyle name="Calcul 2 2 2 2 6 2" xfId="21237" xr:uid="{00000000-0005-0000-0000-0000D6040000}"/>
    <cellStyle name="Calcul 2 2 2 2 7" xfId="712" xr:uid="{00000000-0005-0000-0000-0000D7040000}"/>
    <cellStyle name="Calcul 2 2 2 2 7 2" xfId="21238" xr:uid="{00000000-0005-0000-0000-0000D8040000}"/>
    <cellStyle name="Calcul 2 2 2 2 8" xfId="713" xr:uid="{00000000-0005-0000-0000-0000D9040000}"/>
    <cellStyle name="Calcul 2 2 2 2 8 2" xfId="21239" xr:uid="{00000000-0005-0000-0000-0000DA040000}"/>
    <cellStyle name="Calcul 2 2 2 2 9" xfId="714" xr:uid="{00000000-0005-0000-0000-0000DB040000}"/>
    <cellStyle name="Calcul 2 2 2 2 9 2" xfId="21240" xr:uid="{00000000-0005-0000-0000-0000DC040000}"/>
    <cellStyle name="Calcul 2 2 2 3" xfId="715" xr:uid="{00000000-0005-0000-0000-0000DD040000}"/>
    <cellStyle name="Calcul 2 2 2 3 10" xfId="716" xr:uid="{00000000-0005-0000-0000-0000DE040000}"/>
    <cellStyle name="Calcul 2 2 2 3 10 2" xfId="21242" xr:uid="{00000000-0005-0000-0000-0000DF040000}"/>
    <cellStyle name="Calcul 2 2 2 3 11" xfId="21241" xr:uid="{00000000-0005-0000-0000-0000E0040000}"/>
    <cellStyle name="Calcul 2 2 2 3 2" xfId="717" xr:uid="{00000000-0005-0000-0000-0000E1040000}"/>
    <cellStyle name="Calcul 2 2 2 3 2 2" xfId="718" xr:uid="{00000000-0005-0000-0000-0000E2040000}"/>
    <cellStyle name="Calcul 2 2 2 3 2 2 2" xfId="21244" xr:uid="{00000000-0005-0000-0000-0000E3040000}"/>
    <cellStyle name="Calcul 2 2 2 3 2 3" xfId="719" xr:uid="{00000000-0005-0000-0000-0000E4040000}"/>
    <cellStyle name="Calcul 2 2 2 3 2 3 2" xfId="21245" xr:uid="{00000000-0005-0000-0000-0000E5040000}"/>
    <cellStyle name="Calcul 2 2 2 3 2 4" xfId="720" xr:uid="{00000000-0005-0000-0000-0000E6040000}"/>
    <cellStyle name="Calcul 2 2 2 3 2 4 2" xfId="21246" xr:uid="{00000000-0005-0000-0000-0000E7040000}"/>
    <cellStyle name="Calcul 2 2 2 3 2 5" xfId="721" xr:uid="{00000000-0005-0000-0000-0000E8040000}"/>
    <cellStyle name="Calcul 2 2 2 3 2 5 2" xfId="21247" xr:uid="{00000000-0005-0000-0000-0000E9040000}"/>
    <cellStyle name="Calcul 2 2 2 3 2 6" xfId="722" xr:uid="{00000000-0005-0000-0000-0000EA040000}"/>
    <cellStyle name="Calcul 2 2 2 3 2 6 2" xfId="21248" xr:uid="{00000000-0005-0000-0000-0000EB040000}"/>
    <cellStyle name="Calcul 2 2 2 3 2 7" xfId="723" xr:uid="{00000000-0005-0000-0000-0000EC040000}"/>
    <cellStyle name="Calcul 2 2 2 3 2 7 2" xfId="21249" xr:uid="{00000000-0005-0000-0000-0000ED040000}"/>
    <cellStyle name="Calcul 2 2 2 3 2 8" xfId="724" xr:uid="{00000000-0005-0000-0000-0000EE040000}"/>
    <cellStyle name="Calcul 2 2 2 3 2 8 2" xfId="21250" xr:uid="{00000000-0005-0000-0000-0000EF040000}"/>
    <cellStyle name="Calcul 2 2 2 3 2 9" xfId="21243" xr:uid="{00000000-0005-0000-0000-0000F0040000}"/>
    <cellStyle name="Calcul 2 2 2 3 3" xfId="725" xr:uid="{00000000-0005-0000-0000-0000F1040000}"/>
    <cellStyle name="Calcul 2 2 2 3 3 2" xfId="726" xr:uid="{00000000-0005-0000-0000-0000F2040000}"/>
    <cellStyle name="Calcul 2 2 2 3 3 2 2" xfId="21252" xr:uid="{00000000-0005-0000-0000-0000F3040000}"/>
    <cellStyle name="Calcul 2 2 2 3 3 3" xfId="727" xr:uid="{00000000-0005-0000-0000-0000F4040000}"/>
    <cellStyle name="Calcul 2 2 2 3 3 3 2" xfId="21253" xr:uid="{00000000-0005-0000-0000-0000F5040000}"/>
    <cellStyle name="Calcul 2 2 2 3 3 4" xfId="728" xr:uid="{00000000-0005-0000-0000-0000F6040000}"/>
    <cellStyle name="Calcul 2 2 2 3 3 4 2" xfId="21254" xr:uid="{00000000-0005-0000-0000-0000F7040000}"/>
    <cellStyle name="Calcul 2 2 2 3 3 5" xfId="729" xr:uid="{00000000-0005-0000-0000-0000F8040000}"/>
    <cellStyle name="Calcul 2 2 2 3 3 5 2" xfId="21255" xr:uid="{00000000-0005-0000-0000-0000F9040000}"/>
    <cellStyle name="Calcul 2 2 2 3 3 6" xfId="730" xr:uid="{00000000-0005-0000-0000-0000FA040000}"/>
    <cellStyle name="Calcul 2 2 2 3 3 6 2" xfId="21256" xr:uid="{00000000-0005-0000-0000-0000FB040000}"/>
    <cellStyle name="Calcul 2 2 2 3 3 7" xfId="731" xr:uid="{00000000-0005-0000-0000-0000FC040000}"/>
    <cellStyle name="Calcul 2 2 2 3 3 7 2" xfId="21257" xr:uid="{00000000-0005-0000-0000-0000FD040000}"/>
    <cellStyle name="Calcul 2 2 2 3 3 8" xfId="21251" xr:uid="{00000000-0005-0000-0000-0000FE040000}"/>
    <cellStyle name="Calcul 2 2 2 3 4" xfId="732" xr:uid="{00000000-0005-0000-0000-0000FF040000}"/>
    <cellStyle name="Calcul 2 2 2 3 4 2" xfId="733" xr:uid="{00000000-0005-0000-0000-000000050000}"/>
    <cellStyle name="Calcul 2 2 2 3 4 2 2" xfId="21259" xr:uid="{00000000-0005-0000-0000-000001050000}"/>
    <cellStyle name="Calcul 2 2 2 3 4 3" xfId="21258" xr:uid="{00000000-0005-0000-0000-000002050000}"/>
    <cellStyle name="Calcul 2 2 2 3 5" xfId="734" xr:uid="{00000000-0005-0000-0000-000003050000}"/>
    <cellStyle name="Calcul 2 2 2 3 5 2" xfId="21260" xr:uid="{00000000-0005-0000-0000-000004050000}"/>
    <cellStyle name="Calcul 2 2 2 3 6" xfId="735" xr:uid="{00000000-0005-0000-0000-000005050000}"/>
    <cellStyle name="Calcul 2 2 2 3 6 2" xfId="21261" xr:uid="{00000000-0005-0000-0000-000006050000}"/>
    <cellStyle name="Calcul 2 2 2 3 7" xfId="736" xr:uid="{00000000-0005-0000-0000-000007050000}"/>
    <cellStyle name="Calcul 2 2 2 3 7 2" xfId="21262" xr:uid="{00000000-0005-0000-0000-000008050000}"/>
    <cellStyle name="Calcul 2 2 2 3 8" xfId="737" xr:uid="{00000000-0005-0000-0000-000009050000}"/>
    <cellStyle name="Calcul 2 2 2 3 8 2" xfId="21263" xr:uid="{00000000-0005-0000-0000-00000A050000}"/>
    <cellStyle name="Calcul 2 2 2 3 9" xfId="738" xr:uid="{00000000-0005-0000-0000-00000B050000}"/>
    <cellStyle name="Calcul 2 2 2 3 9 2" xfId="21264" xr:uid="{00000000-0005-0000-0000-00000C050000}"/>
    <cellStyle name="Calcul 2 2 2 4" xfId="739" xr:uid="{00000000-0005-0000-0000-00000D050000}"/>
    <cellStyle name="Calcul 2 2 2 4 10" xfId="740" xr:uid="{00000000-0005-0000-0000-00000E050000}"/>
    <cellStyle name="Calcul 2 2 2 4 10 2" xfId="21266" xr:uid="{00000000-0005-0000-0000-00000F050000}"/>
    <cellStyle name="Calcul 2 2 2 4 11" xfId="21265" xr:uid="{00000000-0005-0000-0000-000010050000}"/>
    <cellStyle name="Calcul 2 2 2 4 2" xfId="741" xr:uid="{00000000-0005-0000-0000-000011050000}"/>
    <cellStyle name="Calcul 2 2 2 4 2 2" xfId="742" xr:uid="{00000000-0005-0000-0000-000012050000}"/>
    <cellStyle name="Calcul 2 2 2 4 2 2 2" xfId="21268" xr:uid="{00000000-0005-0000-0000-000013050000}"/>
    <cellStyle name="Calcul 2 2 2 4 2 3" xfId="743" xr:uid="{00000000-0005-0000-0000-000014050000}"/>
    <cellStyle name="Calcul 2 2 2 4 2 3 2" xfId="21269" xr:uid="{00000000-0005-0000-0000-000015050000}"/>
    <cellStyle name="Calcul 2 2 2 4 2 4" xfId="744" xr:uid="{00000000-0005-0000-0000-000016050000}"/>
    <cellStyle name="Calcul 2 2 2 4 2 4 2" xfId="21270" xr:uid="{00000000-0005-0000-0000-000017050000}"/>
    <cellStyle name="Calcul 2 2 2 4 2 5" xfId="745" xr:uid="{00000000-0005-0000-0000-000018050000}"/>
    <cellStyle name="Calcul 2 2 2 4 2 5 2" xfId="21271" xr:uid="{00000000-0005-0000-0000-000019050000}"/>
    <cellStyle name="Calcul 2 2 2 4 2 6" xfId="746" xr:uid="{00000000-0005-0000-0000-00001A050000}"/>
    <cellStyle name="Calcul 2 2 2 4 2 6 2" xfId="21272" xr:uid="{00000000-0005-0000-0000-00001B050000}"/>
    <cellStyle name="Calcul 2 2 2 4 2 7" xfId="747" xr:uid="{00000000-0005-0000-0000-00001C050000}"/>
    <cellStyle name="Calcul 2 2 2 4 2 7 2" xfId="21273" xr:uid="{00000000-0005-0000-0000-00001D050000}"/>
    <cellStyle name="Calcul 2 2 2 4 2 8" xfId="748" xr:uid="{00000000-0005-0000-0000-00001E050000}"/>
    <cellStyle name="Calcul 2 2 2 4 2 8 2" xfId="21274" xr:uid="{00000000-0005-0000-0000-00001F050000}"/>
    <cellStyle name="Calcul 2 2 2 4 2 9" xfId="21267" xr:uid="{00000000-0005-0000-0000-000020050000}"/>
    <cellStyle name="Calcul 2 2 2 4 3" xfId="749" xr:uid="{00000000-0005-0000-0000-000021050000}"/>
    <cellStyle name="Calcul 2 2 2 4 3 2" xfId="750" xr:uid="{00000000-0005-0000-0000-000022050000}"/>
    <cellStyle name="Calcul 2 2 2 4 3 2 2" xfId="21276" xr:uid="{00000000-0005-0000-0000-000023050000}"/>
    <cellStyle name="Calcul 2 2 2 4 3 3" xfId="751" xr:uid="{00000000-0005-0000-0000-000024050000}"/>
    <cellStyle name="Calcul 2 2 2 4 3 3 2" xfId="21277" xr:uid="{00000000-0005-0000-0000-000025050000}"/>
    <cellStyle name="Calcul 2 2 2 4 3 4" xfId="752" xr:uid="{00000000-0005-0000-0000-000026050000}"/>
    <cellStyle name="Calcul 2 2 2 4 3 4 2" xfId="21278" xr:uid="{00000000-0005-0000-0000-000027050000}"/>
    <cellStyle name="Calcul 2 2 2 4 3 5" xfId="753" xr:uid="{00000000-0005-0000-0000-000028050000}"/>
    <cellStyle name="Calcul 2 2 2 4 3 5 2" xfId="21279" xr:uid="{00000000-0005-0000-0000-000029050000}"/>
    <cellStyle name="Calcul 2 2 2 4 3 6" xfId="754" xr:uid="{00000000-0005-0000-0000-00002A050000}"/>
    <cellStyle name="Calcul 2 2 2 4 3 6 2" xfId="21280" xr:uid="{00000000-0005-0000-0000-00002B050000}"/>
    <cellStyle name="Calcul 2 2 2 4 3 7" xfId="755" xr:uid="{00000000-0005-0000-0000-00002C050000}"/>
    <cellStyle name="Calcul 2 2 2 4 3 7 2" xfId="21281" xr:uid="{00000000-0005-0000-0000-00002D050000}"/>
    <cellStyle name="Calcul 2 2 2 4 3 8" xfId="21275" xr:uid="{00000000-0005-0000-0000-00002E050000}"/>
    <cellStyle name="Calcul 2 2 2 4 4" xfId="756" xr:uid="{00000000-0005-0000-0000-00002F050000}"/>
    <cellStyle name="Calcul 2 2 2 4 4 2" xfId="757" xr:uid="{00000000-0005-0000-0000-000030050000}"/>
    <cellStyle name="Calcul 2 2 2 4 4 2 2" xfId="21283" xr:uid="{00000000-0005-0000-0000-000031050000}"/>
    <cellStyle name="Calcul 2 2 2 4 4 3" xfId="21282" xr:uid="{00000000-0005-0000-0000-000032050000}"/>
    <cellStyle name="Calcul 2 2 2 4 5" xfId="758" xr:uid="{00000000-0005-0000-0000-000033050000}"/>
    <cellStyle name="Calcul 2 2 2 4 5 2" xfId="21284" xr:uid="{00000000-0005-0000-0000-000034050000}"/>
    <cellStyle name="Calcul 2 2 2 4 6" xfId="759" xr:uid="{00000000-0005-0000-0000-000035050000}"/>
    <cellStyle name="Calcul 2 2 2 4 6 2" xfId="21285" xr:uid="{00000000-0005-0000-0000-000036050000}"/>
    <cellStyle name="Calcul 2 2 2 4 7" xfId="760" xr:uid="{00000000-0005-0000-0000-000037050000}"/>
    <cellStyle name="Calcul 2 2 2 4 7 2" xfId="21286" xr:uid="{00000000-0005-0000-0000-000038050000}"/>
    <cellStyle name="Calcul 2 2 2 4 8" xfId="761" xr:uid="{00000000-0005-0000-0000-000039050000}"/>
    <cellStyle name="Calcul 2 2 2 4 8 2" xfId="21287" xr:uid="{00000000-0005-0000-0000-00003A050000}"/>
    <cellStyle name="Calcul 2 2 2 4 9" xfId="762" xr:uid="{00000000-0005-0000-0000-00003B050000}"/>
    <cellStyle name="Calcul 2 2 2 4 9 2" xfId="21288" xr:uid="{00000000-0005-0000-0000-00003C050000}"/>
    <cellStyle name="Calcul 2 2 2 5" xfId="763" xr:uid="{00000000-0005-0000-0000-00003D050000}"/>
    <cellStyle name="Calcul 2 2 2 5 2" xfId="764" xr:uid="{00000000-0005-0000-0000-00003E050000}"/>
    <cellStyle name="Calcul 2 2 2 5 2 2" xfId="21290" xr:uid="{00000000-0005-0000-0000-00003F050000}"/>
    <cellStyle name="Calcul 2 2 2 5 3" xfId="765" xr:uid="{00000000-0005-0000-0000-000040050000}"/>
    <cellStyle name="Calcul 2 2 2 5 3 2" xfId="21291" xr:uid="{00000000-0005-0000-0000-000041050000}"/>
    <cellStyle name="Calcul 2 2 2 5 4" xfId="766" xr:uid="{00000000-0005-0000-0000-000042050000}"/>
    <cellStyle name="Calcul 2 2 2 5 4 2" xfId="21292" xr:uid="{00000000-0005-0000-0000-000043050000}"/>
    <cellStyle name="Calcul 2 2 2 5 5" xfId="767" xr:uid="{00000000-0005-0000-0000-000044050000}"/>
    <cellStyle name="Calcul 2 2 2 5 5 2" xfId="21293" xr:uid="{00000000-0005-0000-0000-000045050000}"/>
    <cellStyle name="Calcul 2 2 2 5 6" xfId="768" xr:uid="{00000000-0005-0000-0000-000046050000}"/>
    <cellStyle name="Calcul 2 2 2 5 6 2" xfId="21294" xr:uid="{00000000-0005-0000-0000-000047050000}"/>
    <cellStyle name="Calcul 2 2 2 5 7" xfId="769" xr:uid="{00000000-0005-0000-0000-000048050000}"/>
    <cellStyle name="Calcul 2 2 2 5 7 2" xfId="21295" xr:uid="{00000000-0005-0000-0000-000049050000}"/>
    <cellStyle name="Calcul 2 2 2 5 8" xfId="770" xr:uid="{00000000-0005-0000-0000-00004A050000}"/>
    <cellStyle name="Calcul 2 2 2 5 8 2" xfId="21296" xr:uid="{00000000-0005-0000-0000-00004B050000}"/>
    <cellStyle name="Calcul 2 2 2 5 9" xfId="21289" xr:uid="{00000000-0005-0000-0000-00004C050000}"/>
    <cellStyle name="Calcul 2 2 2 6" xfId="771" xr:uid="{00000000-0005-0000-0000-00004D050000}"/>
    <cellStyle name="Calcul 2 2 2 6 2" xfId="772" xr:uid="{00000000-0005-0000-0000-00004E050000}"/>
    <cellStyle name="Calcul 2 2 2 6 2 2" xfId="21298" xr:uid="{00000000-0005-0000-0000-00004F050000}"/>
    <cellStyle name="Calcul 2 2 2 6 3" xfId="773" xr:uid="{00000000-0005-0000-0000-000050050000}"/>
    <cellStyle name="Calcul 2 2 2 6 3 2" xfId="21299" xr:uid="{00000000-0005-0000-0000-000051050000}"/>
    <cellStyle name="Calcul 2 2 2 6 4" xfId="774" xr:uid="{00000000-0005-0000-0000-000052050000}"/>
    <cellStyle name="Calcul 2 2 2 6 4 2" xfId="21300" xr:uid="{00000000-0005-0000-0000-000053050000}"/>
    <cellStyle name="Calcul 2 2 2 6 5" xfId="775" xr:uid="{00000000-0005-0000-0000-000054050000}"/>
    <cellStyle name="Calcul 2 2 2 6 5 2" xfId="21301" xr:uid="{00000000-0005-0000-0000-000055050000}"/>
    <cellStyle name="Calcul 2 2 2 6 6" xfId="776" xr:uid="{00000000-0005-0000-0000-000056050000}"/>
    <cellStyle name="Calcul 2 2 2 6 6 2" xfId="21302" xr:uid="{00000000-0005-0000-0000-000057050000}"/>
    <cellStyle name="Calcul 2 2 2 6 7" xfId="777" xr:uid="{00000000-0005-0000-0000-000058050000}"/>
    <cellStyle name="Calcul 2 2 2 6 7 2" xfId="21303" xr:uid="{00000000-0005-0000-0000-000059050000}"/>
    <cellStyle name="Calcul 2 2 2 6 8" xfId="21297" xr:uid="{00000000-0005-0000-0000-00005A050000}"/>
    <cellStyle name="Calcul 2 2 2 7" xfId="778" xr:uid="{00000000-0005-0000-0000-00005B050000}"/>
    <cellStyle name="Calcul 2 2 2 7 2" xfId="779" xr:uid="{00000000-0005-0000-0000-00005C050000}"/>
    <cellStyle name="Calcul 2 2 2 7 2 2" xfId="21305" xr:uid="{00000000-0005-0000-0000-00005D050000}"/>
    <cellStyle name="Calcul 2 2 2 7 3" xfId="21304" xr:uid="{00000000-0005-0000-0000-00005E050000}"/>
    <cellStyle name="Calcul 2 2 2 8" xfId="780" xr:uid="{00000000-0005-0000-0000-00005F050000}"/>
    <cellStyle name="Calcul 2 2 2 8 2" xfId="21306" xr:uid="{00000000-0005-0000-0000-000060050000}"/>
    <cellStyle name="Calcul 2 2 2 9" xfId="781" xr:uid="{00000000-0005-0000-0000-000061050000}"/>
    <cellStyle name="Calcul 2 2 2 9 2" xfId="21307" xr:uid="{00000000-0005-0000-0000-000062050000}"/>
    <cellStyle name="Calcul 2 2 20" xfId="782" xr:uid="{00000000-0005-0000-0000-000063050000}"/>
    <cellStyle name="Calcul 2 2 20 2" xfId="21308" xr:uid="{00000000-0005-0000-0000-000064050000}"/>
    <cellStyle name="Calcul 2 2 21" xfId="783" xr:uid="{00000000-0005-0000-0000-000065050000}"/>
    <cellStyle name="Calcul 2 2 21 2" xfId="21309" xr:uid="{00000000-0005-0000-0000-000066050000}"/>
    <cellStyle name="Calcul 2 2 22" xfId="784" xr:uid="{00000000-0005-0000-0000-000067050000}"/>
    <cellStyle name="Calcul 2 2 22 2" xfId="21310" xr:uid="{00000000-0005-0000-0000-000068050000}"/>
    <cellStyle name="Calcul 2 2 23" xfId="785" xr:uid="{00000000-0005-0000-0000-000069050000}"/>
    <cellStyle name="Calcul 2 2 23 2" xfId="21311" xr:uid="{00000000-0005-0000-0000-00006A050000}"/>
    <cellStyle name="Calcul 2 2 24" xfId="786" xr:uid="{00000000-0005-0000-0000-00006B050000}"/>
    <cellStyle name="Calcul 2 2 24 2" xfId="21312" xr:uid="{00000000-0005-0000-0000-00006C050000}"/>
    <cellStyle name="Calcul 2 2 3" xfId="787" xr:uid="{00000000-0005-0000-0000-00006D050000}"/>
    <cellStyle name="Calcul 2 2 3 10" xfId="788" xr:uid="{00000000-0005-0000-0000-00006E050000}"/>
    <cellStyle name="Calcul 2 2 3 10 2" xfId="21314" xr:uid="{00000000-0005-0000-0000-00006F050000}"/>
    <cellStyle name="Calcul 2 2 3 11" xfId="21313" xr:uid="{00000000-0005-0000-0000-000070050000}"/>
    <cellStyle name="Calcul 2 2 3 2" xfId="789" xr:uid="{00000000-0005-0000-0000-000071050000}"/>
    <cellStyle name="Calcul 2 2 3 2 2" xfId="790" xr:uid="{00000000-0005-0000-0000-000072050000}"/>
    <cellStyle name="Calcul 2 2 3 2 2 2" xfId="21316" xr:uid="{00000000-0005-0000-0000-000073050000}"/>
    <cellStyle name="Calcul 2 2 3 2 3" xfId="791" xr:uid="{00000000-0005-0000-0000-000074050000}"/>
    <cellStyle name="Calcul 2 2 3 2 3 2" xfId="21317" xr:uid="{00000000-0005-0000-0000-000075050000}"/>
    <cellStyle name="Calcul 2 2 3 2 4" xfId="792" xr:uid="{00000000-0005-0000-0000-000076050000}"/>
    <cellStyle name="Calcul 2 2 3 2 4 2" xfId="21318" xr:uid="{00000000-0005-0000-0000-000077050000}"/>
    <cellStyle name="Calcul 2 2 3 2 5" xfId="793" xr:uid="{00000000-0005-0000-0000-000078050000}"/>
    <cellStyle name="Calcul 2 2 3 2 5 2" xfId="21319" xr:uid="{00000000-0005-0000-0000-000079050000}"/>
    <cellStyle name="Calcul 2 2 3 2 6" xfId="794" xr:uid="{00000000-0005-0000-0000-00007A050000}"/>
    <cellStyle name="Calcul 2 2 3 2 6 2" xfId="21320" xr:uid="{00000000-0005-0000-0000-00007B050000}"/>
    <cellStyle name="Calcul 2 2 3 2 7" xfId="795" xr:uid="{00000000-0005-0000-0000-00007C050000}"/>
    <cellStyle name="Calcul 2 2 3 2 7 2" xfId="21321" xr:uid="{00000000-0005-0000-0000-00007D050000}"/>
    <cellStyle name="Calcul 2 2 3 2 8" xfId="796" xr:uid="{00000000-0005-0000-0000-00007E050000}"/>
    <cellStyle name="Calcul 2 2 3 2 8 2" xfId="21322" xr:uid="{00000000-0005-0000-0000-00007F050000}"/>
    <cellStyle name="Calcul 2 2 3 2 9" xfId="21315" xr:uid="{00000000-0005-0000-0000-000080050000}"/>
    <cellStyle name="Calcul 2 2 3 3" xfId="797" xr:uid="{00000000-0005-0000-0000-000081050000}"/>
    <cellStyle name="Calcul 2 2 3 3 2" xfId="798" xr:uid="{00000000-0005-0000-0000-000082050000}"/>
    <cellStyle name="Calcul 2 2 3 3 2 2" xfId="21324" xr:uid="{00000000-0005-0000-0000-000083050000}"/>
    <cellStyle name="Calcul 2 2 3 3 3" xfId="799" xr:uid="{00000000-0005-0000-0000-000084050000}"/>
    <cellStyle name="Calcul 2 2 3 3 3 2" xfId="21325" xr:uid="{00000000-0005-0000-0000-000085050000}"/>
    <cellStyle name="Calcul 2 2 3 3 4" xfId="800" xr:uid="{00000000-0005-0000-0000-000086050000}"/>
    <cellStyle name="Calcul 2 2 3 3 4 2" xfId="21326" xr:uid="{00000000-0005-0000-0000-000087050000}"/>
    <cellStyle name="Calcul 2 2 3 3 5" xfId="801" xr:uid="{00000000-0005-0000-0000-000088050000}"/>
    <cellStyle name="Calcul 2 2 3 3 5 2" xfId="21327" xr:uid="{00000000-0005-0000-0000-000089050000}"/>
    <cellStyle name="Calcul 2 2 3 3 6" xfId="802" xr:uid="{00000000-0005-0000-0000-00008A050000}"/>
    <cellStyle name="Calcul 2 2 3 3 6 2" xfId="21328" xr:uid="{00000000-0005-0000-0000-00008B050000}"/>
    <cellStyle name="Calcul 2 2 3 3 7" xfId="803" xr:uid="{00000000-0005-0000-0000-00008C050000}"/>
    <cellStyle name="Calcul 2 2 3 3 7 2" xfId="21329" xr:uid="{00000000-0005-0000-0000-00008D050000}"/>
    <cellStyle name="Calcul 2 2 3 3 8" xfId="21323" xr:uid="{00000000-0005-0000-0000-00008E050000}"/>
    <cellStyle name="Calcul 2 2 3 4" xfId="804" xr:uid="{00000000-0005-0000-0000-00008F050000}"/>
    <cellStyle name="Calcul 2 2 3 4 2" xfId="805" xr:uid="{00000000-0005-0000-0000-000090050000}"/>
    <cellStyle name="Calcul 2 2 3 4 2 2" xfId="21331" xr:uid="{00000000-0005-0000-0000-000091050000}"/>
    <cellStyle name="Calcul 2 2 3 4 3" xfId="21330" xr:uid="{00000000-0005-0000-0000-000092050000}"/>
    <cellStyle name="Calcul 2 2 3 5" xfId="806" xr:uid="{00000000-0005-0000-0000-000093050000}"/>
    <cellStyle name="Calcul 2 2 3 5 2" xfId="21332" xr:uid="{00000000-0005-0000-0000-000094050000}"/>
    <cellStyle name="Calcul 2 2 3 6" xfId="807" xr:uid="{00000000-0005-0000-0000-000095050000}"/>
    <cellStyle name="Calcul 2 2 3 6 2" xfId="21333" xr:uid="{00000000-0005-0000-0000-000096050000}"/>
    <cellStyle name="Calcul 2 2 3 7" xfId="808" xr:uid="{00000000-0005-0000-0000-000097050000}"/>
    <cellStyle name="Calcul 2 2 3 7 2" xfId="21334" xr:uid="{00000000-0005-0000-0000-000098050000}"/>
    <cellStyle name="Calcul 2 2 3 8" xfId="809" xr:uid="{00000000-0005-0000-0000-000099050000}"/>
    <cellStyle name="Calcul 2 2 3 8 2" xfId="21335" xr:uid="{00000000-0005-0000-0000-00009A050000}"/>
    <cellStyle name="Calcul 2 2 3 9" xfId="810" xr:uid="{00000000-0005-0000-0000-00009B050000}"/>
    <cellStyle name="Calcul 2 2 3 9 2" xfId="21336" xr:uid="{00000000-0005-0000-0000-00009C050000}"/>
    <cellStyle name="Calcul 2 2 4" xfId="811" xr:uid="{00000000-0005-0000-0000-00009D050000}"/>
    <cellStyle name="Calcul 2 2 4 10" xfId="812" xr:uid="{00000000-0005-0000-0000-00009E050000}"/>
    <cellStyle name="Calcul 2 2 4 10 2" xfId="21338" xr:uid="{00000000-0005-0000-0000-00009F050000}"/>
    <cellStyle name="Calcul 2 2 4 11" xfId="21337" xr:uid="{00000000-0005-0000-0000-0000A0050000}"/>
    <cellStyle name="Calcul 2 2 4 2" xfId="813" xr:uid="{00000000-0005-0000-0000-0000A1050000}"/>
    <cellStyle name="Calcul 2 2 4 2 2" xfId="814" xr:uid="{00000000-0005-0000-0000-0000A2050000}"/>
    <cellStyle name="Calcul 2 2 4 2 2 2" xfId="21340" xr:uid="{00000000-0005-0000-0000-0000A3050000}"/>
    <cellStyle name="Calcul 2 2 4 2 3" xfId="815" xr:uid="{00000000-0005-0000-0000-0000A4050000}"/>
    <cellStyle name="Calcul 2 2 4 2 3 2" xfId="21341" xr:uid="{00000000-0005-0000-0000-0000A5050000}"/>
    <cellStyle name="Calcul 2 2 4 2 4" xfId="816" xr:uid="{00000000-0005-0000-0000-0000A6050000}"/>
    <cellStyle name="Calcul 2 2 4 2 4 2" xfId="21342" xr:uid="{00000000-0005-0000-0000-0000A7050000}"/>
    <cellStyle name="Calcul 2 2 4 2 5" xfId="817" xr:uid="{00000000-0005-0000-0000-0000A8050000}"/>
    <cellStyle name="Calcul 2 2 4 2 5 2" xfId="21343" xr:uid="{00000000-0005-0000-0000-0000A9050000}"/>
    <cellStyle name="Calcul 2 2 4 2 6" xfId="818" xr:uid="{00000000-0005-0000-0000-0000AA050000}"/>
    <cellStyle name="Calcul 2 2 4 2 6 2" xfId="21344" xr:uid="{00000000-0005-0000-0000-0000AB050000}"/>
    <cellStyle name="Calcul 2 2 4 2 7" xfId="819" xr:uid="{00000000-0005-0000-0000-0000AC050000}"/>
    <cellStyle name="Calcul 2 2 4 2 7 2" xfId="21345" xr:uid="{00000000-0005-0000-0000-0000AD050000}"/>
    <cellStyle name="Calcul 2 2 4 2 8" xfId="820" xr:uid="{00000000-0005-0000-0000-0000AE050000}"/>
    <cellStyle name="Calcul 2 2 4 2 8 2" xfId="21346" xr:uid="{00000000-0005-0000-0000-0000AF050000}"/>
    <cellStyle name="Calcul 2 2 4 2 9" xfId="21339" xr:uid="{00000000-0005-0000-0000-0000B0050000}"/>
    <cellStyle name="Calcul 2 2 4 3" xfId="821" xr:uid="{00000000-0005-0000-0000-0000B1050000}"/>
    <cellStyle name="Calcul 2 2 4 3 2" xfId="822" xr:uid="{00000000-0005-0000-0000-0000B2050000}"/>
    <cellStyle name="Calcul 2 2 4 3 2 2" xfId="21348" xr:uid="{00000000-0005-0000-0000-0000B3050000}"/>
    <cellStyle name="Calcul 2 2 4 3 3" xfId="823" xr:uid="{00000000-0005-0000-0000-0000B4050000}"/>
    <cellStyle name="Calcul 2 2 4 3 3 2" xfId="21349" xr:uid="{00000000-0005-0000-0000-0000B5050000}"/>
    <cellStyle name="Calcul 2 2 4 3 4" xfId="824" xr:uid="{00000000-0005-0000-0000-0000B6050000}"/>
    <cellStyle name="Calcul 2 2 4 3 4 2" xfId="21350" xr:uid="{00000000-0005-0000-0000-0000B7050000}"/>
    <cellStyle name="Calcul 2 2 4 3 5" xfId="825" xr:uid="{00000000-0005-0000-0000-0000B8050000}"/>
    <cellStyle name="Calcul 2 2 4 3 5 2" xfId="21351" xr:uid="{00000000-0005-0000-0000-0000B9050000}"/>
    <cellStyle name="Calcul 2 2 4 3 6" xfId="826" xr:uid="{00000000-0005-0000-0000-0000BA050000}"/>
    <cellStyle name="Calcul 2 2 4 3 6 2" xfId="21352" xr:uid="{00000000-0005-0000-0000-0000BB050000}"/>
    <cellStyle name="Calcul 2 2 4 3 7" xfId="827" xr:uid="{00000000-0005-0000-0000-0000BC050000}"/>
    <cellStyle name="Calcul 2 2 4 3 7 2" xfId="21353" xr:uid="{00000000-0005-0000-0000-0000BD050000}"/>
    <cellStyle name="Calcul 2 2 4 3 8" xfId="21347" xr:uid="{00000000-0005-0000-0000-0000BE050000}"/>
    <cellStyle name="Calcul 2 2 4 4" xfId="828" xr:uid="{00000000-0005-0000-0000-0000BF050000}"/>
    <cellStyle name="Calcul 2 2 4 4 2" xfId="829" xr:uid="{00000000-0005-0000-0000-0000C0050000}"/>
    <cellStyle name="Calcul 2 2 4 4 2 2" xfId="21355" xr:uid="{00000000-0005-0000-0000-0000C1050000}"/>
    <cellStyle name="Calcul 2 2 4 4 3" xfId="21354" xr:uid="{00000000-0005-0000-0000-0000C2050000}"/>
    <cellStyle name="Calcul 2 2 4 5" xfId="830" xr:uid="{00000000-0005-0000-0000-0000C3050000}"/>
    <cellStyle name="Calcul 2 2 4 5 2" xfId="21356" xr:uid="{00000000-0005-0000-0000-0000C4050000}"/>
    <cellStyle name="Calcul 2 2 4 6" xfId="831" xr:uid="{00000000-0005-0000-0000-0000C5050000}"/>
    <cellStyle name="Calcul 2 2 4 6 2" xfId="21357" xr:uid="{00000000-0005-0000-0000-0000C6050000}"/>
    <cellStyle name="Calcul 2 2 4 7" xfId="832" xr:uid="{00000000-0005-0000-0000-0000C7050000}"/>
    <cellStyle name="Calcul 2 2 4 7 2" xfId="21358" xr:uid="{00000000-0005-0000-0000-0000C8050000}"/>
    <cellStyle name="Calcul 2 2 4 8" xfId="833" xr:uid="{00000000-0005-0000-0000-0000C9050000}"/>
    <cellStyle name="Calcul 2 2 4 8 2" xfId="21359" xr:uid="{00000000-0005-0000-0000-0000CA050000}"/>
    <cellStyle name="Calcul 2 2 4 9" xfId="834" xr:uid="{00000000-0005-0000-0000-0000CB050000}"/>
    <cellStyle name="Calcul 2 2 4 9 2" xfId="21360" xr:uid="{00000000-0005-0000-0000-0000CC050000}"/>
    <cellStyle name="Calcul 2 2 5" xfId="835" xr:uid="{00000000-0005-0000-0000-0000CD050000}"/>
    <cellStyle name="Calcul 2 2 5 10" xfId="836" xr:uid="{00000000-0005-0000-0000-0000CE050000}"/>
    <cellStyle name="Calcul 2 2 5 10 2" xfId="21362" xr:uid="{00000000-0005-0000-0000-0000CF050000}"/>
    <cellStyle name="Calcul 2 2 5 11" xfId="21361" xr:uid="{00000000-0005-0000-0000-0000D0050000}"/>
    <cellStyle name="Calcul 2 2 5 2" xfId="837" xr:uid="{00000000-0005-0000-0000-0000D1050000}"/>
    <cellStyle name="Calcul 2 2 5 2 2" xfId="838" xr:uid="{00000000-0005-0000-0000-0000D2050000}"/>
    <cellStyle name="Calcul 2 2 5 2 2 2" xfId="21364" xr:uid="{00000000-0005-0000-0000-0000D3050000}"/>
    <cellStyle name="Calcul 2 2 5 2 3" xfId="839" xr:uid="{00000000-0005-0000-0000-0000D4050000}"/>
    <cellStyle name="Calcul 2 2 5 2 3 2" xfId="21365" xr:uid="{00000000-0005-0000-0000-0000D5050000}"/>
    <cellStyle name="Calcul 2 2 5 2 4" xfId="840" xr:uid="{00000000-0005-0000-0000-0000D6050000}"/>
    <cellStyle name="Calcul 2 2 5 2 4 2" xfId="21366" xr:uid="{00000000-0005-0000-0000-0000D7050000}"/>
    <cellStyle name="Calcul 2 2 5 2 5" xfId="841" xr:uid="{00000000-0005-0000-0000-0000D8050000}"/>
    <cellStyle name="Calcul 2 2 5 2 5 2" xfId="21367" xr:uid="{00000000-0005-0000-0000-0000D9050000}"/>
    <cellStyle name="Calcul 2 2 5 2 6" xfId="842" xr:uid="{00000000-0005-0000-0000-0000DA050000}"/>
    <cellStyle name="Calcul 2 2 5 2 6 2" xfId="21368" xr:uid="{00000000-0005-0000-0000-0000DB050000}"/>
    <cellStyle name="Calcul 2 2 5 2 7" xfId="843" xr:uid="{00000000-0005-0000-0000-0000DC050000}"/>
    <cellStyle name="Calcul 2 2 5 2 7 2" xfId="21369" xr:uid="{00000000-0005-0000-0000-0000DD050000}"/>
    <cellStyle name="Calcul 2 2 5 2 8" xfId="844" xr:uid="{00000000-0005-0000-0000-0000DE050000}"/>
    <cellStyle name="Calcul 2 2 5 2 8 2" xfId="21370" xr:uid="{00000000-0005-0000-0000-0000DF050000}"/>
    <cellStyle name="Calcul 2 2 5 2 9" xfId="21363" xr:uid="{00000000-0005-0000-0000-0000E0050000}"/>
    <cellStyle name="Calcul 2 2 5 3" xfId="845" xr:uid="{00000000-0005-0000-0000-0000E1050000}"/>
    <cellStyle name="Calcul 2 2 5 3 2" xfId="846" xr:uid="{00000000-0005-0000-0000-0000E2050000}"/>
    <cellStyle name="Calcul 2 2 5 3 2 2" xfId="21372" xr:uid="{00000000-0005-0000-0000-0000E3050000}"/>
    <cellStyle name="Calcul 2 2 5 3 3" xfId="847" xr:uid="{00000000-0005-0000-0000-0000E4050000}"/>
    <cellStyle name="Calcul 2 2 5 3 3 2" xfId="21373" xr:uid="{00000000-0005-0000-0000-0000E5050000}"/>
    <cellStyle name="Calcul 2 2 5 3 4" xfId="848" xr:uid="{00000000-0005-0000-0000-0000E6050000}"/>
    <cellStyle name="Calcul 2 2 5 3 4 2" xfId="21374" xr:uid="{00000000-0005-0000-0000-0000E7050000}"/>
    <cellStyle name="Calcul 2 2 5 3 5" xfId="849" xr:uid="{00000000-0005-0000-0000-0000E8050000}"/>
    <cellStyle name="Calcul 2 2 5 3 5 2" xfId="21375" xr:uid="{00000000-0005-0000-0000-0000E9050000}"/>
    <cellStyle name="Calcul 2 2 5 3 6" xfId="850" xr:uid="{00000000-0005-0000-0000-0000EA050000}"/>
    <cellStyle name="Calcul 2 2 5 3 6 2" xfId="21376" xr:uid="{00000000-0005-0000-0000-0000EB050000}"/>
    <cellStyle name="Calcul 2 2 5 3 7" xfId="851" xr:uid="{00000000-0005-0000-0000-0000EC050000}"/>
    <cellStyle name="Calcul 2 2 5 3 7 2" xfId="21377" xr:uid="{00000000-0005-0000-0000-0000ED050000}"/>
    <cellStyle name="Calcul 2 2 5 3 8" xfId="21371" xr:uid="{00000000-0005-0000-0000-0000EE050000}"/>
    <cellStyle name="Calcul 2 2 5 4" xfId="852" xr:uid="{00000000-0005-0000-0000-0000EF050000}"/>
    <cellStyle name="Calcul 2 2 5 4 2" xfId="853" xr:uid="{00000000-0005-0000-0000-0000F0050000}"/>
    <cellStyle name="Calcul 2 2 5 4 2 2" xfId="21379" xr:uid="{00000000-0005-0000-0000-0000F1050000}"/>
    <cellStyle name="Calcul 2 2 5 4 3" xfId="21378" xr:uid="{00000000-0005-0000-0000-0000F2050000}"/>
    <cellStyle name="Calcul 2 2 5 5" xfId="854" xr:uid="{00000000-0005-0000-0000-0000F3050000}"/>
    <cellStyle name="Calcul 2 2 5 5 2" xfId="21380" xr:uid="{00000000-0005-0000-0000-0000F4050000}"/>
    <cellStyle name="Calcul 2 2 5 6" xfId="855" xr:uid="{00000000-0005-0000-0000-0000F5050000}"/>
    <cellStyle name="Calcul 2 2 5 6 2" xfId="21381" xr:uid="{00000000-0005-0000-0000-0000F6050000}"/>
    <cellStyle name="Calcul 2 2 5 7" xfId="856" xr:uid="{00000000-0005-0000-0000-0000F7050000}"/>
    <cellStyle name="Calcul 2 2 5 7 2" xfId="21382" xr:uid="{00000000-0005-0000-0000-0000F8050000}"/>
    <cellStyle name="Calcul 2 2 5 8" xfId="857" xr:uid="{00000000-0005-0000-0000-0000F9050000}"/>
    <cellStyle name="Calcul 2 2 5 8 2" xfId="21383" xr:uid="{00000000-0005-0000-0000-0000FA050000}"/>
    <cellStyle name="Calcul 2 2 5 9" xfId="858" xr:uid="{00000000-0005-0000-0000-0000FB050000}"/>
    <cellStyle name="Calcul 2 2 5 9 2" xfId="21384" xr:uid="{00000000-0005-0000-0000-0000FC050000}"/>
    <cellStyle name="Calcul 2 2 6" xfId="859" xr:uid="{00000000-0005-0000-0000-0000FD050000}"/>
    <cellStyle name="Calcul 2 2 6 10" xfId="860" xr:uid="{00000000-0005-0000-0000-0000FE050000}"/>
    <cellStyle name="Calcul 2 2 6 10 2" xfId="21386" xr:uid="{00000000-0005-0000-0000-0000FF050000}"/>
    <cellStyle name="Calcul 2 2 6 11" xfId="21385" xr:uid="{00000000-0005-0000-0000-000000060000}"/>
    <cellStyle name="Calcul 2 2 6 2" xfId="861" xr:uid="{00000000-0005-0000-0000-000001060000}"/>
    <cellStyle name="Calcul 2 2 6 2 2" xfId="862" xr:uid="{00000000-0005-0000-0000-000002060000}"/>
    <cellStyle name="Calcul 2 2 6 2 2 2" xfId="21388" xr:uid="{00000000-0005-0000-0000-000003060000}"/>
    <cellStyle name="Calcul 2 2 6 2 3" xfId="863" xr:uid="{00000000-0005-0000-0000-000004060000}"/>
    <cellStyle name="Calcul 2 2 6 2 3 2" xfId="21389" xr:uid="{00000000-0005-0000-0000-000005060000}"/>
    <cellStyle name="Calcul 2 2 6 2 4" xfId="864" xr:uid="{00000000-0005-0000-0000-000006060000}"/>
    <cellStyle name="Calcul 2 2 6 2 4 2" xfId="21390" xr:uid="{00000000-0005-0000-0000-000007060000}"/>
    <cellStyle name="Calcul 2 2 6 2 5" xfId="865" xr:uid="{00000000-0005-0000-0000-000008060000}"/>
    <cellStyle name="Calcul 2 2 6 2 5 2" xfId="21391" xr:uid="{00000000-0005-0000-0000-000009060000}"/>
    <cellStyle name="Calcul 2 2 6 2 6" xfId="866" xr:uid="{00000000-0005-0000-0000-00000A060000}"/>
    <cellStyle name="Calcul 2 2 6 2 6 2" xfId="21392" xr:uid="{00000000-0005-0000-0000-00000B060000}"/>
    <cellStyle name="Calcul 2 2 6 2 7" xfId="867" xr:uid="{00000000-0005-0000-0000-00000C060000}"/>
    <cellStyle name="Calcul 2 2 6 2 7 2" xfId="21393" xr:uid="{00000000-0005-0000-0000-00000D060000}"/>
    <cellStyle name="Calcul 2 2 6 2 8" xfId="868" xr:uid="{00000000-0005-0000-0000-00000E060000}"/>
    <cellStyle name="Calcul 2 2 6 2 8 2" xfId="21394" xr:uid="{00000000-0005-0000-0000-00000F060000}"/>
    <cellStyle name="Calcul 2 2 6 2 9" xfId="21387" xr:uid="{00000000-0005-0000-0000-000010060000}"/>
    <cellStyle name="Calcul 2 2 6 3" xfId="869" xr:uid="{00000000-0005-0000-0000-000011060000}"/>
    <cellStyle name="Calcul 2 2 6 3 2" xfId="870" xr:uid="{00000000-0005-0000-0000-000012060000}"/>
    <cellStyle name="Calcul 2 2 6 3 2 2" xfId="21396" xr:uid="{00000000-0005-0000-0000-000013060000}"/>
    <cellStyle name="Calcul 2 2 6 3 3" xfId="871" xr:uid="{00000000-0005-0000-0000-000014060000}"/>
    <cellStyle name="Calcul 2 2 6 3 3 2" xfId="21397" xr:uid="{00000000-0005-0000-0000-000015060000}"/>
    <cellStyle name="Calcul 2 2 6 3 4" xfId="872" xr:uid="{00000000-0005-0000-0000-000016060000}"/>
    <cellStyle name="Calcul 2 2 6 3 4 2" xfId="21398" xr:uid="{00000000-0005-0000-0000-000017060000}"/>
    <cellStyle name="Calcul 2 2 6 3 5" xfId="873" xr:uid="{00000000-0005-0000-0000-000018060000}"/>
    <cellStyle name="Calcul 2 2 6 3 5 2" xfId="21399" xr:uid="{00000000-0005-0000-0000-000019060000}"/>
    <cellStyle name="Calcul 2 2 6 3 6" xfId="874" xr:uid="{00000000-0005-0000-0000-00001A060000}"/>
    <cellStyle name="Calcul 2 2 6 3 6 2" xfId="21400" xr:uid="{00000000-0005-0000-0000-00001B060000}"/>
    <cellStyle name="Calcul 2 2 6 3 7" xfId="875" xr:uid="{00000000-0005-0000-0000-00001C060000}"/>
    <cellStyle name="Calcul 2 2 6 3 7 2" xfId="21401" xr:uid="{00000000-0005-0000-0000-00001D060000}"/>
    <cellStyle name="Calcul 2 2 6 3 8" xfId="21395" xr:uid="{00000000-0005-0000-0000-00001E060000}"/>
    <cellStyle name="Calcul 2 2 6 4" xfId="876" xr:uid="{00000000-0005-0000-0000-00001F060000}"/>
    <cellStyle name="Calcul 2 2 6 4 2" xfId="877" xr:uid="{00000000-0005-0000-0000-000020060000}"/>
    <cellStyle name="Calcul 2 2 6 4 2 2" xfId="21403" xr:uid="{00000000-0005-0000-0000-000021060000}"/>
    <cellStyle name="Calcul 2 2 6 4 3" xfId="21402" xr:uid="{00000000-0005-0000-0000-000022060000}"/>
    <cellStyle name="Calcul 2 2 6 5" xfId="878" xr:uid="{00000000-0005-0000-0000-000023060000}"/>
    <cellStyle name="Calcul 2 2 6 5 2" xfId="21404" xr:uid="{00000000-0005-0000-0000-000024060000}"/>
    <cellStyle name="Calcul 2 2 6 6" xfId="879" xr:uid="{00000000-0005-0000-0000-000025060000}"/>
    <cellStyle name="Calcul 2 2 6 6 2" xfId="21405" xr:uid="{00000000-0005-0000-0000-000026060000}"/>
    <cellStyle name="Calcul 2 2 6 7" xfId="880" xr:uid="{00000000-0005-0000-0000-000027060000}"/>
    <cellStyle name="Calcul 2 2 6 7 2" xfId="21406" xr:uid="{00000000-0005-0000-0000-000028060000}"/>
    <cellStyle name="Calcul 2 2 6 8" xfId="881" xr:uid="{00000000-0005-0000-0000-000029060000}"/>
    <cellStyle name="Calcul 2 2 6 8 2" xfId="21407" xr:uid="{00000000-0005-0000-0000-00002A060000}"/>
    <cellStyle name="Calcul 2 2 6 9" xfId="882" xr:uid="{00000000-0005-0000-0000-00002B060000}"/>
    <cellStyle name="Calcul 2 2 6 9 2" xfId="21408" xr:uid="{00000000-0005-0000-0000-00002C060000}"/>
    <cellStyle name="Calcul 2 2 7" xfId="883" xr:uid="{00000000-0005-0000-0000-00002D060000}"/>
    <cellStyle name="Calcul 2 2 7 10" xfId="884" xr:uid="{00000000-0005-0000-0000-00002E060000}"/>
    <cellStyle name="Calcul 2 2 7 10 2" xfId="21410" xr:uid="{00000000-0005-0000-0000-00002F060000}"/>
    <cellStyle name="Calcul 2 2 7 11" xfId="21409" xr:uid="{00000000-0005-0000-0000-000030060000}"/>
    <cellStyle name="Calcul 2 2 7 2" xfId="885" xr:uid="{00000000-0005-0000-0000-000031060000}"/>
    <cellStyle name="Calcul 2 2 7 2 2" xfId="886" xr:uid="{00000000-0005-0000-0000-000032060000}"/>
    <cellStyle name="Calcul 2 2 7 2 2 2" xfId="21412" xr:uid="{00000000-0005-0000-0000-000033060000}"/>
    <cellStyle name="Calcul 2 2 7 2 3" xfId="887" xr:uid="{00000000-0005-0000-0000-000034060000}"/>
    <cellStyle name="Calcul 2 2 7 2 3 2" xfId="21413" xr:uid="{00000000-0005-0000-0000-000035060000}"/>
    <cellStyle name="Calcul 2 2 7 2 4" xfId="888" xr:uid="{00000000-0005-0000-0000-000036060000}"/>
    <cellStyle name="Calcul 2 2 7 2 4 2" xfId="21414" xr:uid="{00000000-0005-0000-0000-000037060000}"/>
    <cellStyle name="Calcul 2 2 7 2 5" xfId="889" xr:uid="{00000000-0005-0000-0000-000038060000}"/>
    <cellStyle name="Calcul 2 2 7 2 5 2" xfId="21415" xr:uid="{00000000-0005-0000-0000-000039060000}"/>
    <cellStyle name="Calcul 2 2 7 2 6" xfId="890" xr:uid="{00000000-0005-0000-0000-00003A060000}"/>
    <cellStyle name="Calcul 2 2 7 2 6 2" xfId="21416" xr:uid="{00000000-0005-0000-0000-00003B060000}"/>
    <cellStyle name="Calcul 2 2 7 2 7" xfId="891" xr:uid="{00000000-0005-0000-0000-00003C060000}"/>
    <cellStyle name="Calcul 2 2 7 2 7 2" xfId="21417" xr:uid="{00000000-0005-0000-0000-00003D060000}"/>
    <cellStyle name="Calcul 2 2 7 2 8" xfId="892" xr:uid="{00000000-0005-0000-0000-00003E060000}"/>
    <cellStyle name="Calcul 2 2 7 2 8 2" xfId="21418" xr:uid="{00000000-0005-0000-0000-00003F060000}"/>
    <cellStyle name="Calcul 2 2 7 2 9" xfId="21411" xr:uid="{00000000-0005-0000-0000-000040060000}"/>
    <cellStyle name="Calcul 2 2 7 3" xfId="893" xr:uid="{00000000-0005-0000-0000-000041060000}"/>
    <cellStyle name="Calcul 2 2 7 3 2" xfId="894" xr:uid="{00000000-0005-0000-0000-000042060000}"/>
    <cellStyle name="Calcul 2 2 7 3 2 2" xfId="21420" xr:uid="{00000000-0005-0000-0000-000043060000}"/>
    <cellStyle name="Calcul 2 2 7 3 3" xfId="895" xr:uid="{00000000-0005-0000-0000-000044060000}"/>
    <cellStyle name="Calcul 2 2 7 3 3 2" xfId="21421" xr:uid="{00000000-0005-0000-0000-000045060000}"/>
    <cellStyle name="Calcul 2 2 7 3 4" xfId="896" xr:uid="{00000000-0005-0000-0000-000046060000}"/>
    <cellStyle name="Calcul 2 2 7 3 4 2" xfId="21422" xr:uid="{00000000-0005-0000-0000-000047060000}"/>
    <cellStyle name="Calcul 2 2 7 3 5" xfId="897" xr:uid="{00000000-0005-0000-0000-000048060000}"/>
    <cellStyle name="Calcul 2 2 7 3 5 2" xfId="21423" xr:uid="{00000000-0005-0000-0000-000049060000}"/>
    <cellStyle name="Calcul 2 2 7 3 6" xfId="898" xr:uid="{00000000-0005-0000-0000-00004A060000}"/>
    <cellStyle name="Calcul 2 2 7 3 6 2" xfId="21424" xr:uid="{00000000-0005-0000-0000-00004B060000}"/>
    <cellStyle name="Calcul 2 2 7 3 7" xfId="899" xr:uid="{00000000-0005-0000-0000-00004C060000}"/>
    <cellStyle name="Calcul 2 2 7 3 7 2" xfId="21425" xr:uid="{00000000-0005-0000-0000-00004D060000}"/>
    <cellStyle name="Calcul 2 2 7 3 8" xfId="21419" xr:uid="{00000000-0005-0000-0000-00004E060000}"/>
    <cellStyle name="Calcul 2 2 7 4" xfId="900" xr:uid="{00000000-0005-0000-0000-00004F060000}"/>
    <cellStyle name="Calcul 2 2 7 4 2" xfId="901" xr:uid="{00000000-0005-0000-0000-000050060000}"/>
    <cellStyle name="Calcul 2 2 7 4 2 2" xfId="21427" xr:uid="{00000000-0005-0000-0000-000051060000}"/>
    <cellStyle name="Calcul 2 2 7 4 3" xfId="21426" xr:uid="{00000000-0005-0000-0000-000052060000}"/>
    <cellStyle name="Calcul 2 2 7 5" xfId="902" xr:uid="{00000000-0005-0000-0000-000053060000}"/>
    <cellStyle name="Calcul 2 2 7 5 2" xfId="21428" xr:uid="{00000000-0005-0000-0000-000054060000}"/>
    <cellStyle name="Calcul 2 2 7 6" xfId="903" xr:uid="{00000000-0005-0000-0000-000055060000}"/>
    <cellStyle name="Calcul 2 2 7 6 2" xfId="21429" xr:uid="{00000000-0005-0000-0000-000056060000}"/>
    <cellStyle name="Calcul 2 2 7 7" xfId="904" xr:uid="{00000000-0005-0000-0000-000057060000}"/>
    <cellStyle name="Calcul 2 2 7 7 2" xfId="21430" xr:uid="{00000000-0005-0000-0000-000058060000}"/>
    <cellStyle name="Calcul 2 2 7 8" xfId="905" xr:uid="{00000000-0005-0000-0000-000059060000}"/>
    <cellStyle name="Calcul 2 2 7 8 2" xfId="21431" xr:uid="{00000000-0005-0000-0000-00005A060000}"/>
    <cellStyle name="Calcul 2 2 7 9" xfId="906" xr:uid="{00000000-0005-0000-0000-00005B060000}"/>
    <cellStyle name="Calcul 2 2 7 9 2" xfId="21432" xr:uid="{00000000-0005-0000-0000-00005C060000}"/>
    <cellStyle name="Calcul 2 2 8" xfId="907" xr:uid="{00000000-0005-0000-0000-00005D060000}"/>
    <cellStyle name="Calcul 2 2 8 10" xfId="908" xr:uid="{00000000-0005-0000-0000-00005E060000}"/>
    <cellStyle name="Calcul 2 2 8 10 2" xfId="21434" xr:uid="{00000000-0005-0000-0000-00005F060000}"/>
    <cellStyle name="Calcul 2 2 8 11" xfId="21433" xr:uid="{00000000-0005-0000-0000-000060060000}"/>
    <cellStyle name="Calcul 2 2 8 2" xfId="909" xr:uid="{00000000-0005-0000-0000-000061060000}"/>
    <cellStyle name="Calcul 2 2 8 2 2" xfId="910" xr:uid="{00000000-0005-0000-0000-000062060000}"/>
    <cellStyle name="Calcul 2 2 8 2 2 2" xfId="21436" xr:uid="{00000000-0005-0000-0000-000063060000}"/>
    <cellStyle name="Calcul 2 2 8 2 3" xfId="911" xr:uid="{00000000-0005-0000-0000-000064060000}"/>
    <cellStyle name="Calcul 2 2 8 2 3 2" xfId="21437" xr:uid="{00000000-0005-0000-0000-000065060000}"/>
    <cellStyle name="Calcul 2 2 8 2 4" xfId="912" xr:uid="{00000000-0005-0000-0000-000066060000}"/>
    <cellStyle name="Calcul 2 2 8 2 4 2" xfId="21438" xr:uid="{00000000-0005-0000-0000-000067060000}"/>
    <cellStyle name="Calcul 2 2 8 2 5" xfId="913" xr:uid="{00000000-0005-0000-0000-000068060000}"/>
    <cellStyle name="Calcul 2 2 8 2 5 2" xfId="21439" xr:uid="{00000000-0005-0000-0000-000069060000}"/>
    <cellStyle name="Calcul 2 2 8 2 6" xfId="914" xr:uid="{00000000-0005-0000-0000-00006A060000}"/>
    <cellStyle name="Calcul 2 2 8 2 6 2" xfId="21440" xr:uid="{00000000-0005-0000-0000-00006B060000}"/>
    <cellStyle name="Calcul 2 2 8 2 7" xfId="915" xr:uid="{00000000-0005-0000-0000-00006C060000}"/>
    <cellStyle name="Calcul 2 2 8 2 7 2" xfId="21441" xr:uid="{00000000-0005-0000-0000-00006D060000}"/>
    <cellStyle name="Calcul 2 2 8 2 8" xfId="916" xr:uid="{00000000-0005-0000-0000-00006E060000}"/>
    <cellStyle name="Calcul 2 2 8 2 8 2" xfId="21442" xr:uid="{00000000-0005-0000-0000-00006F060000}"/>
    <cellStyle name="Calcul 2 2 8 2 9" xfId="21435" xr:uid="{00000000-0005-0000-0000-000070060000}"/>
    <cellStyle name="Calcul 2 2 8 3" xfId="917" xr:uid="{00000000-0005-0000-0000-000071060000}"/>
    <cellStyle name="Calcul 2 2 8 3 2" xfId="918" xr:uid="{00000000-0005-0000-0000-000072060000}"/>
    <cellStyle name="Calcul 2 2 8 3 2 2" xfId="21444" xr:uid="{00000000-0005-0000-0000-000073060000}"/>
    <cellStyle name="Calcul 2 2 8 3 3" xfId="919" xr:uid="{00000000-0005-0000-0000-000074060000}"/>
    <cellStyle name="Calcul 2 2 8 3 3 2" xfId="21445" xr:uid="{00000000-0005-0000-0000-000075060000}"/>
    <cellStyle name="Calcul 2 2 8 3 4" xfId="920" xr:uid="{00000000-0005-0000-0000-000076060000}"/>
    <cellStyle name="Calcul 2 2 8 3 4 2" xfId="21446" xr:uid="{00000000-0005-0000-0000-000077060000}"/>
    <cellStyle name="Calcul 2 2 8 3 5" xfId="921" xr:uid="{00000000-0005-0000-0000-000078060000}"/>
    <cellStyle name="Calcul 2 2 8 3 5 2" xfId="21447" xr:uid="{00000000-0005-0000-0000-000079060000}"/>
    <cellStyle name="Calcul 2 2 8 3 6" xfId="922" xr:uid="{00000000-0005-0000-0000-00007A060000}"/>
    <cellStyle name="Calcul 2 2 8 3 6 2" xfId="21448" xr:uid="{00000000-0005-0000-0000-00007B060000}"/>
    <cellStyle name="Calcul 2 2 8 3 7" xfId="923" xr:uid="{00000000-0005-0000-0000-00007C060000}"/>
    <cellStyle name="Calcul 2 2 8 3 7 2" xfId="21449" xr:uid="{00000000-0005-0000-0000-00007D060000}"/>
    <cellStyle name="Calcul 2 2 8 3 8" xfId="21443" xr:uid="{00000000-0005-0000-0000-00007E060000}"/>
    <cellStyle name="Calcul 2 2 8 4" xfId="924" xr:uid="{00000000-0005-0000-0000-00007F060000}"/>
    <cellStyle name="Calcul 2 2 8 4 2" xfId="925" xr:uid="{00000000-0005-0000-0000-000080060000}"/>
    <cellStyle name="Calcul 2 2 8 4 2 2" xfId="21451" xr:uid="{00000000-0005-0000-0000-000081060000}"/>
    <cellStyle name="Calcul 2 2 8 4 3" xfId="21450" xr:uid="{00000000-0005-0000-0000-000082060000}"/>
    <cellStyle name="Calcul 2 2 8 5" xfId="926" xr:uid="{00000000-0005-0000-0000-000083060000}"/>
    <cellStyle name="Calcul 2 2 8 5 2" xfId="21452" xr:uid="{00000000-0005-0000-0000-000084060000}"/>
    <cellStyle name="Calcul 2 2 8 6" xfId="927" xr:uid="{00000000-0005-0000-0000-000085060000}"/>
    <cellStyle name="Calcul 2 2 8 6 2" xfId="21453" xr:uid="{00000000-0005-0000-0000-000086060000}"/>
    <cellStyle name="Calcul 2 2 8 7" xfId="928" xr:uid="{00000000-0005-0000-0000-000087060000}"/>
    <cellStyle name="Calcul 2 2 8 7 2" xfId="21454" xr:uid="{00000000-0005-0000-0000-000088060000}"/>
    <cellStyle name="Calcul 2 2 8 8" xfId="929" xr:uid="{00000000-0005-0000-0000-000089060000}"/>
    <cellStyle name="Calcul 2 2 8 8 2" xfId="21455" xr:uid="{00000000-0005-0000-0000-00008A060000}"/>
    <cellStyle name="Calcul 2 2 8 9" xfId="930" xr:uid="{00000000-0005-0000-0000-00008B060000}"/>
    <cellStyle name="Calcul 2 2 8 9 2" xfId="21456" xr:uid="{00000000-0005-0000-0000-00008C060000}"/>
    <cellStyle name="Calcul 2 2 9" xfId="931" xr:uid="{00000000-0005-0000-0000-00008D060000}"/>
    <cellStyle name="Calcul 2 2 9 10" xfId="932" xr:uid="{00000000-0005-0000-0000-00008E060000}"/>
    <cellStyle name="Calcul 2 2 9 10 2" xfId="21458" xr:uid="{00000000-0005-0000-0000-00008F060000}"/>
    <cellStyle name="Calcul 2 2 9 11" xfId="21457" xr:uid="{00000000-0005-0000-0000-000090060000}"/>
    <cellStyle name="Calcul 2 2 9 2" xfId="933" xr:uid="{00000000-0005-0000-0000-000091060000}"/>
    <cellStyle name="Calcul 2 2 9 2 2" xfId="934" xr:uid="{00000000-0005-0000-0000-000092060000}"/>
    <cellStyle name="Calcul 2 2 9 2 2 2" xfId="21460" xr:uid="{00000000-0005-0000-0000-000093060000}"/>
    <cellStyle name="Calcul 2 2 9 2 3" xfId="935" xr:uid="{00000000-0005-0000-0000-000094060000}"/>
    <cellStyle name="Calcul 2 2 9 2 3 2" xfId="21461" xr:uid="{00000000-0005-0000-0000-000095060000}"/>
    <cellStyle name="Calcul 2 2 9 2 4" xfId="936" xr:uid="{00000000-0005-0000-0000-000096060000}"/>
    <cellStyle name="Calcul 2 2 9 2 4 2" xfId="21462" xr:uid="{00000000-0005-0000-0000-000097060000}"/>
    <cellStyle name="Calcul 2 2 9 2 5" xfId="937" xr:uid="{00000000-0005-0000-0000-000098060000}"/>
    <cellStyle name="Calcul 2 2 9 2 5 2" xfId="21463" xr:uid="{00000000-0005-0000-0000-000099060000}"/>
    <cellStyle name="Calcul 2 2 9 2 6" xfId="938" xr:uid="{00000000-0005-0000-0000-00009A060000}"/>
    <cellStyle name="Calcul 2 2 9 2 6 2" xfId="21464" xr:uid="{00000000-0005-0000-0000-00009B060000}"/>
    <cellStyle name="Calcul 2 2 9 2 7" xfId="939" xr:uid="{00000000-0005-0000-0000-00009C060000}"/>
    <cellStyle name="Calcul 2 2 9 2 7 2" xfId="21465" xr:uid="{00000000-0005-0000-0000-00009D060000}"/>
    <cellStyle name="Calcul 2 2 9 2 8" xfId="940" xr:uid="{00000000-0005-0000-0000-00009E060000}"/>
    <cellStyle name="Calcul 2 2 9 2 8 2" xfId="21466" xr:uid="{00000000-0005-0000-0000-00009F060000}"/>
    <cellStyle name="Calcul 2 2 9 2 9" xfId="21459" xr:uid="{00000000-0005-0000-0000-0000A0060000}"/>
    <cellStyle name="Calcul 2 2 9 3" xfId="941" xr:uid="{00000000-0005-0000-0000-0000A1060000}"/>
    <cellStyle name="Calcul 2 2 9 3 2" xfId="942" xr:uid="{00000000-0005-0000-0000-0000A2060000}"/>
    <cellStyle name="Calcul 2 2 9 3 2 2" xfId="21468" xr:uid="{00000000-0005-0000-0000-0000A3060000}"/>
    <cellStyle name="Calcul 2 2 9 3 3" xfId="943" xr:uid="{00000000-0005-0000-0000-0000A4060000}"/>
    <cellStyle name="Calcul 2 2 9 3 3 2" xfId="21469" xr:uid="{00000000-0005-0000-0000-0000A5060000}"/>
    <cellStyle name="Calcul 2 2 9 3 4" xfId="944" xr:uid="{00000000-0005-0000-0000-0000A6060000}"/>
    <cellStyle name="Calcul 2 2 9 3 4 2" xfId="21470" xr:uid="{00000000-0005-0000-0000-0000A7060000}"/>
    <cellStyle name="Calcul 2 2 9 3 5" xfId="945" xr:uid="{00000000-0005-0000-0000-0000A8060000}"/>
    <cellStyle name="Calcul 2 2 9 3 5 2" xfId="21471" xr:uid="{00000000-0005-0000-0000-0000A9060000}"/>
    <cellStyle name="Calcul 2 2 9 3 6" xfId="946" xr:uid="{00000000-0005-0000-0000-0000AA060000}"/>
    <cellStyle name="Calcul 2 2 9 3 6 2" xfId="21472" xr:uid="{00000000-0005-0000-0000-0000AB060000}"/>
    <cellStyle name="Calcul 2 2 9 3 7" xfId="947" xr:uid="{00000000-0005-0000-0000-0000AC060000}"/>
    <cellStyle name="Calcul 2 2 9 3 7 2" xfId="21473" xr:uid="{00000000-0005-0000-0000-0000AD060000}"/>
    <cellStyle name="Calcul 2 2 9 3 8" xfId="21467" xr:uid="{00000000-0005-0000-0000-0000AE060000}"/>
    <cellStyle name="Calcul 2 2 9 4" xfId="948" xr:uid="{00000000-0005-0000-0000-0000AF060000}"/>
    <cellStyle name="Calcul 2 2 9 4 2" xfId="949" xr:uid="{00000000-0005-0000-0000-0000B0060000}"/>
    <cellStyle name="Calcul 2 2 9 4 2 2" xfId="21475" xr:uid="{00000000-0005-0000-0000-0000B1060000}"/>
    <cellStyle name="Calcul 2 2 9 4 3" xfId="21474" xr:uid="{00000000-0005-0000-0000-0000B2060000}"/>
    <cellStyle name="Calcul 2 2 9 5" xfId="950" xr:uid="{00000000-0005-0000-0000-0000B3060000}"/>
    <cellStyle name="Calcul 2 2 9 5 2" xfId="21476" xr:uid="{00000000-0005-0000-0000-0000B4060000}"/>
    <cellStyle name="Calcul 2 2 9 6" xfId="951" xr:uid="{00000000-0005-0000-0000-0000B5060000}"/>
    <cellStyle name="Calcul 2 2 9 6 2" xfId="21477" xr:uid="{00000000-0005-0000-0000-0000B6060000}"/>
    <cellStyle name="Calcul 2 2 9 7" xfId="952" xr:uid="{00000000-0005-0000-0000-0000B7060000}"/>
    <cellStyle name="Calcul 2 2 9 7 2" xfId="21478" xr:uid="{00000000-0005-0000-0000-0000B8060000}"/>
    <cellStyle name="Calcul 2 2 9 8" xfId="953" xr:uid="{00000000-0005-0000-0000-0000B9060000}"/>
    <cellStyle name="Calcul 2 2 9 8 2" xfId="21479" xr:uid="{00000000-0005-0000-0000-0000BA060000}"/>
    <cellStyle name="Calcul 2 2 9 9" xfId="954" xr:uid="{00000000-0005-0000-0000-0000BB060000}"/>
    <cellStyle name="Calcul 2 2 9 9 2" xfId="21480" xr:uid="{00000000-0005-0000-0000-0000BC060000}"/>
    <cellStyle name="Calcul 2 20" xfId="955" xr:uid="{00000000-0005-0000-0000-0000BD060000}"/>
    <cellStyle name="Calcul 2 20 2" xfId="21481" xr:uid="{00000000-0005-0000-0000-0000BE060000}"/>
    <cellStyle name="Calcul 2 21" xfId="956" xr:uid="{00000000-0005-0000-0000-0000BF060000}"/>
    <cellStyle name="Calcul 2 21 2" xfId="21482" xr:uid="{00000000-0005-0000-0000-0000C0060000}"/>
    <cellStyle name="Calcul 2 3" xfId="957" xr:uid="{00000000-0005-0000-0000-0000C1060000}"/>
    <cellStyle name="Calcul 2 3 10" xfId="958" xr:uid="{00000000-0005-0000-0000-0000C2060000}"/>
    <cellStyle name="Calcul 2 3 10 2" xfId="21483" xr:uid="{00000000-0005-0000-0000-0000C3060000}"/>
    <cellStyle name="Calcul 2 3 11" xfId="959" xr:uid="{00000000-0005-0000-0000-0000C4060000}"/>
    <cellStyle name="Calcul 2 3 11 2" xfId="21484" xr:uid="{00000000-0005-0000-0000-0000C5060000}"/>
    <cellStyle name="Calcul 2 3 12" xfId="960" xr:uid="{00000000-0005-0000-0000-0000C6060000}"/>
    <cellStyle name="Calcul 2 3 12 2" xfId="21485" xr:uid="{00000000-0005-0000-0000-0000C7060000}"/>
    <cellStyle name="Calcul 2 3 13" xfId="961" xr:uid="{00000000-0005-0000-0000-0000C8060000}"/>
    <cellStyle name="Calcul 2 3 13 2" xfId="21486" xr:uid="{00000000-0005-0000-0000-0000C9060000}"/>
    <cellStyle name="Calcul 2 3 2" xfId="962" xr:uid="{00000000-0005-0000-0000-0000CA060000}"/>
    <cellStyle name="Calcul 2 3 2 10" xfId="963" xr:uid="{00000000-0005-0000-0000-0000CB060000}"/>
    <cellStyle name="Calcul 2 3 2 10 2" xfId="21488" xr:uid="{00000000-0005-0000-0000-0000CC060000}"/>
    <cellStyle name="Calcul 2 3 2 11" xfId="21487" xr:uid="{00000000-0005-0000-0000-0000CD060000}"/>
    <cellStyle name="Calcul 2 3 2 2" xfId="964" xr:uid="{00000000-0005-0000-0000-0000CE060000}"/>
    <cellStyle name="Calcul 2 3 2 2 2" xfId="965" xr:uid="{00000000-0005-0000-0000-0000CF060000}"/>
    <cellStyle name="Calcul 2 3 2 2 2 2" xfId="21490" xr:uid="{00000000-0005-0000-0000-0000D0060000}"/>
    <cellStyle name="Calcul 2 3 2 2 3" xfId="966" xr:uid="{00000000-0005-0000-0000-0000D1060000}"/>
    <cellStyle name="Calcul 2 3 2 2 3 2" xfId="21491" xr:uid="{00000000-0005-0000-0000-0000D2060000}"/>
    <cellStyle name="Calcul 2 3 2 2 4" xfId="967" xr:uid="{00000000-0005-0000-0000-0000D3060000}"/>
    <cellStyle name="Calcul 2 3 2 2 4 2" xfId="21492" xr:uid="{00000000-0005-0000-0000-0000D4060000}"/>
    <cellStyle name="Calcul 2 3 2 2 5" xfId="968" xr:uid="{00000000-0005-0000-0000-0000D5060000}"/>
    <cellStyle name="Calcul 2 3 2 2 5 2" xfId="21493" xr:uid="{00000000-0005-0000-0000-0000D6060000}"/>
    <cellStyle name="Calcul 2 3 2 2 6" xfId="969" xr:uid="{00000000-0005-0000-0000-0000D7060000}"/>
    <cellStyle name="Calcul 2 3 2 2 6 2" xfId="21494" xr:uid="{00000000-0005-0000-0000-0000D8060000}"/>
    <cellStyle name="Calcul 2 3 2 2 7" xfId="970" xr:uid="{00000000-0005-0000-0000-0000D9060000}"/>
    <cellStyle name="Calcul 2 3 2 2 7 2" xfId="21495" xr:uid="{00000000-0005-0000-0000-0000DA060000}"/>
    <cellStyle name="Calcul 2 3 2 2 8" xfId="971" xr:uid="{00000000-0005-0000-0000-0000DB060000}"/>
    <cellStyle name="Calcul 2 3 2 2 8 2" xfId="21496" xr:uid="{00000000-0005-0000-0000-0000DC060000}"/>
    <cellStyle name="Calcul 2 3 2 2 9" xfId="21489" xr:uid="{00000000-0005-0000-0000-0000DD060000}"/>
    <cellStyle name="Calcul 2 3 2 3" xfId="972" xr:uid="{00000000-0005-0000-0000-0000DE060000}"/>
    <cellStyle name="Calcul 2 3 2 3 2" xfId="973" xr:uid="{00000000-0005-0000-0000-0000DF060000}"/>
    <cellStyle name="Calcul 2 3 2 3 2 2" xfId="21498" xr:uid="{00000000-0005-0000-0000-0000E0060000}"/>
    <cellStyle name="Calcul 2 3 2 3 3" xfId="974" xr:uid="{00000000-0005-0000-0000-0000E1060000}"/>
    <cellStyle name="Calcul 2 3 2 3 3 2" xfId="21499" xr:uid="{00000000-0005-0000-0000-0000E2060000}"/>
    <cellStyle name="Calcul 2 3 2 3 4" xfId="975" xr:uid="{00000000-0005-0000-0000-0000E3060000}"/>
    <cellStyle name="Calcul 2 3 2 3 4 2" xfId="21500" xr:uid="{00000000-0005-0000-0000-0000E4060000}"/>
    <cellStyle name="Calcul 2 3 2 3 5" xfId="976" xr:uid="{00000000-0005-0000-0000-0000E5060000}"/>
    <cellStyle name="Calcul 2 3 2 3 5 2" xfId="21501" xr:uid="{00000000-0005-0000-0000-0000E6060000}"/>
    <cellStyle name="Calcul 2 3 2 3 6" xfId="977" xr:uid="{00000000-0005-0000-0000-0000E7060000}"/>
    <cellStyle name="Calcul 2 3 2 3 6 2" xfId="21502" xr:uid="{00000000-0005-0000-0000-0000E8060000}"/>
    <cellStyle name="Calcul 2 3 2 3 7" xfId="978" xr:uid="{00000000-0005-0000-0000-0000E9060000}"/>
    <cellStyle name="Calcul 2 3 2 3 7 2" xfId="21503" xr:uid="{00000000-0005-0000-0000-0000EA060000}"/>
    <cellStyle name="Calcul 2 3 2 3 8" xfId="21497" xr:uid="{00000000-0005-0000-0000-0000EB060000}"/>
    <cellStyle name="Calcul 2 3 2 4" xfId="979" xr:uid="{00000000-0005-0000-0000-0000EC060000}"/>
    <cellStyle name="Calcul 2 3 2 4 2" xfId="980" xr:uid="{00000000-0005-0000-0000-0000ED060000}"/>
    <cellStyle name="Calcul 2 3 2 4 2 2" xfId="21505" xr:uid="{00000000-0005-0000-0000-0000EE060000}"/>
    <cellStyle name="Calcul 2 3 2 4 3" xfId="21504" xr:uid="{00000000-0005-0000-0000-0000EF060000}"/>
    <cellStyle name="Calcul 2 3 2 5" xfId="981" xr:uid="{00000000-0005-0000-0000-0000F0060000}"/>
    <cellStyle name="Calcul 2 3 2 5 2" xfId="21506" xr:uid="{00000000-0005-0000-0000-0000F1060000}"/>
    <cellStyle name="Calcul 2 3 2 6" xfId="982" xr:uid="{00000000-0005-0000-0000-0000F2060000}"/>
    <cellStyle name="Calcul 2 3 2 6 2" xfId="21507" xr:uid="{00000000-0005-0000-0000-0000F3060000}"/>
    <cellStyle name="Calcul 2 3 2 7" xfId="983" xr:uid="{00000000-0005-0000-0000-0000F4060000}"/>
    <cellStyle name="Calcul 2 3 2 7 2" xfId="21508" xr:uid="{00000000-0005-0000-0000-0000F5060000}"/>
    <cellStyle name="Calcul 2 3 2 8" xfId="984" xr:uid="{00000000-0005-0000-0000-0000F6060000}"/>
    <cellStyle name="Calcul 2 3 2 8 2" xfId="21509" xr:uid="{00000000-0005-0000-0000-0000F7060000}"/>
    <cellStyle name="Calcul 2 3 2 9" xfId="985" xr:uid="{00000000-0005-0000-0000-0000F8060000}"/>
    <cellStyle name="Calcul 2 3 2 9 2" xfId="21510" xr:uid="{00000000-0005-0000-0000-0000F9060000}"/>
    <cellStyle name="Calcul 2 3 3" xfId="986" xr:uid="{00000000-0005-0000-0000-0000FA060000}"/>
    <cellStyle name="Calcul 2 3 3 10" xfId="987" xr:uid="{00000000-0005-0000-0000-0000FB060000}"/>
    <cellStyle name="Calcul 2 3 3 10 2" xfId="21512" xr:uid="{00000000-0005-0000-0000-0000FC060000}"/>
    <cellStyle name="Calcul 2 3 3 11" xfId="21511" xr:uid="{00000000-0005-0000-0000-0000FD060000}"/>
    <cellStyle name="Calcul 2 3 3 2" xfId="988" xr:uid="{00000000-0005-0000-0000-0000FE060000}"/>
    <cellStyle name="Calcul 2 3 3 2 2" xfId="989" xr:uid="{00000000-0005-0000-0000-0000FF060000}"/>
    <cellStyle name="Calcul 2 3 3 2 2 2" xfId="21514" xr:uid="{00000000-0005-0000-0000-000000070000}"/>
    <cellStyle name="Calcul 2 3 3 2 3" xfId="990" xr:uid="{00000000-0005-0000-0000-000001070000}"/>
    <cellStyle name="Calcul 2 3 3 2 3 2" xfId="21515" xr:uid="{00000000-0005-0000-0000-000002070000}"/>
    <cellStyle name="Calcul 2 3 3 2 4" xfId="991" xr:uid="{00000000-0005-0000-0000-000003070000}"/>
    <cellStyle name="Calcul 2 3 3 2 4 2" xfId="21516" xr:uid="{00000000-0005-0000-0000-000004070000}"/>
    <cellStyle name="Calcul 2 3 3 2 5" xfId="992" xr:uid="{00000000-0005-0000-0000-000005070000}"/>
    <cellStyle name="Calcul 2 3 3 2 5 2" xfId="21517" xr:uid="{00000000-0005-0000-0000-000006070000}"/>
    <cellStyle name="Calcul 2 3 3 2 6" xfId="993" xr:uid="{00000000-0005-0000-0000-000007070000}"/>
    <cellStyle name="Calcul 2 3 3 2 6 2" xfId="21518" xr:uid="{00000000-0005-0000-0000-000008070000}"/>
    <cellStyle name="Calcul 2 3 3 2 7" xfId="994" xr:uid="{00000000-0005-0000-0000-000009070000}"/>
    <cellStyle name="Calcul 2 3 3 2 7 2" xfId="21519" xr:uid="{00000000-0005-0000-0000-00000A070000}"/>
    <cellStyle name="Calcul 2 3 3 2 8" xfId="995" xr:uid="{00000000-0005-0000-0000-00000B070000}"/>
    <cellStyle name="Calcul 2 3 3 2 8 2" xfId="21520" xr:uid="{00000000-0005-0000-0000-00000C070000}"/>
    <cellStyle name="Calcul 2 3 3 2 9" xfId="21513" xr:uid="{00000000-0005-0000-0000-00000D070000}"/>
    <cellStyle name="Calcul 2 3 3 3" xfId="996" xr:uid="{00000000-0005-0000-0000-00000E070000}"/>
    <cellStyle name="Calcul 2 3 3 3 2" xfId="997" xr:uid="{00000000-0005-0000-0000-00000F070000}"/>
    <cellStyle name="Calcul 2 3 3 3 2 2" xfId="21522" xr:uid="{00000000-0005-0000-0000-000010070000}"/>
    <cellStyle name="Calcul 2 3 3 3 3" xfId="998" xr:uid="{00000000-0005-0000-0000-000011070000}"/>
    <cellStyle name="Calcul 2 3 3 3 3 2" xfId="21523" xr:uid="{00000000-0005-0000-0000-000012070000}"/>
    <cellStyle name="Calcul 2 3 3 3 4" xfId="999" xr:uid="{00000000-0005-0000-0000-000013070000}"/>
    <cellStyle name="Calcul 2 3 3 3 4 2" xfId="21524" xr:uid="{00000000-0005-0000-0000-000014070000}"/>
    <cellStyle name="Calcul 2 3 3 3 5" xfId="1000" xr:uid="{00000000-0005-0000-0000-000015070000}"/>
    <cellStyle name="Calcul 2 3 3 3 5 2" xfId="21525" xr:uid="{00000000-0005-0000-0000-000016070000}"/>
    <cellStyle name="Calcul 2 3 3 3 6" xfId="1001" xr:uid="{00000000-0005-0000-0000-000017070000}"/>
    <cellStyle name="Calcul 2 3 3 3 6 2" xfId="21526" xr:uid="{00000000-0005-0000-0000-000018070000}"/>
    <cellStyle name="Calcul 2 3 3 3 7" xfId="1002" xr:uid="{00000000-0005-0000-0000-000019070000}"/>
    <cellStyle name="Calcul 2 3 3 3 7 2" xfId="21527" xr:uid="{00000000-0005-0000-0000-00001A070000}"/>
    <cellStyle name="Calcul 2 3 3 3 8" xfId="21521" xr:uid="{00000000-0005-0000-0000-00001B070000}"/>
    <cellStyle name="Calcul 2 3 3 4" xfId="1003" xr:uid="{00000000-0005-0000-0000-00001C070000}"/>
    <cellStyle name="Calcul 2 3 3 4 2" xfId="1004" xr:uid="{00000000-0005-0000-0000-00001D070000}"/>
    <cellStyle name="Calcul 2 3 3 4 2 2" xfId="21529" xr:uid="{00000000-0005-0000-0000-00001E070000}"/>
    <cellStyle name="Calcul 2 3 3 4 3" xfId="21528" xr:uid="{00000000-0005-0000-0000-00001F070000}"/>
    <cellStyle name="Calcul 2 3 3 5" xfId="1005" xr:uid="{00000000-0005-0000-0000-000020070000}"/>
    <cellStyle name="Calcul 2 3 3 5 2" xfId="21530" xr:uid="{00000000-0005-0000-0000-000021070000}"/>
    <cellStyle name="Calcul 2 3 3 6" xfId="1006" xr:uid="{00000000-0005-0000-0000-000022070000}"/>
    <cellStyle name="Calcul 2 3 3 6 2" xfId="21531" xr:uid="{00000000-0005-0000-0000-000023070000}"/>
    <cellStyle name="Calcul 2 3 3 7" xfId="1007" xr:uid="{00000000-0005-0000-0000-000024070000}"/>
    <cellStyle name="Calcul 2 3 3 7 2" xfId="21532" xr:uid="{00000000-0005-0000-0000-000025070000}"/>
    <cellStyle name="Calcul 2 3 3 8" xfId="1008" xr:uid="{00000000-0005-0000-0000-000026070000}"/>
    <cellStyle name="Calcul 2 3 3 8 2" xfId="21533" xr:uid="{00000000-0005-0000-0000-000027070000}"/>
    <cellStyle name="Calcul 2 3 3 9" xfId="1009" xr:uid="{00000000-0005-0000-0000-000028070000}"/>
    <cellStyle name="Calcul 2 3 3 9 2" xfId="21534" xr:uid="{00000000-0005-0000-0000-000029070000}"/>
    <cellStyle name="Calcul 2 3 4" xfId="1010" xr:uid="{00000000-0005-0000-0000-00002A070000}"/>
    <cellStyle name="Calcul 2 3 4 10" xfId="1011" xr:uid="{00000000-0005-0000-0000-00002B070000}"/>
    <cellStyle name="Calcul 2 3 4 10 2" xfId="21536" xr:uid="{00000000-0005-0000-0000-00002C070000}"/>
    <cellStyle name="Calcul 2 3 4 11" xfId="21535" xr:uid="{00000000-0005-0000-0000-00002D070000}"/>
    <cellStyle name="Calcul 2 3 4 2" xfId="1012" xr:uid="{00000000-0005-0000-0000-00002E070000}"/>
    <cellStyle name="Calcul 2 3 4 2 2" xfId="1013" xr:uid="{00000000-0005-0000-0000-00002F070000}"/>
    <cellStyle name="Calcul 2 3 4 2 2 2" xfId="21538" xr:uid="{00000000-0005-0000-0000-000030070000}"/>
    <cellStyle name="Calcul 2 3 4 2 3" xfId="1014" xr:uid="{00000000-0005-0000-0000-000031070000}"/>
    <cellStyle name="Calcul 2 3 4 2 3 2" xfId="21539" xr:uid="{00000000-0005-0000-0000-000032070000}"/>
    <cellStyle name="Calcul 2 3 4 2 4" xfId="1015" xr:uid="{00000000-0005-0000-0000-000033070000}"/>
    <cellStyle name="Calcul 2 3 4 2 4 2" xfId="21540" xr:uid="{00000000-0005-0000-0000-000034070000}"/>
    <cellStyle name="Calcul 2 3 4 2 5" xfId="1016" xr:uid="{00000000-0005-0000-0000-000035070000}"/>
    <cellStyle name="Calcul 2 3 4 2 5 2" xfId="21541" xr:uid="{00000000-0005-0000-0000-000036070000}"/>
    <cellStyle name="Calcul 2 3 4 2 6" xfId="1017" xr:uid="{00000000-0005-0000-0000-000037070000}"/>
    <cellStyle name="Calcul 2 3 4 2 6 2" xfId="21542" xr:uid="{00000000-0005-0000-0000-000038070000}"/>
    <cellStyle name="Calcul 2 3 4 2 7" xfId="1018" xr:uid="{00000000-0005-0000-0000-000039070000}"/>
    <cellStyle name="Calcul 2 3 4 2 7 2" xfId="21543" xr:uid="{00000000-0005-0000-0000-00003A070000}"/>
    <cellStyle name="Calcul 2 3 4 2 8" xfId="1019" xr:uid="{00000000-0005-0000-0000-00003B070000}"/>
    <cellStyle name="Calcul 2 3 4 2 8 2" xfId="21544" xr:uid="{00000000-0005-0000-0000-00003C070000}"/>
    <cellStyle name="Calcul 2 3 4 2 9" xfId="21537" xr:uid="{00000000-0005-0000-0000-00003D070000}"/>
    <cellStyle name="Calcul 2 3 4 3" xfId="1020" xr:uid="{00000000-0005-0000-0000-00003E070000}"/>
    <cellStyle name="Calcul 2 3 4 3 2" xfId="1021" xr:uid="{00000000-0005-0000-0000-00003F070000}"/>
    <cellStyle name="Calcul 2 3 4 3 2 2" xfId="21546" xr:uid="{00000000-0005-0000-0000-000040070000}"/>
    <cellStyle name="Calcul 2 3 4 3 3" xfId="1022" xr:uid="{00000000-0005-0000-0000-000041070000}"/>
    <cellStyle name="Calcul 2 3 4 3 3 2" xfId="21547" xr:uid="{00000000-0005-0000-0000-000042070000}"/>
    <cellStyle name="Calcul 2 3 4 3 4" xfId="1023" xr:uid="{00000000-0005-0000-0000-000043070000}"/>
    <cellStyle name="Calcul 2 3 4 3 4 2" xfId="21548" xr:uid="{00000000-0005-0000-0000-000044070000}"/>
    <cellStyle name="Calcul 2 3 4 3 5" xfId="1024" xr:uid="{00000000-0005-0000-0000-000045070000}"/>
    <cellStyle name="Calcul 2 3 4 3 5 2" xfId="21549" xr:uid="{00000000-0005-0000-0000-000046070000}"/>
    <cellStyle name="Calcul 2 3 4 3 6" xfId="1025" xr:uid="{00000000-0005-0000-0000-000047070000}"/>
    <cellStyle name="Calcul 2 3 4 3 6 2" xfId="21550" xr:uid="{00000000-0005-0000-0000-000048070000}"/>
    <cellStyle name="Calcul 2 3 4 3 7" xfId="1026" xr:uid="{00000000-0005-0000-0000-000049070000}"/>
    <cellStyle name="Calcul 2 3 4 3 7 2" xfId="21551" xr:uid="{00000000-0005-0000-0000-00004A070000}"/>
    <cellStyle name="Calcul 2 3 4 3 8" xfId="21545" xr:uid="{00000000-0005-0000-0000-00004B070000}"/>
    <cellStyle name="Calcul 2 3 4 4" xfId="1027" xr:uid="{00000000-0005-0000-0000-00004C070000}"/>
    <cellStyle name="Calcul 2 3 4 4 2" xfId="1028" xr:uid="{00000000-0005-0000-0000-00004D070000}"/>
    <cellStyle name="Calcul 2 3 4 4 2 2" xfId="21553" xr:uid="{00000000-0005-0000-0000-00004E070000}"/>
    <cellStyle name="Calcul 2 3 4 4 3" xfId="21552" xr:uid="{00000000-0005-0000-0000-00004F070000}"/>
    <cellStyle name="Calcul 2 3 4 5" xfId="1029" xr:uid="{00000000-0005-0000-0000-000050070000}"/>
    <cellStyle name="Calcul 2 3 4 5 2" xfId="21554" xr:uid="{00000000-0005-0000-0000-000051070000}"/>
    <cellStyle name="Calcul 2 3 4 6" xfId="1030" xr:uid="{00000000-0005-0000-0000-000052070000}"/>
    <cellStyle name="Calcul 2 3 4 6 2" xfId="21555" xr:uid="{00000000-0005-0000-0000-000053070000}"/>
    <cellStyle name="Calcul 2 3 4 7" xfId="1031" xr:uid="{00000000-0005-0000-0000-000054070000}"/>
    <cellStyle name="Calcul 2 3 4 7 2" xfId="21556" xr:uid="{00000000-0005-0000-0000-000055070000}"/>
    <cellStyle name="Calcul 2 3 4 8" xfId="1032" xr:uid="{00000000-0005-0000-0000-000056070000}"/>
    <cellStyle name="Calcul 2 3 4 8 2" xfId="21557" xr:uid="{00000000-0005-0000-0000-000057070000}"/>
    <cellStyle name="Calcul 2 3 4 9" xfId="1033" xr:uid="{00000000-0005-0000-0000-000058070000}"/>
    <cellStyle name="Calcul 2 3 4 9 2" xfId="21558" xr:uid="{00000000-0005-0000-0000-000059070000}"/>
    <cellStyle name="Calcul 2 3 5" xfId="1034" xr:uid="{00000000-0005-0000-0000-00005A070000}"/>
    <cellStyle name="Calcul 2 3 5 2" xfId="1035" xr:uid="{00000000-0005-0000-0000-00005B070000}"/>
    <cellStyle name="Calcul 2 3 5 2 2" xfId="21560" xr:uid="{00000000-0005-0000-0000-00005C070000}"/>
    <cellStyle name="Calcul 2 3 5 3" xfId="1036" xr:uid="{00000000-0005-0000-0000-00005D070000}"/>
    <cellStyle name="Calcul 2 3 5 3 2" xfId="21561" xr:uid="{00000000-0005-0000-0000-00005E070000}"/>
    <cellStyle name="Calcul 2 3 5 4" xfId="1037" xr:uid="{00000000-0005-0000-0000-00005F070000}"/>
    <cellStyle name="Calcul 2 3 5 4 2" xfId="21562" xr:uid="{00000000-0005-0000-0000-000060070000}"/>
    <cellStyle name="Calcul 2 3 5 5" xfId="1038" xr:uid="{00000000-0005-0000-0000-000061070000}"/>
    <cellStyle name="Calcul 2 3 5 5 2" xfId="21563" xr:uid="{00000000-0005-0000-0000-000062070000}"/>
    <cellStyle name="Calcul 2 3 5 6" xfId="1039" xr:uid="{00000000-0005-0000-0000-000063070000}"/>
    <cellStyle name="Calcul 2 3 5 6 2" xfId="21564" xr:uid="{00000000-0005-0000-0000-000064070000}"/>
    <cellStyle name="Calcul 2 3 5 7" xfId="1040" xr:uid="{00000000-0005-0000-0000-000065070000}"/>
    <cellStyle name="Calcul 2 3 5 7 2" xfId="21565" xr:uid="{00000000-0005-0000-0000-000066070000}"/>
    <cellStyle name="Calcul 2 3 5 8" xfId="1041" xr:uid="{00000000-0005-0000-0000-000067070000}"/>
    <cellStyle name="Calcul 2 3 5 8 2" xfId="21566" xr:uid="{00000000-0005-0000-0000-000068070000}"/>
    <cellStyle name="Calcul 2 3 5 9" xfId="21559" xr:uid="{00000000-0005-0000-0000-000069070000}"/>
    <cellStyle name="Calcul 2 3 6" xfId="1042" xr:uid="{00000000-0005-0000-0000-00006A070000}"/>
    <cellStyle name="Calcul 2 3 6 2" xfId="1043" xr:uid="{00000000-0005-0000-0000-00006B070000}"/>
    <cellStyle name="Calcul 2 3 6 2 2" xfId="21568" xr:uid="{00000000-0005-0000-0000-00006C070000}"/>
    <cellStyle name="Calcul 2 3 6 3" xfId="1044" xr:uid="{00000000-0005-0000-0000-00006D070000}"/>
    <cellStyle name="Calcul 2 3 6 3 2" xfId="21569" xr:uid="{00000000-0005-0000-0000-00006E070000}"/>
    <cellStyle name="Calcul 2 3 6 4" xfId="1045" xr:uid="{00000000-0005-0000-0000-00006F070000}"/>
    <cellStyle name="Calcul 2 3 6 4 2" xfId="21570" xr:uid="{00000000-0005-0000-0000-000070070000}"/>
    <cellStyle name="Calcul 2 3 6 5" xfId="1046" xr:uid="{00000000-0005-0000-0000-000071070000}"/>
    <cellStyle name="Calcul 2 3 6 5 2" xfId="21571" xr:uid="{00000000-0005-0000-0000-000072070000}"/>
    <cellStyle name="Calcul 2 3 6 6" xfId="1047" xr:uid="{00000000-0005-0000-0000-000073070000}"/>
    <cellStyle name="Calcul 2 3 6 6 2" xfId="21572" xr:uid="{00000000-0005-0000-0000-000074070000}"/>
    <cellStyle name="Calcul 2 3 6 7" xfId="1048" xr:uid="{00000000-0005-0000-0000-000075070000}"/>
    <cellStyle name="Calcul 2 3 6 7 2" xfId="21573" xr:uid="{00000000-0005-0000-0000-000076070000}"/>
    <cellStyle name="Calcul 2 3 6 8" xfId="21567" xr:uid="{00000000-0005-0000-0000-000077070000}"/>
    <cellStyle name="Calcul 2 3 7" xfId="1049" xr:uid="{00000000-0005-0000-0000-000078070000}"/>
    <cellStyle name="Calcul 2 3 7 2" xfId="1050" xr:uid="{00000000-0005-0000-0000-000079070000}"/>
    <cellStyle name="Calcul 2 3 7 2 2" xfId="21575" xr:uid="{00000000-0005-0000-0000-00007A070000}"/>
    <cellStyle name="Calcul 2 3 7 3" xfId="21574" xr:uid="{00000000-0005-0000-0000-00007B070000}"/>
    <cellStyle name="Calcul 2 3 8" xfId="1051" xr:uid="{00000000-0005-0000-0000-00007C070000}"/>
    <cellStyle name="Calcul 2 3 8 2" xfId="21576" xr:uid="{00000000-0005-0000-0000-00007D070000}"/>
    <cellStyle name="Calcul 2 3 9" xfId="1052" xr:uid="{00000000-0005-0000-0000-00007E070000}"/>
    <cellStyle name="Calcul 2 3 9 2" xfId="21577" xr:uid="{00000000-0005-0000-0000-00007F070000}"/>
    <cellStyle name="Calcul 2 4" xfId="1053" xr:uid="{00000000-0005-0000-0000-000080070000}"/>
    <cellStyle name="Calcul 2 4 10" xfId="1054" xr:uid="{00000000-0005-0000-0000-000081070000}"/>
    <cellStyle name="Calcul 2 4 10 2" xfId="21578" xr:uid="{00000000-0005-0000-0000-000082070000}"/>
    <cellStyle name="Calcul 2 4 2" xfId="1055" xr:uid="{00000000-0005-0000-0000-000083070000}"/>
    <cellStyle name="Calcul 2 4 2 2" xfId="1056" xr:uid="{00000000-0005-0000-0000-000084070000}"/>
    <cellStyle name="Calcul 2 4 2 2 2" xfId="21580" xr:uid="{00000000-0005-0000-0000-000085070000}"/>
    <cellStyle name="Calcul 2 4 2 3" xfId="1057" xr:uid="{00000000-0005-0000-0000-000086070000}"/>
    <cellStyle name="Calcul 2 4 2 3 2" xfId="21581" xr:uid="{00000000-0005-0000-0000-000087070000}"/>
    <cellStyle name="Calcul 2 4 2 4" xfId="1058" xr:uid="{00000000-0005-0000-0000-000088070000}"/>
    <cellStyle name="Calcul 2 4 2 4 2" xfId="21582" xr:uid="{00000000-0005-0000-0000-000089070000}"/>
    <cellStyle name="Calcul 2 4 2 5" xfId="1059" xr:uid="{00000000-0005-0000-0000-00008A070000}"/>
    <cellStyle name="Calcul 2 4 2 5 2" xfId="21583" xr:uid="{00000000-0005-0000-0000-00008B070000}"/>
    <cellStyle name="Calcul 2 4 2 6" xfId="1060" xr:uid="{00000000-0005-0000-0000-00008C070000}"/>
    <cellStyle name="Calcul 2 4 2 6 2" xfId="21584" xr:uid="{00000000-0005-0000-0000-00008D070000}"/>
    <cellStyle name="Calcul 2 4 2 7" xfId="1061" xr:uid="{00000000-0005-0000-0000-00008E070000}"/>
    <cellStyle name="Calcul 2 4 2 7 2" xfId="21585" xr:uid="{00000000-0005-0000-0000-00008F070000}"/>
    <cellStyle name="Calcul 2 4 2 8" xfId="1062" xr:uid="{00000000-0005-0000-0000-000090070000}"/>
    <cellStyle name="Calcul 2 4 2 8 2" xfId="21586" xr:uid="{00000000-0005-0000-0000-000091070000}"/>
    <cellStyle name="Calcul 2 4 2 9" xfId="21579" xr:uid="{00000000-0005-0000-0000-000092070000}"/>
    <cellStyle name="Calcul 2 4 3" xfId="1063" xr:uid="{00000000-0005-0000-0000-000093070000}"/>
    <cellStyle name="Calcul 2 4 3 2" xfId="1064" xr:uid="{00000000-0005-0000-0000-000094070000}"/>
    <cellStyle name="Calcul 2 4 3 2 2" xfId="21588" xr:uid="{00000000-0005-0000-0000-000095070000}"/>
    <cellStyle name="Calcul 2 4 3 3" xfId="1065" xr:uid="{00000000-0005-0000-0000-000096070000}"/>
    <cellStyle name="Calcul 2 4 3 3 2" xfId="21589" xr:uid="{00000000-0005-0000-0000-000097070000}"/>
    <cellStyle name="Calcul 2 4 3 4" xfId="1066" xr:uid="{00000000-0005-0000-0000-000098070000}"/>
    <cellStyle name="Calcul 2 4 3 4 2" xfId="21590" xr:uid="{00000000-0005-0000-0000-000099070000}"/>
    <cellStyle name="Calcul 2 4 3 5" xfId="1067" xr:uid="{00000000-0005-0000-0000-00009A070000}"/>
    <cellStyle name="Calcul 2 4 3 5 2" xfId="21591" xr:uid="{00000000-0005-0000-0000-00009B070000}"/>
    <cellStyle name="Calcul 2 4 3 6" xfId="1068" xr:uid="{00000000-0005-0000-0000-00009C070000}"/>
    <cellStyle name="Calcul 2 4 3 6 2" xfId="21592" xr:uid="{00000000-0005-0000-0000-00009D070000}"/>
    <cellStyle name="Calcul 2 4 3 7" xfId="1069" xr:uid="{00000000-0005-0000-0000-00009E070000}"/>
    <cellStyle name="Calcul 2 4 3 7 2" xfId="21593" xr:uid="{00000000-0005-0000-0000-00009F070000}"/>
    <cellStyle name="Calcul 2 4 3 8" xfId="21587" xr:uid="{00000000-0005-0000-0000-0000A0070000}"/>
    <cellStyle name="Calcul 2 4 4" xfId="1070" xr:uid="{00000000-0005-0000-0000-0000A1070000}"/>
    <cellStyle name="Calcul 2 4 4 2" xfId="1071" xr:uid="{00000000-0005-0000-0000-0000A2070000}"/>
    <cellStyle name="Calcul 2 4 4 2 2" xfId="21595" xr:uid="{00000000-0005-0000-0000-0000A3070000}"/>
    <cellStyle name="Calcul 2 4 4 3" xfId="21594" xr:uid="{00000000-0005-0000-0000-0000A4070000}"/>
    <cellStyle name="Calcul 2 4 5" xfId="1072" xr:uid="{00000000-0005-0000-0000-0000A5070000}"/>
    <cellStyle name="Calcul 2 4 5 2" xfId="21596" xr:uid="{00000000-0005-0000-0000-0000A6070000}"/>
    <cellStyle name="Calcul 2 4 6" xfId="1073" xr:uid="{00000000-0005-0000-0000-0000A7070000}"/>
    <cellStyle name="Calcul 2 4 6 2" xfId="21597" xr:uid="{00000000-0005-0000-0000-0000A8070000}"/>
    <cellStyle name="Calcul 2 4 7" xfId="1074" xr:uid="{00000000-0005-0000-0000-0000A9070000}"/>
    <cellStyle name="Calcul 2 4 7 2" xfId="21598" xr:uid="{00000000-0005-0000-0000-0000AA070000}"/>
    <cellStyle name="Calcul 2 4 8" xfId="1075" xr:uid="{00000000-0005-0000-0000-0000AB070000}"/>
    <cellStyle name="Calcul 2 4 8 2" xfId="21599" xr:uid="{00000000-0005-0000-0000-0000AC070000}"/>
    <cellStyle name="Calcul 2 4 9" xfId="1076" xr:uid="{00000000-0005-0000-0000-0000AD070000}"/>
    <cellStyle name="Calcul 2 4 9 2" xfId="21600" xr:uid="{00000000-0005-0000-0000-0000AE070000}"/>
    <cellStyle name="Calcul 2 5" xfId="1077" xr:uid="{00000000-0005-0000-0000-0000AF070000}"/>
    <cellStyle name="Calcul 2 5 10" xfId="1078" xr:uid="{00000000-0005-0000-0000-0000B0070000}"/>
    <cellStyle name="Calcul 2 5 10 2" xfId="21601" xr:uid="{00000000-0005-0000-0000-0000B1070000}"/>
    <cellStyle name="Calcul 2 5 2" xfId="1079" xr:uid="{00000000-0005-0000-0000-0000B2070000}"/>
    <cellStyle name="Calcul 2 5 2 2" xfId="1080" xr:uid="{00000000-0005-0000-0000-0000B3070000}"/>
    <cellStyle name="Calcul 2 5 2 2 2" xfId="21603" xr:uid="{00000000-0005-0000-0000-0000B4070000}"/>
    <cellStyle name="Calcul 2 5 2 3" xfId="1081" xr:uid="{00000000-0005-0000-0000-0000B5070000}"/>
    <cellStyle name="Calcul 2 5 2 3 2" xfId="21604" xr:uid="{00000000-0005-0000-0000-0000B6070000}"/>
    <cellStyle name="Calcul 2 5 2 4" xfId="1082" xr:uid="{00000000-0005-0000-0000-0000B7070000}"/>
    <cellStyle name="Calcul 2 5 2 4 2" xfId="21605" xr:uid="{00000000-0005-0000-0000-0000B8070000}"/>
    <cellStyle name="Calcul 2 5 2 5" xfId="1083" xr:uid="{00000000-0005-0000-0000-0000B9070000}"/>
    <cellStyle name="Calcul 2 5 2 5 2" xfId="21606" xr:uid="{00000000-0005-0000-0000-0000BA070000}"/>
    <cellStyle name="Calcul 2 5 2 6" xfId="1084" xr:uid="{00000000-0005-0000-0000-0000BB070000}"/>
    <cellStyle name="Calcul 2 5 2 6 2" xfId="21607" xr:uid="{00000000-0005-0000-0000-0000BC070000}"/>
    <cellStyle name="Calcul 2 5 2 7" xfId="1085" xr:uid="{00000000-0005-0000-0000-0000BD070000}"/>
    <cellStyle name="Calcul 2 5 2 7 2" xfId="21608" xr:uid="{00000000-0005-0000-0000-0000BE070000}"/>
    <cellStyle name="Calcul 2 5 2 8" xfId="1086" xr:uid="{00000000-0005-0000-0000-0000BF070000}"/>
    <cellStyle name="Calcul 2 5 2 8 2" xfId="21609" xr:uid="{00000000-0005-0000-0000-0000C0070000}"/>
    <cellStyle name="Calcul 2 5 2 9" xfId="21602" xr:uid="{00000000-0005-0000-0000-0000C1070000}"/>
    <cellStyle name="Calcul 2 5 3" xfId="1087" xr:uid="{00000000-0005-0000-0000-0000C2070000}"/>
    <cellStyle name="Calcul 2 5 3 2" xfId="1088" xr:uid="{00000000-0005-0000-0000-0000C3070000}"/>
    <cellStyle name="Calcul 2 5 3 2 2" xfId="21611" xr:uid="{00000000-0005-0000-0000-0000C4070000}"/>
    <cellStyle name="Calcul 2 5 3 3" xfId="1089" xr:uid="{00000000-0005-0000-0000-0000C5070000}"/>
    <cellStyle name="Calcul 2 5 3 3 2" xfId="21612" xr:uid="{00000000-0005-0000-0000-0000C6070000}"/>
    <cellStyle name="Calcul 2 5 3 4" xfId="1090" xr:uid="{00000000-0005-0000-0000-0000C7070000}"/>
    <cellStyle name="Calcul 2 5 3 4 2" xfId="21613" xr:uid="{00000000-0005-0000-0000-0000C8070000}"/>
    <cellStyle name="Calcul 2 5 3 5" xfId="1091" xr:uid="{00000000-0005-0000-0000-0000C9070000}"/>
    <cellStyle name="Calcul 2 5 3 5 2" xfId="21614" xr:uid="{00000000-0005-0000-0000-0000CA070000}"/>
    <cellStyle name="Calcul 2 5 3 6" xfId="1092" xr:uid="{00000000-0005-0000-0000-0000CB070000}"/>
    <cellStyle name="Calcul 2 5 3 6 2" xfId="21615" xr:uid="{00000000-0005-0000-0000-0000CC070000}"/>
    <cellStyle name="Calcul 2 5 3 7" xfId="1093" xr:uid="{00000000-0005-0000-0000-0000CD070000}"/>
    <cellStyle name="Calcul 2 5 3 7 2" xfId="21616" xr:uid="{00000000-0005-0000-0000-0000CE070000}"/>
    <cellStyle name="Calcul 2 5 3 8" xfId="21610" xr:uid="{00000000-0005-0000-0000-0000CF070000}"/>
    <cellStyle name="Calcul 2 5 4" xfId="1094" xr:uid="{00000000-0005-0000-0000-0000D0070000}"/>
    <cellStyle name="Calcul 2 5 4 2" xfId="1095" xr:uid="{00000000-0005-0000-0000-0000D1070000}"/>
    <cellStyle name="Calcul 2 5 4 2 2" xfId="21618" xr:uid="{00000000-0005-0000-0000-0000D2070000}"/>
    <cellStyle name="Calcul 2 5 4 3" xfId="21617" xr:uid="{00000000-0005-0000-0000-0000D3070000}"/>
    <cellStyle name="Calcul 2 5 5" xfId="1096" xr:uid="{00000000-0005-0000-0000-0000D4070000}"/>
    <cellStyle name="Calcul 2 5 5 2" xfId="21619" xr:uid="{00000000-0005-0000-0000-0000D5070000}"/>
    <cellStyle name="Calcul 2 5 6" xfId="1097" xr:uid="{00000000-0005-0000-0000-0000D6070000}"/>
    <cellStyle name="Calcul 2 5 6 2" xfId="21620" xr:uid="{00000000-0005-0000-0000-0000D7070000}"/>
    <cellStyle name="Calcul 2 5 7" xfId="1098" xr:uid="{00000000-0005-0000-0000-0000D8070000}"/>
    <cellStyle name="Calcul 2 5 7 2" xfId="21621" xr:uid="{00000000-0005-0000-0000-0000D9070000}"/>
    <cellStyle name="Calcul 2 5 8" xfId="1099" xr:uid="{00000000-0005-0000-0000-0000DA070000}"/>
    <cellStyle name="Calcul 2 5 8 2" xfId="21622" xr:uid="{00000000-0005-0000-0000-0000DB070000}"/>
    <cellStyle name="Calcul 2 5 9" xfId="1100" xr:uid="{00000000-0005-0000-0000-0000DC070000}"/>
    <cellStyle name="Calcul 2 5 9 2" xfId="21623" xr:uid="{00000000-0005-0000-0000-0000DD070000}"/>
    <cellStyle name="Calcul 2 6" xfId="1101" xr:uid="{00000000-0005-0000-0000-0000DE070000}"/>
    <cellStyle name="Calcul 2 6 10" xfId="1102" xr:uid="{00000000-0005-0000-0000-0000DF070000}"/>
    <cellStyle name="Calcul 2 6 10 2" xfId="21624" xr:uid="{00000000-0005-0000-0000-0000E0070000}"/>
    <cellStyle name="Calcul 2 6 2" xfId="1103" xr:uid="{00000000-0005-0000-0000-0000E1070000}"/>
    <cellStyle name="Calcul 2 6 2 2" xfId="1104" xr:uid="{00000000-0005-0000-0000-0000E2070000}"/>
    <cellStyle name="Calcul 2 6 2 2 2" xfId="21626" xr:uid="{00000000-0005-0000-0000-0000E3070000}"/>
    <cellStyle name="Calcul 2 6 2 3" xfId="1105" xr:uid="{00000000-0005-0000-0000-0000E4070000}"/>
    <cellStyle name="Calcul 2 6 2 3 2" xfId="21627" xr:uid="{00000000-0005-0000-0000-0000E5070000}"/>
    <cellStyle name="Calcul 2 6 2 4" xfId="1106" xr:uid="{00000000-0005-0000-0000-0000E6070000}"/>
    <cellStyle name="Calcul 2 6 2 4 2" xfId="21628" xr:uid="{00000000-0005-0000-0000-0000E7070000}"/>
    <cellStyle name="Calcul 2 6 2 5" xfId="1107" xr:uid="{00000000-0005-0000-0000-0000E8070000}"/>
    <cellStyle name="Calcul 2 6 2 5 2" xfId="21629" xr:uid="{00000000-0005-0000-0000-0000E9070000}"/>
    <cellStyle name="Calcul 2 6 2 6" xfId="1108" xr:uid="{00000000-0005-0000-0000-0000EA070000}"/>
    <cellStyle name="Calcul 2 6 2 6 2" xfId="21630" xr:uid="{00000000-0005-0000-0000-0000EB070000}"/>
    <cellStyle name="Calcul 2 6 2 7" xfId="1109" xr:uid="{00000000-0005-0000-0000-0000EC070000}"/>
    <cellStyle name="Calcul 2 6 2 7 2" xfId="21631" xr:uid="{00000000-0005-0000-0000-0000ED070000}"/>
    <cellStyle name="Calcul 2 6 2 8" xfId="1110" xr:uid="{00000000-0005-0000-0000-0000EE070000}"/>
    <cellStyle name="Calcul 2 6 2 8 2" xfId="21632" xr:uid="{00000000-0005-0000-0000-0000EF070000}"/>
    <cellStyle name="Calcul 2 6 2 9" xfId="21625" xr:uid="{00000000-0005-0000-0000-0000F0070000}"/>
    <cellStyle name="Calcul 2 6 3" xfId="1111" xr:uid="{00000000-0005-0000-0000-0000F1070000}"/>
    <cellStyle name="Calcul 2 6 3 2" xfId="1112" xr:uid="{00000000-0005-0000-0000-0000F2070000}"/>
    <cellStyle name="Calcul 2 6 3 2 2" xfId="21634" xr:uid="{00000000-0005-0000-0000-0000F3070000}"/>
    <cellStyle name="Calcul 2 6 3 3" xfId="1113" xr:uid="{00000000-0005-0000-0000-0000F4070000}"/>
    <cellStyle name="Calcul 2 6 3 3 2" xfId="21635" xr:uid="{00000000-0005-0000-0000-0000F5070000}"/>
    <cellStyle name="Calcul 2 6 3 4" xfId="1114" xr:uid="{00000000-0005-0000-0000-0000F6070000}"/>
    <cellStyle name="Calcul 2 6 3 4 2" xfId="21636" xr:uid="{00000000-0005-0000-0000-0000F7070000}"/>
    <cellStyle name="Calcul 2 6 3 5" xfId="1115" xr:uid="{00000000-0005-0000-0000-0000F8070000}"/>
    <cellStyle name="Calcul 2 6 3 5 2" xfId="21637" xr:uid="{00000000-0005-0000-0000-0000F9070000}"/>
    <cellStyle name="Calcul 2 6 3 6" xfId="1116" xr:uid="{00000000-0005-0000-0000-0000FA070000}"/>
    <cellStyle name="Calcul 2 6 3 6 2" xfId="21638" xr:uid="{00000000-0005-0000-0000-0000FB070000}"/>
    <cellStyle name="Calcul 2 6 3 7" xfId="1117" xr:uid="{00000000-0005-0000-0000-0000FC070000}"/>
    <cellStyle name="Calcul 2 6 3 7 2" xfId="21639" xr:uid="{00000000-0005-0000-0000-0000FD070000}"/>
    <cellStyle name="Calcul 2 6 3 8" xfId="21633" xr:uid="{00000000-0005-0000-0000-0000FE070000}"/>
    <cellStyle name="Calcul 2 6 4" xfId="1118" xr:uid="{00000000-0005-0000-0000-0000FF070000}"/>
    <cellStyle name="Calcul 2 6 4 2" xfId="1119" xr:uid="{00000000-0005-0000-0000-000000080000}"/>
    <cellStyle name="Calcul 2 6 4 2 2" xfId="21641" xr:uid="{00000000-0005-0000-0000-000001080000}"/>
    <cellStyle name="Calcul 2 6 4 3" xfId="21640" xr:uid="{00000000-0005-0000-0000-000002080000}"/>
    <cellStyle name="Calcul 2 6 5" xfId="1120" xr:uid="{00000000-0005-0000-0000-000003080000}"/>
    <cellStyle name="Calcul 2 6 5 2" xfId="21642" xr:uid="{00000000-0005-0000-0000-000004080000}"/>
    <cellStyle name="Calcul 2 6 6" xfId="1121" xr:uid="{00000000-0005-0000-0000-000005080000}"/>
    <cellStyle name="Calcul 2 6 6 2" xfId="21643" xr:uid="{00000000-0005-0000-0000-000006080000}"/>
    <cellStyle name="Calcul 2 6 7" xfId="1122" xr:uid="{00000000-0005-0000-0000-000007080000}"/>
    <cellStyle name="Calcul 2 6 7 2" xfId="21644" xr:uid="{00000000-0005-0000-0000-000008080000}"/>
    <cellStyle name="Calcul 2 6 8" xfId="1123" xr:uid="{00000000-0005-0000-0000-000009080000}"/>
    <cellStyle name="Calcul 2 6 8 2" xfId="21645" xr:uid="{00000000-0005-0000-0000-00000A080000}"/>
    <cellStyle name="Calcul 2 6 9" xfId="1124" xr:uid="{00000000-0005-0000-0000-00000B080000}"/>
    <cellStyle name="Calcul 2 6 9 2" xfId="21646" xr:uid="{00000000-0005-0000-0000-00000C080000}"/>
    <cellStyle name="Calcul 2 7" xfId="1125" xr:uid="{00000000-0005-0000-0000-00000D080000}"/>
    <cellStyle name="Calcul 2 7 10" xfId="1126" xr:uid="{00000000-0005-0000-0000-00000E080000}"/>
    <cellStyle name="Calcul 2 7 10 2" xfId="21648" xr:uid="{00000000-0005-0000-0000-00000F080000}"/>
    <cellStyle name="Calcul 2 7 11" xfId="21647" xr:uid="{00000000-0005-0000-0000-000010080000}"/>
    <cellStyle name="Calcul 2 7 2" xfId="1127" xr:uid="{00000000-0005-0000-0000-000011080000}"/>
    <cellStyle name="Calcul 2 7 2 2" xfId="1128" xr:uid="{00000000-0005-0000-0000-000012080000}"/>
    <cellStyle name="Calcul 2 7 2 2 2" xfId="21650" xr:uid="{00000000-0005-0000-0000-000013080000}"/>
    <cellStyle name="Calcul 2 7 2 3" xfId="1129" xr:uid="{00000000-0005-0000-0000-000014080000}"/>
    <cellStyle name="Calcul 2 7 2 3 2" xfId="21651" xr:uid="{00000000-0005-0000-0000-000015080000}"/>
    <cellStyle name="Calcul 2 7 2 4" xfId="1130" xr:uid="{00000000-0005-0000-0000-000016080000}"/>
    <cellStyle name="Calcul 2 7 2 4 2" xfId="21652" xr:uid="{00000000-0005-0000-0000-000017080000}"/>
    <cellStyle name="Calcul 2 7 2 5" xfId="1131" xr:uid="{00000000-0005-0000-0000-000018080000}"/>
    <cellStyle name="Calcul 2 7 2 5 2" xfId="21653" xr:uid="{00000000-0005-0000-0000-000019080000}"/>
    <cellStyle name="Calcul 2 7 2 6" xfId="1132" xr:uid="{00000000-0005-0000-0000-00001A080000}"/>
    <cellStyle name="Calcul 2 7 2 6 2" xfId="21654" xr:uid="{00000000-0005-0000-0000-00001B080000}"/>
    <cellStyle name="Calcul 2 7 2 7" xfId="1133" xr:uid="{00000000-0005-0000-0000-00001C080000}"/>
    <cellStyle name="Calcul 2 7 2 7 2" xfId="21655" xr:uid="{00000000-0005-0000-0000-00001D080000}"/>
    <cellStyle name="Calcul 2 7 2 8" xfId="1134" xr:uid="{00000000-0005-0000-0000-00001E080000}"/>
    <cellStyle name="Calcul 2 7 2 8 2" xfId="21656" xr:uid="{00000000-0005-0000-0000-00001F080000}"/>
    <cellStyle name="Calcul 2 7 2 9" xfId="21649" xr:uid="{00000000-0005-0000-0000-000020080000}"/>
    <cellStyle name="Calcul 2 7 3" xfId="1135" xr:uid="{00000000-0005-0000-0000-000021080000}"/>
    <cellStyle name="Calcul 2 7 3 2" xfId="1136" xr:uid="{00000000-0005-0000-0000-000022080000}"/>
    <cellStyle name="Calcul 2 7 3 2 2" xfId="21658" xr:uid="{00000000-0005-0000-0000-000023080000}"/>
    <cellStyle name="Calcul 2 7 3 3" xfId="1137" xr:uid="{00000000-0005-0000-0000-000024080000}"/>
    <cellStyle name="Calcul 2 7 3 3 2" xfId="21659" xr:uid="{00000000-0005-0000-0000-000025080000}"/>
    <cellStyle name="Calcul 2 7 3 4" xfId="1138" xr:uid="{00000000-0005-0000-0000-000026080000}"/>
    <cellStyle name="Calcul 2 7 3 4 2" xfId="21660" xr:uid="{00000000-0005-0000-0000-000027080000}"/>
    <cellStyle name="Calcul 2 7 3 5" xfId="1139" xr:uid="{00000000-0005-0000-0000-000028080000}"/>
    <cellStyle name="Calcul 2 7 3 5 2" xfId="21661" xr:uid="{00000000-0005-0000-0000-000029080000}"/>
    <cellStyle name="Calcul 2 7 3 6" xfId="1140" xr:uid="{00000000-0005-0000-0000-00002A080000}"/>
    <cellStyle name="Calcul 2 7 3 6 2" xfId="21662" xr:uid="{00000000-0005-0000-0000-00002B080000}"/>
    <cellStyle name="Calcul 2 7 3 7" xfId="1141" xr:uid="{00000000-0005-0000-0000-00002C080000}"/>
    <cellStyle name="Calcul 2 7 3 7 2" xfId="21663" xr:uid="{00000000-0005-0000-0000-00002D080000}"/>
    <cellStyle name="Calcul 2 7 3 8" xfId="21657" xr:uid="{00000000-0005-0000-0000-00002E080000}"/>
    <cellStyle name="Calcul 2 7 4" xfId="1142" xr:uid="{00000000-0005-0000-0000-00002F080000}"/>
    <cellStyle name="Calcul 2 7 4 2" xfId="1143" xr:uid="{00000000-0005-0000-0000-000030080000}"/>
    <cellStyle name="Calcul 2 7 4 2 2" xfId="21665" xr:uid="{00000000-0005-0000-0000-000031080000}"/>
    <cellStyle name="Calcul 2 7 4 3" xfId="21664" xr:uid="{00000000-0005-0000-0000-000032080000}"/>
    <cellStyle name="Calcul 2 7 5" xfId="1144" xr:uid="{00000000-0005-0000-0000-000033080000}"/>
    <cellStyle name="Calcul 2 7 5 2" xfId="21666" xr:uid="{00000000-0005-0000-0000-000034080000}"/>
    <cellStyle name="Calcul 2 7 6" xfId="1145" xr:uid="{00000000-0005-0000-0000-000035080000}"/>
    <cellStyle name="Calcul 2 7 6 2" xfId="21667" xr:uid="{00000000-0005-0000-0000-000036080000}"/>
    <cellStyle name="Calcul 2 7 7" xfId="1146" xr:uid="{00000000-0005-0000-0000-000037080000}"/>
    <cellStyle name="Calcul 2 7 7 2" xfId="21668" xr:uid="{00000000-0005-0000-0000-000038080000}"/>
    <cellStyle name="Calcul 2 7 8" xfId="1147" xr:uid="{00000000-0005-0000-0000-000039080000}"/>
    <cellStyle name="Calcul 2 7 8 2" xfId="21669" xr:uid="{00000000-0005-0000-0000-00003A080000}"/>
    <cellStyle name="Calcul 2 7 9" xfId="1148" xr:uid="{00000000-0005-0000-0000-00003B080000}"/>
    <cellStyle name="Calcul 2 7 9 2" xfId="21670" xr:uid="{00000000-0005-0000-0000-00003C080000}"/>
    <cellStyle name="Calcul 2 8" xfId="1149" xr:uid="{00000000-0005-0000-0000-00003D080000}"/>
    <cellStyle name="Calcul 2 8 10" xfId="1150" xr:uid="{00000000-0005-0000-0000-00003E080000}"/>
    <cellStyle name="Calcul 2 8 10 2" xfId="21672" xr:uid="{00000000-0005-0000-0000-00003F080000}"/>
    <cellStyle name="Calcul 2 8 11" xfId="21671" xr:uid="{00000000-0005-0000-0000-000040080000}"/>
    <cellStyle name="Calcul 2 8 2" xfId="1151" xr:uid="{00000000-0005-0000-0000-000041080000}"/>
    <cellStyle name="Calcul 2 8 2 2" xfId="1152" xr:uid="{00000000-0005-0000-0000-000042080000}"/>
    <cellStyle name="Calcul 2 8 2 2 2" xfId="21674" xr:uid="{00000000-0005-0000-0000-000043080000}"/>
    <cellStyle name="Calcul 2 8 2 3" xfId="1153" xr:uid="{00000000-0005-0000-0000-000044080000}"/>
    <cellStyle name="Calcul 2 8 2 3 2" xfId="21675" xr:uid="{00000000-0005-0000-0000-000045080000}"/>
    <cellStyle name="Calcul 2 8 2 4" xfId="1154" xr:uid="{00000000-0005-0000-0000-000046080000}"/>
    <cellStyle name="Calcul 2 8 2 4 2" xfId="21676" xr:uid="{00000000-0005-0000-0000-000047080000}"/>
    <cellStyle name="Calcul 2 8 2 5" xfId="1155" xr:uid="{00000000-0005-0000-0000-000048080000}"/>
    <cellStyle name="Calcul 2 8 2 5 2" xfId="21677" xr:uid="{00000000-0005-0000-0000-000049080000}"/>
    <cellStyle name="Calcul 2 8 2 6" xfId="1156" xr:uid="{00000000-0005-0000-0000-00004A080000}"/>
    <cellStyle name="Calcul 2 8 2 6 2" xfId="21678" xr:uid="{00000000-0005-0000-0000-00004B080000}"/>
    <cellStyle name="Calcul 2 8 2 7" xfId="1157" xr:uid="{00000000-0005-0000-0000-00004C080000}"/>
    <cellStyle name="Calcul 2 8 2 7 2" xfId="21679" xr:uid="{00000000-0005-0000-0000-00004D080000}"/>
    <cellStyle name="Calcul 2 8 2 8" xfId="1158" xr:uid="{00000000-0005-0000-0000-00004E080000}"/>
    <cellStyle name="Calcul 2 8 2 8 2" xfId="21680" xr:uid="{00000000-0005-0000-0000-00004F080000}"/>
    <cellStyle name="Calcul 2 8 2 9" xfId="21673" xr:uid="{00000000-0005-0000-0000-000050080000}"/>
    <cellStyle name="Calcul 2 8 3" xfId="1159" xr:uid="{00000000-0005-0000-0000-000051080000}"/>
    <cellStyle name="Calcul 2 8 3 2" xfId="1160" xr:uid="{00000000-0005-0000-0000-000052080000}"/>
    <cellStyle name="Calcul 2 8 3 2 2" xfId="21682" xr:uid="{00000000-0005-0000-0000-000053080000}"/>
    <cellStyle name="Calcul 2 8 3 3" xfId="1161" xr:uid="{00000000-0005-0000-0000-000054080000}"/>
    <cellStyle name="Calcul 2 8 3 3 2" xfId="21683" xr:uid="{00000000-0005-0000-0000-000055080000}"/>
    <cellStyle name="Calcul 2 8 3 4" xfId="1162" xr:uid="{00000000-0005-0000-0000-000056080000}"/>
    <cellStyle name="Calcul 2 8 3 4 2" xfId="21684" xr:uid="{00000000-0005-0000-0000-000057080000}"/>
    <cellStyle name="Calcul 2 8 3 5" xfId="1163" xr:uid="{00000000-0005-0000-0000-000058080000}"/>
    <cellStyle name="Calcul 2 8 3 5 2" xfId="21685" xr:uid="{00000000-0005-0000-0000-000059080000}"/>
    <cellStyle name="Calcul 2 8 3 6" xfId="1164" xr:uid="{00000000-0005-0000-0000-00005A080000}"/>
    <cellStyle name="Calcul 2 8 3 6 2" xfId="21686" xr:uid="{00000000-0005-0000-0000-00005B080000}"/>
    <cellStyle name="Calcul 2 8 3 7" xfId="1165" xr:uid="{00000000-0005-0000-0000-00005C080000}"/>
    <cellStyle name="Calcul 2 8 3 7 2" xfId="21687" xr:uid="{00000000-0005-0000-0000-00005D080000}"/>
    <cellStyle name="Calcul 2 8 3 8" xfId="21681" xr:uid="{00000000-0005-0000-0000-00005E080000}"/>
    <cellStyle name="Calcul 2 8 4" xfId="1166" xr:uid="{00000000-0005-0000-0000-00005F080000}"/>
    <cellStyle name="Calcul 2 8 4 2" xfId="1167" xr:uid="{00000000-0005-0000-0000-000060080000}"/>
    <cellStyle name="Calcul 2 8 4 2 2" xfId="21689" xr:uid="{00000000-0005-0000-0000-000061080000}"/>
    <cellStyle name="Calcul 2 8 4 3" xfId="21688" xr:uid="{00000000-0005-0000-0000-000062080000}"/>
    <cellStyle name="Calcul 2 8 5" xfId="1168" xr:uid="{00000000-0005-0000-0000-000063080000}"/>
    <cellStyle name="Calcul 2 8 5 2" xfId="21690" xr:uid="{00000000-0005-0000-0000-000064080000}"/>
    <cellStyle name="Calcul 2 8 6" xfId="1169" xr:uid="{00000000-0005-0000-0000-000065080000}"/>
    <cellStyle name="Calcul 2 8 6 2" xfId="21691" xr:uid="{00000000-0005-0000-0000-000066080000}"/>
    <cellStyle name="Calcul 2 8 7" xfId="1170" xr:uid="{00000000-0005-0000-0000-000067080000}"/>
    <cellStyle name="Calcul 2 8 7 2" xfId="21692" xr:uid="{00000000-0005-0000-0000-000068080000}"/>
    <cellStyle name="Calcul 2 8 8" xfId="1171" xr:uid="{00000000-0005-0000-0000-000069080000}"/>
    <cellStyle name="Calcul 2 8 8 2" xfId="21693" xr:uid="{00000000-0005-0000-0000-00006A080000}"/>
    <cellStyle name="Calcul 2 8 9" xfId="1172" xr:uid="{00000000-0005-0000-0000-00006B080000}"/>
    <cellStyle name="Calcul 2 8 9 2" xfId="21694" xr:uid="{00000000-0005-0000-0000-00006C080000}"/>
    <cellStyle name="Calcul 2 9" xfId="1173" xr:uid="{00000000-0005-0000-0000-00006D080000}"/>
    <cellStyle name="Calcul 2 9 10" xfId="1174" xr:uid="{00000000-0005-0000-0000-00006E080000}"/>
    <cellStyle name="Calcul 2 9 10 2" xfId="21696" xr:uid="{00000000-0005-0000-0000-00006F080000}"/>
    <cellStyle name="Calcul 2 9 11" xfId="21695" xr:uid="{00000000-0005-0000-0000-000070080000}"/>
    <cellStyle name="Calcul 2 9 2" xfId="1175" xr:uid="{00000000-0005-0000-0000-000071080000}"/>
    <cellStyle name="Calcul 2 9 2 2" xfId="1176" xr:uid="{00000000-0005-0000-0000-000072080000}"/>
    <cellStyle name="Calcul 2 9 2 2 2" xfId="21698" xr:uid="{00000000-0005-0000-0000-000073080000}"/>
    <cellStyle name="Calcul 2 9 2 3" xfId="1177" xr:uid="{00000000-0005-0000-0000-000074080000}"/>
    <cellStyle name="Calcul 2 9 2 3 2" xfId="21699" xr:uid="{00000000-0005-0000-0000-000075080000}"/>
    <cellStyle name="Calcul 2 9 2 4" xfId="1178" xr:uid="{00000000-0005-0000-0000-000076080000}"/>
    <cellStyle name="Calcul 2 9 2 4 2" xfId="21700" xr:uid="{00000000-0005-0000-0000-000077080000}"/>
    <cellStyle name="Calcul 2 9 2 5" xfId="1179" xr:uid="{00000000-0005-0000-0000-000078080000}"/>
    <cellStyle name="Calcul 2 9 2 5 2" xfId="21701" xr:uid="{00000000-0005-0000-0000-000079080000}"/>
    <cellStyle name="Calcul 2 9 2 6" xfId="1180" xr:uid="{00000000-0005-0000-0000-00007A080000}"/>
    <cellStyle name="Calcul 2 9 2 6 2" xfId="21702" xr:uid="{00000000-0005-0000-0000-00007B080000}"/>
    <cellStyle name="Calcul 2 9 2 7" xfId="1181" xr:uid="{00000000-0005-0000-0000-00007C080000}"/>
    <cellStyle name="Calcul 2 9 2 7 2" xfId="21703" xr:uid="{00000000-0005-0000-0000-00007D080000}"/>
    <cellStyle name="Calcul 2 9 2 8" xfId="1182" xr:uid="{00000000-0005-0000-0000-00007E080000}"/>
    <cellStyle name="Calcul 2 9 2 8 2" xfId="21704" xr:uid="{00000000-0005-0000-0000-00007F080000}"/>
    <cellStyle name="Calcul 2 9 2 9" xfId="21697" xr:uid="{00000000-0005-0000-0000-000080080000}"/>
    <cellStyle name="Calcul 2 9 3" xfId="1183" xr:uid="{00000000-0005-0000-0000-000081080000}"/>
    <cellStyle name="Calcul 2 9 3 2" xfId="1184" xr:uid="{00000000-0005-0000-0000-000082080000}"/>
    <cellStyle name="Calcul 2 9 3 2 2" xfId="21706" xr:uid="{00000000-0005-0000-0000-000083080000}"/>
    <cellStyle name="Calcul 2 9 3 3" xfId="1185" xr:uid="{00000000-0005-0000-0000-000084080000}"/>
    <cellStyle name="Calcul 2 9 3 3 2" xfId="21707" xr:uid="{00000000-0005-0000-0000-000085080000}"/>
    <cellStyle name="Calcul 2 9 3 4" xfId="1186" xr:uid="{00000000-0005-0000-0000-000086080000}"/>
    <cellStyle name="Calcul 2 9 3 4 2" xfId="21708" xr:uid="{00000000-0005-0000-0000-000087080000}"/>
    <cellStyle name="Calcul 2 9 3 5" xfId="1187" xr:uid="{00000000-0005-0000-0000-000088080000}"/>
    <cellStyle name="Calcul 2 9 3 5 2" xfId="21709" xr:uid="{00000000-0005-0000-0000-000089080000}"/>
    <cellStyle name="Calcul 2 9 3 6" xfId="1188" xr:uid="{00000000-0005-0000-0000-00008A080000}"/>
    <cellStyle name="Calcul 2 9 3 6 2" xfId="21710" xr:uid="{00000000-0005-0000-0000-00008B080000}"/>
    <cellStyle name="Calcul 2 9 3 7" xfId="1189" xr:uid="{00000000-0005-0000-0000-00008C080000}"/>
    <cellStyle name="Calcul 2 9 3 7 2" xfId="21711" xr:uid="{00000000-0005-0000-0000-00008D080000}"/>
    <cellStyle name="Calcul 2 9 3 8" xfId="21705" xr:uid="{00000000-0005-0000-0000-00008E080000}"/>
    <cellStyle name="Calcul 2 9 4" xfId="1190" xr:uid="{00000000-0005-0000-0000-00008F080000}"/>
    <cellStyle name="Calcul 2 9 4 2" xfId="1191" xr:uid="{00000000-0005-0000-0000-000090080000}"/>
    <cellStyle name="Calcul 2 9 4 2 2" xfId="21713" xr:uid="{00000000-0005-0000-0000-000091080000}"/>
    <cellStyle name="Calcul 2 9 4 3" xfId="21712" xr:uid="{00000000-0005-0000-0000-000092080000}"/>
    <cellStyle name="Calcul 2 9 5" xfId="1192" xr:uid="{00000000-0005-0000-0000-000093080000}"/>
    <cellStyle name="Calcul 2 9 5 2" xfId="21714" xr:uid="{00000000-0005-0000-0000-000094080000}"/>
    <cellStyle name="Calcul 2 9 6" xfId="1193" xr:uid="{00000000-0005-0000-0000-000095080000}"/>
    <cellStyle name="Calcul 2 9 6 2" xfId="21715" xr:uid="{00000000-0005-0000-0000-000096080000}"/>
    <cellStyle name="Calcul 2 9 7" xfId="1194" xr:uid="{00000000-0005-0000-0000-000097080000}"/>
    <cellStyle name="Calcul 2 9 7 2" xfId="21716" xr:uid="{00000000-0005-0000-0000-000098080000}"/>
    <cellStyle name="Calcul 2 9 8" xfId="1195" xr:uid="{00000000-0005-0000-0000-000099080000}"/>
    <cellStyle name="Calcul 2 9 8 2" xfId="21717" xr:uid="{00000000-0005-0000-0000-00009A080000}"/>
    <cellStyle name="Calcul 2 9 9" xfId="1196" xr:uid="{00000000-0005-0000-0000-00009B080000}"/>
    <cellStyle name="Calcul 2 9 9 2" xfId="21718" xr:uid="{00000000-0005-0000-0000-00009C080000}"/>
    <cellStyle name="Calcul 3" xfId="1197" xr:uid="{00000000-0005-0000-0000-00009D080000}"/>
    <cellStyle name="Calcul 3 10" xfId="1198" xr:uid="{00000000-0005-0000-0000-00009E080000}"/>
    <cellStyle name="Calcul 3 10 10" xfId="1199" xr:uid="{00000000-0005-0000-0000-00009F080000}"/>
    <cellStyle name="Calcul 3 10 10 2" xfId="21720" xr:uid="{00000000-0005-0000-0000-0000A0080000}"/>
    <cellStyle name="Calcul 3 10 11" xfId="21719" xr:uid="{00000000-0005-0000-0000-0000A1080000}"/>
    <cellStyle name="Calcul 3 10 2" xfId="1200" xr:uid="{00000000-0005-0000-0000-0000A2080000}"/>
    <cellStyle name="Calcul 3 10 2 2" xfId="1201" xr:uid="{00000000-0005-0000-0000-0000A3080000}"/>
    <cellStyle name="Calcul 3 10 2 2 2" xfId="21722" xr:uid="{00000000-0005-0000-0000-0000A4080000}"/>
    <cellStyle name="Calcul 3 10 2 3" xfId="1202" xr:uid="{00000000-0005-0000-0000-0000A5080000}"/>
    <cellStyle name="Calcul 3 10 2 3 2" xfId="21723" xr:uid="{00000000-0005-0000-0000-0000A6080000}"/>
    <cellStyle name="Calcul 3 10 2 4" xfId="1203" xr:uid="{00000000-0005-0000-0000-0000A7080000}"/>
    <cellStyle name="Calcul 3 10 2 4 2" xfId="21724" xr:uid="{00000000-0005-0000-0000-0000A8080000}"/>
    <cellStyle name="Calcul 3 10 2 5" xfId="1204" xr:uid="{00000000-0005-0000-0000-0000A9080000}"/>
    <cellStyle name="Calcul 3 10 2 5 2" xfId="21725" xr:uid="{00000000-0005-0000-0000-0000AA080000}"/>
    <cellStyle name="Calcul 3 10 2 6" xfId="1205" xr:uid="{00000000-0005-0000-0000-0000AB080000}"/>
    <cellStyle name="Calcul 3 10 2 6 2" xfId="21726" xr:uid="{00000000-0005-0000-0000-0000AC080000}"/>
    <cellStyle name="Calcul 3 10 2 7" xfId="1206" xr:uid="{00000000-0005-0000-0000-0000AD080000}"/>
    <cellStyle name="Calcul 3 10 2 7 2" xfId="21727" xr:uid="{00000000-0005-0000-0000-0000AE080000}"/>
    <cellStyle name="Calcul 3 10 2 8" xfId="1207" xr:uid="{00000000-0005-0000-0000-0000AF080000}"/>
    <cellStyle name="Calcul 3 10 2 8 2" xfId="21728" xr:uid="{00000000-0005-0000-0000-0000B0080000}"/>
    <cellStyle name="Calcul 3 10 2 9" xfId="21721" xr:uid="{00000000-0005-0000-0000-0000B1080000}"/>
    <cellStyle name="Calcul 3 10 3" xfId="1208" xr:uid="{00000000-0005-0000-0000-0000B2080000}"/>
    <cellStyle name="Calcul 3 10 3 2" xfId="1209" xr:uid="{00000000-0005-0000-0000-0000B3080000}"/>
    <cellStyle name="Calcul 3 10 3 2 2" xfId="21730" xr:uid="{00000000-0005-0000-0000-0000B4080000}"/>
    <cellStyle name="Calcul 3 10 3 3" xfId="1210" xr:uid="{00000000-0005-0000-0000-0000B5080000}"/>
    <cellStyle name="Calcul 3 10 3 3 2" xfId="21731" xr:uid="{00000000-0005-0000-0000-0000B6080000}"/>
    <cellStyle name="Calcul 3 10 3 4" xfId="1211" xr:uid="{00000000-0005-0000-0000-0000B7080000}"/>
    <cellStyle name="Calcul 3 10 3 4 2" xfId="21732" xr:uid="{00000000-0005-0000-0000-0000B8080000}"/>
    <cellStyle name="Calcul 3 10 3 5" xfId="1212" xr:uid="{00000000-0005-0000-0000-0000B9080000}"/>
    <cellStyle name="Calcul 3 10 3 5 2" xfId="21733" xr:uid="{00000000-0005-0000-0000-0000BA080000}"/>
    <cellStyle name="Calcul 3 10 3 6" xfId="1213" xr:uid="{00000000-0005-0000-0000-0000BB080000}"/>
    <cellStyle name="Calcul 3 10 3 6 2" xfId="21734" xr:uid="{00000000-0005-0000-0000-0000BC080000}"/>
    <cellStyle name="Calcul 3 10 3 7" xfId="1214" xr:uid="{00000000-0005-0000-0000-0000BD080000}"/>
    <cellStyle name="Calcul 3 10 3 7 2" xfId="21735" xr:uid="{00000000-0005-0000-0000-0000BE080000}"/>
    <cellStyle name="Calcul 3 10 3 8" xfId="21729" xr:uid="{00000000-0005-0000-0000-0000BF080000}"/>
    <cellStyle name="Calcul 3 10 4" xfId="1215" xr:uid="{00000000-0005-0000-0000-0000C0080000}"/>
    <cellStyle name="Calcul 3 10 4 2" xfId="1216" xr:uid="{00000000-0005-0000-0000-0000C1080000}"/>
    <cellStyle name="Calcul 3 10 4 2 2" xfId="21737" xr:uid="{00000000-0005-0000-0000-0000C2080000}"/>
    <cellStyle name="Calcul 3 10 4 3" xfId="21736" xr:uid="{00000000-0005-0000-0000-0000C3080000}"/>
    <cellStyle name="Calcul 3 10 5" xfId="1217" xr:uid="{00000000-0005-0000-0000-0000C4080000}"/>
    <cellStyle name="Calcul 3 10 5 2" xfId="21738" xr:uid="{00000000-0005-0000-0000-0000C5080000}"/>
    <cellStyle name="Calcul 3 10 6" xfId="1218" xr:uid="{00000000-0005-0000-0000-0000C6080000}"/>
    <cellStyle name="Calcul 3 10 6 2" xfId="21739" xr:uid="{00000000-0005-0000-0000-0000C7080000}"/>
    <cellStyle name="Calcul 3 10 7" xfId="1219" xr:uid="{00000000-0005-0000-0000-0000C8080000}"/>
    <cellStyle name="Calcul 3 10 7 2" xfId="21740" xr:uid="{00000000-0005-0000-0000-0000C9080000}"/>
    <cellStyle name="Calcul 3 10 8" xfId="1220" xr:uid="{00000000-0005-0000-0000-0000CA080000}"/>
    <cellStyle name="Calcul 3 10 8 2" xfId="21741" xr:uid="{00000000-0005-0000-0000-0000CB080000}"/>
    <cellStyle name="Calcul 3 10 9" xfId="1221" xr:uid="{00000000-0005-0000-0000-0000CC080000}"/>
    <cellStyle name="Calcul 3 10 9 2" xfId="21742" xr:uid="{00000000-0005-0000-0000-0000CD080000}"/>
    <cellStyle name="Calcul 3 11" xfId="1222" xr:uid="{00000000-0005-0000-0000-0000CE080000}"/>
    <cellStyle name="Calcul 3 11 10" xfId="1223" xr:uid="{00000000-0005-0000-0000-0000CF080000}"/>
    <cellStyle name="Calcul 3 11 10 2" xfId="21744" xr:uid="{00000000-0005-0000-0000-0000D0080000}"/>
    <cellStyle name="Calcul 3 11 11" xfId="21743" xr:uid="{00000000-0005-0000-0000-0000D1080000}"/>
    <cellStyle name="Calcul 3 11 2" xfId="1224" xr:uid="{00000000-0005-0000-0000-0000D2080000}"/>
    <cellStyle name="Calcul 3 11 2 2" xfId="1225" xr:uid="{00000000-0005-0000-0000-0000D3080000}"/>
    <cellStyle name="Calcul 3 11 2 2 2" xfId="21746" xr:uid="{00000000-0005-0000-0000-0000D4080000}"/>
    <cellStyle name="Calcul 3 11 2 3" xfId="1226" xr:uid="{00000000-0005-0000-0000-0000D5080000}"/>
    <cellStyle name="Calcul 3 11 2 3 2" xfId="21747" xr:uid="{00000000-0005-0000-0000-0000D6080000}"/>
    <cellStyle name="Calcul 3 11 2 4" xfId="1227" xr:uid="{00000000-0005-0000-0000-0000D7080000}"/>
    <cellStyle name="Calcul 3 11 2 4 2" xfId="21748" xr:uid="{00000000-0005-0000-0000-0000D8080000}"/>
    <cellStyle name="Calcul 3 11 2 5" xfId="1228" xr:uid="{00000000-0005-0000-0000-0000D9080000}"/>
    <cellStyle name="Calcul 3 11 2 5 2" xfId="21749" xr:uid="{00000000-0005-0000-0000-0000DA080000}"/>
    <cellStyle name="Calcul 3 11 2 6" xfId="1229" xr:uid="{00000000-0005-0000-0000-0000DB080000}"/>
    <cellStyle name="Calcul 3 11 2 6 2" xfId="21750" xr:uid="{00000000-0005-0000-0000-0000DC080000}"/>
    <cellStyle name="Calcul 3 11 2 7" xfId="1230" xr:uid="{00000000-0005-0000-0000-0000DD080000}"/>
    <cellStyle name="Calcul 3 11 2 7 2" xfId="21751" xr:uid="{00000000-0005-0000-0000-0000DE080000}"/>
    <cellStyle name="Calcul 3 11 2 8" xfId="1231" xr:uid="{00000000-0005-0000-0000-0000DF080000}"/>
    <cellStyle name="Calcul 3 11 2 8 2" xfId="21752" xr:uid="{00000000-0005-0000-0000-0000E0080000}"/>
    <cellStyle name="Calcul 3 11 2 9" xfId="21745" xr:uid="{00000000-0005-0000-0000-0000E1080000}"/>
    <cellStyle name="Calcul 3 11 3" xfId="1232" xr:uid="{00000000-0005-0000-0000-0000E2080000}"/>
    <cellStyle name="Calcul 3 11 3 2" xfId="1233" xr:uid="{00000000-0005-0000-0000-0000E3080000}"/>
    <cellStyle name="Calcul 3 11 3 2 2" xfId="21754" xr:uid="{00000000-0005-0000-0000-0000E4080000}"/>
    <cellStyle name="Calcul 3 11 3 3" xfId="1234" xr:uid="{00000000-0005-0000-0000-0000E5080000}"/>
    <cellStyle name="Calcul 3 11 3 3 2" xfId="21755" xr:uid="{00000000-0005-0000-0000-0000E6080000}"/>
    <cellStyle name="Calcul 3 11 3 4" xfId="1235" xr:uid="{00000000-0005-0000-0000-0000E7080000}"/>
    <cellStyle name="Calcul 3 11 3 4 2" xfId="21756" xr:uid="{00000000-0005-0000-0000-0000E8080000}"/>
    <cellStyle name="Calcul 3 11 3 5" xfId="1236" xr:uid="{00000000-0005-0000-0000-0000E9080000}"/>
    <cellStyle name="Calcul 3 11 3 5 2" xfId="21757" xr:uid="{00000000-0005-0000-0000-0000EA080000}"/>
    <cellStyle name="Calcul 3 11 3 6" xfId="1237" xr:uid="{00000000-0005-0000-0000-0000EB080000}"/>
    <cellStyle name="Calcul 3 11 3 6 2" xfId="21758" xr:uid="{00000000-0005-0000-0000-0000EC080000}"/>
    <cellStyle name="Calcul 3 11 3 7" xfId="1238" xr:uid="{00000000-0005-0000-0000-0000ED080000}"/>
    <cellStyle name="Calcul 3 11 3 7 2" xfId="21759" xr:uid="{00000000-0005-0000-0000-0000EE080000}"/>
    <cellStyle name="Calcul 3 11 3 8" xfId="21753" xr:uid="{00000000-0005-0000-0000-0000EF080000}"/>
    <cellStyle name="Calcul 3 11 4" xfId="1239" xr:uid="{00000000-0005-0000-0000-0000F0080000}"/>
    <cellStyle name="Calcul 3 11 4 2" xfId="1240" xr:uid="{00000000-0005-0000-0000-0000F1080000}"/>
    <cellStyle name="Calcul 3 11 4 2 2" xfId="21761" xr:uid="{00000000-0005-0000-0000-0000F2080000}"/>
    <cellStyle name="Calcul 3 11 4 3" xfId="21760" xr:uid="{00000000-0005-0000-0000-0000F3080000}"/>
    <cellStyle name="Calcul 3 11 5" xfId="1241" xr:uid="{00000000-0005-0000-0000-0000F4080000}"/>
    <cellStyle name="Calcul 3 11 5 2" xfId="21762" xr:uid="{00000000-0005-0000-0000-0000F5080000}"/>
    <cellStyle name="Calcul 3 11 6" xfId="1242" xr:uid="{00000000-0005-0000-0000-0000F6080000}"/>
    <cellStyle name="Calcul 3 11 6 2" xfId="21763" xr:uid="{00000000-0005-0000-0000-0000F7080000}"/>
    <cellStyle name="Calcul 3 11 7" xfId="1243" xr:uid="{00000000-0005-0000-0000-0000F8080000}"/>
    <cellStyle name="Calcul 3 11 7 2" xfId="21764" xr:uid="{00000000-0005-0000-0000-0000F9080000}"/>
    <cellStyle name="Calcul 3 11 8" xfId="1244" xr:uid="{00000000-0005-0000-0000-0000FA080000}"/>
    <cellStyle name="Calcul 3 11 8 2" xfId="21765" xr:uid="{00000000-0005-0000-0000-0000FB080000}"/>
    <cellStyle name="Calcul 3 11 9" xfId="1245" xr:uid="{00000000-0005-0000-0000-0000FC080000}"/>
    <cellStyle name="Calcul 3 11 9 2" xfId="21766" xr:uid="{00000000-0005-0000-0000-0000FD080000}"/>
    <cellStyle name="Calcul 3 12" xfId="1246" xr:uid="{00000000-0005-0000-0000-0000FE080000}"/>
    <cellStyle name="Calcul 3 12 10" xfId="1247" xr:uid="{00000000-0005-0000-0000-0000FF080000}"/>
    <cellStyle name="Calcul 3 12 10 2" xfId="21768" xr:uid="{00000000-0005-0000-0000-000000090000}"/>
    <cellStyle name="Calcul 3 12 11" xfId="21767" xr:uid="{00000000-0005-0000-0000-000001090000}"/>
    <cellStyle name="Calcul 3 12 2" xfId="1248" xr:uid="{00000000-0005-0000-0000-000002090000}"/>
    <cellStyle name="Calcul 3 12 2 2" xfId="1249" xr:uid="{00000000-0005-0000-0000-000003090000}"/>
    <cellStyle name="Calcul 3 12 2 2 2" xfId="21770" xr:uid="{00000000-0005-0000-0000-000004090000}"/>
    <cellStyle name="Calcul 3 12 2 3" xfId="1250" xr:uid="{00000000-0005-0000-0000-000005090000}"/>
    <cellStyle name="Calcul 3 12 2 3 2" xfId="21771" xr:uid="{00000000-0005-0000-0000-000006090000}"/>
    <cellStyle name="Calcul 3 12 2 4" xfId="1251" xr:uid="{00000000-0005-0000-0000-000007090000}"/>
    <cellStyle name="Calcul 3 12 2 4 2" xfId="21772" xr:uid="{00000000-0005-0000-0000-000008090000}"/>
    <cellStyle name="Calcul 3 12 2 5" xfId="1252" xr:uid="{00000000-0005-0000-0000-000009090000}"/>
    <cellStyle name="Calcul 3 12 2 5 2" xfId="21773" xr:uid="{00000000-0005-0000-0000-00000A090000}"/>
    <cellStyle name="Calcul 3 12 2 6" xfId="1253" xr:uid="{00000000-0005-0000-0000-00000B090000}"/>
    <cellStyle name="Calcul 3 12 2 6 2" xfId="21774" xr:uid="{00000000-0005-0000-0000-00000C090000}"/>
    <cellStyle name="Calcul 3 12 2 7" xfId="1254" xr:uid="{00000000-0005-0000-0000-00000D090000}"/>
    <cellStyle name="Calcul 3 12 2 7 2" xfId="21775" xr:uid="{00000000-0005-0000-0000-00000E090000}"/>
    <cellStyle name="Calcul 3 12 2 8" xfId="1255" xr:uid="{00000000-0005-0000-0000-00000F090000}"/>
    <cellStyle name="Calcul 3 12 2 8 2" xfId="21776" xr:uid="{00000000-0005-0000-0000-000010090000}"/>
    <cellStyle name="Calcul 3 12 2 9" xfId="21769" xr:uid="{00000000-0005-0000-0000-000011090000}"/>
    <cellStyle name="Calcul 3 12 3" xfId="1256" xr:uid="{00000000-0005-0000-0000-000012090000}"/>
    <cellStyle name="Calcul 3 12 3 2" xfId="1257" xr:uid="{00000000-0005-0000-0000-000013090000}"/>
    <cellStyle name="Calcul 3 12 3 2 2" xfId="21778" xr:uid="{00000000-0005-0000-0000-000014090000}"/>
    <cellStyle name="Calcul 3 12 3 3" xfId="1258" xr:uid="{00000000-0005-0000-0000-000015090000}"/>
    <cellStyle name="Calcul 3 12 3 3 2" xfId="21779" xr:uid="{00000000-0005-0000-0000-000016090000}"/>
    <cellStyle name="Calcul 3 12 3 4" xfId="1259" xr:uid="{00000000-0005-0000-0000-000017090000}"/>
    <cellStyle name="Calcul 3 12 3 4 2" xfId="21780" xr:uid="{00000000-0005-0000-0000-000018090000}"/>
    <cellStyle name="Calcul 3 12 3 5" xfId="1260" xr:uid="{00000000-0005-0000-0000-000019090000}"/>
    <cellStyle name="Calcul 3 12 3 5 2" xfId="21781" xr:uid="{00000000-0005-0000-0000-00001A090000}"/>
    <cellStyle name="Calcul 3 12 3 6" xfId="1261" xr:uid="{00000000-0005-0000-0000-00001B090000}"/>
    <cellStyle name="Calcul 3 12 3 6 2" xfId="21782" xr:uid="{00000000-0005-0000-0000-00001C090000}"/>
    <cellStyle name="Calcul 3 12 3 7" xfId="1262" xr:uid="{00000000-0005-0000-0000-00001D090000}"/>
    <cellStyle name="Calcul 3 12 3 7 2" xfId="21783" xr:uid="{00000000-0005-0000-0000-00001E090000}"/>
    <cellStyle name="Calcul 3 12 3 8" xfId="21777" xr:uid="{00000000-0005-0000-0000-00001F090000}"/>
    <cellStyle name="Calcul 3 12 4" xfId="1263" xr:uid="{00000000-0005-0000-0000-000020090000}"/>
    <cellStyle name="Calcul 3 12 4 2" xfId="1264" xr:uid="{00000000-0005-0000-0000-000021090000}"/>
    <cellStyle name="Calcul 3 12 4 2 2" xfId="21785" xr:uid="{00000000-0005-0000-0000-000022090000}"/>
    <cellStyle name="Calcul 3 12 4 3" xfId="21784" xr:uid="{00000000-0005-0000-0000-000023090000}"/>
    <cellStyle name="Calcul 3 12 5" xfId="1265" xr:uid="{00000000-0005-0000-0000-000024090000}"/>
    <cellStyle name="Calcul 3 12 5 2" xfId="21786" xr:uid="{00000000-0005-0000-0000-000025090000}"/>
    <cellStyle name="Calcul 3 12 6" xfId="1266" xr:uid="{00000000-0005-0000-0000-000026090000}"/>
    <cellStyle name="Calcul 3 12 6 2" xfId="21787" xr:uid="{00000000-0005-0000-0000-000027090000}"/>
    <cellStyle name="Calcul 3 12 7" xfId="1267" xr:uid="{00000000-0005-0000-0000-000028090000}"/>
    <cellStyle name="Calcul 3 12 7 2" xfId="21788" xr:uid="{00000000-0005-0000-0000-000029090000}"/>
    <cellStyle name="Calcul 3 12 8" xfId="1268" xr:uid="{00000000-0005-0000-0000-00002A090000}"/>
    <cellStyle name="Calcul 3 12 8 2" xfId="21789" xr:uid="{00000000-0005-0000-0000-00002B090000}"/>
    <cellStyle name="Calcul 3 12 9" xfId="1269" xr:uid="{00000000-0005-0000-0000-00002C090000}"/>
    <cellStyle name="Calcul 3 12 9 2" xfId="21790" xr:uid="{00000000-0005-0000-0000-00002D090000}"/>
    <cellStyle name="Calcul 3 13" xfId="1270" xr:uid="{00000000-0005-0000-0000-00002E090000}"/>
    <cellStyle name="Calcul 3 13 10" xfId="1271" xr:uid="{00000000-0005-0000-0000-00002F090000}"/>
    <cellStyle name="Calcul 3 13 10 2" xfId="21792" xr:uid="{00000000-0005-0000-0000-000030090000}"/>
    <cellStyle name="Calcul 3 13 11" xfId="21791" xr:uid="{00000000-0005-0000-0000-000031090000}"/>
    <cellStyle name="Calcul 3 13 2" xfId="1272" xr:uid="{00000000-0005-0000-0000-000032090000}"/>
    <cellStyle name="Calcul 3 13 2 2" xfId="1273" xr:uid="{00000000-0005-0000-0000-000033090000}"/>
    <cellStyle name="Calcul 3 13 2 2 2" xfId="21794" xr:uid="{00000000-0005-0000-0000-000034090000}"/>
    <cellStyle name="Calcul 3 13 2 3" xfId="1274" xr:uid="{00000000-0005-0000-0000-000035090000}"/>
    <cellStyle name="Calcul 3 13 2 3 2" xfId="21795" xr:uid="{00000000-0005-0000-0000-000036090000}"/>
    <cellStyle name="Calcul 3 13 2 4" xfId="1275" xr:uid="{00000000-0005-0000-0000-000037090000}"/>
    <cellStyle name="Calcul 3 13 2 4 2" xfId="21796" xr:uid="{00000000-0005-0000-0000-000038090000}"/>
    <cellStyle name="Calcul 3 13 2 5" xfId="1276" xr:uid="{00000000-0005-0000-0000-000039090000}"/>
    <cellStyle name="Calcul 3 13 2 5 2" xfId="21797" xr:uid="{00000000-0005-0000-0000-00003A090000}"/>
    <cellStyle name="Calcul 3 13 2 6" xfId="1277" xr:uid="{00000000-0005-0000-0000-00003B090000}"/>
    <cellStyle name="Calcul 3 13 2 6 2" xfId="21798" xr:uid="{00000000-0005-0000-0000-00003C090000}"/>
    <cellStyle name="Calcul 3 13 2 7" xfId="1278" xr:uid="{00000000-0005-0000-0000-00003D090000}"/>
    <cellStyle name="Calcul 3 13 2 7 2" xfId="21799" xr:uid="{00000000-0005-0000-0000-00003E090000}"/>
    <cellStyle name="Calcul 3 13 2 8" xfId="1279" xr:uid="{00000000-0005-0000-0000-00003F090000}"/>
    <cellStyle name="Calcul 3 13 2 8 2" xfId="21800" xr:uid="{00000000-0005-0000-0000-000040090000}"/>
    <cellStyle name="Calcul 3 13 2 9" xfId="21793" xr:uid="{00000000-0005-0000-0000-000041090000}"/>
    <cellStyle name="Calcul 3 13 3" xfId="1280" xr:uid="{00000000-0005-0000-0000-000042090000}"/>
    <cellStyle name="Calcul 3 13 3 2" xfId="1281" xr:uid="{00000000-0005-0000-0000-000043090000}"/>
    <cellStyle name="Calcul 3 13 3 2 2" xfId="21802" xr:uid="{00000000-0005-0000-0000-000044090000}"/>
    <cellStyle name="Calcul 3 13 3 3" xfId="1282" xr:uid="{00000000-0005-0000-0000-000045090000}"/>
    <cellStyle name="Calcul 3 13 3 3 2" xfId="21803" xr:uid="{00000000-0005-0000-0000-000046090000}"/>
    <cellStyle name="Calcul 3 13 3 4" xfId="1283" xr:uid="{00000000-0005-0000-0000-000047090000}"/>
    <cellStyle name="Calcul 3 13 3 4 2" xfId="21804" xr:uid="{00000000-0005-0000-0000-000048090000}"/>
    <cellStyle name="Calcul 3 13 3 5" xfId="1284" xr:uid="{00000000-0005-0000-0000-000049090000}"/>
    <cellStyle name="Calcul 3 13 3 5 2" xfId="21805" xr:uid="{00000000-0005-0000-0000-00004A090000}"/>
    <cellStyle name="Calcul 3 13 3 6" xfId="1285" xr:uid="{00000000-0005-0000-0000-00004B090000}"/>
    <cellStyle name="Calcul 3 13 3 6 2" xfId="21806" xr:uid="{00000000-0005-0000-0000-00004C090000}"/>
    <cellStyle name="Calcul 3 13 3 7" xfId="1286" xr:uid="{00000000-0005-0000-0000-00004D090000}"/>
    <cellStyle name="Calcul 3 13 3 7 2" xfId="21807" xr:uid="{00000000-0005-0000-0000-00004E090000}"/>
    <cellStyle name="Calcul 3 13 3 8" xfId="21801" xr:uid="{00000000-0005-0000-0000-00004F090000}"/>
    <cellStyle name="Calcul 3 13 4" xfId="1287" xr:uid="{00000000-0005-0000-0000-000050090000}"/>
    <cellStyle name="Calcul 3 13 4 2" xfId="1288" xr:uid="{00000000-0005-0000-0000-000051090000}"/>
    <cellStyle name="Calcul 3 13 4 2 2" xfId="21809" xr:uid="{00000000-0005-0000-0000-000052090000}"/>
    <cellStyle name="Calcul 3 13 4 3" xfId="21808" xr:uid="{00000000-0005-0000-0000-000053090000}"/>
    <cellStyle name="Calcul 3 13 5" xfId="1289" xr:uid="{00000000-0005-0000-0000-000054090000}"/>
    <cellStyle name="Calcul 3 13 5 2" xfId="21810" xr:uid="{00000000-0005-0000-0000-000055090000}"/>
    <cellStyle name="Calcul 3 13 6" xfId="1290" xr:uid="{00000000-0005-0000-0000-000056090000}"/>
    <cellStyle name="Calcul 3 13 6 2" xfId="21811" xr:uid="{00000000-0005-0000-0000-000057090000}"/>
    <cellStyle name="Calcul 3 13 7" xfId="1291" xr:uid="{00000000-0005-0000-0000-000058090000}"/>
    <cellStyle name="Calcul 3 13 7 2" xfId="21812" xr:uid="{00000000-0005-0000-0000-000059090000}"/>
    <cellStyle name="Calcul 3 13 8" xfId="1292" xr:uid="{00000000-0005-0000-0000-00005A090000}"/>
    <cellStyle name="Calcul 3 13 8 2" xfId="21813" xr:uid="{00000000-0005-0000-0000-00005B090000}"/>
    <cellStyle name="Calcul 3 13 9" xfId="1293" xr:uid="{00000000-0005-0000-0000-00005C090000}"/>
    <cellStyle name="Calcul 3 13 9 2" xfId="21814" xr:uid="{00000000-0005-0000-0000-00005D090000}"/>
    <cellStyle name="Calcul 3 14" xfId="1294" xr:uid="{00000000-0005-0000-0000-00005E090000}"/>
    <cellStyle name="Calcul 3 14 10" xfId="1295" xr:uid="{00000000-0005-0000-0000-00005F090000}"/>
    <cellStyle name="Calcul 3 14 10 2" xfId="21816" xr:uid="{00000000-0005-0000-0000-000060090000}"/>
    <cellStyle name="Calcul 3 14 11" xfId="21815" xr:uid="{00000000-0005-0000-0000-000061090000}"/>
    <cellStyle name="Calcul 3 14 2" xfId="1296" xr:uid="{00000000-0005-0000-0000-000062090000}"/>
    <cellStyle name="Calcul 3 14 2 2" xfId="1297" xr:uid="{00000000-0005-0000-0000-000063090000}"/>
    <cellStyle name="Calcul 3 14 2 2 2" xfId="21818" xr:uid="{00000000-0005-0000-0000-000064090000}"/>
    <cellStyle name="Calcul 3 14 2 3" xfId="1298" xr:uid="{00000000-0005-0000-0000-000065090000}"/>
    <cellStyle name="Calcul 3 14 2 3 2" xfId="21819" xr:uid="{00000000-0005-0000-0000-000066090000}"/>
    <cellStyle name="Calcul 3 14 2 4" xfId="1299" xr:uid="{00000000-0005-0000-0000-000067090000}"/>
    <cellStyle name="Calcul 3 14 2 4 2" xfId="21820" xr:uid="{00000000-0005-0000-0000-000068090000}"/>
    <cellStyle name="Calcul 3 14 2 5" xfId="1300" xr:uid="{00000000-0005-0000-0000-000069090000}"/>
    <cellStyle name="Calcul 3 14 2 5 2" xfId="21821" xr:uid="{00000000-0005-0000-0000-00006A090000}"/>
    <cellStyle name="Calcul 3 14 2 6" xfId="1301" xr:uid="{00000000-0005-0000-0000-00006B090000}"/>
    <cellStyle name="Calcul 3 14 2 6 2" xfId="21822" xr:uid="{00000000-0005-0000-0000-00006C090000}"/>
    <cellStyle name="Calcul 3 14 2 7" xfId="1302" xr:uid="{00000000-0005-0000-0000-00006D090000}"/>
    <cellStyle name="Calcul 3 14 2 7 2" xfId="21823" xr:uid="{00000000-0005-0000-0000-00006E090000}"/>
    <cellStyle name="Calcul 3 14 2 8" xfId="1303" xr:uid="{00000000-0005-0000-0000-00006F090000}"/>
    <cellStyle name="Calcul 3 14 2 8 2" xfId="21824" xr:uid="{00000000-0005-0000-0000-000070090000}"/>
    <cellStyle name="Calcul 3 14 2 9" xfId="21817" xr:uid="{00000000-0005-0000-0000-000071090000}"/>
    <cellStyle name="Calcul 3 14 3" xfId="1304" xr:uid="{00000000-0005-0000-0000-000072090000}"/>
    <cellStyle name="Calcul 3 14 3 2" xfId="1305" xr:uid="{00000000-0005-0000-0000-000073090000}"/>
    <cellStyle name="Calcul 3 14 3 2 2" xfId="21826" xr:uid="{00000000-0005-0000-0000-000074090000}"/>
    <cellStyle name="Calcul 3 14 3 3" xfId="1306" xr:uid="{00000000-0005-0000-0000-000075090000}"/>
    <cellStyle name="Calcul 3 14 3 3 2" xfId="21827" xr:uid="{00000000-0005-0000-0000-000076090000}"/>
    <cellStyle name="Calcul 3 14 3 4" xfId="1307" xr:uid="{00000000-0005-0000-0000-000077090000}"/>
    <cellStyle name="Calcul 3 14 3 4 2" xfId="21828" xr:uid="{00000000-0005-0000-0000-000078090000}"/>
    <cellStyle name="Calcul 3 14 3 5" xfId="1308" xr:uid="{00000000-0005-0000-0000-000079090000}"/>
    <cellStyle name="Calcul 3 14 3 5 2" xfId="21829" xr:uid="{00000000-0005-0000-0000-00007A090000}"/>
    <cellStyle name="Calcul 3 14 3 6" xfId="1309" xr:uid="{00000000-0005-0000-0000-00007B090000}"/>
    <cellStyle name="Calcul 3 14 3 6 2" xfId="21830" xr:uid="{00000000-0005-0000-0000-00007C090000}"/>
    <cellStyle name="Calcul 3 14 3 7" xfId="1310" xr:uid="{00000000-0005-0000-0000-00007D090000}"/>
    <cellStyle name="Calcul 3 14 3 7 2" xfId="21831" xr:uid="{00000000-0005-0000-0000-00007E090000}"/>
    <cellStyle name="Calcul 3 14 3 8" xfId="21825" xr:uid="{00000000-0005-0000-0000-00007F090000}"/>
    <cellStyle name="Calcul 3 14 4" xfId="1311" xr:uid="{00000000-0005-0000-0000-000080090000}"/>
    <cellStyle name="Calcul 3 14 4 2" xfId="1312" xr:uid="{00000000-0005-0000-0000-000081090000}"/>
    <cellStyle name="Calcul 3 14 4 2 2" xfId="21833" xr:uid="{00000000-0005-0000-0000-000082090000}"/>
    <cellStyle name="Calcul 3 14 4 3" xfId="21832" xr:uid="{00000000-0005-0000-0000-000083090000}"/>
    <cellStyle name="Calcul 3 14 5" xfId="1313" xr:uid="{00000000-0005-0000-0000-000084090000}"/>
    <cellStyle name="Calcul 3 14 5 2" xfId="21834" xr:uid="{00000000-0005-0000-0000-000085090000}"/>
    <cellStyle name="Calcul 3 14 6" xfId="1314" xr:uid="{00000000-0005-0000-0000-000086090000}"/>
    <cellStyle name="Calcul 3 14 6 2" xfId="21835" xr:uid="{00000000-0005-0000-0000-000087090000}"/>
    <cellStyle name="Calcul 3 14 7" xfId="1315" xr:uid="{00000000-0005-0000-0000-000088090000}"/>
    <cellStyle name="Calcul 3 14 7 2" xfId="21836" xr:uid="{00000000-0005-0000-0000-000089090000}"/>
    <cellStyle name="Calcul 3 14 8" xfId="1316" xr:uid="{00000000-0005-0000-0000-00008A090000}"/>
    <cellStyle name="Calcul 3 14 8 2" xfId="21837" xr:uid="{00000000-0005-0000-0000-00008B090000}"/>
    <cellStyle name="Calcul 3 14 9" xfId="1317" xr:uid="{00000000-0005-0000-0000-00008C090000}"/>
    <cellStyle name="Calcul 3 14 9 2" xfId="21838" xr:uid="{00000000-0005-0000-0000-00008D090000}"/>
    <cellStyle name="Calcul 3 15" xfId="1318" xr:uid="{00000000-0005-0000-0000-00008E090000}"/>
    <cellStyle name="Calcul 3 15 10" xfId="1319" xr:uid="{00000000-0005-0000-0000-00008F090000}"/>
    <cellStyle name="Calcul 3 15 10 2" xfId="21840" xr:uid="{00000000-0005-0000-0000-000090090000}"/>
    <cellStyle name="Calcul 3 15 11" xfId="21839" xr:uid="{00000000-0005-0000-0000-000091090000}"/>
    <cellStyle name="Calcul 3 15 2" xfId="1320" xr:uid="{00000000-0005-0000-0000-000092090000}"/>
    <cellStyle name="Calcul 3 15 2 2" xfId="1321" xr:uid="{00000000-0005-0000-0000-000093090000}"/>
    <cellStyle name="Calcul 3 15 2 2 2" xfId="21842" xr:uid="{00000000-0005-0000-0000-000094090000}"/>
    <cellStyle name="Calcul 3 15 2 3" xfId="1322" xr:uid="{00000000-0005-0000-0000-000095090000}"/>
    <cellStyle name="Calcul 3 15 2 3 2" xfId="21843" xr:uid="{00000000-0005-0000-0000-000096090000}"/>
    <cellStyle name="Calcul 3 15 2 4" xfId="1323" xr:uid="{00000000-0005-0000-0000-000097090000}"/>
    <cellStyle name="Calcul 3 15 2 4 2" xfId="21844" xr:uid="{00000000-0005-0000-0000-000098090000}"/>
    <cellStyle name="Calcul 3 15 2 5" xfId="1324" xr:uid="{00000000-0005-0000-0000-000099090000}"/>
    <cellStyle name="Calcul 3 15 2 5 2" xfId="21845" xr:uid="{00000000-0005-0000-0000-00009A090000}"/>
    <cellStyle name="Calcul 3 15 2 6" xfId="1325" xr:uid="{00000000-0005-0000-0000-00009B090000}"/>
    <cellStyle name="Calcul 3 15 2 6 2" xfId="21846" xr:uid="{00000000-0005-0000-0000-00009C090000}"/>
    <cellStyle name="Calcul 3 15 2 7" xfId="1326" xr:uid="{00000000-0005-0000-0000-00009D090000}"/>
    <cellStyle name="Calcul 3 15 2 7 2" xfId="21847" xr:uid="{00000000-0005-0000-0000-00009E090000}"/>
    <cellStyle name="Calcul 3 15 2 8" xfId="1327" xr:uid="{00000000-0005-0000-0000-00009F090000}"/>
    <cellStyle name="Calcul 3 15 2 8 2" xfId="21848" xr:uid="{00000000-0005-0000-0000-0000A0090000}"/>
    <cellStyle name="Calcul 3 15 2 9" xfId="21841" xr:uid="{00000000-0005-0000-0000-0000A1090000}"/>
    <cellStyle name="Calcul 3 15 3" xfId="1328" xr:uid="{00000000-0005-0000-0000-0000A2090000}"/>
    <cellStyle name="Calcul 3 15 3 2" xfId="1329" xr:uid="{00000000-0005-0000-0000-0000A3090000}"/>
    <cellStyle name="Calcul 3 15 3 2 2" xfId="21850" xr:uid="{00000000-0005-0000-0000-0000A4090000}"/>
    <cellStyle name="Calcul 3 15 3 3" xfId="1330" xr:uid="{00000000-0005-0000-0000-0000A5090000}"/>
    <cellStyle name="Calcul 3 15 3 3 2" xfId="21851" xr:uid="{00000000-0005-0000-0000-0000A6090000}"/>
    <cellStyle name="Calcul 3 15 3 4" xfId="1331" xr:uid="{00000000-0005-0000-0000-0000A7090000}"/>
    <cellStyle name="Calcul 3 15 3 4 2" xfId="21852" xr:uid="{00000000-0005-0000-0000-0000A8090000}"/>
    <cellStyle name="Calcul 3 15 3 5" xfId="1332" xr:uid="{00000000-0005-0000-0000-0000A9090000}"/>
    <cellStyle name="Calcul 3 15 3 5 2" xfId="21853" xr:uid="{00000000-0005-0000-0000-0000AA090000}"/>
    <cellStyle name="Calcul 3 15 3 6" xfId="1333" xr:uid="{00000000-0005-0000-0000-0000AB090000}"/>
    <cellStyle name="Calcul 3 15 3 6 2" xfId="21854" xr:uid="{00000000-0005-0000-0000-0000AC090000}"/>
    <cellStyle name="Calcul 3 15 3 7" xfId="1334" xr:uid="{00000000-0005-0000-0000-0000AD090000}"/>
    <cellStyle name="Calcul 3 15 3 7 2" xfId="21855" xr:uid="{00000000-0005-0000-0000-0000AE090000}"/>
    <cellStyle name="Calcul 3 15 3 8" xfId="21849" xr:uid="{00000000-0005-0000-0000-0000AF090000}"/>
    <cellStyle name="Calcul 3 15 4" xfId="1335" xr:uid="{00000000-0005-0000-0000-0000B0090000}"/>
    <cellStyle name="Calcul 3 15 4 2" xfId="1336" xr:uid="{00000000-0005-0000-0000-0000B1090000}"/>
    <cellStyle name="Calcul 3 15 4 2 2" xfId="21857" xr:uid="{00000000-0005-0000-0000-0000B2090000}"/>
    <cellStyle name="Calcul 3 15 4 3" xfId="21856" xr:uid="{00000000-0005-0000-0000-0000B3090000}"/>
    <cellStyle name="Calcul 3 15 5" xfId="1337" xr:uid="{00000000-0005-0000-0000-0000B4090000}"/>
    <cellStyle name="Calcul 3 15 5 2" xfId="21858" xr:uid="{00000000-0005-0000-0000-0000B5090000}"/>
    <cellStyle name="Calcul 3 15 6" xfId="1338" xr:uid="{00000000-0005-0000-0000-0000B6090000}"/>
    <cellStyle name="Calcul 3 15 6 2" xfId="21859" xr:uid="{00000000-0005-0000-0000-0000B7090000}"/>
    <cellStyle name="Calcul 3 15 7" xfId="1339" xr:uid="{00000000-0005-0000-0000-0000B8090000}"/>
    <cellStyle name="Calcul 3 15 7 2" xfId="21860" xr:uid="{00000000-0005-0000-0000-0000B9090000}"/>
    <cellStyle name="Calcul 3 15 8" xfId="1340" xr:uid="{00000000-0005-0000-0000-0000BA090000}"/>
    <cellStyle name="Calcul 3 15 8 2" xfId="21861" xr:uid="{00000000-0005-0000-0000-0000BB090000}"/>
    <cellStyle name="Calcul 3 15 9" xfId="1341" xr:uid="{00000000-0005-0000-0000-0000BC090000}"/>
    <cellStyle name="Calcul 3 15 9 2" xfId="21862" xr:uid="{00000000-0005-0000-0000-0000BD090000}"/>
    <cellStyle name="Calcul 3 16" xfId="1342" xr:uid="{00000000-0005-0000-0000-0000BE090000}"/>
    <cellStyle name="Calcul 3 16 10" xfId="1343" xr:uid="{00000000-0005-0000-0000-0000BF090000}"/>
    <cellStyle name="Calcul 3 16 10 2" xfId="21864" xr:uid="{00000000-0005-0000-0000-0000C0090000}"/>
    <cellStyle name="Calcul 3 16 11" xfId="21863" xr:uid="{00000000-0005-0000-0000-0000C1090000}"/>
    <cellStyle name="Calcul 3 16 2" xfId="1344" xr:uid="{00000000-0005-0000-0000-0000C2090000}"/>
    <cellStyle name="Calcul 3 16 2 2" xfId="1345" xr:uid="{00000000-0005-0000-0000-0000C3090000}"/>
    <cellStyle name="Calcul 3 16 2 2 2" xfId="21866" xr:uid="{00000000-0005-0000-0000-0000C4090000}"/>
    <cellStyle name="Calcul 3 16 2 3" xfId="1346" xr:uid="{00000000-0005-0000-0000-0000C5090000}"/>
    <cellStyle name="Calcul 3 16 2 3 2" xfId="21867" xr:uid="{00000000-0005-0000-0000-0000C6090000}"/>
    <cellStyle name="Calcul 3 16 2 4" xfId="1347" xr:uid="{00000000-0005-0000-0000-0000C7090000}"/>
    <cellStyle name="Calcul 3 16 2 4 2" xfId="21868" xr:uid="{00000000-0005-0000-0000-0000C8090000}"/>
    <cellStyle name="Calcul 3 16 2 5" xfId="1348" xr:uid="{00000000-0005-0000-0000-0000C9090000}"/>
    <cellStyle name="Calcul 3 16 2 5 2" xfId="21869" xr:uid="{00000000-0005-0000-0000-0000CA090000}"/>
    <cellStyle name="Calcul 3 16 2 6" xfId="1349" xr:uid="{00000000-0005-0000-0000-0000CB090000}"/>
    <cellStyle name="Calcul 3 16 2 6 2" xfId="21870" xr:uid="{00000000-0005-0000-0000-0000CC090000}"/>
    <cellStyle name="Calcul 3 16 2 7" xfId="1350" xr:uid="{00000000-0005-0000-0000-0000CD090000}"/>
    <cellStyle name="Calcul 3 16 2 7 2" xfId="21871" xr:uid="{00000000-0005-0000-0000-0000CE090000}"/>
    <cellStyle name="Calcul 3 16 2 8" xfId="1351" xr:uid="{00000000-0005-0000-0000-0000CF090000}"/>
    <cellStyle name="Calcul 3 16 2 8 2" xfId="21872" xr:uid="{00000000-0005-0000-0000-0000D0090000}"/>
    <cellStyle name="Calcul 3 16 2 9" xfId="21865" xr:uid="{00000000-0005-0000-0000-0000D1090000}"/>
    <cellStyle name="Calcul 3 16 3" xfId="1352" xr:uid="{00000000-0005-0000-0000-0000D2090000}"/>
    <cellStyle name="Calcul 3 16 3 2" xfId="1353" xr:uid="{00000000-0005-0000-0000-0000D3090000}"/>
    <cellStyle name="Calcul 3 16 3 2 2" xfId="21874" xr:uid="{00000000-0005-0000-0000-0000D4090000}"/>
    <cellStyle name="Calcul 3 16 3 3" xfId="1354" xr:uid="{00000000-0005-0000-0000-0000D5090000}"/>
    <cellStyle name="Calcul 3 16 3 3 2" xfId="21875" xr:uid="{00000000-0005-0000-0000-0000D6090000}"/>
    <cellStyle name="Calcul 3 16 3 4" xfId="1355" xr:uid="{00000000-0005-0000-0000-0000D7090000}"/>
    <cellStyle name="Calcul 3 16 3 4 2" xfId="21876" xr:uid="{00000000-0005-0000-0000-0000D8090000}"/>
    <cellStyle name="Calcul 3 16 3 5" xfId="1356" xr:uid="{00000000-0005-0000-0000-0000D9090000}"/>
    <cellStyle name="Calcul 3 16 3 5 2" xfId="21877" xr:uid="{00000000-0005-0000-0000-0000DA090000}"/>
    <cellStyle name="Calcul 3 16 3 6" xfId="1357" xr:uid="{00000000-0005-0000-0000-0000DB090000}"/>
    <cellStyle name="Calcul 3 16 3 6 2" xfId="21878" xr:uid="{00000000-0005-0000-0000-0000DC090000}"/>
    <cellStyle name="Calcul 3 16 3 7" xfId="1358" xr:uid="{00000000-0005-0000-0000-0000DD090000}"/>
    <cellStyle name="Calcul 3 16 3 7 2" xfId="21879" xr:uid="{00000000-0005-0000-0000-0000DE090000}"/>
    <cellStyle name="Calcul 3 16 3 8" xfId="21873" xr:uid="{00000000-0005-0000-0000-0000DF090000}"/>
    <cellStyle name="Calcul 3 16 4" xfId="1359" xr:uid="{00000000-0005-0000-0000-0000E0090000}"/>
    <cellStyle name="Calcul 3 16 4 2" xfId="1360" xr:uid="{00000000-0005-0000-0000-0000E1090000}"/>
    <cellStyle name="Calcul 3 16 4 2 2" xfId="21881" xr:uid="{00000000-0005-0000-0000-0000E2090000}"/>
    <cellStyle name="Calcul 3 16 4 3" xfId="21880" xr:uid="{00000000-0005-0000-0000-0000E3090000}"/>
    <cellStyle name="Calcul 3 16 5" xfId="1361" xr:uid="{00000000-0005-0000-0000-0000E4090000}"/>
    <cellStyle name="Calcul 3 16 5 2" xfId="21882" xr:uid="{00000000-0005-0000-0000-0000E5090000}"/>
    <cellStyle name="Calcul 3 16 6" xfId="1362" xr:uid="{00000000-0005-0000-0000-0000E6090000}"/>
    <cellStyle name="Calcul 3 16 6 2" xfId="21883" xr:uid="{00000000-0005-0000-0000-0000E7090000}"/>
    <cellStyle name="Calcul 3 16 7" xfId="1363" xr:uid="{00000000-0005-0000-0000-0000E8090000}"/>
    <cellStyle name="Calcul 3 16 7 2" xfId="21884" xr:uid="{00000000-0005-0000-0000-0000E9090000}"/>
    <cellStyle name="Calcul 3 16 8" xfId="1364" xr:uid="{00000000-0005-0000-0000-0000EA090000}"/>
    <cellStyle name="Calcul 3 16 8 2" xfId="21885" xr:uid="{00000000-0005-0000-0000-0000EB090000}"/>
    <cellStyle name="Calcul 3 16 9" xfId="1365" xr:uid="{00000000-0005-0000-0000-0000EC090000}"/>
    <cellStyle name="Calcul 3 16 9 2" xfId="21886" xr:uid="{00000000-0005-0000-0000-0000ED090000}"/>
    <cellStyle name="Calcul 3 17" xfId="1366" xr:uid="{00000000-0005-0000-0000-0000EE090000}"/>
    <cellStyle name="Calcul 3 17 2" xfId="1367" xr:uid="{00000000-0005-0000-0000-0000EF090000}"/>
    <cellStyle name="Calcul 3 17 2 2" xfId="21888" xr:uid="{00000000-0005-0000-0000-0000F0090000}"/>
    <cellStyle name="Calcul 3 17 3" xfId="1368" xr:uid="{00000000-0005-0000-0000-0000F1090000}"/>
    <cellStyle name="Calcul 3 17 3 2" xfId="21889" xr:uid="{00000000-0005-0000-0000-0000F2090000}"/>
    <cellStyle name="Calcul 3 17 4" xfId="1369" xr:uid="{00000000-0005-0000-0000-0000F3090000}"/>
    <cellStyle name="Calcul 3 17 4 2" xfId="21890" xr:uid="{00000000-0005-0000-0000-0000F4090000}"/>
    <cellStyle name="Calcul 3 17 5" xfId="1370" xr:uid="{00000000-0005-0000-0000-0000F5090000}"/>
    <cellStyle name="Calcul 3 17 5 2" xfId="21891" xr:uid="{00000000-0005-0000-0000-0000F6090000}"/>
    <cellStyle name="Calcul 3 17 6" xfId="1371" xr:uid="{00000000-0005-0000-0000-0000F7090000}"/>
    <cellStyle name="Calcul 3 17 6 2" xfId="21892" xr:uid="{00000000-0005-0000-0000-0000F8090000}"/>
    <cellStyle name="Calcul 3 17 7" xfId="1372" xr:uid="{00000000-0005-0000-0000-0000F9090000}"/>
    <cellStyle name="Calcul 3 17 7 2" xfId="21893" xr:uid="{00000000-0005-0000-0000-0000FA090000}"/>
    <cellStyle name="Calcul 3 17 8" xfId="1373" xr:uid="{00000000-0005-0000-0000-0000FB090000}"/>
    <cellStyle name="Calcul 3 17 8 2" xfId="21894" xr:uid="{00000000-0005-0000-0000-0000FC090000}"/>
    <cellStyle name="Calcul 3 17 9" xfId="21887" xr:uid="{00000000-0005-0000-0000-0000FD090000}"/>
    <cellStyle name="Calcul 3 18" xfId="1374" xr:uid="{00000000-0005-0000-0000-0000FE090000}"/>
    <cellStyle name="Calcul 3 18 2" xfId="1375" xr:uid="{00000000-0005-0000-0000-0000FF090000}"/>
    <cellStyle name="Calcul 3 18 2 2" xfId="21896" xr:uid="{00000000-0005-0000-0000-0000000A0000}"/>
    <cellStyle name="Calcul 3 18 3" xfId="1376" xr:uid="{00000000-0005-0000-0000-0000010A0000}"/>
    <cellStyle name="Calcul 3 18 3 2" xfId="21897" xr:uid="{00000000-0005-0000-0000-0000020A0000}"/>
    <cellStyle name="Calcul 3 18 4" xfId="1377" xr:uid="{00000000-0005-0000-0000-0000030A0000}"/>
    <cellStyle name="Calcul 3 18 4 2" xfId="21898" xr:uid="{00000000-0005-0000-0000-0000040A0000}"/>
    <cellStyle name="Calcul 3 18 5" xfId="1378" xr:uid="{00000000-0005-0000-0000-0000050A0000}"/>
    <cellStyle name="Calcul 3 18 5 2" xfId="21899" xr:uid="{00000000-0005-0000-0000-0000060A0000}"/>
    <cellStyle name="Calcul 3 18 6" xfId="1379" xr:uid="{00000000-0005-0000-0000-0000070A0000}"/>
    <cellStyle name="Calcul 3 18 6 2" xfId="21900" xr:uid="{00000000-0005-0000-0000-0000080A0000}"/>
    <cellStyle name="Calcul 3 18 7" xfId="1380" xr:uid="{00000000-0005-0000-0000-0000090A0000}"/>
    <cellStyle name="Calcul 3 18 7 2" xfId="21901" xr:uid="{00000000-0005-0000-0000-00000A0A0000}"/>
    <cellStyle name="Calcul 3 18 8" xfId="21895" xr:uid="{00000000-0005-0000-0000-00000B0A0000}"/>
    <cellStyle name="Calcul 3 19" xfId="1381" xr:uid="{00000000-0005-0000-0000-00000C0A0000}"/>
    <cellStyle name="Calcul 3 19 2" xfId="1382" xr:uid="{00000000-0005-0000-0000-00000D0A0000}"/>
    <cellStyle name="Calcul 3 19 2 2" xfId="21903" xr:uid="{00000000-0005-0000-0000-00000E0A0000}"/>
    <cellStyle name="Calcul 3 19 3" xfId="21902" xr:uid="{00000000-0005-0000-0000-00000F0A0000}"/>
    <cellStyle name="Calcul 3 2" xfId="1383" xr:uid="{00000000-0005-0000-0000-0000100A0000}"/>
    <cellStyle name="Calcul 3 2 10" xfId="1384" xr:uid="{00000000-0005-0000-0000-0000110A0000}"/>
    <cellStyle name="Calcul 3 2 10 10" xfId="1385" xr:uid="{00000000-0005-0000-0000-0000120A0000}"/>
    <cellStyle name="Calcul 3 2 10 10 2" xfId="21905" xr:uid="{00000000-0005-0000-0000-0000130A0000}"/>
    <cellStyle name="Calcul 3 2 10 11" xfId="21904" xr:uid="{00000000-0005-0000-0000-0000140A0000}"/>
    <cellStyle name="Calcul 3 2 10 2" xfId="1386" xr:uid="{00000000-0005-0000-0000-0000150A0000}"/>
    <cellStyle name="Calcul 3 2 10 2 2" xfId="1387" xr:uid="{00000000-0005-0000-0000-0000160A0000}"/>
    <cellStyle name="Calcul 3 2 10 2 2 2" xfId="21907" xr:uid="{00000000-0005-0000-0000-0000170A0000}"/>
    <cellStyle name="Calcul 3 2 10 2 3" xfId="1388" xr:uid="{00000000-0005-0000-0000-0000180A0000}"/>
    <cellStyle name="Calcul 3 2 10 2 3 2" xfId="21908" xr:uid="{00000000-0005-0000-0000-0000190A0000}"/>
    <cellStyle name="Calcul 3 2 10 2 4" xfId="1389" xr:uid="{00000000-0005-0000-0000-00001A0A0000}"/>
    <cellStyle name="Calcul 3 2 10 2 4 2" xfId="21909" xr:uid="{00000000-0005-0000-0000-00001B0A0000}"/>
    <cellStyle name="Calcul 3 2 10 2 5" xfId="1390" xr:uid="{00000000-0005-0000-0000-00001C0A0000}"/>
    <cellStyle name="Calcul 3 2 10 2 5 2" xfId="21910" xr:uid="{00000000-0005-0000-0000-00001D0A0000}"/>
    <cellStyle name="Calcul 3 2 10 2 6" xfId="1391" xr:uid="{00000000-0005-0000-0000-00001E0A0000}"/>
    <cellStyle name="Calcul 3 2 10 2 6 2" xfId="21911" xr:uid="{00000000-0005-0000-0000-00001F0A0000}"/>
    <cellStyle name="Calcul 3 2 10 2 7" xfId="1392" xr:uid="{00000000-0005-0000-0000-0000200A0000}"/>
    <cellStyle name="Calcul 3 2 10 2 7 2" xfId="21912" xr:uid="{00000000-0005-0000-0000-0000210A0000}"/>
    <cellStyle name="Calcul 3 2 10 2 8" xfId="1393" xr:uid="{00000000-0005-0000-0000-0000220A0000}"/>
    <cellStyle name="Calcul 3 2 10 2 8 2" xfId="21913" xr:uid="{00000000-0005-0000-0000-0000230A0000}"/>
    <cellStyle name="Calcul 3 2 10 2 9" xfId="21906" xr:uid="{00000000-0005-0000-0000-0000240A0000}"/>
    <cellStyle name="Calcul 3 2 10 3" xfId="1394" xr:uid="{00000000-0005-0000-0000-0000250A0000}"/>
    <cellStyle name="Calcul 3 2 10 3 2" xfId="1395" xr:uid="{00000000-0005-0000-0000-0000260A0000}"/>
    <cellStyle name="Calcul 3 2 10 3 2 2" xfId="21915" xr:uid="{00000000-0005-0000-0000-0000270A0000}"/>
    <cellStyle name="Calcul 3 2 10 3 3" xfId="1396" xr:uid="{00000000-0005-0000-0000-0000280A0000}"/>
    <cellStyle name="Calcul 3 2 10 3 3 2" xfId="21916" xr:uid="{00000000-0005-0000-0000-0000290A0000}"/>
    <cellStyle name="Calcul 3 2 10 3 4" xfId="1397" xr:uid="{00000000-0005-0000-0000-00002A0A0000}"/>
    <cellStyle name="Calcul 3 2 10 3 4 2" xfId="21917" xr:uid="{00000000-0005-0000-0000-00002B0A0000}"/>
    <cellStyle name="Calcul 3 2 10 3 5" xfId="1398" xr:uid="{00000000-0005-0000-0000-00002C0A0000}"/>
    <cellStyle name="Calcul 3 2 10 3 5 2" xfId="21918" xr:uid="{00000000-0005-0000-0000-00002D0A0000}"/>
    <cellStyle name="Calcul 3 2 10 3 6" xfId="1399" xr:uid="{00000000-0005-0000-0000-00002E0A0000}"/>
    <cellStyle name="Calcul 3 2 10 3 6 2" xfId="21919" xr:uid="{00000000-0005-0000-0000-00002F0A0000}"/>
    <cellStyle name="Calcul 3 2 10 3 7" xfId="1400" xr:uid="{00000000-0005-0000-0000-0000300A0000}"/>
    <cellStyle name="Calcul 3 2 10 3 7 2" xfId="21920" xr:uid="{00000000-0005-0000-0000-0000310A0000}"/>
    <cellStyle name="Calcul 3 2 10 3 8" xfId="21914" xr:uid="{00000000-0005-0000-0000-0000320A0000}"/>
    <cellStyle name="Calcul 3 2 10 4" xfId="1401" xr:uid="{00000000-0005-0000-0000-0000330A0000}"/>
    <cellStyle name="Calcul 3 2 10 4 2" xfId="1402" xr:uid="{00000000-0005-0000-0000-0000340A0000}"/>
    <cellStyle name="Calcul 3 2 10 4 2 2" xfId="21922" xr:uid="{00000000-0005-0000-0000-0000350A0000}"/>
    <cellStyle name="Calcul 3 2 10 4 3" xfId="21921" xr:uid="{00000000-0005-0000-0000-0000360A0000}"/>
    <cellStyle name="Calcul 3 2 10 5" xfId="1403" xr:uid="{00000000-0005-0000-0000-0000370A0000}"/>
    <cellStyle name="Calcul 3 2 10 5 2" xfId="21923" xr:uid="{00000000-0005-0000-0000-0000380A0000}"/>
    <cellStyle name="Calcul 3 2 10 6" xfId="1404" xr:uid="{00000000-0005-0000-0000-0000390A0000}"/>
    <cellStyle name="Calcul 3 2 10 6 2" xfId="21924" xr:uid="{00000000-0005-0000-0000-00003A0A0000}"/>
    <cellStyle name="Calcul 3 2 10 7" xfId="1405" xr:uid="{00000000-0005-0000-0000-00003B0A0000}"/>
    <cellStyle name="Calcul 3 2 10 7 2" xfId="21925" xr:uid="{00000000-0005-0000-0000-00003C0A0000}"/>
    <cellStyle name="Calcul 3 2 10 8" xfId="1406" xr:uid="{00000000-0005-0000-0000-00003D0A0000}"/>
    <cellStyle name="Calcul 3 2 10 8 2" xfId="21926" xr:uid="{00000000-0005-0000-0000-00003E0A0000}"/>
    <cellStyle name="Calcul 3 2 10 9" xfId="1407" xr:uid="{00000000-0005-0000-0000-00003F0A0000}"/>
    <cellStyle name="Calcul 3 2 10 9 2" xfId="21927" xr:uid="{00000000-0005-0000-0000-0000400A0000}"/>
    <cellStyle name="Calcul 3 2 11" xfId="1408" xr:uid="{00000000-0005-0000-0000-0000410A0000}"/>
    <cellStyle name="Calcul 3 2 11 10" xfId="1409" xr:uid="{00000000-0005-0000-0000-0000420A0000}"/>
    <cellStyle name="Calcul 3 2 11 10 2" xfId="21929" xr:uid="{00000000-0005-0000-0000-0000430A0000}"/>
    <cellStyle name="Calcul 3 2 11 11" xfId="21928" xr:uid="{00000000-0005-0000-0000-0000440A0000}"/>
    <cellStyle name="Calcul 3 2 11 2" xfId="1410" xr:uid="{00000000-0005-0000-0000-0000450A0000}"/>
    <cellStyle name="Calcul 3 2 11 2 2" xfId="1411" xr:uid="{00000000-0005-0000-0000-0000460A0000}"/>
    <cellStyle name="Calcul 3 2 11 2 2 2" xfId="21931" xr:uid="{00000000-0005-0000-0000-0000470A0000}"/>
    <cellStyle name="Calcul 3 2 11 2 3" xfId="1412" xr:uid="{00000000-0005-0000-0000-0000480A0000}"/>
    <cellStyle name="Calcul 3 2 11 2 3 2" xfId="21932" xr:uid="{00000000-0005-0000-0000-0000490A0000}"/>
    <cellStyle name="Calcul 3 2 11 2 4" xfId="1413" xr:uid="{00000000-0005-0000-0000-00004A0A0000}"/>
    <cellStyle name="Calcul 3 2 11 2 4 2" xfId="21933" xr:uid="{00000000-0005-0000-0000-00004B0A0000}"/>
    <cellStyle name="Calcul 3 2 11 2 5" xfId="1414" xr:uid="{00000000-0005-0000-0000-00004C0A0000}"/>
    <cellStyle name="Calcul 3 2 11 2 5 2" xfId="21934" xr:uid="{00000000-0005-0000-0000-00004D0A0000}"/>
    <cellStyle name="Calcul 3 2 11 2 6" xfId="1415" xr:uid="{00000000-0005-0000-0000-00004E0A0000}"/>
    <cellStyle name="Calcul 3 2 11 2 6 2" xfId="21935" xr:uid="{00000000-0005-0000-0000-00004F0A0000}"/>
    <cellStyle name="Calcul 3 2 11 2 7" xfId="1416" xr:uid="{00000000-0005-0000-0000-0000500A0000}"/>
    <cellStyle name="Calcul 3 2 11 2 7 2" xfId="21936" xr:uid="{00000000-0005-0000-0000-0000510A0000}"/>
    <cellStyle name="Calcul 3 2 11 2 8" xfId="1417" xr:uid="{00000000-0005-0000-0000-0000520A0000}"/>
    <cellStyle name="Calcul 3 2 11 2 8 2" xfId="21937" xr:uid="{00000000-0005-0000-0000-0000530A0000}"/>
    <cellStyle name="Calcul 3 2 11 2 9" xfId="21930" xr:uid="{00000000-0005-0000-0000-0000540A0000}"/>
    <cellStyle name="Calcul 3 2 11 3" xfId="1418" xr:uid="{00000000-0005-0000-0000-0000550A0000}"/>
    <cellStyle name="Calcul 3 2 11 3 2" xfId="1419" xr:uid="{00000000-0005-0000-0000-0000560A0000}"/>
    <cellStyle name="Calcul 3 2 11 3 2 2" xfId="21939" xr:uid="{00000000-0005-0000-0000-0000570A0000}"/>
    <cellStyle name="Calcul 3 2 11 3 3" xfId="1420" xr:uid="{00000000-0005-0000-0000-0000580A0000}"/>
    <cellStyle name="Calcul 3 2 11 3 3 2" xfId="21940" xr:uid="{00000000-0005-0000-0000-0000590A0000}"/>
    <cellStyle name="Calcul 3 2 11 3 4" xfId="1421" xr:uid="{00000000-0005-0000-0000-00005A0A0000}"/>
    <cellStyle name="Calcul 3 2 11 3 4 2" xfId="21941" xr:uid="{00000000-0005-0000-0000-00005B0A0000}"/>
    <cellStyle name="Calcul 3 2 11 3 5" xfId="1422" xr:uid="{00000000-0005-0000-0000-00005C0A0000}"/>
    <cellStyle name="Calcul 3 2 11 3 5 2" xfId="21942" xr:uid="{00000000-0005-0000-0000-00005D0A0000}"/>
    <cellStyle name="Calcul 3 2 11 3 6" xfId="1423" xr:uid="{00000000-0005-0000-0000-00005E0A0000}"/>
    <cellStyle name="Calcul 3 2 11 3 6 2" xfId="21943" xr:uid="{00000000-0005-0000-0000-00005F0A0000}"/>
    <cellStyle name="Calcul 3 2 11 3 7" xfId="1424" xr:uid="{00000000-0005-0000-0000-0000600A0000}"/>
    <cellStyle name="Calcul 3 2 11 3 7 2" xfId="21944" xr:uid="{00000000-0005-0000-0000-0000610A0000}"/>
    <cellStyle name="Calcul 3 2 11 3 8" xfId="21938" xr:uid="{00000000-0005-0000-0000-0000620A0000}"/>
    <cellStyle name="Calcul 3 2 11 4" xfId="1425" xr:uid="{00000000-0005-0000-0000-0000630A0000}"/>
    <cellStyle name="Calcul 3 2 11 4 2" xfId="1426" xr:uid="{00000000-0005-0000-0000-0000640A0000}"/>
    <cellStyle name="Calcul 3 2 11 4 2 2" xfId="21946" xr:uid="{00000000-0005-0000-0000-0000650A0000}"/>
    <cellStyle name="Calcul 3 2 11 4 3" xfId="21945" xr:uid="{00000000-0005-0000-0000-0000660A0000}"/>
    <cellStyle name="Calcul 3 2 11 5" xfId="1427" xr:uid="{00000000-0005-0000-0000-0000670A0000}"/>
    <cellStyle name="Calcul 3 2 11 5 2" xfId="21947" xr:uid="{00000000-0005-0000-0000-0000680A0000}"/>
    <cellStyle name="Calcul 3 2 11 6" xfId="1428" xr:uid="{00000000-0005-0000-0000-0000690A0000}"/>
    <cellStyle name="Calcul 3 2 11 6 2" xfId="21948" xr:uid="{00000000-0005-0000-0000-00006A0A0000}"/>
    <cellStyle name="Calcul 3 2 11 7" xfId="1429" xr:uid="{00000000-0005-0000-0000-00006B0A0000}"/>
    <cellStyle name="Calcul 3 2 11 7 2" xfId="21949" xr:uid="{00000000-0005-0000-0000-00006C0A0000}"/>
    <cellStyle name="Calcul 3 2 11 8" xfId="1430" xr:uid="{00000000-0005-0000-0000-00006D0A0000}"/>
    <cellStyle name="Calcul 3 2 11 8 2" xfId="21950" xr:uid="{00000000-0005-0000-0000-00006E0A0000}"/>
    <cellStyle name="Calcul 3 2 11 9" xfId="1431" xr:uid="{00000000-0005-0000-0000-00006F0A0000}"/>
    <cellStyle name="Calcul 3 2 11 9 2" xfId="21951" xr:uid="{00000000-0005-0000-0000-0000700A0000}"/>
    <cellStyle name="Calcul 3 2 12" xfId="1432" xr:uid="{00000000-0005-0000-0000-0000710A0000}"/>
    <cellStyle name="Calcul 3 2 12 10" xfId="1433" xr:uid="{00000000-0005-0000-0000-0000720A0000}"/>
    <cellStyle name="Calcul 3 2 12 10 2" xfId="21953" xr:uid="{00000000-0005-0000-0000-0000730A0000}"/>
    <cellStyle name="Calcul 3 2 12 11" xfId="21952" xr:uid="{00000000-0005-0000-0000-0000740A0000}"/>
    <cellStyle name="Calcul 3 2 12 2" xfId="1434" xr:uid="{00000000-0005-0000-0000-0000750A0000}"/>
    <cellStyle name="Calcul 3 2 12 2 2" xfId="1435" xr:uid="{00000000-0005-0000-0000-0000760A0000}"/>
    <cellStyle name="Calcul 3 2 12 2 2 2" xfId="21955" xr:uid="{00000000-0005-0000-0000-0000770A0000}"/>
    <cellStyle name="Calcul 3 2 12 2 3" xfId="1436" xr:uid="{00000000-0005-0000-0000-0000780A0000}"/>
    <cellStyle name="Calcul 3 2 12 2 3 2" xfId="21956" xr:uid="{00000000-0005-0000-0000-0000790A0000}"/>
    <cellStyle name="Calcul 3 2 12 2 4" xfId="1437" xr:uid="{00000000-0005-0000-0000-00007A0A0000}"/>
    <cellStyle name="Calcul 3 2 12 2 4 2" xfId="21957" xr:uid="{00000000-0005-0000-0000-00007B0A0000}"/>
    <cellStyle name="Calcul 3 2 12 2 5" xfId="1438" xr:uid="{00000000-0005-0000-0000-00007C0A0000}"/>
    <cellStyle name="Calcul 3 2 12 2 5 2" xfId="21958" xr:uid="{00000000-0005-0000-0000-00007D0A0000}"/>
    <cellStyle name="Calcul 3 2 12 2 6" xfId="1439" xr:uid="{00000000-0005-0000-0000-00007E0A0000}"/>
    <cellStyle name="Calcul 3 2 12 2 6 2" xfId="21959" xr:uid="{00000000-0005-0000-0000-00007F0A0000}"/>
    <cellStyle name="Calcul 3 2 12 2 7" xfId="1440" xr:uid="{00000000-0005-0000-0000-0000800A0000}"/>
    <cellStyle name="Calcul 3 2 12 2 7 2" xfId="21960" xr:uid="{00000000-0005-0000-0000-0000810A0000}"/>
    <cellStyle name="Calcul 3 2 12 2 8" xfId="1441" xr:uid="{00000000-0005-0000-0000-0000820A0000}"/>
    <cellStyle name="Calcul 3 2 12 2 8 2" xfId="21961" xr:uid="{00000000-0005-0000-0000-0000830A0000}"/>
    <cellStyle name="Calcul 3 2 12 2 9" xfId="21954" xr:uid="{00000000-0005-0000-0000-0000840A0000}"/>
    <cellStyle name="Calcul 3 2 12 3" xfId="1442" xr:uid="{00000000-0005-0000-0000-0000850A0000}"/>
    <cellStyle name="Calcul 3 2 12 3 2" xfId="1443" xr:uid="{00000000-0005-0000-0000-0000860A0000}"/>
    <cellStyle name="Calcul 3 2 12 3 2 2" xfId="21963" xr:uid="{00000000-0005-0000-0000-0000870A0000}"/>
    <cellStyle name="Calcul 3 2 12 3 3" xfId="1444" xr:uid="{00000000-0005-0000-0000-0000880A0000}"/>
    <cellStyle name="Calcul 3 2 12 3 3 2" xfId="21964" xr:uid="{00000000-0005-0000-0000-0000890A0000}"/>
    <cellStyle name="Calcul 3 2 12 3 4" xfId="1445" xr:uid="{00000000-0005-0000-0000-00008A0A0000}"/>
    <cellStyle name="Calcul 3 2 12 3 4 2" xfId="21965" xr:uid="{00000000-0005-0000-0000-00008B0A0000}"/>
    <cellStyle name="Calcul 3 2 12 3 5" xfId="1446" xr:uid="{00000000-0005-0000-0000-00008C0A0000}"/>
    <cellStyle name="Calcul 3 2 12 3 5 2" xfId="21966" xr:uid="{00000000-0005-0000-0000-00008D0A0000}"/>
    <cellStyle name="Calcul 3 2 12 3 6" xfId="1447" xr:uid="{00000000-0005-0000-0000-00008E0A0000}"/>
    <cellStyle name="Calcul 3 2 12 3 6 2" xfId="21967" xr:uid="{00000000-0005-0000-0000-00008F0A0000}"/>
    <cellStyle name="Calcul 3 2 12 3 7" xfId="1448" xr:uid="{00000000-0005-0000-0000-0000900A0000}"/>
    <cellStyle name="Calcul 3 2 12 3 7 2" xfId="21968" xr:uid="{00000000-0005-0000-0000-0000910A0000}"/>
    <cellStyle name="Calcul 3 2 12 3 8" xfId="21962" xr:uid="{00000000-0005-0000-0000-0000920A0000}"/>
    <cellStyle name="Calcul 3 2 12 4" xfId="1449" xr:uid="{00000000-0005-0000-0000-0000930A0000}"/>
    <cellStyle name="Calcul 3 2 12 4 2" xfId="1450" xr:uid="{00000000-0005-0000-0000-0000940A0000}"/>
    <cellStyle name="Calcul 3 2 12 4 2 2" xfId="21970" xr:uid="{00000000-0005-0000-0000-0000950A0000}"/>
    <cellStyle name="Calcul 3 2 12 4 3" xfId="21969" xr:uid="{00000000-0005-0000-0000-0000960A0000}"/>
    <cellStyle name="Calcul 3 2 12 5" xfId="1451" xr:uid="{00000000-0005-0000-0000-0000970A0000}"/>
    <cellStyle name="Calcul 3 2 12 5 2" xfId="21971" xr:uid="{00000000-0005-0000-0000-0000980A0000}"/>
    <cellStyle name="Calcul 3 2 12 6" xfId="1452" xr:uid="{00000000-0005-0000-0000-0000990A0000}"/>
    <cellStyle name="Calcul 3 2 12 6 2" xfId="21972" xr:uid="{00000000-0005-0000-0000-00009A0A0000}"/>
    <cellStyle name="Calcul 3 2 12 7" xfId="1453" xr:uid="{00000000-0005-0000-0000-00009B0A0000}"/>
    <cellStyle name="Calcul 3 2 12 7 2" xfId="21973" xr:uid="{00000000-0005-0000-0000-00009C0A0000}"/>
    <cellStyle name="Calcul 3 2 12 8" xfId="1454" xr:uid="{00000000-0005-0000-0000-00009D0A0000}"/>
    <cellStyle name="Calcul 3 2 12 8 2" xfId="21974" xr:uid="{00000000-0005-0000-0000-00009E0A0000}"/>
    <cellStyle name="Calcul 3 2 12 9" xfId="1455" xr:uid="{00000000-0005-0000-0000-00009F0A0000}"/>
    <cellStyle name="Calcul 3 2 12 9 2" xfId="21975" xr:uid="{00000000-0005-0000-0000-0000A00A0000}"/>
    <cellStyle name="Calcul 3 2 13" xfId="1456" xr:uid="{00000000-0005-0000-0000-0000A10A0000}"/>
    <cellStyle name="Calcul 3 2 13 10" xfId="1457" xr:uid="{00000000-0005-0000-0000-0000A20A0000}"/>
    <cellStyle name="Calcul 3 2 13 10 2" xfId="21977" xr:uid="{00000000-0005-0000-0000-0000A30A0000}"/>
    <cellStyle name="Calcul 3 2 13 11" xfId="21976" xr:uid="{00000000-0005-0000-0000-0000A40A0000}"/>
    <cellStyle name="Calcul 3 2 13 2" xfId="1458" xr:uid="{00000000-0005-0000-0000-0000A50A0000}"/>
    <cellStyle name="Calcul 3 2 13 2 2" xfId="1459" xr:uid="{00000000-0005-0000-0000-0000A60A0000}"/>
    <cellStyle name="Calcul 3 2 13 2 2 2" xfId="21979" xr:uid="{00000000-0005-0000-0000-0000A70A0000}"/>
    <cellStyle name="Calcul 3 2 13 2 3" xfId="1460" xr:uid="{00000000-0005-0000-0000-0000A80A0000}"/>
    <cellStyle name="Calcul 3 2 13 2 3 2" xfId="21980" xr:uid="{00000000-0005-0000-0000-0000A90A0000}"/>
    <cellStyle name="Calcul 3 2 13 2 4" xfId="1461" xr:uid="{00000000-0005-0000-0000-0000AA0A0000}"/>
    <cellStyle name="Calcul 3 2 13 2 4 2" xfId="21981" xr:uid="{00000000-0005-0000-0000-0000AB0A0000}"/>
    <cellStyle name="Calcul 3 2 13 2 5" xfId="1462" xr:uid="{00000000-0005-0000-0000-0000AC0A0000}"/>
    <cellStyle name="Calcul 3 2 13 2 5 2" xfId="21982" xr:uid="{00000000-0005-0000-0000-0000AD0A0000}"/>
    <cellStyle name="Calcul 3 2 13 2 6" xfId="1463" xr:uid="{00000000-0005-0000-0000-0000AE0A0000}"/>
    <cellStyle name="Calcul 3 2 13 2 6 2" xfId="21983" xr:uid="{00000000-0005-0000-0000-0000AF0A0000}"/>
    <cellStyle name="Calcul 3 2 13 2 7" xfId="1464" xr:uid="{00000000-0005-0000-0000-0000B00A0000}"/>
    <cellStyle name="Calcul 3 2 13 2 7 2" xfId="21984" xr:uid="{00000000-0005-0000-0000-0000B10A0000}"/>
    <cellStyle name="Calcul 3 2 13 2 8" xfId="1465" xr:uid="{00000000-0005-0000-0000-0000B20A0000}"/>
    <cellStyle name="Calcul 3 2 13 2 8 2" xfId="21985" xr:uid="{00000000-0005-0000-0000-0000B30A0000}"/>
    <cellStyle name="Calcul 3 2 13 2 9" xfId="21978" xr:uid="{00000000-0005-0000-0000-0000B40A0000}"/>
    <cellStyle name="Calcul 3 2 13 3" xfId="1466" xr:uid="{00000000-0005-0000-0000-0000B50A0000}"/>
    <cellStyle name="Calcul 3 2 13 3 2" xfId="1467" xr:uid="{00000000-0005-0000-0000-0000B60A0000}"/>
    <cellStyle name="Calcul 3 2 13 3 2 2" xfId="21987" xr:uid="{00000000-0005-0000-0000-0000B70A0000}"/>
    <cellStyle name="Calcul 3 2 13 3 3" xfId="1468" xr:uid="{00000000-0005-0000-0000-0000B80A0000}"/>
    <cellStyle name="Calcul 3 2 13 3 3 2" xfId="21988" xr:uid="{00000000-0005-0000-0000-0000B90A0000}"/>
    <cellStyle name="Calcul 3 2 13 3 4" xfId="1469" xr:uid="{00000000-0005-0000-0000-0000BA0A0000}"/>
    <cellStyle name="Calcul 3 2 13 3 4 2" xfId="21989" xr:uid="{00000000-0005-0000-0000-0000BB0A0000}"/>
    <cellStyle name="Calcul 3 2 13 3 5" xfId="1470" xr:uid="{00000000-0005-0000-0000-0000BC0A0000}"/>
    <cellStyle name="Calcul 3 2 13 3 5 2" xfId="21990" xr:uid="{00000000-0005-0000-0000-0000BD0A0000}"/>
    <cellStyle name="Calcul 3 2 13 3 6" xfId="1471" xr:uid="{00000000-0005-0000-0000-0000BE0A0000}"/>
    <cellStyle name="Calcul 3 2 13 3 6 2" xfId="21991" xr:uid="{00000000-0005-0000-0000-0000BF0A0000}"/>
    <cellStyle name="Calcul 3 2 13 3 7" xfId="1472" xr:uid="{00000000-0005-0000-0000-0000C00A0000}"/>
    <cellStyle name="Calcul 3 2 13 3 7 2" xfId="21992" xr:uid="{00000000-0005-0000-0000-0000C10A0000}"/>
    <cellStyle name="Calcul 3 2 13 3 8" xfId="21986" xr:uid="{00000000-0005-0000-0000-0000C20A0000}"/>
    <cellStyle name="Calcul 3 2 13 4" xfId="1473" xr:uid="{00000000-0005-0000-0000-0000C30A0000}"/>
    <cellStyle name="Calcul 3 2 13 4 2" xfId="1474" xr:uid="{00000000-0005-0000-0000-0000C40A0000}"/>
    <cellStyle name="Calcul 3 2 13 4 2 2" xfId="21994" xr:uid="{00000000-0005-0000-0000-0000C50A0000}"/>
    <cellStyle name="Calcul 3 2 13 4 3" xfId="21993" xr:uid="{00000000-0005-0000-0000-0000C60A0000}"/>
    <cellStyle name="Calcul 3 2 13 5" xfId="1475" xr:uid="{00000000-0005-0000-0000-0000C70A0000}"/>
    <cellStyle name="Calcul 3 2 13 5 2" xfId="21995" xr:uid="{00000000-0005-0000-0000-0000C80A0000}"/>
    <cellStyle name="Calcul 3 2 13 6" xfId="1476" xr:uid="{00000000-0005-0000-0000-0000C90A0000}"/>
    <cellStyle name="Calcul 3 2 13 6 2" xfId="21996" xr:uid="{00000000-0005-0000-0000-0000CA0A0000}"/>
    <cellStyle name="Calcul 3 2 13 7" xfId="1477" xr:uid="{00000000-0005-0000-0000-0000CB0A0000}"/>
    <cellStyle name="Calcul 3 2 13 7 2" xfId="21997" xr:uid="{00000000-0005-0000-0000-0000CC0A0000}"/>
    <cellStyle name="Calcul 3 2 13 8" xfId="1478" xr:uid="{00000000-0005-0000-0000-0000CD0A0000}"/>
    <cellStyle name="Calcul 3 2 13 8 2" xfId="21998" xr:uid="{00000000-0005-0000-0000-0000CE0A0000}"/>
    <cellStyle name="Calcul 3 2 13 9" xfId="1479" xr:uid="{00000000-0005-0000-0000-0000CF0A0000}"/>
    <cellStyle name="Calcul 3 2 13 9 2" xfId="21999" xr:uid="{00000000-0005-0000-0000-0000D00A0000}"/>
    <cellStyle name="Calcul 3 2 14" xfId="1480" xr:uid="{00000000-0005-0000-0000-0000D10A0000}"/>
    <cellStyle name="Calcul 3 2 14 10" xfId="1481" xr:uid="{00000000-0005-0000-0000-0000D20A0000}"/>
    <cellStyle name="Calcul 3 2 14 10 2" xfId="22001" xr:uid="{00000000-0005-0000-0000-0000D30A0000}"/>
    <cellStyle name="Calcul 3 2 14 11" xfId="22000" xr:uid="{00000000-0005-0000-0000-0000D40A0000}"/>
    <cellStyle name="Calcul 3 2 14 2" xfId="1482" xr:uid="{00000000-0005-0000-0000-0000D50A0000}"/>
    <cellStyle name="Calcul 3 2 14 2 2" xfId="1483" xr:uid="{00000000-0005-0000-0000-0000D60A0000}"/>
    <cellStyle name="Calcul 3 2 14 2 2 2" xfId="22003" xr:uid="{00000000-0005-0000-0000-0000D70A0000}"/>
    <cellStyle name="Calcul 3 2 14 2 3" xfId="1484" xr:uid="{00000000-0005-0000-0000-0000D80A0000}"/>
    <cellStyle name="Calcul 3 2 14 2 3 2" xfId="22004" xr:uid="{00000000-0005-0000-0000-0000D90A0000}"/>
    <cellStyle name="Calcul 3 2 14 2 4" xfId="1485" xr:uid="{00000000-0005-0000-0000-0000DA0A0000}"/>
    <cellStyle name="Calcul 3 2 14 2 4 2" xfId="22005" xr:uid="{00000000-0005-0000-0000-0000DB0A0000}"/>
    <cellStyle name="Calcul 3 2 14 2 5" xfId="1486" xr:uid="{00000000-0005-0000-0000-0000DC0A0000}"/>
    <cellStyle name="Calcul 3 2 14 2 5 2" xfId="22006" xr:uid="{00000000-0005-0000-0000-0000DD0A0000}"/>
    <cellStyle name="Calcul 3 2 14 2 6" xfId="1487" xr:uid="{00000000-0005-0000-0000-0000DE0A0000}"/>
    <cellStyle name="Calcul 3 2 14 2 6 2" xfId="22007" xr:uid="{00000000-0005-0000-0000-0000DF0A0000}"/>
    <cellStyle name="Calcul 3 2 14 2 7" xfId="1488" xr:uid="{00000000-0005-0000-0000-0000E00A0000}"/>
    <cellStyle name="Calcul 3 2 14 2 7 2" xfId="22008" xr:uid="{00000000-0005-0000-0000-0000E10A0000}"/>
    <cellStyle name="Calcul 3 2 14 2 8" xfId="1489" xr:uid="{00000000-0005-0000-0000-0000E20A0000}"/>
    <cellStyle name="Calcul 3 2 14 2 8 2" xfId="22009" xr:uid="{00000000-0005-0000-0000-0000E30A0000}"/>
    <cellStyle name="Calcul 3 2 14 2 9" xfId="22002" xr:uid="{00000000-0005-0000-0000-0000E40A0000}"/>
    <cellStyle name="Calcul 3 2 14 3" xfId="1490" xr:uid="{00000000-0005-0000-0000-0000E50A0000}"/>
    <cellStyle name="Calcul 3 2 14 3 2" xfId="1491" xr:uid="{00000000-0005-0000-0000-0000E60A0000}"/>
    <cellStyle name="Calcul 3 2 14 3 2 2" xfId="22011" xr:uid="{00000000-0005-0000-0000-0000E70A0000}"/>
    <cellStyle name="Calcul 3 2 14 3 3" xfId="1492" xr:uid="{00000000-0005-0000-0000-0000E80A0000}"/>
    <cellStyle name="Calcul 3 2 14 3 3 2" xfId="22012" xr:uid="{00000000-0005-0000-0000-0000E90A0000}"/>
    <cellStyle name="Calcul 3 2 14 3 4" xfId="1493" xr:uid="{00000000-0005-0000-0000-0000EA0A0000}"/>
    <cellStyle name="Calcul 3 2 14 3 4 2" xfId="22013" xr:uid="{00000000-0005-0000-0000-0000EB0A0000}"/>
    <cellStyle name="Calcul 3 2 14 3 5" xfId="1494" xr:uid="{00000000-0005-0000-0000-0000EC0A0000}"/>
    <cellStyle name="Calcul 3 2 14 3 5 2" xfId="22014" xr:uid="{00000000-0005-0000-0000-0000ED0A0000}"/>
    <cellStyle name="Calcul 3 2 14 3 6" xfId="1495" xr:uid="{00000000-0005-0000-0000-0000EE0A0000}"/>
    <cellStyle name="Calcul 3 2 14 3 6 2" xfId="22015" xr:uid="{00000000-0005-0000-0000-0000EF0A0000}"/>
    <cellStyle name="Calcul 3 2 14 3 7" xfId="1496" xr:uid="{00000000-0005-0000-0000-0000F00A0000}"/>
    <cellStyle name="Calcul 3 2 14 3 7 2" xfId="22016" xr:uid="{00000000-0005-0000-0000-0000F10A0000}"/>
    <cellStyle name="Calcul 3 2 14 3 8" xfId="22010" xr:uid="{00000000-0005-0000-0000-0000F20A0000}"/>
    <cellStyle name="Calcul 3 2 14 4" xfId="1497" xr:uid="{00000000-0005-0000-0000-0000F30A0000}"/>
    <cellStyle name="Calcul 3 2 14 4 2" xfId="1498" xr:uid="{00000000-0005-0000-0000-0000F40A0000}"/>
    <cellStyle name="Calcul 3 2 14 4 2 2" xfId="22018" xr:uid="{00000000-0005-0000-0000-0000F50A0000}"/>
    <cellStyle name="Calcul 3 2 14 4 3" xfId="22017" xr:uid="{00000000-0005-0000-0000-0000F60A0000}"/>
    <cellStyle name="Calcul 3 2 14 5" xfId="1499" xr:uid="{00000000-0005-0000-0000-0000F70A0000}"/>
    <cellStyle name="Calcul 3 2 14 5 2" xfId="22019" xr:uid="{00000000-0005-0000-0000-0000F80A0000}"/>
    <cellStyle name="Calcul 3 2 14 6" xfId="1500" xr:uid="{00000000-0005-0000-0000-0000F90A0000}"/>
    <cellStyle name="Calcul 3 2 14 6 2" xfId="22020" xr:uid="{00000000-0005-0000-0000-0000FA0A0000}"/>
    <cellStyle name="Calcul 3 2 14 7" xfId="1501" xr:uid="{00000000-0005-0000-0000-0000FB0A0000}"/>
    <cellStyle name="Calcul 3 2 14 7 2" xfId="22021" xr:uid="{00000000-0005-0000-0000-0000FC0A0000}"/>
    <cellStyle name="Calcul 3 2 14 8" xfId="1502" xr:uid="{00000000-0005-0000-0000-0000FD0A0000}"/>
    <cellStyle name="Calcul 3 2 14 8 2" xfId="22022" xr:uid="{00000000-0005-0000-0000-0000FE0A0000}"/>
    <cellStyle name="Calcul 3 2 14 9" xfId="1503" xr:uid="{00000000-0005-0000-0000-0000FF0A0000}"/>
    <cellStyle name="Calcul 3 2 14 9 2" xfId="22023" xr:uid="{00000000-0005-0000-0000-0000000B0000}"/>
    <cellStyle name="Calcul 3 2 15" xfId="1504" xr:uid="{00000000-0005-0000-0000-0000010B0000}"/>
    <cellStyle name="Calcul 3 2 15 10" xfId="1505" xr:uid="{00000000-0005-0000-0000-0000020B0000}"/>
    <cellStyle name="Calcul 3 2 15 10 2" xfId="22025" xr:uid="{00000000-0005-0000-0000-0000030B0000}"/>
    <cellStyle name="Calcul 3 2 15 11" xfId="22024" xr:uid="{00000000-0005-0000-0000-0000040B0000}"/>
    <cellStyle name="Calcul 3 2 15 2" xfId="1506" xr:uid="{00000000-0005-0000-0000-0000050B0000}"/>
    <cellStyle name="Calcul 3 2 15 2 2" xfId="1507" xr:uid="{00000000-0005-0000-0000-0000060B0000}"/>
    <cellStyle name="Calcul 3 2 15 2 2 2" xfId="22027" xr:uid="{00000000-0005-0000-0000-0000070B0000}"/>
    <cellStyle name="Calcul 3 2 15 2 3" xfId="1508" xr:uid="{00000000-0005-0000-0000-0000080B0000}"/>
    <cellStyle name="Calcul 3 2 15 2 3 2" xfId="22028" xr:uid="{00000000-0005-0000-0000-0000090B0000}"/>
    <cellStyle name="Calcul 3 2 15 2 4" xfId="1509" xr:uid="{00000000-0005-0000-0000-00000A0B0000}"/>
    <cellStyle name="Calcul 3 2 15 2 4 2" xfId="22029" xr:uid="{00000000-0005-0000-0000-00000B0B0000}"/>
    <cellStyle name="Calcul 3 2 15 2 5" xfId="1510" xr:uid="{00000000-0005-0000-0000-00000C0B0000}"/>
    <cellStyle name="Calcul 3 2 15 2 5 2" xfId="22030" xr:uid="{00000000-0005-0000-0000-00000D0B0000}"/>
    <cellStyle name="Calcul 3 2 15 2 6" xfId="1511" xr:uid="{00000000-0005-0000-0000-00000E0B0000}"/>
    <cellStyle name="Calcul 3 2 15 2 6 2" xfId="22031" xr:uid="{00000000-0005-0000-0000-00000F0B0000}"/>
    <cellStyle name="Calcul 3 2 15 2 7" xfId="1512" xr:uid="{00000000-0005-0000-0000-0000100B0000}"/>
    <cellStyle name="Calcul 3 2 15 2 7 2" xfId="22032" xr:uid="{00000000-0005-0000-0000-0000110B0000}"/>
    <cellStyle name="Calcul 3 2 15 2 8" xfId="1513" xr:uid="{00000000-0005-0000-0000-0000120B0000}"/>
    <cellStyle name="Calcul 3 2 15 2 8 2" xfId="22033" xr:uid="{00000000-0005-0000-0000-0000130B0000}"/>
    <cellStyle name="Calcul 3 2 15 2 9" xfId="22026" xr:uid="{00000000-0005-0000-0000-0000140B0000}"/>
    <cellStyle name="Calcul 3 2 15 3" xfId="1514" xr:uid="{00000000-0005-0000-0000-0000150B0000}"/>
    <cellStyle name="Calcul 3 2 15 3 2" xfId="1515" xr:uid="{00000000-0005-0000-0000-0000160B0000}"/>
    <cellStyle name="Calcul 3 2 15 3 2 2" xfId="22035" xr:uid="{00000000-0005-0000-0000-0000170B0000}"/>
    <cellStyle name="Calcul 3 2 15 3 3" xfId="1516" xr:uid="{00000000-0005-0000-0000-0000180B0000}"/>
    <cellStyle name="Calcul 3 2 15 3 3 2" xfId="22036" xr:uid="{00000000-0005-0000-0000-0000190B0000}"/>
    <cellStyle name="Calcul 3 2 15 3 4" xfId="1517" xr:uid="{00000000-0005-0000-0000-00001A0B0000}"/>
    <cellStyle name="Calcul 3 2 15 3 4 2" xfId="22037" xr:uid="{00000000-0005-0000-0000-00001B0B0000}"/>
    <cellStyle name="Calcul 3 2 15 3 5" xfId="1518" xr:uid="{00000000-0005-0000-0000-00001C0B0000}"/>
    <cellStyle name="Calcul 3 2 15 3 5 2" xfId="22038" xr:uid="{00000000-0005-0000-0000-00001D0B0000}"/>
    <cellStyle name="Calcul 3 2 15 3 6" xfId="1519" xr:uid="{00000000-0005-0000-0000-00001E0B0000}"/>
    <cellStyle name="Calcul 3 2 15 3 6 2" xfId="22039" xr:uid="{00000000-0005-0000-0000-00001F0B0000}"/>
    <cellStyle name="Calcul 3 2 15 3 7" xfId="1520" xr:uid="{00000000-0005-0000-0000-0000200B0000}"/>
    <cellStyle name="Calcul 3 2 15 3 7 2" xfId="22040" xr:uid="{00000000-0005-0000-0000-0000210B0000}"/>
    <cellStyle name="Calcul 3 2 15 3 8" xfId="22034" xr:uid="{00000000-0005-0000-0000-0000220B0000}"/>
    <cellStyle name="Calcul 3 2 15 4" xfId="1521" xr:uid="{00000000-0005-0000-0000-0000230B0000}"/>
    <cellStyle name="Calcul 3 2 15 4 2" xfId="1522" xr:uid="{00000000-0005-0000-0000-0000240B0000}"/>
    <cellStyle name="Calcul 3 2 15 4 2 2" xfId="22042" xr:uid="{00000000-0005-0000-0000-0000250B0000}"/>
    <cellStyle name="Calcul 3 2 15 4 3" xfId="22041" xr:uid="{00000000-0005-0000-0000-0000260B0000}"/>
    <cellStyle name="Calcul 3 2 15 5" xfId="1523" xr:uid="{00000000-0005-0000-0000-0000270B0000}"/>
    <cellStyle name="Calcul 3 2 15 5 2" xfId="22043" xr:uid="{00000000-0005-0000-0000-0000280B0000}"/>
    <cellStyle name="Calcul 3 2 15 6" xfId="1524" xr:uid="{00000000-0005-0000-0000-0000290B0000}"/>
    <cellStyle name="Calcul 3 2 15 6 2" xfId="22044" xr:uid="{00000000-0005-0000-0000-00002A0B0000}"/>
    <cellStyle name="Calcul 3 2 15 7" xfId="1525" xr:uid="{00000000-0005-0000-0000-00002B0B0000}"/>
    <cellStyle name="Calcul 3 2 15 7 2" xfId="22045" xr:uid="{00000000-0005-0000-0000-00002C0B0000}"/>
    <cellStyle name="Calcul 3 2 15 8" xfId="1526" xr:uid="{00000000-0005-0000-0000-00002D0B0000}"/>
    <cellStyle name="Calcul 3 2 15 8 2" xfId="22046" xr:uid="{00000000-0005-0000-0000-00002E0B0000}"/>
    <cellStyle name="Calcul 3 2 15 9" xfId="1527" xr:uid="{00000000-0005-0000-0000-00002F0B0000}"/>
    <cellStyle name="Calcul 3 2 15 9 2" xfId="22047" xr:uid="{00000000-0005-0000-0000-0000300B0000}"/>
    <cellStyle name="Calcul 3 2 16" xfId="1528" xr:uid="{00000000-0005-0000-0000-0000310B0000}"/>
    <cellStyle name="Calcul 3 2 16 2" xfId="1529" xr:uid="{00000000-0005-0000-0000-0000320B0000}"/>
    <cellStyle name="Calcul 3 2 16 2 2" xfId="22049" xr:uid="{00000000-0005-0000-0000-0000330B0000}"/>
    <cellStyle name="Calcul 3 2 16 3" xfId="1530" xr:uid="{00000000-0005-0000-0000-0000340B0000}"/>
    <cellStyle name="Calcul 3 2 16 3 2" xfId="22050" xr:uid="{00000000-0005-0000-0000-0000350B0000}"/>
    <cellStyle name="Calcul 3 2 16 4" xfId="1531" xr:uid="{00000000-0005-0000-0000-0000360B0000}"/>
    <cellStyle name="Calcul 3 2 16 4 2" xfId="22051" xr:uid="{00000000-0005-0000-0000-0000370B0000}"/>
    <cellStyle name="Calcul 3 2 16 5" xfId="1532" xr:uid="{00000000-0005-0000-0000-0000380B0000}"/>
    <cellStyle name="Calcul 3 2 16 5 2" xfId="22052" xr:uid="{00000000-0005-0000-0000-0000390B0000}"/>
    <cellStyle name="Calcul 3 2 16 6" xfId="1533" xr:uid="{00000000-0005-0000-0000-00003A0B0000}"/>
    <cellStyle name="Calcul 3 2 16 6 2" xfId="22053" xr:uid="{00000000-0005-0000-0000-00003B0B0000}"/>
    <cellStyle name="Calcul 3 2 16 7" xfId="1534" xr:uid="{00000000-0005-0000-0000-00003C0B0000}"/>
    <cellStyle name="Calcul 3 2 16 7 2" xfId="22054" xr:uid="{00000000-0005-0000-0000-00003D0B0000}"/>
    <cellStyle name="Calcul 3 2 16 8" xfId="1535" xr:uid="{00000000-0005-0000-0000-00003E0B0000}"/>
    <cellStyle name="Calcul 3 2 16 8 2" xfId="22055" xr:uid="{00000000-0005-0000-0000-00003F0B0000}"/>
    <cellStyle name="Calcul 3 2 16 9" xfId="22048" xr:uid="{00000000-0005-0000-0000-0000400B0000}"/>
    <cellStyle name="Calcul 3 2 17" xfId="1536" xr:uid="{00000000-0005-0000-0000-0000410B0000}"/>
    <cellStyle name="Calcul 3 2 17 2" xfId="1537" xr:uid="{00000000-0005-0000-0000-0000420B0000}"/>
    <cellStyle name="Calcul 3 2 17 2 2" xfId="22057" xr:uid="{00000000-0005-0000-0000-0000430B0000}"/>
    <cellStyle name="Calcul 3 2 17 3" xfId="1538" xr:uid="{00000000-0005-0000-0000-0000440B0000}"/>
    <cellStyle name="Calcul 3 2 17 3 2" xfId="22058" xr:uid="{00000000-0005-0000-0000-0000450B0000}"/>
    <cellStyle name="Calcul 3 2 17 4" xfId="1539" xr:uid="{00000000-0005-0000-0000-0000460B0000}"/>
    <cellStyle name="Calcul 3 2 17 4 2" xfId="22059" xr:uid="{00000000-0005-0000-0000-0000470B0000}"/>
    <cellStyle name="Calcul 3 2 17 5" xfId="1540" xr:uid="{00000000-0005-0000-0000-0000480B0000}"/>
    <cellStyle name="Calcul 3 2 17 5 2" xfId="22060" xr:uid="{00000000-0005-0000-0000-0000490B0000}"/>
    <cellStyle name="Calcul 3 2 17 6" xfId="1541" xr:uid="{00000000-0005-0000-0000-00004A0B0000}"/>
    <cellStyle name="Calcul 3 2 17 6 2" xfId="22061" xr:uid="{00000000-0005-0000-0000-00004B0B0000}"/>
    <cellStyle name="Calcul 3 2 17 7" xfId="1542" xr:uid="{00000000-0005-0000-0000-00004C0B0000}"/>
    <cellStyle name="Calcul 3 2 17 7 2" xfId="22062" xr:uid="{00000000-0005-0000-0000-00004D0B0000}"/>
    <cellStyle name="Calcul 3 2 17 8" xfId="22056" xr:uid="{00000000-0005-0000-0000-00004E0B0000}"/>
    <cellStyle name="Calcul 3 2 18" xfId="1543" xr:uid="{00000000-0005-0000-0000-00004F0B0000}"/>
    <cellStyle name="Calcul 3 2 18 2" xfId="1544" xr:uid="{00000000-0005-0000-0000-0000500B0000}"/>
    <cellStyle name="Calcul 3 2 18 2 2" xfId="22064" xr:uid="{00000000-0005-0000-0000-0000510B0000}"/>
    <cellStyle name="Calcul 3 2 18 3" xfId="22063" xr:uid="{00000000-0005-0000-0000-0000520B0000}"/>
    <cellStyle name="Calcul 3 2 19" xfId="1545" xr:uid="{00000000-0005-0000-0000-0000530B0000}"/>
    <cellStyle name="Calcul 3 2 19 2" xfId="22065" xr:uid="{00000000-0005-0000-0000-0000540B0000}"/>
    <cellStyle name="Calcul 3 2 2" xfId="1546" xr:uid="{00000000-0005-0000-0000-0000550B0000}"/>
    <cellStyle name="Calcul 3 2 2 10" xfId="1547" xr:uid="{00000000-0005-0000-0000-0000560B0000}"/>
    <cellStyle name="Calcul 3 2 2 10 2" xfId="22067" xr:uid="{00000000-0005-0000-0000-0000570B0000}"/>
    <cellStyle name="Calcul 3 2 2 11" xfId="1548" xr:uid="{00000000-0005-0000-0000-0000580B0000}"/>
    <cellStyle name="Calcul 3 2 2 11 2" xfId="22068" xr:uid="{00000000-0005-0000-0000-0000590B0000}"/>
    <cellStyle name="Calcul 3 2 2 12" xfId="1549" xr:uid="{00000000-0005-0000-0000-00005A0B0000}"/>
    <cellStyle name="Calcul 3 2 2 12 2" xfId="22069" xr:uid="{00000000-0005-0000-0000-00005B0B0000}"/>
    <cellStyle name="Calcul 3 2 2 13" xfId="1550" xr:uid="{00000000-0005-0000-0000-00005C0B0000}"/>
    <cellStyle name="Calcul 3 2 2 13 2" xfId="22070" xr:uid="{00000000-0005-0000-0000-00005D0B0000}"/>
    <cellStyle name="Calcul 3 2 2 14" xfId="22066" xr:uid="{00000000-0005-0000-0000-00005E0B0000}"/>
    <cellStyle name="Calcul 3 2 2 2" xfId="1551" xr:uid="{00000000-0005-0000-0000-00005F0B0000}"/>
    <cellStyle name="Calcul 3 2 2 2 10" xfId="1552" xr:uid="{00000000-0005-0000-0000-0000600B0000}"/>
    <cellStyle name="Calcul 3 2 2 2 10 2" xfId="22072" xr:uid="{00000000-0005-0000-0000-0000610B0000}"/>
    <cellStyle name="Calcul 3 2 2 2 11" xfId="22071" xr:uid="{00000000-0005-0000-0000-0000620B0000}"/>
    <cellStyle name="Calcul 3 2 2 2 2" xfId="1553" xr:uid="{00000000-0005-0000-0000-0000630B0000}"/>
    <cellStyle name="Calcul 3 2 2 2 2 2" xfId="1554" xr:uid="{00000000-0005-0000-0000-0000640B0000}"/>
    <cellStyle name="Calcul 3 2 2 2 2 2 2" xfId="22074" xr:uid="{00000000-0005-0000-0000-0000650B0000}"/>
    <cellStyle name="Calcul 3 2 2 2 2 3" xfId="1555" xr:uid="{00000000-0005-0000-0000-0000660B0000}"/>
    <cellStyle name="Calcul 3 2 2 2 2 3 2" xfId="22075" xr:uid="{00000000-0005-0000-0000-0000670B0000}"/>
    <cellStyle name="Calcul 3 2 2 2 2 4" xfId="1556" xr:uid="{00000000-0005-0000-0000-0000680B0000}"/>
    <cellStyle name="Calcul 3 2 2 2 2 4 2" xfId="22076" xr:uid="{00000000-0005-0000-0000-0000690B0000}"/>
    <cellStyle name="Calcul 3 2 2 2 2 5" xfId="1557" xr:uid="{00000000-0005-0000-0000-00006A0B0000}"/>
    <cellStyle name="Calcul 3 2 2 2 2 5 2" xfId="22077" xr:uid="{00000000-0005-0000-0000-00006B0B0000}"/>
    <cellStyle name="Calcul 3 2 2 2 2 6" xfId="1558" xr:uid="{00000000-0005-0000-0000-00006C0B0000}"/>
    <cellStyle name="Calcul 3 2 2 2 2 6 2" xfId="22078" xr:uid="{00000000-0005-0000-0000-00006D0B0000}"/>
    <cellStyle name="Calcul 3 2 2 2 2 7" xfId="1559" xr:uid="{00000000-0005-0000-0000-00006E0B0000}"/>
    <cellStyle name="Calcul 3 2 2 2 2 7 2" xfId="22079" xr:uid="{00000000-0005-0000-0000-00006F0B0000}"/>
    <cellStyle name="Calcul 3 2 2 2 2 8" xfId="1560" xr:uid="{00000000-0005-0000-0000-0000700B0000}"/>
    <cellStyle name="Calcul 3 2 2 2 2 8 2" xfId="22080" xr:uid="{00000000-0005-0000-0000-0000710B0000}"/>
    <cellStyle name="Calcul 3 2 2 2 2 9" xfId="22073" xr:uid="{00000000-0005-0000-0000-0000720B0000}"/>
    <cellStyle name="Calcul 3 2 2 2 3" xfId="1561" xr:uid="{00000000-0005-0000-0000-0000730B0000}"/>
    <cellStyle name="Calcul 3 2 2 2 3 2" xfId="1562" xr:uid="{00000000-0005-0000-0000-0000740B0000}"/>
    <cellStyle name="Calcul 3 2 2 2 3 2 2" xfId="22082" xr:uid="{00000000-0005-0000-0000-0000750B0000}"/>
    <cellStyle name="Calcul 3 2 2 2 3 3" xfId="1563" xr:uid="{00000000-0005-0000-0000-0000760B0000}"/>
    <cellStyle name="Calcul 3 2 2 2 3 3 2" xfId="22083" xr:uid="{00000000-0005-0000-0000-0000770B0000}"/>
    <cellStyle name="Calcul 3 2 2 2 3 4" xfId="1564" xr:uid="{00000000-0005-0000-0000-0000780B0000}"/>
    <cellStyle name="Calcul 3 2 2 2 3 4 2" xfId="22084" xr:uid="{00000000-0005-0000-0000-0000790B0000}"/>
    <cellStyle name="Calcul 3 2 2 2 3 5" xfId="1565" xr:uid="{00000000-0005-0000-0000-00007A0B0000}"/>
    <cellStyle name="Calcul 3 2 2 2 3 5 2" xfId="22085" xr:uid="{00000000-0005-0000-0000-00007B0B0000}"/>
    <cellStyle name="Calcul 3 2 2 2 3 6" xfId="1566" xr:uid="{00000000-0005-0000-0000-00007C0B0000}"/>
    <cellStyle name="Calcul 3 2 2 2 3 6 2" xfId="22086" xr:uid="{00000000-0005-0000-0000-00007D0B0000}"/>
    <cellStyle name="Calcul 3 2 2 2 3 7" xfId="1567" xr:uid="{00000000-0005-0000-0000-00007E0B0000}"/>
    <cellStyle name="Calcul 3 2 2 2 3 7 2" xfId="22087" xr:uid="{00000000-0005-0000-0000-00007F0B0000}"/>
    <cellStyle name="Calcul 3 2 2 2 3 8" xfId="22081" xr:uid="{00000000-0005-0000-0000-0000800B0000}"/>
    <cellStyle name="Calcul 3 2 2 2 4" xfId="1568" xr:uid="{00000000-0005-0000-0000-0000810B0000}"/>
    <cellStyle name="Calcul 3 2 2 2 4 2" xfId="1569" xr:uid="{00000000-0005-0000-0000-0000820B0000}"/>
    <cellStyle name="Calcul 3 2 2 2 4 2 2" xfId="22089" xr:uid="{00000000-0005-0000-0000-0000830B0000}"/>
    <cellStyle name="Calcul 3 2 2 2 4 3" xfId="22088" xr:uid="{00000000-0005-0000-0000-0000840B0000}"/>
    <cellStyle name="Calcul 3 2 2 2 5" xfId="1570" xr:uid="{00000000-0005-0000-0000-0000850B0000}"/>
    <cellStyle name="Calcul 3 2 2 2 5 2" xfId="22090" xr:uid="{00000000-0005-0000-0000-0000860B0000}"/>
    <cellStyle name="Calcul 3 2 2 2 6" xfId="1571" xr:uid="{00000000-0005-0000-0000-0000870B0000}"/>
    <cellStyle name="Calcul 3 2 2 2 6 2" xfId="22091" xr:uid="{00000000-0005-0000-0000-0000880B0000}"/>
    <cellStyle name="Calcul 3 2 2 2 7" xfId="1572" xr:uid="{00000000-0005-0000-0000-0000890B0000}"/>
    <cellStyle name="Calcul 3 2 2 2 7 2" xfId="22092" xr:uid="{00000000-0005-0000-0000-00008A0B0000}"/>
    <cellStyle name="Calcul 3 2 2 2 8" xfId="1573" xr:uid="{00000000-0005-0000-0000-00008B0B0000}"/>
    <cellStyle name="Calcul 3 2 2 2 8 2" xfId="22093" xr:uid="{00000000-0005-0000-0000-00008C0B0000}"/>
    <cellStyle name="Calcul 3 2 2 2 9" xfId="1574" xr:uid="{00000000-0005-0000-0000-00008D0B0000}"/>
    <cellStyle name="Calcul 3 2 2 2 9 2" xfId="22094" xr:uid="{00000000-0005-0000-0000-00008E0B0000}"/>
    <cellStyle name="Calcul 3 2 2 3" xfId="1575" xr:uid="{00000000-0005-0000-0000-00008F0B0000}"/>
    <cellStyle name="Calcul 3 2 2 3 10" xfId="1576" xr:uid="{00000000-0005-0000-0000-0000900B0000}"/>
    <cellStyle name="Calcul 3 2 2 3 10 2" xfId="22096" xr:uid="{00000000-0005-0000-0000-0000910B0000}"/>
    <cellStyle name="Calcul 3 2 2 3 11" xfId="22095" xr:uid="{00000000-0005-0000-0000-0000920B0000}"/>
    <cellStyle name="Calcul 3 2 2 3 2" xfId="1577" xr:uid="{00000000-0005-0000-0000-0000930B0000}"/>
    <cellStyle name="Calcul 3 2 2 3 2 2" xfId="1578" xr:uid="{00000000-0005-0000-0000-0000940B0000}"/>
    <cellStyle name="Calcul 3 2 2 3 2 2 2" xfId="22098" xr:uid="{00000000-0005-0000-0000-0000950B0000}"/>
    <cellStyle name="Calcul 3 2 2 3 2 3" xfId="1579" xr:uid="{00000000-0005-0000-0000-0000960B0000}"/>
    <cellStyle name="Calcul 3 2 2 3 2 3 2" xfId="22099" xr:uid="{00000000-0005-0000-0000-0000970B0000}"/>
    <cellStyle name="Calcul 3 2 2 3 2 4" xfId="1580" xr:uid="{00000000-0005-0000-0000-0000980B0000}"/>
    <cellStyle name="Calcul 3 2 2 3 2 4 2" xfId="22100" xr:uid="{00000000-0005-0000-0000-0000990B0000}"/>
    <cellStyle name="Calcul 3 2 2 3 2 5" xfId="1581" xr:uid="{00000000-0005-0000-0000-00009A0B0000}"/>
    <cellStyle name="Calcul 3 2 2 3 2 5 2" xfId="22101" xr:uid="{00000000-0005-0000-0000-00009B0B0000}"/>
    <cellStyle name="Calcul 3 2 2 3 2 6" xfId="1582" xr:uid="{00000000-0005-0000-0000-00009C0B0000}"/>
    <cellStyle name="Calcul 3 2 2 3 2 6 2" xfId="22102" xr:uid="{00000000-0005-0000-0000-00009D0B0000}"/>
    <cellStyle name="Calcul 3 2 2 3 2 7" xfId="1583" xr:uid="{00000000-0005-0000-0000-00009E0B0000}"/>
    <cellStyle name="Calcul 3 2 2 3 2 7 2" xfId="22103" xr:uid="{00000000-0005-0000-0000-00009F0B0000}"/>
    <cellStyle name="Calcul 3 2 2 3 2 8" xfId="1584" xr:uid="{00000000-0005-0000-0000-0000A00B0000}"/>
    <cellStyle name="Calcul 3 2 2 3 2 8 2" xfId="22104" xr:uid="{00000000-0005-0000-0000-0000A10B0000}"/>
    <cellStyle name="Calcul 3 2 2 3 2 9" xfId="22097" xr:uid="{00000000-0005-0000-0000-0000A20B0000}"/>
    <cellStyle name="Calcul 3 2 2 3 3" xfId="1585" xr:uid="{00000000-0005-0000-0000-0000A30B0000}"/>
    <cellStyle name="Calcul 3 2 2 3 3 2" xfId="1586" xr:uid="{00000000-0005-0000-0000-0000A40B0000}"/>
    <cellStyle name="Calcul 3 2 2 3 3 2 2" xfId="22106" xr:uid="{00000000-0005-0000-0000-0000A50B0000}"/>
    <cellStyle name="Calcul 3 2 2 3 3 3" xfId="1587" xr:uid="{00000000-0005-0000-0000-0000A60B0000}"/>
    <cellStyle name="Calcul 3 2 2 3 3 3 2" xfId="22107" xr:uid="{00000000-0005-0000-0000-0000A70B0000}"/>
    <cellStyle name="Calcul 3 2 2 3 3 4" xfId="1588" xr:uid="{00000000-0005-0000-0000-0000A80B0000}"/>
    <cellStyle name="Calcul 3 2 2 3 3 4 2" xfId="22108" xr:uid="{00000000-0005-0000-0000-0000A90B0000}"/>
    <cellStyle name="Calcul 3 2 2 3 3 5" xfId="1589" xr:uid="{00000000-0005-0000-0000-0000AA0B0000}"/>
    <cellStyle name="Calcul 3 2 2 3 3 5 2" xfId="22109" xr:uid="{00000000-0005-0000-0000-0000AB0B0000}"/>
    <cellStyle name="Calcul 3 2 2 3 3 6" xfId="1590" xr:uid="{00000000-0005-0000-0000-0000AC0B0000}"/>
    <cellStyle name="Calcul 3 2 2 3 3 6 2" xfId="22110" xr:uid="{00000000-0005-0000-0000-0000AD0B0000}"/>
    <cellStyle name="Calcul 3 2 2 3 3 7" xfId="1591" xr:uid="{00000000-0005-0000-0000-0000AE0B0000}"/>
    <cellStyle name="Calcul 3 2 2 3 3 7 2" xfId="22111" xr:uid="{00000000-0005-0000-0000-0000AF0B0000}"/>
    <cellStyle name="Calcul 3 2 2 3 3 8" xfId="22105" xr:uid="{00000000-0005-0000-0000-0000B00B0000}"/>
    <cellStyle name="Calcul 3 2 2 3 4" xfId="1592" xr:uid="{00000000-0005-0000-0000-0000B10B0000}"/>
    <cellStyle name="Calcul 3 2 2 3 4 2" xfId="1593" xr:uid="{00000000-0005-0000-0000-0000B20B0000}"/>
    <cellStyle name="Calcul 3 2 2 3 4 2 2" xfId="22113" xr:uid="{00000000-0005-0000-0000-0000B30B0000}"/>
    <cellStyle name="Calcul 3 2 2 3 4 3" xfId="22112" xr:uid="{00000000-0005-0000-0000-0000B40B0000}"/>
    <cellStyle name="Calcul 3 2 2 3 5" xfId="1594" xr:uid="{00000000-0005-0000-0000-0000B50B0000}"/>
    <cellStyle name="Calcul 3 2 2 3 5 2" xfId="22114" xr:uid="{00000000-0005-0000-0000-0000B60B0000}"/>
    <cellStyle name="Calcul 3 2 2 3 6" xfId="1595" xr:uid="{00000000-0005-0000-0000-0000B70B0000}"/>
    <cellStyle name="Calcul 3 2 2 3 6 2" xfId="22115" xr:uid="{00000000-0005-0000-0000-0000B80B0000}"/>
    <cellStyle name="Calcul 3 2 2 3 7" xfId="1596" xr:uid="{00000000-0005-0000-0000-0000B90B0000}"/>
    <cellStyle name="Calcul 3 2 2 3 7 2" xfId="22116" xr:uid="{00000000-0005-0000-0000-0000BA0B0000}"/>
    <cellStyle name="Calcul 3 2 2 3 8" xfId="1597" xr:uid="{00000000-0005-0000-0000-0000BB0B0000}"/>
    <cellStyle name="Calcul 3 2 2 3 8 2" xfId="22117" xr:uid="{00000000-0005-0000-0000-0000BC0B0000}"/>
    <cellStyle name="Calcul 3 2 2 3 9" xfId="1598" xr:uid="{00000000-0005-0000-0000-0000BD0B0000}"/>
    <cellStyle name="Calcul 3 2 2 3 9 2" xfId="22118" xr:uid="{00000000-0005-0000-0000-0000BE0B0000}"/>
    <cellStyle name="Calcul 3 2 2 4" xfId="1599" xr:uid="{00000000-0005-0000-0000-0000BF0B0000}"/>
    <cellStyle name="Calcul 3 2 2 4 10" xfId="1600" xr:uid="{00000000-0005-0000-0000-0000C00B0000}"/>
    <cellStyle name="Calcul 3 2 2 4 10 2" xfId="22120" xr:uid="{00000000-0005-0000-0000-0000C10B0000}"/>
    <cellStyle name="Calcul 3 2 2 4 11" xfId="22119" xr:uid="{00000000-0005-0000-0000-0000C20B0000}"/>
    <cellStyle name="Calcul 3 2 2 4 2" xfId="1601" xr:uid="{00000000-0005-0000-0000-0000C30B0000}"/>
    <cellStyle name="Calcul 3 2 2 4 2 2" xfId="1602" xr:uid="{00000000-0005-0000-0000-0000C40B0000}"/>
    <cellStyle name="Calcul 3 2 2 4 2 2 2" xfId="22122" xr:uid="{00000000-0005-0000-0000-0000C50B0000}"/>
    <cellStyle name="Calcul 3 2 2 4 2 3" xfId="1603" xr:uid="{00000000-0005-0000-0000-0000C60B0000}"/>
    <cellStyle name="Calcul 3 2 2 4 2 3 2" xfId="22123" xr:uid="{00000000-0005-0000-0000-0000C70B0000}"/>
    <cellStyle name="Calcul 3 2 2 4 2 4" xfId="1604" xr:uid="{00000000-0005-0000-0000-0000C80B0000}"/>
    <cellStyle name="Calcul 3 2 2 4 2 4 2" xfId="22124" xr:uid="{00000000-0005-0000-0000-0000C90B0000}"/>
    <cellStyle name="Calcul 3 2 2 4 2 5" xfId="1605" xr:uid="{00000000-0005-0000-0000-0000CA0B0000}"/>
    <cellStyle name="Calcul 3 2 2 4 2 5 2" xfId="22125" xr:uid="{00000000-0005-0000-0000-0000CB0B0000}"/>
    <cellStyle name="Calcul 3 2 2 4 2 6" xfId="1606" xr:uid="{00000000-0005-0000-0000-0000CC0B0000}"/>
    <cellStyle name="Calcul 3 2 2 4 2 6 2" xfId="22126" xr:uid="{00000000-0005-0000-0000-0000CD0B0000}"/>
    <cellStyle name="Calcul 3 2 2 4 2 7" xfId="1607" xr:uid="{00000000-0005-0000-0000-0000CE0B0000}"/>
    <cellStyle name="Calcul 3 2 2 4 2 7 2" xfId="22127" xr:uid="{00000000-0005-0000-0000-0000CF0B0000}"/>
    <cellStyle name="Calcul 3 2 2 4 2 8" xfId="1608" xr:uid="{00000000-0005-0000-0000-0000D00B0000}"/>
    <cellStyle name="Calcul 3 2 2 4 2 8 2" xfId="22128" xr:uid="{00000000-0005-0000-0000-0000D10B0000}"/>
    <cellStyle name="Calcul 3 2 2 4 2 9" xfId="22121" xr:uid="{00000000-0005-0000-0000-0000D20B0000}"/>
    <cellStyle name="Calcul 3 2 2 4 3" xfId="1609" xr:uid="{00000000-0005-0000-0000-0000D30B0000}"/>
    <cellStyle name="Calcul 3 2 2 4 3 2" xfId="1610" xr:uid="{00000000-0005-0000-0000-0000D40B0000}"/>
    <cellStyle name="Calcul 3 2 2 4 3 2 2" xfId="22130" xr:uid="{00000000-0005-0000-0000-0000D50B0000}"/>
    <cellStyle name="Calcul 3 2 2 4 3 3" xfId="1611" xr:uid="{00000000-0005-0000-0000-0000D60B0000}"/>
    <cellStyle name="Calcul 3 2 2 4 3 3 2" xfId="22131" xr:uid="{00000000-0005-0000-0000-0000D70B0000}"/>
    <cellStyle name="Calcul 3 2 2 4 3 4" xfId="1612" xr:uid="{00000000-0005-0000-0000-0000D80B0000}"/>
    <cellStyle name="Calcul 3 2 2 4 3 4 2" xfId="22132" xr:uid="{00000000-0005-0000-0000-0000D90B0000}"/>
    <cellStyle name="Calcul 3 2 2 4 3 5" xfId="1613" xr:uid="{00000000-0005-0000-0000-0000DA0B0000}"/>
    <cellStyle name="Calcul 3 2 2 4 3 5 2" xfId="22133" xr:uid="{00000000-0005-0000-0000-0000DB0B0000}"/>
    <cellStyle name="Calcul 3 2 2 4 3 6" xfId="1614" xr:uid="{00000000-0005-0000-0000-0000DC0B0000}"/>
    <cellStyle name="Calcul 3 2 2 4 3 6 2" xfId="22134" xr:uid="{00000000-0005-0000-0000-0000DD0B0000}"/>
    <cellStyle name="Calcul 3 2 2 4 3 7" xfId="1615" xr:uid="{00000000-0005-0000-0000-0000DE0B0000}"/>
    <cellStyle name="Calcul 3 2 2 4 3 7 2" xfId="22135" xr:uid="{00000000-0005-0000-0000-0000DF0B0000}"/>
    <cellStyle name="Calcul 3 2 2 4 3 8" xfId="22129" xr:uid="{00000000-0005-0000-0000-0000E00B0000}"/>
    <cellStyle name="Calcul 3 2 2 4 4" xfId="1616" xr:uid="{00000000-0005-0000-0000-0000E10B0000}"/>
    <cellStyle name="Calcul 3 2 2 4 4 2" xfId="1617" xr:uid="{00000000-0005-0000-0000-0000E20B0000}"/>
    <cellStyle name="Calcul 3 2 2 4 4 2 2" xfId="22137" xr:uid="{00000000-0005-0000-0000-0000E30B0000}"/>
    <cellStyle name="Calcul 3 2 2 4 4 3" xfId="22136" xr:uid="{00000000-0005-0000-0000-0000E40B0000}"/>
    <cellStyle name="Calcul 3 2 2 4 5" xfId="1618" xr:uid="{00000000-0005-0000-0000-0000E50B0000}"/>
    <cellStyle name="Calcul 3 2 2 4 5 2" xfId="22138" xr:uid="{00000000-0005-0000-0000-0000E60B0000}"/>
    <cellStyle name="Calcul 3 2 2 4 6" xfId="1619" xr:uid="{00000000-0005-0000-0000-0000E70B0000}"/>
    <cellStyle name="Calcul 3 2 2 4 6 2" xfId="22139" xr:uid="{00000000-0005-0000-0000-0000E80B0000}"/>
    <cellStyle name="Calcul 3 2 2 4 7" xfId="1620" xr:uid="{00000000-0005-0000-0000-0000E90B0000}"/>
    <cellStyle name="Calcul 3 2 2 4 7 2" xfId="22140" xr:uid="{00000000-0005-0000-0000-0000EA0B0000}"/>
    <cellStyle name="Calcul 3 2 2 4 8" xfId="1621" xr:uid="{00000000-0005-0000-0000-0000EB0B0000}"/>
    <cellStyle name="Calcul 3 2 2 4 8 2" xfId="22141" xr:uid="{00000000-0005-0000-0000-0000EC0B0000}"/>
    <cellStyle name="Calcul 3 2 2 4 9" xfId="1622" xr:uid="{00000000-0005-0000-0000-0000ED0B0000}"/>
    <cellStyle name="Calcul 3 2 2 4 9 2" xfId="22142" xr:uid="{00000000-0005-0000-0000-0000EE0B0000}"/>
    <cellStyle name="Calcul 3 2 2 5" xfId="1623" xr:uid="{00000000-0005-0000-0000-0000EF0B0000}"/>
    <cellStyle name="Calcul 3 2 2 5 2" xfId="1624" xr:uid="{00000000-0005-0000-0000-0000F00B0000}"/>
    <cellStyle name="Calcul 3 2 2 5 2 2" xfId="22144" xr:uid="{00000000-0005-0000-0000-0000F10B0000}"/>
    <cellStyle name="Calcul 3 2 2 5 3" xfId="1625" xr:uid="{00000000-0005-0000-0000-0000F20B0000}"/>
    <cellStyle name="Calcul 3 2 2 5 3 2" xfId="22145" xr:uid="{00000000-0005-0000-0000-0000F30B0000}"/>
    <cellStyle name="Calcul 3 2 2 5 4" xfId="1626" xr:uid="{00000000-0005-0000-0000-0000F40B0000}"/>
    <cellStyle name="Calcul 3 2 2 5 4 2" xfId="22146" xr:uid="{00000000-0005-0000-0000-0000F50B0000}"/>
    <cellStyle name="Calcul 3 2 2 5 5" xfId="1627" xr:uid="{00000000-0005-0000-0000-0000F60B0000}"/>
    <cellStyle name="Calcul 3 2 2 5 5 2" xfId="22147" xr:uid="{00000000-0005-0000-0000-0000F70B0000}"/>
    <cellStyle name="Calcul 3 2 2 5 6" xfId="1628" xr:uid="{00000000-0005-0000-0000-0000F80B0000}"/>
    <cellStyle name="Calcul 3 2 2 5 6 2" xfId="22148" xr:uid="{00000000-0005-0000-0000-0000F90B0000}"/>
    <cellStyle name="Calcul 3 2 2 5 7" xfId="1629" xr:uid="{00000000-0005-0000-0000-0000FA0B0000}"/>
    <cellStyle name="Calcul 3 2 2 5 7 2" xfId="22149" xr:uid="{00000000-0005-0000-0000-0000FB0B0000}"/>
    <cellStyle name="Calcul 3 2 2 5 8" xfId="1630" xr:uid="{00000000-0005-0000-0000-0000FC0B0000}"/>
    <cellStyle name="Calcul 3 2 2 5 8 2" xfId="22150" xr:uid="{00000000-0005-0000-0000-0000FD0B0000}"/>
    <cellStyle name="Calcul 3 2 2 5 9" xfId="22143" xr:uid="{00000000-0005-0000-0000-0000FE0B0000}"/>
    <cellStyle name="Calcul 3 2 2 6" xfId="1631" xr:uid="{00000000-0005-0000-0000-0000FF0B0000}"/>
    <cellStyle name="Calcul 3 2 2 6 2" xfId="1632" xr:uid="{00000000-0005-0000-0000-0000000C0000}"/>
    <cellStyle name="Calcul 3 2 2 6 2 2" xfId="22152" xr:uid="{00000000-0005-0000-0000-0000010C0000}"/>
    <cellStyle name="Calcul 3 2 2 6 3" xfId="1633" xr:uid="{00000000-0005-0000-0000-0000020C0000}"/>
    <cellStyle name="Calcul 3 2 2 6 3 2" xfId="22153" xr:uid="{00000000-0005-0000-0000-0000030C0000}"/>
    <cellStyle name="Calcul 3 2 2 6 4" xfId="1634" xr:uid="{00000000-0005-0000-0000-0000040C0000}"/>
    <cellStyle name="Calcul 3 2 2 6 4 2" xfId="22154" xr:uid="{00000000-0005-0000-0000-0000050C0000}"/>
    <cellStyle name="Calcul 3 2 2 6 5" xfId="1635" xr:uid="{00000000-0005-0000-0000-0000060C0000}"/>
    <cellStyle name="Calcul 3 2 2 6 5 2" xfId="22155" xr:uid="{00000000-0005-0000-0000-0000070C0000}"/>
    <cellStyle name="Calcul 3 2 2 6 6" xfId="1636" xr:uid="{00000000-0005-0000-0000-0000080C0000}"/>
    <cellStyle name="Calcul 3 2 2 6 6 2" xfId="22156" xr:uid="{00000000-0005-0000-0000-0000090C0000}"/>
    <cellStyle name="Calcul 3 2 2 6 7" xfId="1637" xr:uid="{00000000-0005-0000-0000-00000A0C0000}"/>
    <cellStyle name="Calcul 3 2 2 6 7 2" xfId="22157" xr:uid="{00000000-0005-0000-0000-00000B0C0000}"/>
    <cellStyle name="Calcul 3 2 2 6 8" xfId="22151" xr:uid="{00000000-0005-0000-0000-00000C0C0000}"/>
    <cellStyle name="Calcul 3 2 2 7" xfId="1638" xr:uid="{00000000-0005-0000-0000-00000D0C0000}"/>
    <cellStyle name="Calcul 3 2 2 7 2" xfId="1639" xr:uid="{00000000-0005-0000-0000-00000E0C0000}"/>
    <cellStyle name="Calcul 3 2 2 7 2 2" xfId="22159" xr:uid="{00000000-0005-0000-0000-00000F0C0000}"/>
    <cellStyle name="Calcul 3 2 2 7 3" xfId="22158" xr:uid="{00000000-0005-0000-0000-0000100C0000}"/>
    <cellStyle name="Calcul 3 2 2 8" xfId="1640" xr:uid="{00000000-0005-0000-0000-0000110C0000}"/>
    <cellStyle name="Calcul 3 2 2 8 2" xfId="22160" xr:uid="{00000000-0005-0000-0000-0000120C0000}"/>
    <cellStyle name="Calcul 3 2 2 9" xfId="1641" xr:uid="{00000000-0005-0000-0000-0000130C0000}"/>
    <cellStyle name="Calcul 3 2 2 9 2" xfId="22161" xr:uid="{00000000-0005-0000-0000-0000140C0000}"/>
    <cellStyle name="Calcul 3 2 20" xfId="1642" xr:uid="{00000000-0005-0000-0000-0000150C0000}"/>
    <cellStyle name="Calcul 3 2 20 2" xfId="22162" xr:uid="{00000000-0005-0000-0000-0000160C0000}"/>
    <cellStyle name="Calcul 3 2 21" xfId="1643" xr:uid="{00000000-0005-0000-0000-0000170C0000}"/>
    <cellStyle name="Calcul 3 2 21 2" xfId="22163" xr:uid="{00000000-0005-0000-0000-0000180C0000}"/>
    <cellStyle name="Calcul 3 2 22" xfId="1644" xr:uid="{00000000-0005-0000-0000-0000190C0000}"/>
    <cellStyle name="Calcul 3 2 22 2" xfId="22164" xr:uid="{00000000-0005-0000-0000-00001A0C0000}"/>
    <cellStyle name="Calcul 3 2 23" xfId="1645" xr:uid="{00000000-0005-0000-0000-00001B0C0000}"/>
    <cellStyle name="Calcul 3 2 23 2" xfId="22165" xr:uid="{00000000-0005-0000-0000-00001C0C0000}"/>
    <cellStyle name="Calcul 3 2 24" xfId="1646" xr:uid="{00000000-0005-0000-0000-00001D0C0000}"/>
    <cellStyle name="Calcul 3 2 24 2" xfId="22166" xr:uid="{00000000-0005-0000-0000-00001E0C0000}"/>
    <cellStyle name="Calcul 3 2 3" xfId="1647" xr:uid="{00000000-0005-0000-0000-00001F0C0000}"/>
    <cellStyle name="Calcul 3 2 3 10" xfId="1648" xr:uid="{00000000-0005-0000-0000-0000200C0000}"/>
    <cellStyle name="Calcul 3 2 3 10 2" xfId="22168" xr:uid="{00000000-0005-0000-0000-0000210C0000}"/>
    <cellStyle name="Calcul 3 2 3 11" xfId="22167" xr:uid="{00000000-0005-0000-0000-0000220C0000}"/>
    <cellStyle name="Calcul 3 2 3 2" xfId="1649" xr:uid="{00000000-0005-0000-0000-0000230C0000}"/>
    <cellStyle name="Calcul 3 2 3 2 2" xfId="1650" xr:uid="{00000000-0005-0000-0000-0000240C0000}"/>
    <cellStyle name="Calcul 3 2 3 2 2 2" xfId="22170" xr:uid="{00000000-0005-0000-0000-0000250C0000}"/>
    <cellStyle name="Calcul 3 2 3 2 3" xfId="1651" xr:uid="{00000000-0005-0000-0000-0000260C0000}"/>
    <cellStyle name="Calcul 3 2 3 2 3 2" xfId="22171" xr:uid="{00000000-0005-0000-0000-0000270C0000}"/>
    <cellStyle name="Calcul 3 2 3 2 4" xfId="1652" xr:uid="{00000000-0005-0000-0000-0000280C0000}"/>
    <cellStyle name="Calcul 3 2 3 2 4 2" xfId="22172" xr:uid="{00000000-0005-0000-0000-0000290C0000}"/>
    <cellStyle name="Calcul 3 2 3 2 5" xfId="1653" xr:uid="{00000000-0005-0000-0000-00002A0C0000}"/>
    <cellStyle name="Calcul 3 2 3 2 5 2" xfId="22173" xr:uid="{00000000-0005-0000-0000-00002B0C0000}"/>
    <cellStyle name="Calcul 3 2 3 2 6" xfId="1654" xr:uid="{00000000-0005-0000-0000-00002C0C0000}"/>
    <cellStyle name="Calcul 3 2 3 2 6 2" xfId="22174" xr:uid="{00000000-0005-0000-0000-00002D0C0000}"/>
    <cellStyle name="Calcul 3 2 3 2 7" xfId="1655" xr:uid="{00000000-0005-0000-0000-00002E0C0000}"/>
    <cellStyle name="Calcul 3 2 3 2 7 2" xfId="22175" xr:uid="{00000000-0005-0000-0000-00002F0C0000}"/>
    <cellStyle name="Calcul 3 2 3 2 8" xfId="1656" xr:uid="{00000000-0005-0000-0000-0000300C0000}"/>
    <cellStyle name="Calcul 3 2 3 2 8 2" xfId="22176" xr:uid="{00000000-0005-0000-0000-0000310C0000}"/>
    <cellStyle name="Calcul 3 2 3 2 9" xfId="22169" xr:uid="{00000000-0005-0000-0000-0000320C0000}"/>
    <cellStyle name="Calcul 3 2 3 3" xfId="1657" xr:uid="{00000000-0005-0000-0000-0000330C0000}"/>
    <cellStyle name="Calcul 3 2 3 3 2" xfId="1658" xr:uid="{00000000-0005-0000-0000-0000340C0000}"/>
    <cellStyle name="Calcul 3 2 3 3 2 2" xfId="22178" xr:uid="{00000000-0005-0000-0000-0000350C0000}"/>
    <cellStyle name="Calcul 3 2 3 3 3" xfId="1659" xr:uid="{00000000-0005-0000-0000-0000360C0000}"/>
    <cellStyle name="Calcul 3 2 3 3 3 2" xfId="22179" xr:uid="{00000000-0005-0000-0000-0000370C0000}"/>
    <cellStyle name="Calcul 3 2 3 3 4" xfId="1660" xr:uid="{00000000-0005-0000-0000-0000380C0000}"/>
    <cellStyle name="Calcul 3 2 3 3 4 2" xfId="22180" xr:uid="{00000000-0005-0000-0000-0000390C0000}"/>
    <cellStyle name="Calcul 3 2 3 3 5" xfId="1661" xr:uid="{00000000-0005-0000-0000-00003A0C0000}"/>
    <cellStyle name="Calcul 3 2 3 3 5 2" xfId="22181" xr:uid="{00000000-0005-0000-0000-00003B0C0000}"/>
    <cellStyle name="Calcul 3 2 3 3 6" xfId="1662" xr:uid="{00000000-0005-0000-0000-00003C0C0000}"/>
    <cellStyle name="Calcul 3 2 3 3 6 2" xfId="22182" xr:uid="{00000000-0005-0000-0000-00003D0C0000}"/>
    <cellStyle name="Calcul 3 2 3 3 7" xfId="1663" xr:uid="{00000000-0005-0000-0000-00003E0C0000}"/>
    <cellStyle name="Calcul 3 2 3 3 7 2" xfId="22183" xr:uid="{00000000-0005-0000-0000-00003F0C0000}"/>
    <cellStyle name="Calcul 3 2 3 3 8" xfId="22177" xr:uid="{00000000-0005-0000-0000-0000400C0000}"/>
    <cellStyle name="Calcul 3 2 3 4" xfId="1664" xr:uid="{00000000-0005-0000-0000-0000410C0000}"/>
    <cellStyle name="Calcul 3 2 3 4 2" xfId="1665" xr:uid="{00000000-0005-0000-0000-0000420C0000}"/>
    <cellStyle name="Calcul 3 2 3 4 2 2" xfId="22185" xr:uid="{00000000-0005-0000-0000-0000430C0000}"/>
    <cellStyle name="Calcul 3 2 3 4 3" xfId="22184" xr:uid="{00000000-0005-0000-0000-0000440C0000}"/>
    <cellStyle name="Calcul 3 2 3 5" xfId="1666" xr:uid="{00000000-0005-0000-0000-0000450C0000}"/>
    <cellStyle name="Calcul 3 2 3 5 2" xfId="22186" xr:uid="{00000000-0005-0000-0000-0000460C0000}"/>
    <cellStyle name="Calcul 3 2 3 6" xfId="1667" xr:uid="{00000000-0005-0000-0000-0000470C0000}"/>
    <cellStyle name="Calcul 3 2 3 6 2" xfId="22187" xr:uid="{00000000-0005-0000-0000-0000480C0000}"/>
    <cellStyle name="Calcul 3 2 3 7" xfId="1668" xr:uid="{00000000-0005-0000-0000-0000490C0000}"/>
    <cellStyle name="Calcul 3 2 3 7 2" xfId="22188" xr:uid="{00000000-0005-0000-0000-00004A0C0000}"/>
    <cellStyle name="Calcul 3 2 3 8" xfId="1669" xr:uid="{00000000-0005-0000-0000-00004B0C0000}"/>
    <cellStyle name="Calcul 3 2 3 8 2" xfId="22189" xr:uid="{00000000-0005-0000-0000-00004C0C0000}"/>
    <cellStyle name="Calcul 3 2 3 9" xfId="1670" xr:uid="{00000000-0005-0000-0000-00004D0C0000}"/>
    <cellStyle name="Calcul 3 2 3 9 2" xfId="22190" xr:uid="{00000000-0005-0000-0000-00004E0C0000}"/>
    <cellStyle name="Calcul 3 2 4" xfId="1671" xr:uid="{00000000-0005-0000-0000-00004F0C0000}"/>
    <cellStyle name="Calcul 3 2 4 10" xfId="1672" xr:uid="{00000000-0005-0000-0000-0000500C0000}"/>
    <cellStyle name="Calcul 3 2 4 10 2" xfId="22192" xr:uid="{00000000-0005-0000-0000-0000510C0000}"/>
    <cellStyle name="Calcul 3 2 4 11" xfId="22191" xr:uid="{00000000-0005-0000-0000-0000520C0000}"/>
    <cellStyle name="Calcul 3 2 4 2" xfId="1673" xr:uid="{00000000-0005-0000-0000-0000530C0000}"/>
    <cellStyle name="Calcul 3 2 4 2 2" xfId="1674" xr:uid="{00000000-0005-0000-0000-0000540C0000}"/>
    <cellStyle name="Calcul 3 2 4 2 2 2" xfId="22194" xr:uid="{00000000-0005-0000-0000-0000550C0000}"/>
    <cellStyle name="Calcul 3 2 4 2 3" xfId="1675" xr:uid="{00000000-0005-0000-0000-0000560C0000}"/>
    <cellStyle name="Calcul 3 2 4 2 3 2" xfId="22195" xr:uid="{00000000-0005-0000-0000-0000570C0000}"/>
    <cellStyle name="Calcul 3 2 4 2 4" xfId="1676" xr:uid="{00000000-0005-0000-0000-0000580C0000}"/>
    <cellStyle name="Calcul 3 2 4 2 4 2" xfId="22196" xr:uid="{00000000-0005-0000-0000-0000590C0000}"/>
    <cellStyle name="Calcul 3 2 4 2 5" xfId="1677" xr:uid="{00000000-0005-0000-0000-00005A0C0000}"/>
    <cellStyle name="Calcul 3 2 4 2 5 2" xfId="22197" xr:uid="{00000000-0005-0000-0000-00005B0C0000}"/>
    <cellStyle name="Calcul 3 2 4 2 6" xfId="1678" xr:uid="{00000000-0005-0000-0000-00005C0C0000}"/>
    <cellStyle name="Calcul 3 2 4 2 6 2" xfId="22198" xr:uid="{00000000-0005-0000-0000-00005D0C0000}"/>
    <cellStyle name="Calcul 3 2 4 2 7" xfId="1679" xr:uid="{00000000-0005-0000-0000-00005E0C0000}"/>
    <cellStyle name="Calcul 3 2 4 2 7 2" xfId="22199" xr:uid="{00000000-0005-0000-0000-00005F0C0000}"/>
    <cellStyle name="Calcul 3 2 4 2 8" xfId="1680" xr:uid="{00000000-0005-0000-0000-0000600C0000}"/>
    <cellStyle name="Calcul 3 2 4 2 8 2" xfId="22200" xr:uid="{00000000-0005-0000-0000-0000610C0000}"/>
    <cellStyle name="Calcul 3 2 4 2 9" xfId="22193" xr:uid="{00000000-0005-0000-0000-0000620C0000}"/>
    <cellStyle name="Calcul 3 2 4 3" xfId="1681" xr:uid="{00000000-0005-0000-0000-0000630C0000}"/>
    <cellStyle name="Calcul 3 2 4 3 2" xfId="1682" xr:uid="{00000000-0005-0000-0000-0000640C0000}"/>
    <cellStyle name="Calcul 3 2 4 3 2 2" xfId="22202" xr:uid="{00000000-0005-0000-0000-0000650C0000}"/>
    <cellStyle name="Calcul 3 2 4 3 3" xfId="1683" xr:uid="{00000000-0005-0000-0000-0000660C0000}"/>
    <cellStyle name="Calcul 3 2 4 3 3 2" xfId="22203" xr:uid="{00000000-0005-0000-0000-0000670C0000}"/>
    <cellStyle name="Calcul 3 2 4 3 4" xfId="1684" xr:uid="{00000000-0005-0000-0000-0000680C0000}"/>
    <cellStyle name="Calcul 3 2 4 3 4 2" xfId="22204" xr:uid="{00000000-0005-0000-0000-0000690C0000}"/>
    <cellStyle name="Calcul 3 2 4 3 5" xfId="1685" xr:uid="{00000000-0005-0000-0000-00006A0C0000}"/>
    <cellStyle name="Calcul 3 2 4 3 5 2" xfId="22205" xr:uid="{00000000-0005-0000-0000-00006B0C0000}"/>
    <cellStyle name="Calcul 3 2 4 3 6" xfId="1686" xr:uid="{00000000-0005-0000-0000-00006C0C0000}"/>
    <cellStyle name="Calcul 3 2 4 3 6 2" xfId="22206" xr:uid="{00000000-0005-0000-0000-00006D0C0000}"/>
    <cellStyle name="Calcul 3 2 4 3 7" xfId="1687" xr:uid="{00000000-0005-0000-0000-00006E0C0000}"/>
    <cellStyle name="Calcul 3 2 4 3 7 2" xfId="22207" xr:uid="{00000000-0005-0000-0000-00006F0C0000}"/>
    <cellStyle name="Calcul 3 2 4 3 8" xfId="22201" xr:uid="{00000000-0005-0000-0000-0000700C0000}"/>
    <cellStyle name="Calcul 3 2 4 4" xfId="1688" xr:uid="{00000000-0005-0000-0000-0000710C0000}"/>
    <cellStyle name="Calcul 3 2 4 4 2" xfId="1689" xr:uid="{00000000-0005-0000-0000-0000720C0000}"/>
    <cellStyle name="Calcul 3 2 4 4 2 2" xfId="22209" xr:uid="{00000000-0005-0000-0000-0000730C0000}"/>
    <cellStyle name="Calcul 3 2 4 4 3" xfId="22208" xr:uid="{00000000-0005-0000-0000-0000740C0000}"/>
    <cellStyle name="Calcul 3 2 4 5" xfId="1690" xr:uid="{00000000-0005-0000-0000-0000750C0000}"/>
    <cellStyle name="Calcul 3 2 4 5 2" xfId="22210" xr:uid="{00000000-0005-0000-0000-0000760C0000}"/>
    <cellStyle name="Calcul 3 2 4 6" xfId="1691" xr:uid="{00000000-0005-0000-0000-0000770C0000}"/>
    <cellStyle name="Calcul 3 2 4 6 2" xfId="22211" xr:uid="{00000000-0005-0000-0000-0000780C0000}"/>
    <cellStyle name="Calcul 3 2 4 7" xfId="1692" xr:uid="{00000000-0005-0000-0000-0000790C0000}"/>
    <cellStyle name="Calcul 3 2 4 7 2" xfId="22212" xr:uid="{00000000-0005-0000-0000-00007A0C0000}"/>
    <cellStyle name="Calcul 3 2 4 8" xfId="1693" xr:uid="{00000000-0005-0000-0000-00007B0C0000}"/>
    <cellStyle name="Calcul 3 2 4 8 2" xfId="22213" xr:uid="{00000000-0005-0000-0000-00007C0C0000}"/>
    <cellStyle name="Calcul 3 2 4 9" xfId="1694" xr:uid="{00000000-0005-0000-0000-00007D0C0000}"/>
    <cellStyle name="Calcul 3 2 4 9 2" xfId="22214" xr:uid="{00000000-0005-0000-0000-00007E0C0000}"/>
    <cellStyle name="Calcul 3 2 5" xfId="1695" xr:uid="{00000000-0005-0000-0000-00007F0C0000}"/>
    <cellStyle name="Calcul 3 2 5 10" xfId="1696" xr:uid="{00000000-0005-0000-0000-0000800C0000}"/>
    <cellStyle name="Calcul 3 2 5 10 2" xfId="22216" xr:uid="{00000000-0005-0000-0000-0000810C0000}"/>
    <cellStyle name="Calcul 3 2 5 11" xfId="22215" xr:uid="{00000000-0005-0000-0000-0000820C0000}"/>
    <cellStyle name="Calcul 3 2 5 2" xfId="1697" xr:uid="{00000000-0005-0000-0000-0000830C0000}"/>
    <cellStyle name="Calcul 3 2 5 2 2" xfId="1698" xr:uid="{00000000-0005-0000-0000-0000840C0000}"/>
    <cellStyle name="Calcul 3 2 5 2 2 2" xfId="22218" xr:uid="{00000000-0005-0000-0000-0000850C0000}"/>
    <cellStyle name="Calcul 3 2 5 2 3" xfId="1699" xr:uid="{00000000-0005-0000-0000-0000860C0000}"/>
    <cellStyle name="Calcul 3 2 5 2 3 2" xfId="22219" xr:uid="{00000000-0005-0000-0000-0000870C0000}"/>
    <cellStyle name="Calcul 3 2 5 2 4" xfId="1700" xr:uid="{00000000-0005-0000-0000-0000880C0000}"/>
    <cellStyle name="Calcul 3 2 5 2 4 2" xfId="22220" xr:uid="{00000000-0005-0000-0000-0000890C0000}"/>
    <cellStyle name="Calcul 3 2 5 2 5" xfId="1701" xr:uid="{00000000-0005-0000-0000-00008A0C0000}"/>
    <cellStyle name="Calcul 3 2 5 2 5 2" xfId="22221" xr:uid="{00000000-0005-0000-0000-00008B0C0000}"/>
    <cellStyle name="Calcul 3 2 5 2 6" xfId="1702" xr:uid="{00000000-0005-0000-0000-00008C0C0000}"/>
    <cellStyle name="Calcul 3 2 5 2 6 2" xfId="22222" xr:uid="{00000000-0005-0000-0000-00008D0C0000}"/>
    <cellStyle name="Calcul 3 2 5 2 7" xfId="1703" xr:uid="{00000000-0005-0000-0000-00008E0C0000}"/>
    <cellStyle name="Calcul 3 2 5 2 7 2" xfId="22223" xr:uid="{00000000-0005-0000-0000-00008F0C0000}"/>
    <cellStyle name="Calcul 3 2 5 2 8" xfId="1704" xr:uid="{00000000-0005-0000-0000-0000900C0000}"/>
    <cellStyle name="Calcul 3 2 5 2 8 2" xfId="22224" xr:uid="{00000000-0005-0000-0000-0000910C0000}"/>
    <cellStyle name="Calcul 3 2 5 2 9" xfId="22217" xr:uid="{00000000-0005-0000-0000-0000920C0000}"/>
    <cellStyle name="Calcul 3 2 5 3" xfId="1705" xr:uid="{00000000-0005-0000-0000-0000930C0000}"/>
    <cellStyle name="Calcul 3 2 5 3 2" xfId="1706" xr:uid="{00000000-0005-0000-0000-0000940C0000}"/>
    <cellStyle name="Calcul 3 2 5 3 2 2" xfId="22226" xr:uid="{00000000-0005-0000-0000-0000950C0000}"/>
    <cellStyle name="Calcul 3 2 5 3 3" xfId="1707" xr:uid="{00000000-0005-0000-0000-0000960C0000}"/>
    <cellStyle name="Calcul 3 2 5 3 3 2" xfId="22227" xr:uid="{00000000-0005-0000-0000-0000970C0000}"/>
    <cellStyle name="Calcul 3 2 5 3 4" xfId="1708" xr:uid="{00000000-0005-0000-0000-0000980C0000}"/>
    <cellStyle name="Calcul 3 2 5 3 4 2" xfId="22228" xr:uid="{00000000-0005-0000-0000-0000990C0000}"/>
    <cellStyle name="Calcul 3 2 5 3 5" xfId="1709" xr:uid="{00000000-0005-0000-0000-00009A0C0000}"/>
    <cellStyle name="Calcul 3 2 5 3 5 2" xfId="22229" xr:uid="{00000000-0005-0000-0000-00009B0C0000}"/>
    <cellStyle name="Calcul 3 2 5 3 6" xfId="1710" xr:uid="{00000000-0005-0000-0000-00009C0C0000}"/>
    <cellStyle name="Calcul 3 2 5 3 6 2" xfId="22230" xr:uid="{00000000-0005-0000-0000-00009D0C0000}"/>
    <cellStyle name="Calcul 3 2 5 3 7" xfId="1711" xr:uid="{00000000-0005-0000-0000-00009E0C0000}"/>
    <cellStyle name="Calcul 3 2 5 3 7 2" xfId="22231" xr:uid="{00000000-0005-0000-0000-00009F0C0000}"/>
    <cellStyle name="Calcul 3 2 5 3 8" xfId="22225" xr:uid="{00000000-0005-0000-0000-0000A00C0000}"/>
    <cellStyle name="Calcul 3 2 5 4" xfId="1712" xr:uid="{00000000-0005-0000-0000-0000A10C0000}"/>
    <cellStyle name="Calcul 3 2 5 4 2" xfId="1713" xr:uid="{00000000-0005-0000-0000-0000A20C0000}"/>
    <cellStyle name="Calcul 3 2 5 4 2 2" xfId="22233" xr:uid="{00000000-0005-0000-0000-0000A30C0000}"/>
    <cellStyle name="Calcul 3 2 5 4 3" xfId="22232" xr:uid="{00000000-0005-0000-0000-0000A40C0000}"/>
    <cellStyle name="Calcul 3 2 5 5" xfId="1714" xr:uid="{00000000-0005-0000-0000-0000A50C0000}"/>
    <cellStyle name="Calcul 3 2 5 5 2" xfId="22234" xr:uid="{00000000-0005-0000-0000-0000A60C0000}"/>
    <cellStyle name="Calcul 3 2 5 6" xfId="1715" xr:uid="{00000000-0005-0000-0000-0000A70C0000}"/>
    <cellStyle name="Calcul 3 2 5 6 2" xfId="22235" xr:uid="{00000000-0005-0000-0000-0000A80C0000}"/>
    <cellStyle name="Calcul 3 2 5 7" xfId="1716" xr:uid="{00000000-0005-0000-0000-0000A90C0000}"/>
    <cellStyle name="Calcul 3 2 5 7 2" xfId="22236" xr:uid="{00000000-0005-0000-0000-0000AA0C0000}"/>
    <cellStyle name="Calcul 3 2 5 8" xfId="1717" xr:uid="{00000000-0005-0000-0000-0000AB0C0000}"/>
    <cellStyle name="Calcul 3 2 5 8 2" xfId="22237" xr:uid="{00000000-0005-0000-0000-0000AC0C0000}"/>
    <cellStyle name="Calcul 3 2 5 9" xfId="1718" xr:uid="{00000000-0005-0000-0000-0000AD0C0000}"/>
    <cellStyle name="Calcul 3 2 5 9 2" xfId="22238" xr:uid="{00000000-0005-0000-0000-0000AE0C0000}"/>
    <cellStyle name="Calcul 3 2 6" xfId="1719" xr:uid="{00000000-0005-0000-0000-0000AF0C0000}"/>
    <cellStyle name="Calcul 3 2 6 10" xfId="1720" xr:uid="{00000000-0005-0000-0000-0000B00C0000}"/>
    <cellStyle name="Calcul 3 2 6 10 2" xfId="22240" xr:uid="{00000000-0005-0000-0000-0000B10C0000}"/>
    <cellStyle name="Calcul 3 2 6 11" xfId="22239" xr:uid="{00000000-0005-0000-0000-0000B20C0000}"/>
    <cellStyle name="Calcul 3 2 6 2" xfId="1721" xr:uid="{00000000-0005-0000-0000-0000B30C0000}"/>
    <cellStyle name="Calcul 3 2 6 2 2" xfId="1722" xr:uid="{00000000-0005-0000-0000-0000B40C0000}"/>
    <cellStyle name="Calcul 3 2 6 2 2 2" xfId="22242" xr:uid="{00000000-0005-0000-0000-0000B50C0000}"/>
    <cellStyle name="Calcul 3 2 6 2 3" xfId="1723" xr:uid="{00000000-0005-0000-0000-0000B60C0000}"/>
    <cellStyle name="Calcul 3 2 6 2 3 2" xfId="22243" xr:uid="{00000000-0005-0000-0000-0000B70C0000}"/>
    <cellStyle name="Calcul 3 2 6 2 4" xfId="1724" xr:uid="{00000000-0005-0000-0000-0000B80C0000}"/>
    <cellStyle name="Calcul 3 2 6 2 4 2" xfId="22244" xr:uid="{00000000-0005-0000-0000-0000B90C0000}"/>
    <cellStyle name="Calcul 3 2 6 2 5" xfId="1725" xr:uid="{00000000-0005-0000-0000-0000BA0C0000}"/>
    <cellStyle name="Calcul 3 2 6 2 5 2" xfId="22245" xr:uid="{00000000-0005-0000-0000-0000BB0C0000}"/>
    <cellStyle name="Calcul 3 2 6 2 6" xfId="1726" xr:uid="{00000000-0005-0000-0000-0000BC0C0000}"/>
    <cellStyle name="Calcul 3 2 6 2 6 2" xfId="22246" xr:uid="{00000000-0005-0000-0000-0000BD0C0000}"/>
    <cellStyle name="Calcul 3 2 6 2 7" xfId="1727" xr:uid="{00000000-0005-0000-0000-0000BE0C0000}"/>
    <cellStyle name="Calcul 3 2 6 2 7 2" xfId="22247" xr:uid="{00000000-0005-0000-0000-0000BF0C0000}"/>
    <cellStyle name="Calcul 3 2 6 2 8" xfId="1728" xr:uid="{00000000-0005-0000-0000-0000C00C0000}"/>
    <cellStyle name="Calcul 3 2 6 2 8 2" xfId="22248" xr:uid="{00000000-0005-0000-0000-0000C10C0000}"/>
    <cellStyle name="Calcul 3 2 6 2 9" xfId="22241" xr:uid="{00000000-0005-0000-0000-0000C20C0000}"/>
    <cellStyle name="Calcul 3 2 6 3" xfId="1729" xr:uid="{00000000-0005-0000-0000-0000C30C0000}"/>
    <cellStyle name="Calcul 3 2 6 3 2" xfId="1730" xr:uid="{00000000-0005-0000-0000-0000C40C0000}"/>
    <cellStyle name="Calcul 3 2 6 3 2 2" xfId="22250" xr:uid="{00000000-0005-0000-0000-0000C50C0000}"/>
    <cellStyle name="Calcul 3 2 6 3 3" xfId="1731" xr:uid="{00000000-0005-0000-0000-0000C60C0000}"/>
    <cellStyle name="Calcul 3 2 6 3 3 2" xfId="22251" xr:uid="{00000000-0005-0000-0000-0000C70C0000}"/>
    <cellStyle name="Calcul 3 2 6 3 4" xfId="1732" xr:uid="{00000000-0005-0000-0000-0000C80C0000}"/>
    <cellStyle name="Calcul 3 2 6 3 4 2" xfId="22252" xr:uid="{00000000-0005-0000-0000-0000C90C0000}"/>
    <cellStyle name="Calcul 3 2 6 3 5" xfId="1733" xr:uid="{00000000-0005-0000-0000-0000CA0C0000}"/>
    <cellStyle name="Calcul 3 2 6 3 5 2" xfId="22253" xr:uid="{00000000-0005-0000-0000-0000CB0C0000}"/>
    <cellStyle name="Calcul 3 2 6 3 6" xfId="1734" xr:uid="{00000000-0005-0000-0000-0000CC0C0000}"/>
    <cellStyle name="Calcul 3 2 6 3 6 2" xfId="22254" xr:uid="{00000000-0005-0000-0000-0000CD0C0000}"/>
    <cellStyle name="Calcul 3 2 6 3 7" xfId="1735" xr:uid="{00000000-0005-0000-0000-0000CE0C0000}"/>
    <cellStyle name="Calcul 3 2 6 3 7 2" xfId="22255" xr:uid="{00000000-0005-0000-0000-0000CF0C0000}"/>
    <cellStyle name="Calcul 3 2 6 3 8" xfId="22249" xr:uid="{00000000-0005-0000-0000-0000D00C0000}"/>
    <cellStyle name="Calcul 3 2 6 4" xfId="1736" xr:uid="{00000000-0005-0000-0000-0000D10C0000}"/>
    <cellStyle name="Calcul 3 2 6 4 2" xfId="1737" xr:uid="{00000000-0005-0000-0000-0000D20C0000}"/>
    <cellStyle name="Calcul 3 2 6 4 2 2" xfId="22257" xr:uid="{00000000-0005-0000-0000-0000D30C0000}"/>
    <cellStyle name="Calcul 3 2 6 4 3" xfId="22256" xr:uid="{00000000-0005-0000-0000-0000D40C0000}"/>
    <cellStyle name="Calcul 3 2 6 5" xfId="1738" xr:uid="{00000000-0005-0000-0000-0000D50C0000}"/>
    <cellStyle name="Calcul 3 2 6 5 2" xfId="22258" xr:uid="{00000000-0005-0000-0000-0000D60C0000}"/>
    <cellStyle name="Calcul 3 2 6 6" xfId="1739" xr:uid="{00000000-0005-0000-0000-0000D70C0000}"/>
    <cellStyle name="Calcul 3 2 6 6 2" xfId="22259" xr:uid="{00000000-0005-0000-0000-0000D80C0000}"/>
    <cellStyle name="Calcul 3 2 6 7" xfId="1740" xr:uid="{00000000-0005-0000-0000-0000D90C0000}"/>
    <cellStyle name="Calcul 3 2 6 7 2" xfId="22260" xr:uid="{00000000-0005-0000-0000-0000DA0C0000}"/>
    <cellStyle name="Calcul 3 2 6 8" xfId="1741" xr:uid="{00000000-0005-0000-0000-0000DB0C0000}"/>
    <cellStyle name="Calcul 3 2 6 8 2" xfId="22261" xr:uid="{00000000-0005-0000-0000-0000DC0C0000}"/>
    <cellStyle name="Calcul 3 2 6 9" xfId="1742" xr:uid="{00000000-0005-0000-0000-0000DD0C0000}"/>
    <cellStyle name="Calcul 3 2 6 9 2" xfId="22262" xr:uid="{00000000-0005-0000-0000-0000DE0C0000}"/>
    <cellStyle name="Calcul 3 2 7" xfId="1743" xr:uid="{00000000-0005-0000-0000-0000DF0C0000}"/>
    <cellStyle name="Calcul 3 2 7 10" xfId="1744" xr:uid="{00000000-0005-0000-0000-0000E00C0000}"/>
    <cellStyle name="Calcul 3 2 7 10 2" xfId="22264" xr:uid="{00000000-0005-0000-0000-0000E10C0000}"/>
    <cellStyle name="Calcul 3 2 7 11" xfId="22263" xr:uid="{00000000-0005-0000-0000-0000E20C0000}"/>
    <cellStyle name="Calcul 3 2 7 2" xfId="1745" xr:uid="{00000000-0005-0000-0000-0000E30C0000}"/>
    <cellStyle name="Calcul 3 2 7 2 2" xfId="1746" xr:uid="{00000000-0005-0000-0000-0000E40C0000}"/>
    <cellStyle name="Calcul 3 2 7 2 2 2" xfId="22266" xr:uid="{00000000-0005-0000-0000-0000E50C0000}"/>
    <cellStyle name="Calcul 3 2 7 2 3" xfId="1747" xr:uid="{00000000-0005-0000-0000-0000E60C0000}"/>
    <cellStyle name="Calcul 3 2 7 2 3 2" xfId="22267" xr:uid="{00000000-0005-0000-0000-0000E70C0000}"/>
    <cellStyle name="Calcul 3 2 7 2 4" xfId="1748" xr:uid="{00000000-0005-0000-0000-0000E80C0000}"/>
    <cellStyle name="Calcul 3 2 7 2 4 2" xfId="22268" xr:uid="{00000000-0005-0000-0000-0000E90C0000}"/>
    <cellStyle name="Calcul 3 2 7 2 5" xfId="1749" xr:uid="{00000000-0005-0000-0000-0000EA0C0000}"/>
    <cellStyle name="Calcul 3 2 7 2 5 2" xfId="22269" xr:uid="{00000000-0005-0000-0000-0000EB0C0000}"/>
    <cellStyle name="Calcul 3 2 7 2 6" xfId="1750" xr:uid="{00000000-0005-0000-0000-0000EC0C0000}"/>
    <cellStyle name="Calcul 3 2 7 2 6 2" xfId="22270" xr:uid="{00000000-0005-0000-0000-0000ED0C0000}"/>
    <cellStyle name="Calcul 3 2 7 2 7" xfId="1751" xr:uid="{00000000-0005-0000-0000-0000EE0C0000}"/>
    <cellStyle name="Calcul 3 2 7 2 7 2" xfId="22271" xr:uid="{00000000-0005-0000-0000-0000EF0C0000}"/>
    <cellStyle name="Calcul 3 2 7 2 8" xfId="1752" xr:uid="{00000000-0005-0000-0000-0000F00C0000}"/>
    <cellStyle name="Calcul 3 2 7 2 8 2" xfId="22272" xr:uid="{00000000-0005-0000-0000-0000F10C0000}"/>
    <cellStyle name="Calcul 3 2 7 2 9" xfId="22265" xr:uid="{00000000-0005-0000-0000-0000F20C0000}"/>
    <cellStyle name="Calcul 3 2 7 3" xfId="1753" xr:uid="{00000000-0005-0000-0000-0000F30C0000}"/>
    <cellStyle name="Calcul 3 2 7 3 2" xfId="1754" xr:uid="{00000000-0005-0000-0000-0000F40C0000}"/>
    <cellStyle name="Calcul 3 2 7 3 2 2" xfId="22274" xr:uid="{00000000-0005-0000-0000-0000F50C0000}"/>
    <cellStyle name="Calcul 3 2 7 3 3" xfId="1755" xr:uid="{00000000-0005-0000-0000-0000F60C0000}"/>
    <cellStyle name="Calcul 3 2 7 3 3 2" xfId="22275" xr:uid="{00000000-0005-0000-0000-0000F70C0000}"/>
    <cellStyle name="Calcul 3 2 7 3 4" xfId="1756" xr:uid="{00000000-0005-0000-0000-0000F80C0000}"/>
    <cellStyle name="Calcul 3 2 7 3 4 2" xfId="22276" xr:uid="{00000000-0005-0000-0000-0000F90C0000}"/>
    <cellStyle name="Calcul 3 2 7 3 5" xfId="1757" xr:uid="{00000000-0005-0000-0000-0000FA0C0000}"/>
    <cellStyle name="Calcul 3 2 7 3 5 2" xfId="22277" xr:uid="{00000000-0005-0000-0000-0000FB0C0000}"/>
    <cellStyle name="Calcul 3 2 7 3 6" xfId="1758" xr:uid="{00000000-0005-0000-0000-0000FC0C0000}"/>
    <cellStyle name="Calcul 3 2 7 3 6 2" xfId="22278" xr:uid="{00000000-0005-0000-0000-0000FD0C0000}"/>
    <cellStyle name="Calcul 3 2 7 3 7" xfId="1759" xr:uid="{00000000-0005-0000-0000-0000FE0C0000}"/>
    <cellStyle name="Calcul 3 2 7 3 7 2" xfId="22279" xr:uid="{00000000-0005-0000-0000-0000FF0C0000}"/>
    <cellStyle name="Calcul 3 2 7 3 8" xfId="22273" xr:uid="{00000000-0005-0000-0000-0000000D0000}"/>
    <cellStyle name="Calcul 3 2 7 4" xfId="1760" xr:uid="{00000000-0005-0000-0000-0000010D0000}"/>
    <cellStyle name="Calcul 3 2 7 4 2" xfId="1761" xr:uid="{00000000-0005-0000-0000-0000020D0000}"/>
    <cellStyle name="Calcul 3 2 7 4 2 2" xfId="22281" xr:uid="{00000000-0005-0000-0000-0000030D0000}"/>
    <cellStyle name="Calcul 3 2 7 4 3" xfId="22280" xr:uid="{00000000-0005-0000-0000-0000040D0000}"/>
    <cellStyle name="Calcul 3 2 7 5" xfId="1762" xr:uid="{00000000-0005-0000-0000-0000050D0000}"/>
    <cellStyle name="Calcul 3 2 7 5 2" xfId="22282" xr:uid="{00000000-0005-0000-0000-0000060D0000}"/>
    <cellStyle name="Calcul 3 2 7 6" xfId="1763" xr:uid="{00000000-0005-0000-0000-0000070D0000}"/>
    <cellStyle name="Calcul 3 2 7 6 2" xfId="22283" xr:uid="{00000000-0005-0000-0000-0000080D0000}"/>
    <cellStyle name="Calcul 3 2 7 7" xfId="1764" xr:uid="{00000000-0005-0000-0000-0000090D0000}"/>
    <cellStyle name="Calcul 3 2 7 7 2" xfId="22284" xr:uid="{00000000-0005-0000-0000-00000A0D0000}"/>
    <cellStyle name="Calcul 3 2 7 8" xfId="1765" xr:uid="{00000000-0005-0000-0000-00000B0D0000}"/>
    <cellStyle name="Calcul 3 2 7 8 2" xfId="22285" xr:uid="{00000000-0005-0000-0000-00000C0D0000}"/>
    <cellStyle name="Calcul 3 2 7 9" xfId="1766" xr:uid="{00000000-0005-0000-0000-00000D0D0000}"/>
    <cellStyle name="Calcul 3 2 7 9 2" xfId="22286" xr:uid="{00000000-0005-0000-0000-00000E0D0000}"/>
    <cellStyle name="Calcul 3 2 8" xfId="1767" xr:uid="{00000000-0005-0000-0000-00000F0D0000}"/>
    <cellStyle name="Calcul 3 2 8 10" xfId="1768" xr:uid="{00000000-0005-0000-0000-0000100D0000}"/>
    <cellStyle name="Calcul 3 2 8 10 2" xfId="22288" xr:uid="{00000000-0005-0000-0000-0000110D0000}"/>
    <cellStyle name="Calcul 3 2 8 11" xfId="22287" xr:uid="{00000000-0005-0000-0000-0000120D0000}"/>
    <cellStyle name="Calcul 3 2 8 2" xfId="1769" xr:uid="{00000000-0005-0000-0000-0000130D0000}"/>
    <cellStyle name="Calcul 3 2 8 2 2" xfId="1770" xr:uid="{00000000-0005-0000-0000-0000140D0000}"/>
    <cellStyle name="Calcul 3 2 8 2 2 2" xfId="22290" xr:uid="{00000000-0005-0000-0000-0000150D0000}"/>
    <cellStyle name="Calcul 3 2 8 2 3" xfId="1771" xr:uid="{00000000-0005-0000-0000-0000160D0000}"/>
    <cellStyle name="Calcul 3 2 8 2 3 2" xfId="22291" xr:uid="{00000000-0005-0000-0000-0000170D0000}"/>
    <cellStyle name="Calcul 3 2 8 2 4" xfId="1772" xr:uid="{00000000-0005-0000-0000-0000180D0000}"/>
    <cellStyle name="Calcul 3 2 8 2 4 2" xfId="22292" xr:uid="{00000000-0005-0000-0000-0000190D0000}"/>
    <cellStyle name="Calcul 3 2 8 2 5" xfId="1773" xr:uid="{00000000-0005-0000-0000-00001A0D0000}"/>
    <cellStyle name="Calcul 3 2 8 2 5 2" xfId="22293" xr:uid="{00000000-0005-0000-0000-00001B0D0000}"/>
    <cellStyle name="Calcul 3 2 8 2 6" xfId="1774" xr:uid="{00000000-0005-0000-0000-00001C0D0000}"/>
    <cellStyle name="Calcul 3 2 8 2 6 2" xfId="22294" xr:uid="{00000000-0005-0000-0000-00001D0D0000}"/>
    <cellStyle name="Calcul 3 2 8 2 7" xfId="1775" xr:uid="{00000000-0005-0000-0000-00001E0D0000}"/>
    <cellStyle name="Calcul 3 2 8 2 7 2" xfId="22295" xr:uid="{00000000-0005-0000-0000-00001F0D0000}"/>
    <cellStyle name="Calcul 3 2 8 2 8" xfId="1776" xr:uid="{00000000-0005-0000-0000-0000200D0000}"/>
    <cellStyle name="Calcul 3 2 8 2 8 2" xfId="22296" xr:uid="{00000000-0005-0000-0000-0000210D0000}"/>
    <cellStyle name="Calcul 3 2 8 2 9" xfId="22289" xr:uid="{00000000-0005-0000-0000-0000220D0000}"/>
    <cellStyle name="Calcul 3 2 8 3" xfId="1777" xr:uid="{00000000-0005-0000-0000-0000230D0000}"/>
    <cellStyle name="Calcul 3 2 8 3 2" xfId="1778" xr:uid="{00000000-0005-0000-0000-0000240D0000}"/>
    <cellStyle name="Calcul 3 2 8 3 2 2" xfId="22298" xr:uid="{00000000-0005-0000-0000-0000250D0000}"/>
    <cellStyle name="Calcul 3 2 8 3 3" xfId="1779" xr:uid="{00000000-0005-0000-0000-0000260D0000}"/>
    <cellStyle name="Calcul 3 2 8 3 3 2" xfId="22299" xr:uid="{00000000-0005-0000-0000-0000270D0000}"/>
    <cellStyle name="Calcul 3 2 8 3 4" xfId="1780" xr:uid="{00000000-0005-0000-0000-0000280D0000}"/>
    <cellStyle name="Calcul 3 2 8 3 4 2" xfId="22300" xr:uid="{00000000-0005-0000-0000-0000290D0000}"/>
    <cellStyle name="Calcul 3 2 8 3 5" xfId="1781" xr:uid="{00000000-0005-0000-0000-00002A0D0000}"/>
    <cellStyle name="Calcul 3 2 8 3 5 2" xfId="22301" xr:uid="{00000000-0005-0000-0000-00002B0D0000}"/>
    <cellStyle name="Calcul 3 2 8 3 6" xfId="1782" xr:uid="{00000000-0005-0000-0000-00002C0D0000}"/>
    <cellStyle name="Calcul 3 2 8 3 6 2" xfId="22302" xr:uid="{00000000-0005-0000-0000-00002D0D0000}"/>
    <cellStyle name="Calcul 3 2 8 3 7" xfId="1783" xr:uid="{00000000-0005-0000-0000-00002E0D0000}"/>
    <cellStyle name="Calcul 3 2 8 3 7 2" xfId="22303" xr:uid="{00000000-0005-0000-0000-00002F0D0000}"/>
    <cellStyle name="Calcul 3 2 8 3 8" xfId="22297" xr:uid="{00000000-0005-0000-0000-0000300D0000}"/>
    <cellStyle name="Calcul 3 2 8 4" xfId="1784" xr:uid="{00000000-0005-0000-0000-0000310D0000}"/>
    <cellStyle name="Calcul 3 2 8 4 2" xfId="1785" xr:uid="{00000000-0005-0000-0000-0000320D0000}"/>
    <cellStyle name="Calcul 3 2 8 4 2 2" xfId="22305" xr:uid="{00000000-0005-0000-0000-0000330D0000}"/>
    <cellStyle name="Calcul 3 2 8 4 3" xfId="22304" xr:uid="{00000000-0005-0000-0000-0000340D0000}"/>
    <cellStyle name="Calcul 3 2 8 5" xfId="1786" xr:uid="{00000000-0005-0000-0000-0000350D0000}"/>
    <cellStyle name="Calcul 3 2 8 5 2" xfId="22306" xr:uid="{00000000-0005-0000-0000-0000360D0000}"/>
    <cellStyle name="Calcul 3 2 8 6" xfId="1787" xr:uid="{00000000-0005-0000-0000-0000370D0000}"/>
    <cellStyle name="Calcul 3 2 8 6 2" xfId="22307" xr:uid="{00000000-0005-0000-0000-0000380D0000}"/>
    <cellStyle name="Calcul 3 2 8 7" xfId="1788" xr:uid="{00000000-0005-0000-0000-0000390D0000}"/>
    <cellStyle name="Calcul 3 2 8 7 2" xfId="22308" xr:uid="{00000000-0005-0000-0000-00003A0D0000}"/>
    <cellStyle name="Calcul 3 2 8 8" xfId="1789" xr:uid="{00000000-0005-0000-0000-00003B0D0000}"/>
    <cellStyle name="Calcul 3 2 8 8 2" xfId="22309" xr:uid="{00000000-0005-0000-0000-00003C0D0000}"/>
    <cellStyle name="Calcul 3 2 8 9" xfId="1790" xr:uid="{00000000-0005-0000-0000-00003D0D0000}"/>
    <cellStyle name="Calcul 3 2 8 9 2" xfId="22310" xr:uid="{00000000-0005-0000-0000-00003E0D0000}"/>
    <cellStyle name="Calcul 3 2 9" xfId="1791" xr:uid="{00000000-0005-0000-0000-00003F0D0000}"/>
    <cellStyle name="Calcul 3 2 9 10" xfId="1792" xr:uid="{00000000-0005-0000-0000-0000400D0000}"/>
    <cellStyle name="Calcul 3 2 9 10 2" xfId="22312" xr:uid="{00000000-0005-0000-0000-0000410D0000}"/>
    <cellStyle name="Calcul 3 2 9 11" xfId="22311" xr:uid="{00000000-0005-0000-0000-0000420D0000}"/>
    <cellStyle name="Calcul 3 2 9 2" xfId="1793" xr:uid="{00000000-0005-0000-0000-0000430D0000}"/>
    <cellStyle name="Calcul 3 2 9 2 2" xfId="1794" xr:uid="{00000000-0005-0000-0000-0000440D0000}"/>
    <cellStyle name="Calcul 3 2 9 2 2 2" xfId="22314" xr:uid="{00000000-0005-0000-0000-0000450D0000}"/>
    <cellStyle name="Calcul 3 2 9 2 3" xfId="1795" xr:uid="{00000000-0005-0000-0000-0000460D0000}"/>
    <cellStyle name="Calcul 3 2 9 2 3 2" xfId="22315" xr:uid="{00000000-0005-0000-0000-0000470D0000}"/>
    <cellStyle name="Calcul 3 2 9 2 4" xfId="1796" xr:uid="{00000000-0005-0000-0000-0000480D0000}"/>
    <cellStyle name="Calcul 3 2 9 2 4 2" xfId="22316" xr:uid="{00000000-0005-0000-0000-0000490D0000}"/>
    <cellStyle name="Calcul 3 2 9 2 5" xfId="1797" xr:uid="{00000000-0005-0000-0000-00004A0D0000}"/>
    <cellStyle name="Calcul 3 2 9 2 5 2" xfId="22317" xr:uid="{00000000-0005-0000-0000-00004B0D0000}"/>
    <cellStyle name="Calcul 3 2 9 2 6" xfId="1798" xr:uid="{00000000-0005-0000-0000-00004C0D0000}"/>
    <cellStyle name="Calcul 3 2 9 2 6 2" xfId="22318" xr:uid="{00000000-0005-0000-0000-00004D0D0000}"/>
    <cellStyle name="Calcul 3 2 9 2 7" xfId="1799" xr:uid="{00000000-0005-0000-0000-00004E0D0000}"/>
    <cellStyle name="Calcul 3 2 9 2 7 2" xfId="22319" xr:uid="{00000000-0005-0000-0000-00004F0D0000}"/>
    <cellStyle name="Calcul 3 2 9 2 8" xfId="1800" xr:uid="{00000000-0005-0000-0000-0000500D0000}"/>
    <cellStyle name="Calcul 3 2 9 2 8 2" xfId="22320" xr:uid="{00000000-0005-0000-0000-0000510D0000}"/>
    <cellStyle name="Calcul 3 2 9 2 9" xfId="22313" xr:uid="{00000000-0005-0000-0000-0000520D0000}"/>
    <cellStyle name="Calcul 3 2 9 3" xfId="1801" xr:uid="{00000000-0005-0000-0000-0000530D0000}"/>
    <cellStyle name="Calcul 3 2 9 3 2" xfId="1802" xr:uid="{00000000-0005-0000-0000-0000540D0000}"/>
    <cellStyle name="Calcul 3 2 9 3 2 2" xfId="22322" xr:uid="{00000000-0005-0000-0000-0000550D0000}"/>
    <cellStyle name="Calcul 3 2 9 3 3" xfId="1803" xr:uid="{00000000-0005-0000-0000-0000560D0000}"/>
    <cellStyle name="Calcul 3 2 9 3 3 2" xfId="22323" xr:uid="{00000000-0005-0000-0000-0000570D0000}"/>
    <cellStyle name="Calcul 3 2 9 3 4" xfId="1804" xr:uid="{00000000-0005-0000-0000-0000580D0000}"/>
    <cellStyle name="Calcul 3 2 9 3 4 2" xfId="22324" xr:uid="{00000000-0005-0000-0000-0000590D0000}"/>
    <cellStyle name="Calcul 3 2 9 3 5" xfId="1805" xr:uid="{00000000-0005-0000-0000-00005A0D0000}"/>
    <cellStyle name="Calcul 3 2 9 3 5 2" xfId="22325" xr:uid="{00000000-0005-0000-0000-00005B0D0000}"/>
    <cellStyle name="Calcul 3 2 9 3 6" xfId="1806" xr:uid="{00000000-0005-0000-0000-00005C0D0000}"/>
    <cellStyle name="Calcul 3 2 9 3 6 2" xfId="22326" xr:uid="{00000000-0005-0000-0000-00005D0D0000}"/>
    <cellStyle name="Calcul 3 2 9 3 7" xfId="1807" xr:uid="{00000000-0005-0000-0000-00005E0D0000}"/>
    <cellStyle name="Calcul 3 2 9 3 7 2" xfId="22327" xr:uid="{00000000-0005-0000-0000-00005F0D0000}"/>
    <cellStyle name="Calcul 3 2 9 3 8" xfId="22321" xr:uid="{00000000-0005-0000-0000-0000600D0000}"/>
    <cellStyle name="Calcul 3 2 9 4" xfId="1808" xr:uid="{00000000-0005-0000-0000-0000610D0000}"/>
    <cellStyle name="Calcul 3 2 9 4 2" xfId="1809" xr:uid="{00000000-0005-0000-0000-0000620D0000}"/>
    <cellStyle name="Calcul 3 2 9 4 2 2" xfId="22329" xr:uid="{00000000-0005-0000-0000-0000630D0000}"/>
    <cellStyle name="Calcul 3 2 9 4 3" xfId="22328" xr:uid="{00000000-0005-0000-0000-0000640D0000}"/>
    <cellStyle name="Calcul 3 2 9 5" xfId="1810" xr:uid="{00000000-0005-0000-0000-0000650D0000}"/>
    <cellStyle name="Calcul 3 2 9 5 2" xfId="22330" xr:uid="{00000000-0005-0000-0000-0000660D0000}"/>
    <cellStyle name="Calcul 3 2 9 6" xfId="1811" xr:uid="{00000000-0005-0000-0000-0000670D0000}"/>
    <cellStyle name="Calcul 3 2 9 6 2" xfId="22331" xr:uid="{00000000-0005-0000-0000-0000680D0000}"/>
    <cellStyle name="Calcul 3 2 9 7" xfId="1812" xr:uid="{00000000-0005-0000-0000-0000690D0000}"/>
    <cellStyle name="Calcul 3 2 9 7 2" xfId="22332" xr:uid="{00000000-0005-0000-0000-00006A0D0000}"/>
    <cellStyle name="Calcul 3 2 9 8" xfId="1813" xr:uid="{00000000-0005-0000-0000-00006B0D0000}"/>
    <cellStyle name="Calcul 3 2 9 8 2" xfId="22333" xr:uid="{00000000-0005-0000-0000-00006C0D0000}"/>
    <cellStyle name="Calcul 3 2 9 9" xfId="1814" xr:uid="{00000000-0005-0000-0000-00006D0D0000}"/>
    <cellStyle name="Calcul 3 2 9 9 2" xfId="22334" xr:uid="{00000000-0005-0000-0000-00006E0D0000}"/>
    <cellStyle name="Calcul 3 20" xfId="1815" xr:uid="{00000000-0005-0000-0000-00006F0D0000}"/>
    <cellStyle name="Calcul 3 20 2" xfId="1816" xr:uid="{00000000-0005-0000-0000-0000700D0000}"/>
    <cellStyle name="Calcul 3 20 2 2" xfId="22336" xr:uid="{00000000-0005-0000-0000-0000710D0000}"/>
    <cellStyle name="Calcul 3 20 3" xfId="22335" xr:uid="{00000000-0005-0000-0000-0000720D0000}"/>
    <cellStyle name="Calcul 3 21" xfId="1817" xr:uid="{00000000-0005-0000-0000-0000730D0000}"/>
    <cellStyle name="Calcul 3 21 2" xfId="22337" xr:uid="{00000000-0005-0000-0000-0000740D0000}"/>
    <cellStyle name="Calcul 3 22" xfId="1818" xr:uid="{00000000-0005-0000-0000-0000750D0000}"/>
    <cellStyle name="Calcul 3 22 2" xfId="22338" xr:uid="{00000000-0005-0000-0000-0000760D0000}"/>
    <cellStyle name="Calcul 3 23" xfId="1819" xr:uid="{00000000-0005-0000-0000-0000770D0000}"/>
    <cellStyle name="Calcul 3 23 2" xfId="22339" xr:uid="{00000000-0005-0000-0000-0000780D0000}"/>
    <cellStyle name="Calcul 3 24" xfId="1820" xr:uid="{00000000-0005-0000-0000-0000790D0000}"/>
    <cellStyle name="Calcul 3 24 2" xfId="22340" xr:uid="{00000000-0005-0000-0000-00007A0D0000}"/>
    <cellStyle name="Calcul 3 25" xfId="1821" xr:uid="{00000000-0005-0000-0000-00007B0D0000}"/>
    <cellStyle name="Calcul 3 25 2" xfId="22341" xr:uid="{00000000-0005-0000-0000-00007C0D0000}"/>
    <cellStyle name="Calcul 3 3" xfId="1822" xr:uid="{00000000-0005-0000-0000-00007D0D0000}"/>
    <cellStyle name="Calcul 3 3 10" xfId="1823" xr:uid="{00000000-0005-0000-0000-00007E0D0000}"/>
    <cellStyle name="Calcul 3 3 10 2" xfId="22342" xr:uid="{00000000-0005-0000-0000-00007F0D0000}"/>
    <cellStyle name="Calcul 3 3 11" xfId="1824" xr:uid="{00000000-0005-0000-0000-0000800D0000}"/>
    <cellStyle name="Calcul 3 3 11 2" xfId="22343" xr:uid="{00000000-0005-0000-0000-0000810D0000}"/>
    <cellStyle name="Calcul 3 3 12" xfId="1825" xr:uid="{00000000-0005-0000-0000-0000820D0000}"/>
    <cellStyle name="Calcul 3 3 12 2" xfId="22344" xr:uid="{00000000-0005-0000-0000-0000830D0000}"/>
    <cellStyle name="Calcul 3 3 13" xfId="1826" xr:uid="{00000000-0005-0000-0000-0000840D0000}"/>
    <cellStyle name="Calcul 3 3 13 2" xfId="22345" xr:uid="{00000000-0005-0000-0000-0000850D0000}"/>
    <cellStyle name="Calcul 3 3 2" xfId="1827" xr:uid="{00000000-0005-0000-0000-0000860D0000}"/>
    <cellStyle name="Calcul 3 3 2 10" xfId="1828" xr:uid="{00000000-0005-0000-0000-0000870D0000}"/>
    <cellStyle name="Calcul 3 3 2 10 2" xfId="22347" xr:uid="{00000000-0005-0000-0000-0000880D0000}"/>
    <cellStyle name="Calcul 3 3 2 11" xfId="22346" xr:uid="{00000000-0005-0000-0000-0000890D0000}"/>
    <cellStyle name="Calcul 3 3 2 2" xfId="1829" xr:uid="{00000000-0005-0000-0000-00008A0D0000}"/>
    <cellStyle name="Calcul 3 3 2 2 2" xfId="1830" xr:uid="{00000000-0005-0000-0000-00008B0D0000}"/>
    <cellStyle name="Calcul 3 3 2 2 2 2" xfId="22349" xr:uid="{00000000-0005-0000-0000-00008C0D0000}"/>
    <cellStyle name="Calcul 3 3 2 2 3" xfId="1831" xr:uid="{00000000-0005-0000-0000-00008D0D0000}"/>
    <cellStyle name="Calcul 3 3 2 2 3 2" xfId="22350" xr:uid="{00000000-0005-0000-0000-00008E0D0000}"/>
    <cellStyle name="Calcul 3 3 2 2 4" xfId="1832" xr:uid="{00000000-0005-0000-0000-00008F0D0000}"/>
    <cellStyle name="Calcul 3 3 2 2 4 2" xfId="22351" xr:uid="{00000000-0005-0000-0000-0000900D0000}"/>
    <cellStyle name="Calcul 3 3 2 2 5" xfId="1833" xr:uid="{00000000-0005-0000-0000-0000910D0000}"/>
    <cellStyle name="Calcul 3 3 2 2 5 2" xfId="22352" xr:uid="{00000000-0005-0000-0000-0000920D0000}"/>
    <cellStyle name="Calcul 3 3 2 2 6" xfId="1834" xr:uid="{00000000-0005-0000-0000-0000930D0000}"/>
    <cellStyle name="Calcul 3 3 2 2 6 2" xfId="22353" xr:uid="{00000000-0005-0000-0000-0000940D0000}"/>
    <cellStyle name="Calcul 3 3 2 2 7" xfId="1835" xr:uid="{00000000-0005-0000-0000-0000950D0000}"/>
    <cellStyle name="Calcul 3 3 2 2 7 2" xfId="22354" xr:uid="{00000000-0005-0000-0000-0000960D0000}"/>
    <cellStyle name="Calcul 3 3 2 2 8" xfId="1836" xr:uid="{00000000-0005-0000-0000-0000970D0000}"/>
    <cellStyle name="Calcul 3 3 2 2 8 2" xfId="22355" xr:uid="{00000000-0005-0000-0000-0000980D0000}"/>
    <cellStyle name="Calcul 3 3 2 2 9" xfId="22348" xr:uid="{00000000-0005-0000-0000-0000990D0000}"/>
    <cellStyle name="Calcul 3 3 2 3" xfId="1837" xr:uid="{00000000-0005-0000-0000-00009A0D0000}"/>
    <cellStyle name="Calcul 3 3 2 3 2" xfId="1838" xr:uid="{00000000-0005-0000-0000-00009B0D0000}"/>
    <cellStyle name="Calcul 3 3 2 3 2 2" xfId="22357" xr:uid="{00000000-0005-0000-0000-00009C0D0000}"/>
    <cellStyle name="Calcul 3 3 2 3 3" xfId="1839" xr:uid="{00000000-0005-0000-0000-00009D0D0000}"/>
    <cellStyle name="Calcul 3 3 2 3 3 2" xfId="22358" xr:uid="{00000000-0005-0000-0000-00009E0D0000}"/>
    <cellStyle name="Calcul 3 3 2 3 4" xfId="1840" xr:uid="{00000000-0005-0000-0000-00009F0D0000}"/>
    <cellStyle name="Calcul 3 3 2 3 4 2" xfId="22359" xr:uid="{00000000-0005-0000-0000-0000A00D0000}"/>
    <cellStyle name="Calcul 3 3 2 3 5" xfId="1841" xr:uid="{00000000-0005-0000-0000-0000A10D0000}"/>
    <cellStyle name="Calcul 3 3 2 3 5 2" xfId="22360" xr:uid="{00000000-0005-0000-0000-0000A20D0000}"/>
    <cellStyle name="Calcul 3 3 2 3 6" xfId="1842" xr:uid="{00000000-0005-0000-0000-0000A30D0000}"/>
    <cellStyle name="Calcul 3 3 2 3 6 2" xfId="22361" xr:uid="{00000000-0005-0000-0000-0000A40D0000}"/>
    <cellStyle name="Calcul 3 3 2 3 7" xfId="1843" xr:uid="{00000000-0005-0000-0000-0000A50D0000}"/>
    <cellStyle name="Calcul 3 3 2 3 7 2" xfId="22362" xr:uid="{00000000-0005-0000-0000-0000A60D0000}"/>
    <cellStyle name="Calcul 3 3 2 3 8" xfId="22356" xr:uid="{00000000-0005-0000-0000-0000A70D0000}"/>
    <cellStyle name="Calcul 3 3 2 4" xfId="1844" xr:uid="{00000000-0005-0000-0000-0000A80D0000}"/>
    <cellStyle name="Calcul 3 3 2 4 2" xfId="1845" xr:uid="{00000000-0005-0000-0000-0000A90D0000}"/>
    <cellStyle name="Calcul 3 3 2 4 2 2" xfId="22364" xr:uid="{00000000-0005-0000-0000-0000AA0D0000}"/>
    <cellStyle name="Calcul 3 3 2 4 3" xfId="22363" xr:uid="{00000000-0005-0000-0000-0000AB0D0000}"/>
    <cellStyle name="Calcul 3 3 2 5" xfId="1846" xr:uid="{00000000-0005-0000-0000-0000AC0D0000}"/>
    <cellStyle name="Calcul 3 3 2 5 2" xfId="22365" xr:uid="{00000000-0005-0000-0000-0000AD0D0000}"/>
    <cellStyle name="Calcul 3 3 2 6" xfId="1847" xr:uid="{00000000-0005-0000-0000-0000AE0D0000}"/>
    <cellStyle name="Calcul 3 3 2 6 2" xfId="22366" xr:uid="{00000000-0005-0000-0000-0000AF0D0000}"/>
    <cellStyle name="Calcul 3 3 2 7" xfId="1848" xr:uid="{00000000-0005-0000-0000-0000B00D0000}"/>
    <cellStyle name="Calcul 3 3 2 7 2" xfId="22367" xr:uid="{00000000-0005-0000-0000-0000B10D0000}"/>
    <cellStyle name="Calcul 3 3 2 8" xfId="1849" xr:uid="{00000000-0005-0000-0000-0000B20D0000}"/>
    <cellStyle name="Calcul 3 3 2 8 2" xfId="22368" xr:uid="{00000000-0005-0000-0000-0000B30D0000}"/>
    <cellStyle name="Calcul 3 3 2 9" xfId="1850" xr:uid="{00000000-0005-0000-0000-0000B40D0000}"/>
    <cellStyle name="Calcul 3 3 2 9 2" xfId="22369" xr:uid="{00000000-0005-0000-0000-0000B50D0000}"/>
    <cellStyle name="Calcul 3 3 3" xfId="1851" xr:uid="{00000000-0005-0000-0000-0000B60D0000}"/>
    <cellStyle name="Calcul 3 3 3 10" xfId="1852" xr:uid="{00000000-0005-0000-0000-0000B70D0000}"/>
    <cellStyle name="Calcul 3 3 3 10 2" xfId="22371" xr:uid="{00000000-0005-0000-0000-0000B80D0000}"/>
    <cellStyle name="Calcul 3 3 3 11" xfId="22370" xr:uid="{00000000-0005-0000-0000-0000B90D0000}"/>
    <cellStyle name="Calcul 3 3 3 2" xfId="1853" xr:uid="{00000000-0005-0000-0000-0000BA0D0000}"/>
    <cellStyle name="Calcul 3 3 3 2 2" xfId="1854" xr:uid="{00000000-0005-0000-0000-0000BB0D0000}"/>
    <cellStyle name="Calcul 3 3 3 2 2 2" xfId="22373" xr:uid="{00000000-0005-0000-0000-0000BC0D0000}"/>
    <cellStyle name="Calcul 3 3 3 2 3" xfId="1855" xr:uid="{00000000-0005-0000-0000-0000BD0D0000}"/>
    <cellStyle name="Calcul 3 3 3 2 3 2" xfId="22374" xr:uid="{00000000-0005-0000-0000-0000BE0D0000}"/>
    <cellStyle name="Calcul 3 3 3 2 4" xfId="1856" xr:uid="{00000000-0005-0000-0000-0000BF0D0000}"/>
    <cellStyle name="Calcul 3 3 3 2 4 2" xfId="22375" xr:uid="{00000000-0005-0000-0000-0000C00D0000}"/>
    <cellStyle name="Calcul 3 3 3 2 5" xfId="1857" xr:uid="{00000000-0005-0000-0000-0000C10D0000}"/>
    <cellStyle name="Calcul 3 3 3 2 5 2" xfId="22376" xr:uid="{00000000-0005-0000-0000-0000C20D0000}"/>
    <cellStyle name="Calcul 3 3 3 2 6" xfId="1858" xr:uid="{00000000-0005-0000-0000-0000C30D0000}"/>
    <cellStyle name="Calcul 3 3 3 2 6 2" xfId="22377" xr:uid="{00000000-0005-0000-0000-0000C40D0000}"/>
    <cellStyle name="Calcul 3 3 3 2 7" xfId="1859" xr:uid="{00000000-0005-0000-0000-0000C50D0000}"/>
    <cellStyle name="Calcul 3 3 3 2 7 2" xfId="22378" xr:uid="{00000000-0005-0000-0000-0000C60D0000}"/>
    <cellStyle name="Calcul 3 3 3 2 8" xfId="1860" xr:uid="{00000000-0005-0000-0000-0000C70D0000}"/>
    <cellStyle name="Calcul 3 3 3 2 8 2" xfId="22379" xr:uid="{00000000-0005-0000-0000-0000C80D0000}"/>
    <cellStyle name="Calcul 3 3 3 2 9" xfId="22372" xr:uid="{00000000-0005-0000-0000-0000C90D0000}"/>
    <cellStyle name="Calcul 3 3 3 3" xfId="1861" xr:uid="{00000000-0005-0000-0000-0000CA0D0000}"/>
    <cellStyle name="Calcul 3 3 3 3 2" xfId="1862" xr:uid="{00000000-0005-0000-0000-0000CB0D0000}"/>
    <cellStyle name="Calcul 3 3 3 3 2 2" xfId="22381" xr:uid="{00000000-0005-0000-0000-0000CC0D0000}"/>
    <cellStyle name="Calcul 3 3 3 3 3" xfId="1863" xr:uid="{00000000-0005-0000-0000-0000CD0D0000}"/>
    <cellStyle name="Calcul 3 3 3 3 3 2" xfId="22382" xr:uid="{00000000-0005-0000-0000-0000CE0D0000}"/>
    <cellStyle name="Calcul 3 3 3 3 4" xfId="1864" xr:uid="{00000000-0005-0000-0000-0000CF0D0000}"/>
    <cellStyle name="Calcul 3 3 3 3 4 2" xfId="22383" xr:uid="{00000000-0005-0000-0000-0000D00D0000}"/>
    <cellStyle name="Calcul 3 3 3 3 5" xfId="1865" xr:uid="{00000000-0005-0000-0000-0000D10D0000}"/>
    <cellStyle name="Calcul 3 3 3 3 5 2" xfId="22384" xr:uid="{00000000-0005-0000-0000-0000D20D0000}"/>
    <cellStyle name="Calcul 3 3 3 3 6" xfId="1866" xr:uid="{00000000-0005-0000-0000-0000D30D0000}"/>
    <cellStyle name="Calcul 3 3 3 3 6 2" xfId="22385" xr:uid="{00000000-0005-0000-0000-0000D40D0000}"/>
    <cellStyle name="Calcul 3 3 3 3 7" xfId="1867" xr:uid="{00000000-0005-0000-0000-0000D50D0000}"/>
    <cellStyle name="Calcul 3 3 3 3 7 2" xfId="22386" xr:uid="{00000000-0005-0000-0000-0000D60D0000}"/>
    <cellStyle name="Calcul 3 3 3 3 8" xfId="22380" xr:uid="{00000000-0005-0000-0000-0000D70D0000}"/>
    <cellStyle name="Calcul 3 3 3 4" xfId="1868" xr:uid="{00000000-0005-0000-0000-0000D80D0000}"/>
    <cellStyle name="Calcul 3 3 3 4 2" xfId="1869" xr:uid="{00000000-0005-0000-0000-0000D90D0000}"/>
    <cellStyle name="Calcul 3 3 3 4 2 2" xfId="22388" xr:uid="{00000000-0005-0000-0000-0000DA0D0000}"/>
    <cellStyle name="Calcul 3 3 3 4 3" xfId="22387" xr:uid="{00000000-0005-0000-0000-0000DB0D0000}"/>
    <cellStyle name="Calcul 3 3 3 5" xfId="1870" xr:uid="{00000000-0005-0000-0000-0000DC0D0000}"/>
    <cellStyle name="Calcul 3 3 3 5 2" xfId="22389" xr:uid="{00000000-0005-0000-0000-0000DD0D0000}"/>
    <cellStyle name="Calcul 3 3 3 6" xfId="1871" xr:uid="{00000000-0005-0000-0000-0000DE0D0000}"/>
    <cellStyle name="Calcul 3 3 3 6 2" xfId="22390" xr:uid="{00000000-0005-0000-0000-0000DF0D0000}"/>
    <cellStyle name="Calcul 3 3 3 7" xfId="1872" xr:uid="{00000000-0005-0000-0000-0000E00D0000}"/>
    <cellStyle name="Calcul 3 3 3 7 2" xfId="22391" xr:uid="{00000000-0005-0000-0000-0000E10D0000}"/>
    <cellStyle name="Calcul 3 3 3 8" xfId="1873" xr:uid="{00000000-0005-0000-0000-0000E20D0000}"/>
    <cellStyle name="Calcul 3 3 3 8 2" xfId="22392" xr:uid="{00000000-0005-0000-0000-0000E30D0000}"/>
    <cellStyle name="Calcul 3 3 3 9" xfId="1874" xr:uid="{00000000-0005-0000-0000-0000E40D0000}"/>
    <cellStyle name="Calcul 3 3 3 9 2" xfId="22393" xr:uid="{00000000-0005-0000-0000-0000E50D0000}"/>
    <cellStyle name="Calcul 3 3 4" xfId="1875" xr:uid="{00000000-0005-0000-0000-0000E60D0000}"/>
    <cellStyle name="Calcul 3 3 4 10" xfId="1876" xr:uid="{00000000-0005-0000-0000-0000E70D0000}"/>
    <cellStyle name="Calcul 3 3 4 10 2" xfId="22395" xr:uid="{00000000-0005-0000-0000-0000E80D0000}"/>
    <cellStyle name="Calcul 3 3 4 11" xfId="22394" xr:uid="{00000000-0005-0000-0000-0000E90D0000}"/>
    <cellStyle name="Calcul 3 3 4 2" xfId="1877" xr:uid="{00000000-0005-0000-0000-0000EA0D0000}"/>
    <cellStyle name="Calcul 3 3 4 2 2" xfId="1878" xr:uid="{00000000-0005-0000-0000-0000EB0D0000}"/>
    <cellStyle name="Calcul 3 3 4 2 2 2" xfId="22397" xr:uid="{00000000-0005-0000-0000-0000EC0D0000}"/>
    <cellStyle name="Calcul 3 3 4 2 3" xfId="1879" xr:uid="{00000000-0005-0000-0000-0000ED0D0000}"/>
    <cellStyle name="Calcul 3 3 4 2 3 2" xfId="22398" xr:uid="{00000000-0005-0000-0000-0000EE0D0000}"/>
    <cellStyle name="Calcul 3 3 4 2 4" xfId="1880" xr:uid="{00000000-0005-0000-0000-0000EF0D0000}"/>
    <cellStyle name="Calcul 3 3 4 2 4 2" xfId="22399" xr:uid="{00000000-0005-0000-0000-0000F00D0000}"/>
    <cellStyle name="Calcul 3 3 4 2 5" xfId="1881" xr:uid="{00000000-0005-0000-0000-0000F10D0000}"/>
    <cellStyle name="Calcul 3 3 4 2 5 2" xfId="22400" xr:uid="{00000000-0005-0000-0000-0000F20D0000}"/>
    <cellStyle name="Calcul 3 3 4 2 6" xfId="1882" xr:uid="{00000000-0005-0000-0000-0000F30D0000}"/>
    <cellStyle name="Calcul 3 3 4 2 6 2" xfId="22401" xr:uid="{00000000-0005-0000-0000-0000F40D0000}"/>
    <cellStyle name="Calcul 3 3 4 2 7" xfId="1883" xr:uid="{00000000-0005-0000-0000-0000F50D0000}"/>
    <cellStyle name="Calcul 3 3 4 2 7 2" xfId="22402" xr:uid="{00000000-0005-0000-0000-0000F60D0000}"/>
    <cellStyle name="Calcul 3 3 4 2 8" xfId="1884" xr:uid="{00000000-0005-0000-0000-0000F70D0000}"/>
    <cellStyle name="Calcul 3 3 4 2 8 2" xfId="22403" xr:uid="{00000000-0005-0000-0000-0000F80D0000}"/>
    <cellStyle name="Calcul 3 3 4 2 9" xfId="22396" xr:uid="{00000000-0005-0000-0000-0000F90D0000}"/>
    <cellStyle name="Calcul 3 3 4 3" xfId="1885" xr:uid="{00000000-0005-0000-0000-0000FA0D0000}"/>
    <cellStyle name="Calcul 3 3 4 3 2" xfId="1886" xr:uid="{00000000-0005-0000-0000-0000FB0D0000}"/>
    <cellStyle name="Calcul 3 3 4 3 2 2" xfId="22405" xr:uid="{00000000-0005-0000-0000-0000FC0D0000}"/>
    <cellStyle name="Calcul 3 3 4 3 3" xfId="1887" xr:uid="{00000000-0005-0000-0000-0000FD0D0000}"/>
    <cellStyle name="Calcul 3 3 4 3 3 2" xfId="22406" xr:uid="{00000000-0005-0000-0000-0000FE0D0000}"/>
    <cellStyle name="Calcul 3 3 4 3 4" xfId="1888" xr:uid="{00000000-0005-0000-0000-0000FF0D0000}"/>
    <cellStyle name="Calcul 3 3 4 3 4 2" xfId="22407" xr:uid="{00000000-0005-0000-0000-0000000E0000}"/>
    <cellStyle name="Calcul 3 3 4 3 5" xfId="1889" xr:uid="{00000000-0005-0000-0000-0000010E0000}"/>
    <cellStyle name="Calcul 3 3 4 3 5 2" xfId="22408" xr:uid="{00000000-0005-0000-0000-0000020E0000}"/>
    <cellStyle name="Calcul 3 3 4 3 6" xfId="1890" xr:uid="{00000000-0005-0000-0000-0000030E0000}"/>
    <cellStyle name="Calcul 3 3 4 3 6 2" xfId="22409" xr:uid="{00000000-0005-0000-0000-0000040E0000}"/>
    <cellStyle name="Calcul 3 3 4 3 7" xfId="1891" xr:uid="{00000000-0005-0000-0000-0000050E0000}"/>
    <cellStyle name="Calcul 3 3 4 3 7 2" xfId="22410" xr:uid="{00000000-0005-0000-0000-0000060E0000}"/>
    <cellStyle name="Calcul 3 3 4 3 8" xfId="22404" xr:uid="{00000000-0005-0000-0000-0000070E0000}"/>
    <cellStyle name="Calcul 3 3 4 4" xfId="1892" xr:uid="{00000000-0005-0000-0000-0000080E0000}"/>
    <cellStyle name="Calcul 3 3 4 4 2" xfId="1893" xr:uid="{00000000-0005-0000-0000-0000090E0000}"/>
    <cellStyle name="Calcul 3 3 4 4 2 2" xfId="22412" xr:uid="{00000000-0005-0000-0000-00000A0E0000}"/>
    <cellStyle name="Calcul 3 3 4 4 3" xfId="22411" xr:uid="{00000000-0005-0000-0000-00000B0E0000}"/>
    <cellStyle name="Calcul 3 3 4 5" xfId="1894" xr:uid="{00000000-0005-0000-0000-00000C0E0000}"/>
    <cellStyle name="Calcul 3 3 4 5 2" xfId="22413" xr:uid="{00000000-0005-0000-0000-00000D0E0000}"/>
    <cellStyle name="Calcul 3 3 4 6" xfId="1895" xr:uid="{00000000-0005-0000-0000-00000E0E0000}"/>
    <cellStyle name="Calcul 3 3 4 6 2" xfId="22414" xr:uid="{00000000-0005-0000-0000-00000F0E0000}"/>
    <cellStyle name="Calcul 3 3 4 7" xfId="1896" xr:uid="{00000000-0005-0000-0000-0000100E0000}"/>
    <cellStyle name="Calcul 3 3 4 7 2" xfId="22415" xr:uid="{00000000-0005-0000-0000-0000110E0000}"/>
    <cellStyle name="Calcul 3 3 4 8" xfId="1897" xr:uid="{00000000-0005-0000-0000-0000120E0000}"/>
    <cellStyle name="Calcul 3 3 4 8 2" xfId="22416" xr:uid="{00000000-0005-0000-0000-0000130E0000}"/>
    <cellStyle name="Calcul 3 3 4 9" xfId="1898" xr:uid="{00000000-0005-0000-0000-0000140E0000}"/>
    <cellStyle name="Calcul 3 3 4 9 2" xfId="22417" xr:uid="{00000000-0005-0000-0000-0000150E0000}"/>
    <cellStyle name="Calcul 3 3 5" xfId="1899" xr:uid="{00000000-0005-0000-0000-0000160E0000}"/>
    <cellStyle name="Calcul 3 3 5 2" xfId="1900" xr:uid="{00000000-0005-0000-0000-0000170E0000}"/>
    <cellStyle name="Calcul 3 3 5 2 2" xfId="22419" xr:uid="{00000000-0005-0000-0000-0000180E0000}"/>
    <cellStyle name="Calcul 3 3 5 3" xfId="1901" xr:uid="{00000000-0005-0000-0000-0000190E0000}"/>
    <cellStyle name="Calcul 3 3 5 3 2" xfId="22420" xr:uid="{00000000-0005-0000-0000-00001A0E0000}"/>
    <cellStyle name="Calcul 3 3 5 4" xfId="1902" xr:uid="{00000000-0005-0000-0000-00001B0E0000}"/>
    <cellStyle name="Calcul 3 3 5 4 2" xfId="22421" xr:uid="{00000000-0005-0000-0000-00001C0E0000}"/>
    <cellStyle name="Calcul 3 3 5 5" xfId="1903" xr:uid="{00000000-0005-0000-0000-00001D0E0000}"/>
    <cellStyle name="Calcul 3 3 5 5 2" xfId="22422" xr:uid="{00000000-0005-0000-0000-00001E0E0000}"/>
    <cellStyle name="Calcul 3 3 5 6" xfId="1904" xr:uid="{00000000-0005-0000-0000-00001F0E0000}"/>
    <cellStyle name="Calcul 3 3 5 6 2" xfId="22423" xr:uid="{00000000-0005-0000-0000-0000200E0000}"/>
    <cellStyle name="Calcul 3 3 5 7" xfId="1905" xr:uid="{00000000-0005-0000-0000-0000210E0000}"/>
    <cellStyle name="Calcul 3 3 5 7 2" xfId="22424" xr:uid="{00000000-0005-0000-0000-0000220E0000}"/>
    <cellStyle name="Calcul 3 3 5 8" xfId="1906" xr:uid="{00000000-0005-0000-0000-0000230E0000}"/>
    <cellStyle name="Calcul 3 3 5 8 2" xfId="22425" xr:uid="{00000000-0005-0000-0000-0000240E0000}"/>
    <cellStyle name="Calcul 3 3 5 9" xfId="22418" xr:uid="{00000000-0005-0000-0000-0000250E0000}"/>
    <cellStyle name="Calcul 3 3 6" xfId="1907" xr:uid="{00000000-0005-0000-0000-0000260E0000}"/>
    <cellStyle name="Calcul 3 3 6 2" xfId="1908" xr:uid="{00000000-0005-0000-0000-0000270E0000}"/>
    <cellStyle name="Calcul 3 3 6 2 2" xfId="22427" xr:uid="{00000000-0005-0000-0000-0000280E0000}"/>
    <cellStyle name="Calcul 3 3 6 3" xfId="1909" xr:uid="{00000000-0005-0000-0000-0000290E0000}"/>
    <cellStyle name="Calcul 3 3 6 3 2" xfId="22428" xr:uid="{00000000-0005-0000-0000-00002A0E0000}"/>
    <cellStyle name="Calcul 3 3 6 4" xfId="1910" xr:uid="{00000000-0005-0000-0000-00002B0E0000}"/>
    <cellStyle name="Calcul 3 3 6 4 2" xfId="22429" xr:uid="{00000000-0005-0000-0000-00002C0E0000}"/>
    <cellStyle name="Calcul 3 3 6 5" xfId="1911" xr:uid="{00000000-0005-0000-0000-00002D0E0000}"/>
    <cellStyle name="Calcul 3 3 6 5 2" xfId="22430" xr:uid="{00000000-0005-0000-0000-00002E0E0000}"/>
    <cellStyle name="Calcul 3 3 6 6" xfId="1912" xr:uid="{00000000-0005-0000-0000-00002F0E0000}"/>
    <cellStyle name="Calcul 3 3 6 6 2" xfId="22431" xr:uid="{00000000-0005-0000-0000-0000300E0000}"/>
    <cellStyle name="Calcul 3 3 6 7" xfId="1913" xr:uid="{00000000-0005-0000-0000-0000310E0000}"/>
    <cellStyle name="Calcul 3 3 6 7 2" xfId="22432" xr:uid="{00000000-0005-0000-0000-0000320E0000}"/>
    <cellStyle name="Calcul 3 3 6 8" xfId="22426" xr:uid="{00000000-0005-0000-0000-0000330E0000}"/>
    <cellStyle name="Calcul 3 3 7" xfId="1914" xr:uid="{00000000-0005-0000-0000-0000340E0000}"/>
    <cellStyle name="Calcul 3 3 7 2" xfId="1915" xr:uid="{00000000-0005-0000-0000-0000350E0000}"/>
    <cellStyle name="Calcul 3 3 7 2 2" xfId="22434" xr:uid="{00000000-0005-0000-0000-0000360E0000}"/>
    <cellStyle name="Calcul 3 3 7 3" xfId="22433" xr:uid="{00000000-0005-0000-0000-0000370E0000}"/>
    <cellStyle name="Calcul 3 3 8" xfId="1916" xr:uid="{00000000-0005-0000-0000-0000380E0000}"/>
    <cellStyle name="Calcul 3 3 8 2" xfId="22435" xr:uid="{00000000-0005-0000-0000-0000390E0000}"/>
    <cellStyle name="Calcul 3 3 9" xfId="1917" xr:uid="{00000000-0005-0000-0000-00003A0E0000}"/>
    <cellStyle name="Calcul 3 3 9 2" xfId="22436" xr:uid="{00000000-0005-0000-0000-00003B0E0000}"/>
    <cellStyle name="Calcul 3 4" xfId="1918" xr:uid="{00000000-0005-0000-0000-00003C0E0000}"/>
    <cellStyle name="Calcul 3 4 10" xfId="1919" xr:uid="{00000000-0005-0000-0000-00003D0E0000}"/>
    <cellStyle name="Calcul 3 4 10 2" xfId="22437" xr:uid="{00000000-0005-0000-0000-00003E0E0000}"/>
    <cellStyle name="Calcul 3 4 2" xfId="1920" xr:uid="{00000000-0005-0000-0000-00003F0E0000}"/>
    <cellStyle name="Calcul 3 4 2 2" xfId="1921" xr:uid="{00000000-0005-0000-0000-0000400E0000}"/>
    <cellStyle name="Calcul 3 4 2 2 2" xfId="22439" xr:uid="{00000000-0005-0000-0000-0000410E0000}"/>
    <cellStyle name="Calcul 3 4 2 3" xfId="1922" xr:uid="{00000000-0005-0000-0000-0000420E0000}"/>
    <cellStyle name="Calcul 3 4 2 3 2" xfId="22440" xr:uid="{00000000-0005-0000-0000-0000430E0000}"/>
    <cellStyle name="Calcul 3 4 2 4" xfId="1923" xr:uid="{00000000-0005-0000-0000-0000440E0000}"/>
    <cellStyle name="Calcul 3 4 2 4 2" xfId="22441" xr:uid="{00000000-0005-0000-0000-0000450E0000}"/>
    <cellStyle name="Calcul 3 4 2 5" xfId="1924" xr:uid="{00000000-0005-0000-0000-0000460E0000}"/>
    <cellStyle name="Calcul 3 4 2 5 2" xfId="22442" xr:uid="{00000000-0005-0000-0000-0000470E0000}"/>
    <cellStyle name="Calcul 3 4 2 6" xfId="1925" xr:uid="{00000000-0005-0000-0000-0000480E0000}"/>
    <cellStyle name="Calcul 3 4 2 6 2" xfId="22443" xr:uid="{00000000-0005-0000-0000-0000490E0000}"/>
    <cellStyle name="Calcul 3 4 2 7" xfId="1926" xr:uid="{00000000-0005-0000-0000-00004A0E0000}"/>
    <cellStyle name="Calcul 3 4 2 7 2" xfId="22444" xr:uid="{00000000-0005-0000-0000-00004B0E0000}"/>
    <cellStyle name="Calcul 3 4 2 8" xfId="1927" xr:uid="{00000000-0005-0000-0000-00004C0E0000}"/>
    <cellStyle name="Calcul 3 4 2 8 2" xfId="22445" xr:uid="{00000000-0005-0000-0000-00004D0E0000}"/>
    <cellStyle name="Calcul 3 4 2 9" xfId="22438" xr:uid="{00000000-0005-0000-0000-00004E0E0000}"/>
    <cellStyle name="Calcul 3 4 3" xfId="1928" xr:uid="{00000000-0005-0000-0000-00004F0E0000}"/>
    <cellStyle name="Calcul 3 4 3 2" xfId="1929" xr:uid="{00000000-0005-0000-0000-0000500E0000}"/>
    <cellStyle name="Calcul 3 4 3 2 2" xfId="22447" xr:uid="{00000000-0005-0000-0000-0000510E0000}"/>
    <cellStyle name="Calcul 3 4 3 3" xfId="1930" xr:uid="{00000000-0005-0000-0000-0000520E0000}"/>
    <cellStyle name="Calcul 3 4 3 3 2" xfId="22448" xr:uid="{00000000-0005-0000-0000-0000530E0000}"/>
    <cellStyle name="Calcul 3 4 3 4" xfId="1931" xr:uid="{00000000-0005-0000-0000-0000540E0000}"/>
    <cellStyle name="Calcul 3 4 3 4 2" xfId="22449" xr:uid="{00000000-0005-0000-0000-0000550E0000}"/>
    <cellStyle name="Calcul 3 4 3 5" xfId="1932" xr:uid="{00000000-0005-0000-0000-0000560E0000}"/>
    <cellStyle name="Calcul 3 4 3 5 2" xfId="22450" xr:uid="{00000000-0005-0000-0000-0000570E0000}"/>
    <cellStyle name="Calcul 3 4 3 6" xfId="1933" xr:uid="{00000000-0005-0000-0000-0000580E0000}"/>
    <cellStyle name="Calcul 3 4 3 6 2" xfId="22451" xr:uid="{00000000-0005-0000-0000-0000590E0000}"/>
    <cellStyle name="Calcul 3 4 3 7" xfId="1934" xr:uid="{00000000-0005-0000-0000-00005A0E0000}"/>
    <cellStyle name="Calcul 3 4 3 7 2" xfId="22452" xr:uid="{00000000-0005-0000-0000-00005B0E0000}"/>
    <cellStyle name="Calcul 3 4 3 8" xfId="22446" xr:uid="{00000000-0005-0000-0000-00005C0E0000}"/>
    <cellStyle name="Calcul 3 4 4" xfId="1935" xr:uid="{00000000-0005-0000-0000-00005D0E0000}"/>
    <cellStyle name="Calcul 3 4 4 2" xfId="1936" xr:uid="{00000000-0005-0000-0000-00005E0E0000}"/>
    <cellStyle name="Calcul 3 4 4 2 2" xfId="22454" xr:uid="{00000000-0005-0000-0000-00005F0E0000}"/>
    <cellStyle name="Calcul 3 4 4 3" xfId="22453" xr:uid="{00000000-0005-0000-0000-0000600E0000}"/>
    <cellStyle name="Calcul 3 4 5" xfId="1937" xr:uid="{00000000-0005-0000-0000-0000610E0000}"/>
    <cellStyle name="Calcul 3 4 5 2" xfId="22455" xr:uid="{00000000-0005-0000-0000-0000620E0000}"/>
    <cellStyle name="Calcul 3 4 6" xfId="1938" xr:uid="{00000000-0005-0000-0000-0000630E0000}"/>
    <cellStyle name="Calcul 3 4 6 2" xfId="22456" xr:uid="{00000000-0005-0000-0000-0000640E0000}"/>
    <cellStyle name="Calcul 3 4 7" xfId="1939" xr:uid="{00000000-0005-0000-0000-0000650E0000}"/>
    <cellStyle name="Calcul 3 4 7 2" xfId="22457" xr:uid="{00000000-0005-0000-0000-0000660E0000}"/>
    <cellStyle name="Calcul 3 4 8" xfId="1940" xr:uid="{00000000-0005-0000-0000-0000670E0000}"/>
    <cellStyle name="Calcul 3 4 8 2" xfId="22458" xr:uid="{00000000-0005-0000-0000-0000680E0000}"/>
    <cellStyle name="Calcul 3 4 9" xfId="1941" xr:uid="{00000000-0005-0000-0000-0000690E0000}"/>
    <cellStyle name="Calcul 3 4 9 2" xfId="22459" xr:uid="{00000000-0005-0000-0000-00006A0E0000}"/>
    <cellStyle name="Calcul 3 5" xfId="1942" xr:uid="{00000000-0005-0000-0000-00006B0E0000}"/>
    <cellStyle name="Calcul 3 5 10" xfId="1943" xr:uid="{00000000-0005-0000-0000-00006C0E0000}"/>
    <cellStyle name="Calcul 3 5 10 2" xfId="22460" xr:uid="{00000000-0005-0000-0000-00006D0E0000}"/>
    <cellStyle name="Calcul 3 5 2" xfId="1944" xr:uid="{00000000-0005-0000-0000-00006E0E0000}"/>
    <cellStyle name="Calcul 3 5 2 2" xfId="1945" xr:uid="{00000000-0005-0000-0000-00006F0E0000}"/>
    <cellStyle name="Calcul 3 5 2 2 2" xfId="22462" xr:uid="{00000000-0005-0000-0000-0000700E0000}"/>
    <cellStyle name="Calcul 3 5 2 3" xfId="1946" xr:uid="{00000000-0005-0000-0000-0000710E0000}"/>
    <cellStyle name="Calcul 3 5 2 3 2" xfId="22463" xr:uid="{00000000-0005-0000-0000-0000720E0000}"/>
    <cellStyle name="Calcul 3 5 2 4" xfId="1947" xr:uid="{00000000-0005-0000-0000-0000730E0000}"/>
    <cellStyle name="Calcul 3 5 2 4 2" xfId="22464" xr:uid="{00000000-0005-0000-0000-0000740E0000}"/>
    <cellStyle name="Calcul 3 5 2 5" xfId="1948" xr:uid="{00000000-0005-0000-0000-0000750E0000}"/>
    <cellStyle name="Calcul 3 5 2 5 2" xfId="22465" xr:uid="{00000000-0005-0000-0000-0000760E0000}"/>
    <cellStyle name="Calcul 3 5 2 6" xfId="1949" xr:uid="{00000000-0005-0000-0000-0000770E0000}"/>
    <cellStyle name="Calcul 3 5 2 6 2" xfId="22466" xr:uid="{00000000-0005-0000-0000-0000780E0000}"/>
    <cellStyle name="Calcul 3 5 2 7" xfId="1950" xr:uid="{00000000-0005-0000-0000-0000790E0000}"/>
    <cellStyle name="Calcul 3 5 2 7 2" xfId="22467" xr:uid="{00000000-0005-0000-0000-00007A0E0000}"/>
    <cellStyle name="Calcul 3 5 2 8" xfId="1951" xr:uid="{00000000-0005-0000-0000-00007B0E0000}"/>
    <cellStyle name="Calcul 3 5 2 8 2" xfId="22468" xr:uid="{00000000-0005-0000-0000-00007C0E0000}"/>
    <cellStyle name="Calcul 3 5 2 9" xfId="22461" xr:uid="{00000000-0005-0000-0000-00007D0E0000}"/>
    <cellStyle name="Calcul 3 5 3" xfId="1952" xr:uid="{00000000-0005-0000-0000-00007E0E0000}"/>
    <cellStyle name="Calcul 3 5 3 2" xfId="1953" xr:uid="{00000000-0005-0000-0000-00007F0E0000}"/>
    <cellStyle name="Calcul 3 5 3 2 2" xfId="22470" xr:uid="{00000000-0005-0000-0000-0000800E0000}"/>
    <cellStyle name="Calcul 3 5 3 3" xfId="1954" xr:uid="{00000000-0005-0000-0000-0000810E0000}"/>
    <cellStyle name="Calcul 3 5 3 3 2" xfId="22471" xr:uid="{00000000-0005-0000-0000-0000820E0000}"/>
    <cellStyle name="Calcul 3 5 3 4" xfId="1955" xr:uid="{00000000-0005-0000-0000-0000830E0000}"/>
    <cellStyle name="Calcul 3 5 3 4 2" xfId="22472" xr:uid="{00000000-0005-0000-0000-0000840E0000}"/>
    <cellStyle name="Calcul 3 5 3 5" xfId="1956" xr:uid="{00000000-0005-0000-0000-0000850E0000}"/>
    <cellStyle name="Calcul 3 5 3 5 2" xfId="22473" xr:uid="{00000000-0005-0000-0000-0000860E0000}"/>
    <cellStyle name="Calcul 3 5 3 6" xfId="1957" xr:uid="{00000000-0005-0000-0000-0000870E0000}"/>
    <cellStyle name="Calcul 3 5 3 6 2" xfId="22474" xr:uid="{00000000-0005-0000-0000-0000880E0000}"/>
    <cellStyle name="Calcul 3 5 3 7" xfId="1958" xr:uid="{00000000-0005-0000-0000-0000890E0000}"/>
    <cellStyle name="Calcul 3 5 3 7 2" xfId="22475" xr:uid="{00000000-0005-0000-0000-00008A0E0000}"/>
    <cellStyle name="Calcul 3 5 3 8" xfId="22469" xr:uid="{00000000-0005-0000-0000-00008B0E0000}"/>
    <cellStyle name="Calcul 3 5 4" xfId="1959" xr:uid="{00000000-0005-0000-0000-00008C0E0000}"/>
    <cellStyle name="Calcul 3 5 4 2" xfId="1960" xr:uid="{00000000-0005-0000-0000-00008D0E0000}"/>
    <cellStyle name="Calcul 3 5 4 2 2" xfId="22477" xr:uid="{00000000-0005-0000-0000-00008E0E0000}"/>
    <cellStyle name="Calcul 3 5 4 3" xfId="22476" xr:uid="{00000000-0005-0000-0000-00008F0E0000}"/>
    <cellStyle name="Calcul 3 5 5" xfId="1961" xr:uid="{00000000-0005-0000-0000-0000900E0000}"/>
    <cellStyle name="Calcul 3 5 5 2" xfId="22478" xr:uid="{00000000-0005-0000-0000-0000910E0000}"/>
    <cellStyle name="Calcul 3 5 6" xfId="1962" xr:uid="{00000000-0005-0000-0000-0000920E0000}"/>
    <cellStyle name="Calcul 3 5 6 2" xfId="22479" xr:uid="{00000000-0005-0000-0000-0000930E0000}"/>
    <cellStyle name="Calcul 3 5 7" xfId="1963" xr:uid="{00000000-0005-0000-0000-0000940E0000}"/>
    <cellStyle name="Calcul 3 5 7 2" xfId="22480" xr:uid="{00000000-0005-0000-0000-0000950E0000}"/>
    <cellStyle name="Calcul 3 5 8" xfId="1964" xr:uid="{00000000-0005-0000-0000-0000960E0000}"/>
    <cellStyle name="Calcul 3 5 8 2" xfId="22481" xr:uid="{00000000-0005-0000-0000-0000970E0000}"/>
    <cellStyle name="Calcul 3 5 9" xfId="1965" xr:uid="{00000000-0005-0000-0000-0000980E0000}"/>
    <cellStyle name="Calcul 3 5 9 2" xfId="22482" xr:uid="{00000000-0005-0000-0000-0000990E0000}"/>
    <cellStyle name="Calcul 3 6" xfId="1966" xr:uid="{00000000-0005-0000-0000-00009A0E0000}"/>
    <cellStyle name="Calcul 3 6 10" xfId="1967" xr:uid="{00000000-0005-0000-0000-00009B0E0000}"/>
    <cellStyle name="Calcul 3 6 10 2" xfId="22483" xr:uid="{00000000-0005-0000-0000-00009C0E0000}"/>
    <cellStyle name="Calcul 3 6 2" xfId="1968" xr:uid="{00000000-0005-0000-0000-00009D0E0000}"/>
    <cellStyle name="Calcul 3 6 2 2" xfId="1969" xr:uid="{00000000-0005-0000-0000-00009E0E0000}"/>
    <cellStyle name="Calcul 3 6 2 2 2" xfId="22485" xr:uid="{00000000-0005-0000-0000-00009F0E0000}"/>
    <cellStyle name="Calcul 3 6 2 3" xfId="1970" xr:uid="{00000000-0005-0000-0000-0000A00E0000}"/>
    <cellStyle name="Calcul 3 6 2 3 2" xfId="22486" xr:uid="{00000000-0005-0000-0000-0000A10E0000}"/>
    <cellStyle name="Calcul 3 6 2 4" xfId="1971" xr:uid="{00000000-0005-0000-0000-0000A20E0000}"/>
    <cellStyle name="Calcul 3 6 2 4 2" xfId="22487" xr:uid="{00000000-0005-0000-0000-0000A30E0000}"/>
    <cellStyle name="Calcul 3 6 2 5" xfId="1972" xr:uid="{00000000-0005-0000-0000-0000A40E0000}"/>
    <cellStyle name="Calcul 3 6 2 5 2" xfId="22488" xr:uid="{00000000-0005-0000-0000-0000A50E0000}"/>
    <cellStyle name="Calcul 3 6 2 6" xfId="1973" xr:uid="{00000000-0005-0000-0000-0000A60E0000}"/>
    <cellStyle name="Calcul 3 6 2 6 2" xfId="22489" xr:uid="{00000000-0005-0000-0000-0000A70E0000}"/>
    <cellStyle name="Calcul 3 6 2 7" xfId="1974" xr:uid="{00000000-0005-0000-0000-0000A80E0000}"/>
    <cellStyle name="Calcul 3 6 2 7 2" xfId="22490" xr:uid="{00000000-0005-0000-0000-0000A90E0000}"/>
    <cellStyle name="Calcul 3 6 2 8" xfId="1975" xr:uid="{00000000-0005-0000-0000-0000AA0E0000}"/>
    <cellStyle name="Calcul 3 6 2 8 2" xfId="22491" xr:uid="{00000000-0005-0000-0000-0000AB0E0000}"/>
    <cellStyle name="Calcul 3 6 2 9" xfId="22484" xr:uid="{00000000-0005-0000-0000-0000AC0E0000}"/>
    <cellStyle name="Calcul 3 6 3" xfId="1976" xr:uid="{00000000-0005-0000-0000-0000AD0E0000}"/>
    <cellStyle name="Calcul 3 6 3 2" xfId="1977" xr:uid="{00000000-0005-0000-0000-0000AE0E0000}"/>
    <cellStyle name="Calcul 3 6 3 2 2" xfId="22493" xr:uid="{00000000-0005-0000-0000-0000AF0E0000}"/>
    <cellStyle name="Calcul 3 6 3 3" xfId="1978" xr:uid="{00000000-0005-0000-0000-0000B00E0000}"/>
    <cellStyle name="Calcul 3 6 3 3 2" xfId="22494" xr:uid="{00000000-0005-0000-0000-0000B10E0000}"/>
    <cellStyle name="Calcul 3 6 3 4" xfId="1979" xr:uid="{00000000-0005-0000-0000-0000B20E0000}"/>
    <cellStyle name="Calcul 3 6 3 4 2" xfId="22495" xr:uid="{00000000-0005-0000-0000-0000B30E0000}"/>
    <cellStyle name="Calcul 3 6 3 5" xfId="1980" xr:uid="{00000000-0005-0000-0000-0000B40E0000}"/>
    <cellStyle name="Calcul 3 6 3 5 2" xfId="22496" xr:uid="{00000000-0005-0000-0000-0000B50E0000}"/>
    <cellStyle name="Calcul 3 6 3 6" xfId="1981" xr:uid="{00000000-0005-0000-0000-0000B60E0000}"/>
    <cellStyle name="Calcul 3 6 3 6 2" xfId="22497" xr:uid="{00000000-0005-0000-0000-0000B70E0000}"/>
    <cellStyle name="Calcul 3 6 3 7" xfId="1982" xr:uid="{00000000-0005-0000-0000-0000B80E0000}"/>
    <cellStyle name="Calcul 3 6 3 7 2" xfId="22498" xr:uid="{00000000-0005-0000-0000-0000B90E0000}"/>
    <cellStyle name="Calcul 3 6 3 8" xfId="22492" xr:uid="{00000000-0005-0000-0000-0000BA0E0000}"/>
    <cellStyle name="Calcul 3 6 4" xfId="1983" xr:uid="{00000000-0005-0000-0000-0000BB0E0000}"/>
    <cellStyle name="Calcul 3 6 4 2" xfId="1984" xr:uid="{00000000-0005-0000-0000-0000BC0E0000}"/>
    <cellStyle name="Calcul 3 6 4 2 2" xfId="22500" xr:uid="{00000000-0005-0000-0000-0000BD0E0000}"/>
    <cellStyle name="Calcul 3 6 4 3" xfId="22499" xr:uid="{00000000-0005-0000-0000-0000BE0E0000}"/>
    <cellStyle name="Calcul 3 6 5" xfId="1985" xr:uid="{00000000-0005-0000-0000-0000BF0E0000}"/>
    <cellStyle name="Calcul 3 6 5 2" xfId="22501" xr:uid="{00000000-0005-0000-0000-0000C00E0000}"/>
    <cellStyle name="Calcul 3 6 6" xfId="1986" xr:uid="{00000000-0005-0000-0000-0000C10E0000}"/>
    <cellStyle name="Calcul 3 6 6 2" xfId="22502" xr:uid="{00000000-0005-0000-0000-0000C20E0000}"/>
    <cellStyle name="Calcul 3 6 7" xfId="1987" xr:uid="{00000000-0005-0000-0000-0000C30E0000}"/>
    <cellStyle name="Calcul 3 6 7 2" xfId="22503" xr:uid="{00000000-0005-0000-0000-0000C40E0000}"/>
    <cellStyle name="Calcul 3 6 8" xfId="1988" xr:uid="{00000000-0005-0000-0000-0000C50E0000}"/>
    <cellStyle name="Calcul 3 6 8 2" xfId="22504" xr:uid="{00000000-0005-0000-0000-0000C60E0000}"/>
    <cellStyle name="Calcul 3 6 9" xfId="1989" xr:uid="{00000000-0005-0000-0000-0000C70E0000}"/>
    <cellStyle name="Calcul 3 6 9 2" xfId="22505" xr:uid="{00000000-0005-0000-0000-0000C80E0000}"/>
    <cellStyle name="Calcul 3 7" xfId="1990" xr:uid="{00000000-0005-0000-0000-0000C90E0000}"/>
    <cellStyle name="Calcul 3 7 10" xfId="1991" xr:uid="{00000000-0005-0000-0000-0000CA0E0000}"/>
    <cellStyle name="Calcul 3 7 10 2" xfId="22507" xr:uid="{00000000-0005-0000-0000-0000CB0E0000}"/>
    <cellStyle name="Calcul 3 7 11" xfId="22506" xr:uid="{00000000-0005-0000-0000-0000CC0E0000}"/>
    <cellStyle name="Calcul 3 7 2" xfId="1992" xr:uid="{00000000-0005-0000-0000-0000CD0E0000}"/>
    <cellStyle name="Calcul 3 7 2 2" xfId="1993" xr:uid="{00000000-0005-0000-0000-0000CE0E0000}"/>
    <cellStyle name="Calcul 3 7 2 2 2" xfId="22509" xr:uid="{00000000-0005-0000-0000-0000CF0E0000}"/>
    <cellStyle name="Calcul 3 7 2 3" xfId="1994" xr:uid="{00000000-0005-0000-0000-0000D00E0000}"/>
    <cellStyle name="Calcul 3 7 2 3 2" xfId="22510" xr:uid="{00000000-0005-0000-0000-0000D10E0000}"/>
    <cellStyle name="Calcul 3 7 2 4" xfId="1995" xr:uid="{00000000-0005-0000-0000-0000D20E0000}"/>
    <cellStyle name="Calcul 3 7 2 4 2" xfId="22511" xr:uid="{00000000-0005-0000-0000-0000D30E0000}"/>
    <cellStyle name="Calcul 3 7 2 5" xfId="1996" xr:uid="{00000000-0005-0000-0000-0000D40E0000}"/>
    <cellStyle name="Calcul 3 7 2 5 2" xfId="22512" xr:uid="{00000000-0005-0000-0000-0000D50E0000}"/>
    <cellStyle name="Calcul 3 7 2 6" xfId="1997" xr:uid="{00000000-0005-0000-0000-0000D60E0000}"/>
    <cellStyle name="Calcul 3 7 2 6 2" xfId="22513" xr:uid="{00000000-0005-0000-0000-0000D70E0000}"/>
    <cellStyle name="Calcul 3 7 2 7" xfId="1998" xr:uid="{00000000-0005-0000-0000-0000D80E0000}"/>
    <cellStyle name="Calcul 3 7 2 7 2" xfId="22514" xr:uid="{00000000-0005-0000-0000-0000D90E0000}"/>
    <cellStyle name="Calcul 3 7 2 8" xfId="1999" xr:uid="{00000000-0005-0000-0000-0000DA0E0000}"/>
    <cellStyle name="Calcul 3 7 2 8 2" xfId="22515" xr:uid="{00000000-0005-0000-0000-0000DB0E0000}"/>
    <cellStyle name="Calcul 3 7 2 9" xfId="22508" xr:uid="{00000000-0005-0000-0000-0000DC0E0000}"/>
    <cellStyle name="Calcul 3 7 3" xfId="2000" xr:uid="{00000000-0005-0000-0000-0000DD0E0000}"/>
    <cellStyle name="Calcul 3 7 3 2" xfId="2001" xr:uid="{00000000-0005-0000-0000-0000DE0E0000}"/>
    <cellStyle name="Calcul 3 7 3 2 2" xfId="22517" xr:uid="{00000000-0005-0000-0000-0000DF0E0000}"/>
    <cellStyle name="Calcul 3 7 3 3" xfId="2002" xr:uid="{00000000-0005-0000-0000-0000E00E0000}"/>
    <cellStyle name="Calcul 3 7 3 3 2" xfId="22518" xr:uid="{00000000-0005-0000-0000-0000E10E0000}"/>
    <cellStyle name="Calcul 3 7 3 4" xfId="2003" xr:uid="{00000000-0005-0000-0000-0000E20E0000}"/>
    <cellStyle name="Calcul 3 7 3 4 2" xfId="22519" xr:uid="{00000000-0005-0000-0000-0000E30E0000}"/>
    <cellStyle name="Calcul 3 7 3 5" xfId="2004" xr:uid="{00000000-0005-0000-0000-0000E40E0000}"/>
    <cellStyle name="Calcul 3 7 3 5 2" xfId="22520" xr:uid="{00000000-0005-0000-0000-0000E50E0000}"/>
    <cellStyle name="Calcul 3 7 3 6" xfId="2005" xr:uid="{00000000-0005-0000-0000-0000E60E0000}"/>
    <cellStyle name="Calcul 3 7 3 6 2" xfId="22521" xr:uid="{00000000-0005-0000-0000-0000E70E0000}"/>
    <cellStyle name="Calcul 3 7 3 7" xfId="2006" xr:uid="{00000000-0005-0000-0000-0000E80E0000}"/>
    <cellStyle name="Calcul 3 7 3 7 2" xfId="22522" xr:uid="{00000000-0005-0000-0000-0000E90E0000}"/>
    <cellStyle name="Calcul 3 7 3 8" xfId="22516" xr:uid="{00000000-0005-0000-0000-0000EA0E0000}"/>
    <cellStyle name="Calcul 3 7 4" xfId="2007" xr:uid="{00000000-0005-0000-0000-0000EB0E0000}"/>
    <cellStyle name="Calcul 3 7 4 2" xfId="2008" xr:uid="{00000000-0005-0000-0000-0000EC0E0000}"/>
    <cellStyle name="Calcul 3 7 4 2 2" xfId="22524" xr:uid="{00000000-0005-0000-0000-0000ED0E0000}"/>
    <cellStyle name="Calcul 3 7 4 3" xfId="22523" xr:uid="{00000000-0005-0000-0000-0000EE0E0000}"/>
    <cellStyle name="Calcul 3 7 5" xfId="2009" xr:uid="{00000000-0005-0000-0000-0000EF0E0000}"/>
    <cellStyle name="Calcul 3 7 5 2" xfId="22525" xr:uid="{00000000-0005-0000-0000-0000F00E0000}"/>
    <cellStyle name="Calcul 3 7 6" xfId="2010" xr:uid="{00000000-0005-0000-0000-0000F10E0000}"/>
    <cellStyle name="Calcul 3 7 6 2" xfId="22526" xr:uid="{00000000-0005-0000-0000-0000F20E0000}"/>
    <cellStyle name="Calcul 3 7 7" xfId="2011" xr:uid="{00000000-0005-0000-0000-0000F30E0000}"/>
    <cellStyle name="Calcul 3 7 7 2" xfId="22527" xr:uid="{00000000-0005-0000-0000-0000F40E0000}"/>
    <cellStyle name="Calcul 3 7 8" xfId="2012" xr:uid="{00000000-0005-0000-0000-0000F50E0000}"/>
    <cellStyle name="Calcul 3 7 8 2" xfId="22528" xr:uid="{00000000-0005-0000-0000-0000F60E0000}"/>
    <cellStyle name="Calcul 3 7 9" xfId="2013" xr:uid="{00000000-0005-0000-0000-0000F70E0000}"/>
    <cellStyle name="Calcul 3 7 9 2" xfId="22529" xr:uid="{00000000-0005-0000-0000-0000F80E0000}"/>
    <cellStyle name="Calcul 3 8" xfId="2014" xr:uid="{00000000-0005-0000-0000-0000F90E0000}"/>
    <cellStyle name="Calcul 3 8 10" xfId="2015" xr:uid="{00000000-0005-0000-0000-0000FA0E0000}"/>
    <cellStyle name="Calcul 3 8 10 2" xfId="22531" xr:uid="{00000000-0005-0000-0000-0000FB0E0000}"/>
    <cellStyle name="Calcul 3 8 11" xfId="22530" xr:uid="{00000000-0005-0000-0000-0000FC0E0000}"/>
    <cellStyle name="Calcul 3 8 2" xfId="2016" xr:uid="{00000000-0005-0000-0000-0000FD0E0000}"/>
    <cellStyle name="Calcul 3 8 2 2" xfId="2017" xr:uid="{00000000-0005-0000-0000-0000FE0E0000}"/>
    <cellStyle name="Calcul 3 8 2 2 2" xfId="22533" xr:uid="{00000000-0005-0000-0000-0000FF0E0000}"/>
    <cellStyle name="Calcul 3 8 2 3" xfId="2018" xr:uid="{00000000-0005-0000-0000-0000000F0000}"/>
    <cellStyle name="Calcul 3 8 2 3 2" xfId="22534" xr:uid="{00000000-0005-0000-0000-0000010F0000}"/>
    <cellStyle name="Calcul 3 8 2 4" xfId="2019" xr:uid="{00000000-0005-0000-0000-0000020F0000}"/>
    <cellStyle name="Calcul 3 8 2 4 2" xfId="22535" xr:uid="{00000000-0005-0000-0000-0000030F0000}"/>
    <cellStyle name="Calcul 3 8 2 5" xfId="2020" xr:uid="{00000000-0005-0000-0000-0000040F0000}"/>
    <cellStyle name="Calcul 3 8 2 5 2" xfId="22536" xr:uid="{00000000-0005-0000-0000-0000050F0000}"/>
    <cellStyle name="Calcul 3 8 2 6" xfId="2021" xr:uid="{00000000-0005-0000-0000-0000060F0000}"/>
    <cellStyle name="Calcul 3 8 2 6 2" xfId="22537" xr:uid="{00000000-0005-0000-0000-0000070F0000}"/>
    <cellStyle name="Calcul 3 8 2 7" xfId="2022" xr:uid="{00000000-0005-0000-0000-0000080F0000}"/>
    <cellStyle name="Calcul 3 8 2 7 2" xfId="22538" xr:uid="{00000000-0005-0000-0000-0000090F0000}"/>
    <cellStyle name="Calcul 3 8 2 8" xfId="2023" xr:uid="{00000000-0005-0000-0000-00000A0F0000}"/>
    <cellStyle name="Calcul 3 8 2 8 2" xfId="22539" xr:uid="{00000000-0005-0000-0000-00000B0F0000}"/>
    <cellStyle name="Calcul 3 8 2 9" xfId="22532" xr:uid="{00000000-0005-0000-0000-00000C0F0000}"/>
    <cellStyle name="Calcul 3 8 3" xfId="2024" xr:uid="{00000000-0005-0000-0000-00000D0F0000}"/>
    <cellStyle name="Calcul 3 8 3 2" xfId="2025" xr:uid="{00000000-0005-0000-0000-00000E0F0000}"/>
    <cellStyle name="Calcul 3 8 3 2 2" xfId="22541" xr:uid="{00000000-0005-0000-0000-00000F0F0000}"/>
    <cellStyle name="Calcul 3 8 3 3" xfId="2026" xr:uid="{00000000-0005-0000-0000-0000100F0000}"/>
    <cellStyle name="Calcul 3 8 3 3 2" xfId="22542" xr:uid="{00000000-0005-0000-0000-0000110F0000}"/>
    <cellStyle name="Calcul 3 8 3 4" xfId="2027" xr:uid="{00000000-0005-0000-0000-0000120F0000}"/>
    <cellStyle name="Calcul 3 8 3 4 2" xfId="22543" xr:uid="{00000000-0005-0000-0000-0000130F0000}"/>
    <cellStyle name="Calcul 3 8 3 5" xfId="2028" xr:uid="{00000000-0005-0000-0000-0000140F0000}"/>
    <cellStyle name="Calcul 3 8 3 5 2" xfId="22544" xr:uid="{00000000-0005-0000-0000-0000150F0000}"/>
    <cellStyle name="Calcul 3 8 3 6" xfId="2029" xr:uid="{00000000-0005-0000-0000-0000160F0000}"/>
    <cellStyle name="Calcul 3 8 3 6 2" xfId="22545" xr:uid="{00000000-0005-0000-0000-0000170F0000}"/>
    <cellStyle name="Calcul 3 8 3 7" xfId="2030" xr:uid="{00000000-0005-0000-0000-0000180F0000}"/>
    <cellStyle name="Calcul 3 8 3 7 2" xfId="22546" xr:uid="{00000000-0005-0000-0000-0000190F0000}"/>
    <cellStyle name="Calcul 3 8 3 8" xfId="22540" xr:uid="{00000000-0005-0000-0000-00001A0F0000}"/>
    <cellStyle name="Calcul 3 8 4" xfId="2031" xr:uid="{00000000-0005-0000-0000-00001B0F0000}"/>
    <cellStyle name="Calcul 3 8 4 2" xfId="2032" xr:uid="{00000000-0005-0000-0000-00001C0F0000}"/>
    <cellStyle name="Calcul 3 8 4 2 2" xfId="22548" xr:uid="{00000000-0005-0000-0000-00001D0F0000}"/>
    <cellStyle name="Calcul 3 8 4 3" xfId="22547" xr:uid="{00000000-0005-0000-0000-00001E0F0000}"/>
    <cellStyle name="Calcul 3 8 5" xfId="2033" xr:uid="{00000000-0005-0000-0000-00001F0F0000}"/>
    <cellStyle name="Calcul 3 8 5 2" xfId="22549" xr:uid="{00000000-0005-0000-0000-0000200F0000}"/>
    <cellStyle name="Calcul 3 8 6" xfId="2034" xr:uid="{00000000-0005-0000-0000-0000210F0000}"/>
    <cellStyle name="Calcul 3 8 6 2" xfId="22550" xr:uid="{00000000-0005-0000-0000-0000220F0000}"/>
    <cellStyle name="Calcul 3 8 7" xfId="2035" xr:uid="{00000000-0005-0000-0000-0000230F0000}"/>
    <cellStyle name="Calcul 3 8 7 2" xfId="22551" xr:uid="{00000000-0005-0000-0000-0000240F0000}"/>
    <cellStyle name="Calcul 3 8 8" xfId="2036" xr:uid="{00000000-0005-0000-0000-0000250F0000}"/>
    <cellStyle name="Calcul 3 8 8 2" xfId="22552" xr:uid="{00000000-0005-0000-0000-0000260F0000}"/>
    <cellStyle name="Calcul 3 8 9" xfId="2037" xr:uid="{00000000-0005-0000-0000-0000270F0000}"/>
    <cellStyle name="Calcul 3 8 9 2" xfId="22553" xr:uid="{00000000-0005-0000-0000-0000280F0000}"/>
    <cellStyle name="Calcul 3 9" xfId="2038" xr:uid="{00000000-0005-0000-0000-0000290F0000}"/>
    <cellStyle name="Calcul 3 9 10" xfId="2039" xr:uid="{00000000-0005-0000-0000-00002A0F0000}"/>
    <cellStyle name="Calcul 3 9 10 2" xfId="22555" xr:uid="{00000000-0005-0000-0000-00002B0F0000}"/>
    <cellStyle name="Calcul 3 9 11" xfId="22554" xr:uid="{00000000-0005-0000-0000-00002C0F0000}"/>
    <cellStyle name="Calcul 3 9 2" xfId="2040" xr:uid="{00000000-0005-0000-0000-00002D0F0000}"/>
    <cellStyle name="Calcul 3 9 2 2" xfId="2041" xr:uid="{00000000-0005-0000-0000-00002E0F0000}"/>
    <cellStyle name="Calcul 3 9 2 2 2" xfId="22557" xr:uid="{00000000-0005-0000-0000-00002F0F0000}"/>
    <cellStyle name="Calcul 3 9 2 3" xfId="2042" xr:uid="{00000000-0005-0000-0000-0000300F0000}"/>
    <cellStyle name="Calcul 3 9 2 3 2" xfId="22558" xr:uid="{00000000-0005-0000-0000-0000310F0000}"/>
    <cellStyle name="Calcul 3 9 2 4" xfId="2043" xr:uid="{00000000-0005-0000-0000-0000320F0000}"/>
    <cellStyle name="Calcul 3 9 2 4 2" xfId="22559" xr:uid="{00000000-0005-0000-0000-0000330F0000}"/>
    <cellStyle name="Calcul 3 9 2 5" xfId="2044" xr:uid="{00000000-0005-0000-0000-0000340F0000}"/>
    <cellStyle name="Calcul 3 9 2 5 2" xfId="22560" xr:uid="{00000000-0005-0000-0000-0000350F0000}"/>
    <cellStyle name="Calcul 3 9 2 6" xfId="2045" xr:uid="{00000000-0005-0000-0000-0000360F0000}"/>
    <cellStyle name="Calcul 3 9 2 6 2" xfId="22561" xr:uid="{00000000-0005-0000-0000-0000370F0000}"/>
    <cellStyle name="Calcul 3 9 2 7" xfId="2046" xr:uid="{00000000-0005-0000-0000-0000380F0000}"/>
    <cellStyle name="Calcul 3 9 2 7 2" xfId="22562" xr:uid="{00000000-0005-0000-0000-0000390F0000}"/>
    <cellStyle name="Calcul 3 9 2 8" xfId="2047" xr:uid="{00000000-0005-0000-0000-00003A0F0000}"/>
    <cellStyle name="Calcul 3 9 2 8 2" xfId="22563" xr:uid="{00000000-0005-0000-0000-00003B0F0000}"/>
    <cellStyle name="Calcul 3 9 2 9" xfId="22556" xr:uid="{00000000-0005-0000-0000-00003C0F0000}"/>
    <cellStyle name="Calcul 3 9 3" xfId="2048" xr:uid="{00000000-0005-0000-0000-00003D0F0000}"/>
    <cellStyle name="Calcul 3 9 3 2" xfId="2049" xr:uid="{00000000-0005-0000-0000-00003E0F0000}"/>
    <cellStyle name="Calcul 3 9 3 2 2" xfId="22565" xr:uid="{00000000-0005-0000-0000-00003F0F0000}"/>
    <cellStyle name="Calcul 3 9 3 3" xfId="2050" xr:uid="{00000000-0005-0000-0000-0000400F0000}"/>
    <cellStyle name="Calcul 3 9 3 3 2" xfId="22566" xr:uid="{00000000-0005-0000-0000-0000410F0000}"/>
    <cellStyle name="Calcul 3 9 3 4" xfId="2051" xr:uid="{00000000-0005-0000-0000-0000420F0000}"/>
    <cellStyle name="Calcul 3 9 3 4 2" xfId="22567" xr:uid="{00000000-0005-0000-0000-0000430F0000}"/>
    <cellStyle name="Calcul 3 9 3 5" xfId="2052" xr:uid="{00000000-0005-0000-0000-0000440F0000}"/>
    <cellStyle name="Calcul 3 9 3 5 2" xfId="22568" xr:uid="{00000000-0005-0000-0000-0000450F0000}"/>
    <cellStyle name="Calcul 3 9 3 6" xfId="2053" xr:uid="{00000000-0005-0000-0000-0000460F0000}"/>
    <cellStyle name="Calcul 3 9 3 6 2" xfId="22569" xr:uid="{00000000-0005-0000-0000-0000470F0000}"/>
    <cellStyle name="Calcul 3 9 3 7" xfId="2054" xr:uid="{00000000-0005-0000-0000-0000480F0000}"/>
    <cellStyle name="Calcul 3 9 3 7 2" xfId="22570" xr:uid="{00000000-0005-0000-0000-0000490F0000}"/>
    <cellStyle name="Calcul 3 9 3 8" xfId="22564" xr:uid="{00000000-0005-0000-0000-00004A0F0000}"/>
    <cellStyle name="Calcul 3 9 4" xfId="2055" xr:uid="{00000000-0005-0000-0000-00004B0F0000}"/>
    <cellStyle name="Calcul 3 9 4 2" xfId="2056" xr:uid="{00000000-0005-0000-0000-00004C0F0000}"/>
    <cellStyle name="Calcul 3 9 4 2 2" xfId="22572" xr:uid="{00000000-0005-0000-0000-00004D0F0000}"/>
    <cellStyle name="Calcul 3 9 4 3" xfId="22571" xr:uid="{00000000-0005-0000-0000-00004E0F0000}"/>
    <cellStyle name="Calcul 3 9 5" xfId="2057" xr:uid="{00000000-0005-0000-0000-00004F0F0000}"/>
    <cellStyle name="Calcul 3 9 5 2" xfId="22573" xr:uid="{00000000-0005-0000-0000-0000500F0000}"/>
    <cellStyle name="Calcul 3 9 6" xfId="2058" xr:uid="{00000000-0005-0000-0000-0000510F0000}"/>
    <cellStyle name="Calcul 3 9 6 2" xfId="22574" xr:uid="{00000000-0005-0000-0000-0000520F0000}"/>
    <cellStyle name="Calcul 3 9 7" xfId="2059" xr:uid="{00000000-0005-0000-0000-0000530F0000}"/>
    <cellStyle name="Calcul 3 9 7 2" xfId="22575" xr:uid="{00000000-0005-0000-0000-0000540F0000}"/>
    <cellStyle name="Calcul 3 9 8" xfId="2060" xr:uid="{00000000-0005-0000-0000-0000550F0000}"/>
    <cellStyle name="Calcul 3 9 8 2" xfId="22576" xr:uid="{00000000-0005-0000-0000-0000560F0000}"/>
    <cellStyle name="Calcul 3 9 9" xfId="2061" xr:uid="{00000000-0005-0000-0000-0000570F0000}"/>
    <cellStyle name="Calcul 3 9 9 2" xfId="22577" xr:uid="{00000000-0005-0000-0000-0000580F0000}"/>
    <cellStyle name="Calcul 4" xfId="2062" xr:uid="{00000000-0005-0000-0000-0000590F0000}"/>
    <cellStyle name="Calcul 4 10" xfId="2063" xr:uid="{00000000-0005-0000-0000-00005A0F0000}"/>
    <cellStyle name="Calcul 4 10 10" xfId="2064" xr:uid="{00000000-0005-0000-0000-00005B0F0000}"/>
    <cellStyle name="Calcul 4 10 10 2" xfId="22579" xr:uid="{00000000-0005-0000-0000-00005C0F0000}"/>
    <cellStyle name="Calcul 4 10 11" xfId="22578" xr:uid="{00000000-0005-0000-0000-00005D0F0000}"/>
    <cellStyle name="Calcul 4 10 2" xfId="2065" xr:uid="{00000000-0005-0000-0000-00005E0F0000}"/>
    <cellStyle name="Calcul 4 10 2 2" xfId="2066" xr:uid="{00000000-0005-0000-0000-00005F0F0000}"/>
    <cellStyle name="Calcul 4 10 2 2 2" xfId="22581" xr:uid="{00000000-0005-0000-0000-0000600F0000}"/>
    <cellStyle name="Calcul 4 10 2 3" xfId="2067" xr:uid="{00000000-0005-0000-0000-0000610F0000}"/>
    <cellStyle name="Calcul 4 10 2 3 2" xfId="22582" xr:uid="{00000000-0005-0000-0000-0000620F0000}"/>
    <cellStyle name="Calcul 4 10 2 4" xfId="2068" xr:uid="{00000000-0005-0000-0000-0000630F0000}"/>
    <cellStyle name="Calcul 4 10 2 4 2" xfId="22583" xr:uid="{00000000-0005-0000-0000-0000640F0000}"/>
    <cellStyle name="Calcul 4 10 2 5" xfId="2069" xr:uid="{00000000-0005-0000-0000-0000650F0000}"/>
    <cellStyle name="Calcul 4 10 2 5 2" xfId="22584" xr:uid="{00000000-0005-0000-0000-0000660F0000}"/>
    <cellStyle name="Calcul 4 10 2 6" xfId="2070" xr:uid="{00000000-0005-0000-0000-0000670F0000}"/>
    <cellStyle name="Calcul 4 10 2 6 2" xfId="22585" xr:uid="{00000000-0005-0000-0000-0000680F0000}"/>
    <cellStyle name="Calcul 4 10 2 7" xfId="2071" xr:uid="{00000000-0005-0000-0000-0000690F0000}"/>
    <cellStyle name="Calcul 4 10 2 7 2" xfId="22586" xr:uid="{00000000-0005-0000-0000-00006A0F0000}"/>
    <cellStyle name="Calcul 4 10 2 8" xfId="2072" xr:uid="{00000000-0005-0000-0000-00006B0F0000}"/>
    <cellStyle name="Calcul 4 10 2 8 2" xfId="22587" xr:uid="{00000000-0005-0000-0000-00006C0F0000}"/>
    <cellStyle name="Calcul 4 10 2 9" xfId="22580" xr:uid="{00000000-0005-0000-0000-00006D0F0000}"/>
    <cellStyle name="Calcul 4 10 3" xfId="2073" xr:uid="{00000000-0005-0000-0000-00006E0F0000}"/>
    <cellStyle name="Calcul 4 10 3 2" xfId="2074" xr:uid="{00000000-0005-0000-0000-00006F0F0000}"/>
    <cellStyle name="Calcul 4 10 3 2 2" xfId="22589" xr:uid="{00000000-0005-0000-0000-0000700F0000}"/>
    <cellStyle name="Calcul 4 10 3 3" xfId="2075" xr:uid="{00000000-0005-0000-0000-0000710F0000}"/>
    <cellStyle name="Calcul 4 10 3 3 2" xfId="22590" xr:uid="{00000000-0005-0000-0000-0000720F0000}"/>
    <cellStyle name="Calcul 4 10 3 4" xfId="2076" xr:uid="{00000000-0005-0000-0000-0000730F0000}"/>
    <cellStyle name="Calcul 4 10 3 4 2" xfId="22591" xr:uid="{00000000-0005-0000-0000-0000740F0000}"/>
    <cellStyle name="Calcul 4 10 3 5" xfId="2077" xr:uid="{00000000-0005-0000-0000-0000750F0000}"/>
    <cellStyle name="Calcul 4 10 3 5 2" xfId="22592" xr:uid="{00000000-0005-0000-0000-0000760F0000}"/>
    <cellStyle name="Calcul 4 10 3 6" xfId="2078" xr:uid="{00000000-0005-0000-0000-0000770F0000}"/>
    <cellStyle name="Calcul 4 10 3 6 2" xfId="22593" xr:uid="{00000000-0005-0000-0000-0000780F0000}"/>
    <cellStyle name="Calcul 4 10 3 7" xfId="2079" xr:uid="{00000000-0005-0000-0000-0000790F0000}"/>
    <cellStyle name="Calcul 4 10 3 7 2" xfId="22594" xr:uid="{00000000-0005-0000-0000-00007A0F0000}"/>
    <cellStyle name="Calcul 4 10 3 8" xfId="22588" xr:uid="{00000000-0005-0000-0000-00007B0F0000}"/>
    <cellStyle name="Calcul 4 10 4" xfId="2080" xr:uid="{00000000-0005-0000-0000-00007C0F0000}"/>
    <cellStyle name="Calcul 4 10 4 2" xfId="2081" xr:uid="{00000000-0005-0000-0000-00007D0F0000}"/>
    <cellStyle name="Calcul 4 10 4 2 2" xfId="22596" xr:uid="{00000000-0005-0000-0000-00007E0F0000}"/>
    <cellStyle name="Calcul 4 10 4 3" xfId="22595" xr:uid="{00000000-0005-0000-0000-00007F0F0000}"/>
    <cellStyle name="Calcul 4 10 5" xfId="2082" xr:uid="{00000000-0005-0000-0000-0000800F0000}"/>
    <cellStyle name="Calcul 4 10 5 2" xfId="22597" xr:uid="{00000000-0005-0000-0000-0000810F0000}"/>
    <cellStyle name="Calcul 4 10 6" xfId="2083" xr:uid="{00000000-0005-0000-0000-0000820F0000}"/>
    <cellStyle name="Calcul 4 10 6 2" xfId="22598" xr:uid="{00000000-0005-0000-0000-0000830F0000}"/>
    <cellStyle name="Calcul 4 10 7" xfId="2084" xr:uid="{00000000-0005-0000-0000-0000840F0000}"/>
    <cellStyle name="Calcul 4 10 7 2" xfId="22599" xr:uid="{00000000-0005-0000-0000-0000850F0000}"/>
    <cellStyle name="Calcul 4 10 8" xfId="2085" xr:uid="{00000000-0005-0000-0000-0000860F0000}"/>
    <cellStyle name="Calcul 4 10 8 2" xfId="22600" xr:uid="{00000000-0005-0000-0000-0000870F0000}"/>
    <cellStyle name="Calcul 4 10 9" xfId="2086" xr:uid="{00000000-0005-0000-0000-0000880F0000}"/>
    <cellStyle name="Calcul 4 10 9 2" xfId="22601" xr:uid="{00000000-0005-0000-0000-0000890F0000}"/>
    <cellStyle name="Calcul 4 11" xfId="2087" xr:uid="{00000000-0005-0000-0000-00008A0F0000}"/>
    <cellStyle name="Calcul 4 11 10" xfId="2088" xr:uid="{00000000-0005-0000-0000-00008B0F0000}"/>
    <cellStyle name="Calcul 4 11 10 2" xfId="22603" xr:uid="{00000000-0005-0000-0000-00008C0F0000}"/>
    <cellStyle name="Calcul 4 11 11" xfId="22602" xr:uid="{00000000-0005-0000-0000-00008D0F0000}"/>
    <cellStyle name="Calcul 4 11 2" xfId="2089" xr:uid="{00000000-0005-0000-0000-00008E0F0000}"/>
    <cellStyle name="Calcul 4 11 2 2" xfId="2090" xr:uid="{00000000-0005-0000-0000-00008F0F0000}"/>
    <cellStyle name="Calcul 4 11 2 2 2" xfId="22605" xr:uid="{00000000-0005-0000-0000-0000900F0000}"/>
    <cellStyle name="Calcul 4 11 2 3" xfId="2091" xr:uid="{00000000-0005-0000-0000-0000910F0000}"/>
    <cellStyle name="Calcul 4 11 2 3 2" xfId="22606" xr:uid="{00000000-0005-0000-0000-0000920F0000}"/>
    <cellStyle name="Calcul 4 11 2 4" xfId="2092" xr:uid="{00000000-0005-0000-0000-0000930F0000}"/>
    <cellStyle name="Calcul 4 11 2 4 2" xfId="22607" xr:uid="{00000000-0005-0000-0000-0000940F0000}"/>
    <cellStyle name="Calcul 4 11 2 5" xfId="2093" xr:uid="{00000000-0005-0000-0000-0000950F0000}"/>
    <cellStyle name="Calcul 4 11 2 5 2" xfId="22608" xr:uid="{00000000-0005-0000-0000-0000960F0000}"/>
    <cellStyle name="Calcul 4 11 2 6" xfId="2094" xr:uid="{00000000-0005-0000-0000-0000970F0000}"/>
    <cellStyle name="Calcul 4 11 2 6 2" xfId="22609" xr:uid="{00000000-0005-0000-0000-0000980F0000}"/>
    <cellStyle name="Calcul 4 11 2 7" xfId="2095" xr:uid="{00000000-0005-0000-0000-0000990F0000}"/>
    <cellStyle name="Calcul 4 11 2 7 2" xfId="22610" xr:uid="{00000000-0005-0000-0000-00009A0F0000}"/>
    <cellStyle name="Calcul 4 11 2 8" xfId="2096" xr:uid="{00000000-0005-0000-0000-00009B0F0000}"/>
    <cellStyle name="Calcul 4 11 2 8 2" xfId="22611" xr:uid="{00000000-0005-0000-0000-00009C0F0000}"/>
    <cellStyle name="Calcul 4 11 2 9" xfId="22604" xr:uid="{00000000-0005-0000-0000-00009D0F0000}"/>
    <cellStyle name="Calcul 4 11 3" xfId="2097" xr:uid="{00000000-0005-0000-0000-00009E0F0000}"/>
    <cellStyle name="Calcul 4 11 3 2" xfId="2098" xr:uid="{00000000-0005-0000-0000-00009F0F0000}"/>
    <cellStyle name="Calcul 4 11 3 2 2" xfId="22613" xr:uid="{00000000-0005-0000-0000-0000A00F0000}"/>
    <cellStyle name="Calcul 4 11 3 3" xfId="2099" xr:uid="{00000000-0005-0000-0000-0000A10F0000}"/>
    <cellStyle name="Calcul 4 11 3 3 2" xfId="22614" xr:uid="{00000000-0005-0000-0000-0000A20F0000}"/>
    <cellStyle name="Calcul 4 11 3 4" xfId="2100" xr:uid="{00000000-0005-0000-0000-0000A30F0000}"/>
    <cellStyle name="Calcul 4 11 3 4 2" xfId="22615" xr:uid="{00000000-0005-0000-0000-0000A40F0000}"/>
    <cellStyle name="Calcul 4 11 3 5" xfId="2101" xr:uid="{00000000-0005-0000-0000-0000A50F0000}"/>
    <cellStyle name="Calcul 4 11 3 5 2" xfId="22616" xr:uid="{00000000-0005-0000-0000-0000A60F0000}"/>
    <cellStyle name="Calcul 4 11 3 6" xfId="2102" xr:uid="{00000000-0005-0000-0000-0000A70F0000}"/>
    <cellStyle name="Calcul 4 11 3 6 2" xfId="22617" xr:uid="{00000000-0005-0000-0000-0000A80F0000}"/>
    <cellStyle name="Calcul 4 11 3 7" xfId="2103" xr:uid="{00000000-0005-0000-0000-0000A90F0000}"/>
    <cellStyle name="Calcul 4 11 3 7 2" xfId="22618" xr:uid="{00000000-0005-0000-0000-0000AA0F0000}"/>
    <cellStyle name="Calcul 4 11 3 8" xfId="22612" xr:uid="{00000000-0005-0000-0000-0000AB0F0000}"/>
    <cellStyle name="Calcul 4 11 4" xfId="2104" xr:uid="{00000000-0005-0000-0000-0000AC0F0000}"/>
    <cellStyle name="Calcul 4 11 4 2" xfId="2105" xr:uid="{00000000-0005-0000-0000-0000AD0F0000}"/>
    <cellStyle name="Calcul 4 11 4 2 2" xfId="22620" xr:uid="{00000000-0005-0000-0000-0000AE0F0000}"/>
    <cellStyle name="Calcul 4 11 4 3" xfId="22619" xr:uid="{00000000-0005-0000-0000-0000AF0F0000}"/>
    <cellStyle name="Calcul 4 11 5" xfId="2106" xr:uid="{00000000-0005-0000-0000-0000B00F0000}"/>
    <cellStyle name="Calcul 4 11 5 2" xfId="22621" xr:uid="{00000000-0005-0000-0000-0000B10F0000}"/>
    <cellStyle name="Calcul 4 11 6" xfId="2107" xr:uid="{00000000-0005-0000-0000-0000B20F0000}"/>
    <cellStyle name="Calcul 4 11 6 2" xfId="22622" xr:uid="{00000000-0005-0000-0000-0000B30F0000}"/>
    <cellStyle name="Calcul 4 11 7" xfId="2108" xr:uid="{00000000-0005-0000-0000-0000B40F0000}"/>
    <cellStyle name="Calcul 4 11 7 2" xfId="22623" xr:uid="{00000000-0005-0000-0000-0000B50F0000}"/>
    <cellStyle name="Calcul 4 11 8" xfId="2109" xr:uid="{00000000-0005-0000-0000-0000B60F0000}"/>
    <cellStyle name="Calcul 4 11 8 2" xfId="22624" xr:uid="{00000000-0005-0000-0000-0000B70F0000}"/>
    <cellStyle name="Calcul 4 11 9" xfId="2110" xr:uid="{00000000-0005-0000-0000-0000B80F0000}"/>
    <cellStyle name="Calcul 4 11 9 2" xfId="22625" xr:uid="{00000000-0005-0000-0000-0000B90F0000}"/>
    <cellStyle name="Calcul 4 12" xfId="2111" xr:uid="{00000000-0005-0000-0000-0000BA0F0000}"/>
    <cellStyle name="Calcul 4 12 10" xfId="2112" xr:uid="{00000000-0005-0000-0000-0000BB0F0000}"/>
    <cellStyle name="Calcul 4 12 10 2" xfId="22627" xr:uid="{00000000-0005-0000-0000-0000BC0F0000}"/>
    <cellStyle name="Calcul 4 12 11" xfId="22626" xr:uid="{00000000-0005-0000-0000-0000BD0F0000}"/>
    <cellStyle name="Calcul 4 12 2" xfId="2113" xr:uid="{00000000-0005-0000-0000-0000BE0F0000}"/>
    <cellStyle name="Calcul 4 12 2 2" xfId="2114" xr:uid="{00000000-0005-0000-0000-0000BF0F0000}"/>
    <cellStyle name="Calcul 4 12 2 2 2" xfId="22629" xr:uid="{00000000-0005-0000-0000-0000C00F0000}"/>
    <cellStyle name="Calcul 4 12 2 3" xfId="2115" xr:uid="{00000000-0005-0000-0000-0000C10F0000}"/>
    <cellStyle name="Calcul 4 12 2 3 2" xfId="22630" xr:uid="{00000000-0005-0000-0000-0000C20F0000}"/>
    <cellStyle name="Calcul 4 12 2 4" xfId="2116" xr:uid="{00000000-0005-0000-0000-0000C30F0000}"/>
    <cellStyle name="Calcul 4 12 2 4 2" xfId="22631" xr:uid="{00000000-0005-0000-0000-0000C40F0000}"/>
    <cellStyle name="Calcul 4 12 2 5" xfId="2117" xr:uid="{00000000-0005-0000-0000-0000C50F0000}"/>
    <cellStyle name="Calcul 4 12 2 5 2" xfId="22632" xr:uid="{00000000-0005-0000-0000-0000C60F0000}"/>
    <cellStyle name="Calcul 4 12 2 6" xfId="2118" xr:uid="{00000000-0005-0000-0000-0000C70F0000}"/>
    <cellStyle name="Calcul 4 12 2 6 2" xfId="22633" xr:uid="{00000000-0005-0000-0000-0000C80F0000}"/>
    <cellStyle name="Calcul 4 12 2 7" xfId="2119" xr:uid="{00000000-0005-0000-0000-0000C90F0000}"/>
    <cellStyle name="Calcul 4 12 2 7 2" xfId="22634" xr:uid="{00000000-0005-0000-0000-0000CA0F0000}"/>
    <cellStyle name="Calcul 4 12 2 8" xfId="2120" xr:uid="{00000000-0005-0000-0000-0000CB0F0000}"/>
    <cellStyle name="Calcul 4 12 2 8 2" xfId="22635" xr:uid="{00000000-0005-0000-0000-0000CC0F0000}"/>
    <cellStyle name="Calcul 4 12 2 9" xfId="22628" xr:uid="{00000000-0005-0000-0000-0000CD0F0000}"/>
    <cellStyle name="Calcul 4 12 3" xfId="2121" xr:uid="{00000000-0005-0000-0000-0000CE0F0000}"/>
    <cellStyle name="Calcul 4 12 3 2" xfId="2122" xr:uid="{00000000-0005-0000-0000-0000CF0F0000}"/>
    <cellStyle name="Calcul 4 12 3 2 2" xfId="22637" xr:uid="{00000000-0005-0000-0000-0000D00F0000}"/>
    <cellStyle name="Calcul 4 12 3 3" xfId="2123" xr:uid="{00000000-0005-0000-0000-0000D10F0000}"/>
    <cellStyle name="Calcul 4 12 3 3 2" xfId="22638" xr:uid="{00000000-0005-0000-0000-0000D20F0000}"/>
    <cellStyle name="Calcul 4 12 3 4" xfId="2124" xr:uid="{00000000-0005-0000-0000-0000D30F0000}"/>
    <cellStyle name="Calcul 4 12 3 4 2" xfId="22639" xr:uid="{00000000-0005-0000-0000-0000D40F0000}"/>
    <cellStyle name="Calcul 4 12 3 5" xfId="2125" xr:uid="{00000000-0005-0000-0000-0000D50F0000}"/>
    <cellStyle name="Calcul 4 12 3 5 2" xfId="22640" xr:uid="{00000000-0005-0000-0000-0000D60F0000}"/>
    <cellStyle name="Calcul 4 12 3 6" xfId="2126" xr:uid="{00000000-0005-0000-0000-0000D70F0000}"/>
    <cellStyle name="Calcul 4 12 3 6 2" xfId="22641" xr:uid="{00000000-0005-0000-0000-0000D80F0000}"/>
    <cellStyle name="Calcul 4 12 3 7" xfId="2127" xr:uid="{00000000-0005-0000-0000-0000D90F0000}"/>
    <cellStyle name="Calcul 4 12 3 7 2" xfId="22642" xr:uid="{00000000-0005-0000-0000-0000DA0F0000}"/>
    <cellStyle name="Calcul 4 12 3 8" xfId="22636" xr:uid="{00000000-0005-0000-0000-0000DB0F0000}"/>
    <cellStyle name="Calcul 4 12 4" xfId="2128" xr:uid="{00000000-0005-0000-0000-0000DC0F0000}"/>
    <cellStyle name="Calcul 4 12 4 2" xfId="2129" xr:uid="{00000000-0005-0000-0000-0000DD0F0000}"/>
    <cellStyle name="Calcul 4 12 4 2 2" xfId="22644" xr:uid="{00000000-0005-0000-0000-0000DE0F0000}"/>
    <cellStyle name="Calcul 4 12 4 3" xfId="22643" xr:uid="{00000000-0005-0000-0000-0000DF0F0000}"/>
    <cellStyle name="Calcul 4 12 5" xfId="2130" xr:uid="{00000000-0005-0000-0000-0000E00F0000}"/>
    <cellStyle name="Calcul 4 12 5 2" xfId="22645" xr:uid="{00000000-0005-0000-0000-0000E10F0000}"/>
    <cellStyle name="Calcul 4 12 6" xfId="2131" xr:uid="{00000000-0005-0000-0000-0000E20F0000}"/>
    <cellStyle name="Calcul 4 12 6 2" xfId="22646" xr:uid="{00000000-0005-0000-0000-0000E30F0000}"/>
    <cellStyle name="Calcul 4 12 7" xfId="2132" xr:uid="{00000000-0005-0000-0000-0000E40F0000}"/>
    <cellStyle name="Calcul 4 12 7 2" xfId="22647" xr:uid="{00000000-0005-0000-0000-0000E50F0000}"/>
    <cellStyle name="Calcul 4 12 8" xfId="2133" xr:uid="{00000000-0005-0000-0000-0000E60F0000}"/>
    <cellStyle name="Calcul 4 12 8 2" xfId="22648" xr:uid="{00000000-0005-0000-0000-0000E70F0000}"/>
    <cellStyle name="Calcul 4 12 9" xfId="2134" xr:uid="{00000000-0005-0000-0000-0000E80F0000}"/>
    <cellStyle name="Calcul 4 12 9 2" xfId="22649" xr:uid="{00000000-0005-0000-0000-0000E90F0000}"/>
    <cellStyle name="Calcul 4 13" xfId="2135" xr:uid="{00000000-0005-0000-0000-0000EA0F0000}"/>
    <cellStyle name="Calcul 4 13 10" xfId="2136" xr:uid="{00000000-0005-0000-0000-0000EB0F0000}"/>
    <cellStyle name="Calcul 4 13 10 2" xfId="22651" xr:uid="{00000000-0005-0000-0000-0000EC0F0000}"/>
    <cellStyle name="Calcul 4 13 11" xfId="22650" xr:uid="{00000000-0005-0000-0000-0000ED0F0000}"/>
    <cellStyle name="Calcul 4 13 2" xfId="2137" xr:uid="{00000000-0005-0000-0000-0000EE0F0000}"/>
    <cellStyle name="Calcul 4 13 2 2" xfId="2138" xr:uid="{00000000-0005-0000-0000-0000EF0F0000}"/>
    <cellStyle name="Calcul 4 13 2 2 2" xfId="22653" xr:uid="{00000000-0005-0000-0000-0000F00F0000}"/>
    <cellStyle name="Calcul 4 13 2 3" xfId="2139" xr:uid="{00000000-0005-0000-0000-0000F10F0000}"/>
    <cellStyle name="Calcul 4 13 2 3 2" xfId="22654" xr:uid="{00000000-0005-0000-0000-0000F20F0000}"/>
    <cellStyle name="Calcul 4 13 2 4" xfId="2140" xr:uid="{00000000-0005-0000-0000-0000F30F0000}"/>
    <cellStyle name="Calcul 4 13 2 4 2" xfId="22655" xr:uid="{00000000-0005-0000-0000-0000F40F0000}"/>
    <cellStyle name="Calcul 4 13 2 5" xfId="2141" xr:uid="{00000000-0005-0000-0000-0000F50F0000}"/>
    <cellStyle name="Calcul 4 13 2 5 2" xfId="22656" xr:uid="{00000000-0005-0000-0000-0000F60F0000}"/>
    <cellStyle name="Calcul 4 13 2 6" xfId="2142" xr:uid="{00000000-0005-0000-0000-0000F70F0000}"/>
    <cellStyle name="Calcul 4 13 2 6 2" xfId="22657" xr:uid="{00000000-0005-0000-0000-0000F80F0000}"/>
    <cellStyle name="Calcul 4 13 2 7" xfId="2143" xr:uid="{00000000-0005-0000-0000-0000F90F0000}"/>
    <cellStyle name="Calcul 4 13 2 7 2" xfId="22658" xr:uid="{00000000-0005-0000-0000-0000FA0F0000}"/>
    <cellStyle name="Calcul 4 13 2 8" xfId="2144" xr:uid="{00000000-0005-0000-0000-0000FB0F0000}"/>
    <cellStyle name="Calcul 4 13 2 8 2" xfId="22659" xr:uid="{00000000-0005-0000-0000-0000FC0F0000}"/>
    <cellStyle name="Calcul 4 13 2 9" xfId="22652" xr:uid="{00000000-0005-0000-0000-0000FD0F0000}"/>
    <cellStyle name="Calcul 4 13 3" xfId="2145" xr:uid="{00000000-0005-0000-0000-0000FE0F0000}"/>
    <cellStyle name="Calcul 4 13 3 2" xfId="2146" xr:uid="{00000000-0005-0000-0000-0000FF0F0000}"/>
    <cellStyle name="Calcul 4 13 3 2 2" xfId="22661" xr:uid="{00000000-0005-0000-0000-000000100000}"/>
    <cellStyle name="Calcul 4 13 3 3" xfId="2147" xr:uid="{00000000-0005-0000-0000-000001100000}"/>
    <cellStyle name="Calcul 4 13 3 3 2" xfId="22662" xr:uid="{00000000-0005-0000-0000-000002100000}"/>
    <cellStyle name="Calcul 4 13 3 4" xfId="2148" xr:uid="{00000000-0005-0000-0000-000003100000}"/>
    <cellStyle name="Calcul 4 13 3 4 2" xfId="22663" xr:uid="{00000000-0005-0000-0000-000004100000}"/>
    <cellStyle name="Calcul 4 13 3 5" xfId="2149" xr:uid="{00000000-0005-0000-0000-000005100000}"/>
    <cellStyle name="Calcul 4 13 3 5 2" xfId="22664" xr:uid="{00000000-0005-0000-0000-000006100000}"/>
    <cellStyle name="Calcul 4 13 3 6" xfId="2150" xr:uid="{00000000-0005-0000-0000-000007100000}"/>
    <cellStyle name="Calcul 4 13 3 6 2" xfId="22665" xr:uid="{00000000-0005-0000-0000-000008100000}"/>
    <cellStyle name="Calcul 4 13 3 7" xfId="2151" xr:uid="{00000000-0005-0000-0000-000009100000}"/>
    <cellStyle name="Calcul 4 13 3 7 2" xfId="22666" xr:uid="{00000000-0005-0000-0000-00000A100000}"/>
    <cellStyle name="Calcul 4 13 3 8" xfId="22660" xr:uid="{00000000-0005-0000-0000-00000B100000}"/>
    <cellStyle name="Calcul 4 13 4" xfId="2152" xr:uid="{00000000-0005-0000-0000-00000C100000}"/>
    <cellStyle name="Calcul 4 13 4 2" xfId="2153" xr:uid="{00000000-0005-0000-0000-00000D100000}"/>
    <cellStyle name="Calcul 4 13 4 2 2" xfId="22668" xr:uid="{00000000-0005-0000-0000-00000E100000}"/>
    <cellStyle name="Calcul 4 13 4 3" xfId="22667" xr:uid="{00000000-0005-0000-0000-00000F100000}"/>
    <cellStyle name="Calcul 4 13 5" xfId="2154" xr:uid="{00000000-0005-0000-0000-000010100000}"/>
    <cellStyle name="Calcul 4 13 5 2" xfId="22669" xr:uid="{00000000-0005-0000-0000-000011100000}"/>
    <cellStyle name="Calcul 4 13 6" xfId="2155" xr:uid="{00000000-0005-0000-0000-000012100000}"/>
    <cellStyle name="Calcul 4 13 6 2" xfId="22670" xr:uid="{00000000-0005-0000-0000-000013100000}"/>
    <cellStyle name="Calcul 4 13 7" xfId="2156" xr:uid="{00000000-0005-0000-0000-000014100000}"/>
    <cellStyle name="Calcul 4 13 7 2" xfId="22671" xr:uid="{00000000-0005-0000-0000-000015100000}"/>
    <cellStyle name="Calcul 4 13 8" xfId="2157" xr:uid="{00000000-0005-0000-0000-000016100000}"/>
    <cellStyle name="Calcul 4 13 8 2" xfId="22672" xr:uid="{00000000-0005-0000-0000-000017100000}"/>
    <cellStyle name="Calcul 4 13 9" xfId="2158" xr:uid="{00000000-0005-0000-0000-000018100000}"/>
    <cellStyle name="Calcul 4 13 9 2" xfId="22673" xr:uid="{00000000-0005-0000-0000-000019100000}"/>
    <cellStyle name="Calcul 4 14" xfId="2159" xr:uid="{00000000-0005-0000-0000-00001A100000}"/>
    <cellStyle name="Calcul 4 14 10" xfId="2160" xr:uid="{00000000-0005-0000-0000-00001B100000}"/>
    <cellStyle name="Calcul 4 14 10 2" xfId="22675" xr:uid="{00000000-0005-0000-0000-00001C100000}"/>
    <cellStyle name="Calcul 4 14 11" xfId="22674" xr:uid="{00000000-0005-0000-0000-00001D100000}"/>
    <cellStyle name="Calcul 4 14 2" xfId="2161" xr:uid="{00000000-0005-0000-0000-00001E100000}"/>
    <cellStyle name="Calcul 4 14 2 2" xfId="2162" xr:uid="{00000000-0005-0000-0000-00001F100000}"/>
    <cellStyle name="Calcul 4 14 2 2 2" xfId="22677" xr:uid="{00000000-0005-0000-0000-000020100000}"/>
    <cellStyle name="Calcul 4 14 2 3" xfId="2163" xr:uid="{00000000-0005-0000-0000-000021100000}"/>
    <cellStyle name="Calcul 4 14 2 3 2" xfId="22678" xr:uid="{00000000-0005-0000-0000-000022100000}"/>
    <cellStyle name="Calcul 4 14 2 4" xfId="2164" xr:uid="{00000000-0005-0000-0000-000023100000}"/>
    <cellStyle name="Calcul 4 14 2 4 2" xfId="22679" xr:uid="{00000000-0005-0000-0000-000024100000}"/>
    <cellStyle name="Calcul 4 14 2 5" xfId="2165" xr:uid="{00000000-0005-0000-0000-000025100000}"/>
    <cellStyle name="Calcul 4 14 2 5 2" xfId="22680" xr:uid="{00000000-0005-0000-0000-000026100000}"/>
    <cellStyle name="Calcul 4 14 2 6" xfId="2166" xr:uid="{00000000-0005-0000-0000-000027100000}"/>
    <cellStyle name="Calcul 4 14 2 6 2" xfId="22681" xr:uid="{00000000-0005-0000-0000-000028100000}"/>
    <cellStyle name="Calcul 4 14 2 7" xfId="2167" xr:uid="{00000000-0005-0000-0000-000029100000}"/>
    <cellStyle name="Calcul 4 14 2 7 2" xfId="22682" xr:uid="{00000000-0005-0000-0000-00002A100000}"/>
    <cellStyle name="Calcul 4 14 2 8" xfId="2168" xr:uid="{00000000-0005-0000-0000-00002B100000}"/>
    <cellStyle name="Calcul 4 14 2 8 2" xfId="22683" xr:uid="{00000000-0005-0000-0000-00002C100000}"/>
    <cellStyle name="Calcul 4 14 2 9" xfId="22676" xr:uid="{00000000-0005-0000-0000-00002D100000}"/>
    <cellStyle name="Calcul 4 14 3" xfId="2169" xr:uid="{00000000-0005-0000-0000-00002E100000}"/>
    <cellStyle name="Calcul 4 14 3 2" xfId="2170" xr:uid="{00000000-0005-0000-0000-00002F100000}"/>
    <cellStyle name="Calcul 4 14 3 2 2" xfId="22685" xr:uid="{00000000-0005-0000-0000-000030100000}"/>
    <cellStyle name="Calcul 4 14 3 3" xfId="2171" xr:uid="{00000000-0005-0000-0000-000031100000}"/>
    <cellStyle name="Calcul 4 14 3 3 2" xfId="22686" xr:uid="{00000000-0005-0000-0000-000032100000}"/>
    <cellStyle name="Calcul 4 14 3 4" xfId="2172" xr:uid="{00000000-0005-0000-0000-000033100000}"/>
    <cellStyle name="Calcul 4 14 3 4 2" xfId="22687" xr:uid="{00000000-0005-0000-0000-000034100000}"/>
    <cellStyle name="Calcul 4 14 3 5" xfId="2173" xr:uid="{00000000-0005-0000-0000-000035100000}"/>
    <cellStyle name="Calcul 4 14 3 5 2" xfId="22688" xr:uid="{00000000-0005-0000-0000-000036100000}"/>
    <cellStyle name="Calcul 4 14 3 6" xfId="2174" xr:uid="{00000000-0005-0000-0000-000037100000}"/>
    <cellStyle name="Calcul 4 14 3 6 2" xfId="22689" xr:uid="{00000000-0005-0000-0000-000038100000}"/>
    <cellStyle name="Calcul 4 14 3 7" xfId="2175" xr:uid="{00000000-0005-0000-0000-000039100000}"/>
    <cellStyle name="Calcul 4 14 3 7 2" xfId="22690" xr:uid="{00000000-0005-0000-0000-00003A100000}"/>
    <cellStyle name="Calcul 4 14 3 8" xfId="22684" xr:uid="{00000000-0005-0000-0000-00003B100000}"/>
    <cellStyle name="Calcul 4 14 4" xfId="2176" xr:uid="{00000000-0005-0000-0000-00003C100000}"/>
    <cellStyle name="Calcul 4 14 4 2" xfId="2177" xr:uid="{00000000-0005-0000-0000-00003D100000}"/>
    <cellStyle name="Calcul 4 14 4 2 2" xfId="22692" xr:uid="{00000000-0005-0000-0000-00003E100000}"/>
    <cellStyle name="Calcul 4 14 4 3" xfId="22691" xr:uid="{00000000-0005-0000-0000-00003F100000}"/>
    <cellStyle name="Calcul 4 14 5" xfId="2178" xr:uid="{00000000-0005-0000-0000-000040100000}"/>
    <cellStyle name="Calcul 4 14 5 2" xfId="22693" xr:uid="{00000000-0005-0000-0000-000041100000}"/>
    <cellStyle name="Calcul 4 14 6" xfId="2179" xr:uid="{00000000-0005-0000-0000-000042100000}"/>
    <cellStyle name="Calcul 4 14 6 2" xfId="22694" xr:uid="{00000000-0005-0000-0000-000043100000}"/>
    <cellStyle name="Calcul 4 14 7" xfId="2180" xr:uid="{00000000-0005-0000-0000-000044100000}"/>
    <cellStyle name="Calcul 4 14 7 2" xfId="22695" xr:uid="{00000000-0005-0000-0000-000045100000}"/>
    <cellStyle name="Calcul 4 14 8" xfId="2181" xr:uid="{00000000-0005-0000-0000-000046100000}"/>
    <cellStyle name="Calcul 4 14 8 2" xfId="22696" xr:uid="{00000000-0005-0000-0000-000047100000}"/>
    <cellStyle name="Calcul 4 14 9" xfId="2182" xr:uid="{00000000-0005-0000-0000-000048100000}"/>
    <cellStyle name="Calcul 4 14 9 2" xfId="22697" xr:uid="{00000000-0005-0000-0000-000049100000}"/>
    <cellStyle name="Calcul 4 15" xfId="2183" xr:uid="{00000000-0005-0000-0000-00004A100000}"/>
    <cellStyle name="Calcul 4 15 10" xfId="2184" xr:uid="{00000000-0005-0000-0000-00004B100000}"/>
    <cellStyle name="Calcul 4 15 10 2" xfId="22699" xr:uid="{00000000-0005-0000-0000-00004C100000}"/>
    <cellStyle name="Calcul 4 15 11" xfId="22698" xr:uid="{00000000-0005-0000-0000-00004D100000}"/>
    <cellStyle name="Calcul 4 15 2" xfId="2185" xr:uid="{00000000-0005-0000-0000-00004E100000}"/>
    <cellStyle name="Calcul 4 15 2 2" xfId="2186" xr:uid="{00000000-0005-0000-0000-00004F100000}"/>
    <cellStyle name="Calcul 4 15 2 2 2" xfId="22701" xr:uid="{00000000-0005-0000-0000-000050100000}"/>
    <cellStyle name="Calcul 4 15 2 3" xfId="2187" xr:uid="{00000000-0005-0000-0000-000051100000}"/>
    <cellStyle name="Calcul 4 15 2 3 2" xfId="22702" xr:uid="{00000000-0005-0000-0000-000052100000}"/>
    <cellStyle name="Calcul 4 15 2 4" xfId="2188" xr:uid="{00000000-0005-0000-0000-000053100000}"/>
    <cellStyle name="Calcul 4 15 2 4 2" xfId="22703" xr:uid="{00000000-0005-0000-0000-000054100000}"/>
    <cellStyle name="Calcul 4 15 2 5" xfId="2189" xr:uid="{00000000-0005-0000-0000-000055100000}"/>
    <cellStyle name="Calcul 4 15 2 5 2" xfId="22704" xr:uid="{00000000-0005-0000-0000-000056100000}"/>
    <cellStyle name="Calcul 4 15 2 6" xfId="2190" xr:uid="{00000000-0005-0000-0000-000057100000}"/>
    <cellStyle name="Calcul 4 15 2 6 2" xfId="22705" xr:uid="{00000000-0005-0000-0000-000058100000}"/>
    <cellStyle name="Calcul 4 15 2 7" xfId="2191" xr:uid="{00000000-0005-0000-0000-000059100000}"/>
    <cellStyle name="Calcul 4 15 2 7 2" xfId="22706" xr:uid="{00000000-0005-0000-0000-00005A100000}"/>
    <cellStyle name="Calcul 4 15 2 8" xfId="2192" xr:uid="{00000000-0005-0000-0000-00005B100000}"/>
    <cellStyle name="Calcul 4 15 2 8 2" xfId="22707" xr:uid="{00000000-0005-0000-0000-00005C100000}"/>
    <cellStyle name="Calcul 4 15 2 9" xfId="22700" xr:uid="{00000000-0005-0000-0000-00005D100000}"/>
    <cellStyle name="Calcul 4 15 3" xfId="2193" xr:uid="{00000000-0005-0000-0000-00005E100000}"/>
    <cellStyle name="Calcul 4 15 3 2" xfId="2194" xr:uid="{00000000-0005-0000-0000-00005F100000}"/>
    <cellStyle name="Calcul 4 15 3 2 2" xfId="22709" xr:uid="{00000000-0005-0000-0000-000060100000}"/>
    <cellStyle name="Calcul 4 15 3 3" xfId="2195" xr:uid="{00000000-0005-0000-0000-000061100000}"/>
    <cellStyle name="Calcul 4 15 3 3 2" xfId="22710" xr:uid="{00000000-0005-0000-0000-000062100000}"/>
    <cellStyle name="Calcul 4 15 3 4" xfId="2196" xr:uid="{00000000-0005-0000-0000-000063100000}"/>
    <cellStyle name="Calcul 4 15 3 4 2" xfId="22711" xr:uid="{00000000-0005-0000-0000-000064100000}"/>
    <cellStyle name="Calcul 4 15 3 5" xfId="2197" xr:uid="{00000000-0005-0000-0000-000065100000}"/>
    <cellStyle name="Calcul 4 15 3 5 2" xfId="22712" xr:uid="{00000000-0005-0000-0000-000066100000}"/>
    <cellStyle name="Calcul 4 15 3 6" xfId="2198" xr:uid="{00000000-0005-0000-0000-000067100000}"/>
    <cellStyle name="Calcul 4 15 3 6 2" xfId="22713" xr:uid="{00000000-0005-0000-0000-000068100000}"/>
    <cellStyle name="Calcul 4 15 3 7" xfId="2199" xr:uid="{00000000-0005-0000-0000-000069100000}"/>
    <cellStyle name="Calcul 4 15 3 7 2" xfId="22714" xr:uid="{00000000-0005-0000-0000-00006A100000}"/>
    <cellStyle name="Calcul 4 15 3 8" xfId="22708" xr:uid="{00000000-0005-0000-0000-00006B100000}"/>
    <cellStyle name="Calcul 4 15 4" xfId="2200" xr:uid="{00000000-0005-0000-0000-00006C100000}"/>
    <cellStyle name="Calcul 4 15 4 2" xfId="2201" xr:uid="{00000000-0005-0000-0000-00006D100000}"/>
    <cellStyle name="Calcul 4 15 4 2 2" xfId="22716" xr:uid="{00000000-0005-0000-0000-00006E100000}"/>
    <cellStyle name="Calcul 4 15 4 3" xfId="22715" xr:uid="{00000000-0005-0000-0000-00006F100000}"/>
    <cellStyle name="Calcul 4 15 5" xfId="2202" xr:uid="{00000000-0005-0000-0000-000070100000}"/>
    <cellStyle name="Calcul 4 15 5 2" xfId="22717" xr:uid="{00000000-0005-0000-0000-000071100000}"/>
    <cellStyle name="Calcul 4 15 6" xfId="2203" xr:uid="{00000000-0005-0000-0000-000072100000}"/>
    <cellStyle name="Calcul 4 15 6 2" xfId="22718" xr:uid="{00000000-0005-0000-0000-000073100000}"/>
    <cellStyle name="Calcul 4 15 7" xfId="2204" xr:uid="{00000000-0005-0000-0000-000074100000}"/>
    <cellStyle name="Calcul 4 15 7 2" xfId="22719" xr:uid="{00000000-0005-0000-0000-000075100000}"/>
    <cellStyle name="Calcul 4 15 8" xfId="2205" xr:uid="{00000000-0005-0000-0000-000076100000}"/>
    <cellStyle name="Calcul 4 15 8 2" xfId="22720" xr:uid="{00000000-0005-0000-0000-000077100000}"/>
    <cellStyle name="Calcul 4 15 9" xfId="2206" xr:uid="{00000000-0005-0000-0000-000078100000}"/>
    <cellStyle name="Calcul 4 15 9 2" xfId="22721" xr:uid="{00000000-0005-0000-0000-000079100000}"/>
    <cellStyle name="Calcul 4 16" xfId="2207" xr:uid="{00000000-0005-0000-0000-00007A100000}"/>
    <cellStyle name="Calcul 4 16 10" xfId="2208" xr:uid="{00000000-0005-0000-0000-00007B100000}"/>
    <cellStyle name="Calcul 4 16 10 2" xfId="22723" xr:uid="{00000000-0005-0000-0000-00007C100000}"/>
    <cellStyle name="Calcul 4 16 11" xfId="22722" xr:uid="{00000000-0005-0000-0000-00007D100000}"/>
    <cellStyle name="Calcul 4 16 2" xfId="2209" xr:uid="{00000000-0005-0000-0000-00007E100000}"/>
    <cellStyle name="Calcul 4 16 2 2" xfId="2210" xr:uid="{00000000-0005-0000-0000-00007F100000}"/>
    <cellStyle name="Calcul 4 16 2 2 2" xfId="22725" xr:uid="{00000000-0005-0000-0000-000080100000}"/>
    <cellStyle name="Calcul 4 16 2 3" xfId="2211" xr:uid="{00000000-0005-0000-0000-000081100000}"/>
    <cellStyle name="Calcul 4 16 2 3 2" xfId="22726" xr:uid="{00000000-0005-0000-0000-000082100000}"/>
    <cellStyle name="Calcul 4 16 2 4" xfId="2212" xr:uid="{00000000-0005-0000-0000-000083100000}"/>
    <cellStyle name="Calcul 4 16 2 4 2" xfId="22727" xr:uid="{00000000-0005-0000-0000-000084100000}"/>
    <cellStyle name="Calcul 4 16 2 5" xfId="2213" xr:uid="{00000000-0005-0000-0000-000085100000}"/>
    <cellStyle name="Calcul 4 16 2 5 2" xfId="22728" xr:uid="{00000000-0005-0000-0000-000086100000}"/>
    <cellStyle name="Calcul 4 16 2 6" xfId="2214" xr:uid="{00000000-0005-0000-0000-000087100000}"/>
    <cellStyle name="Calcul 4 16 2 6 2" xfId="22729" xr:uid="{00000000-0005-0000-0000-000088100000}"/>
    <cellStyle name="Calcul 4 16 2 7" xfId="2215" xr:uid="{00000000-0005-0000-0000-000089100000}"/>
    <cellStyle name="Calcul 4 16 2 7 2" xfId="22730" xr:uid="{00000000-0005-0000-0000-00008A100000}"/>
    <cellStyle name="Calcul 4 16 2 8" xfId="2216" xr:uid="{00000000-0005-0000-0000-00008B100000}"/>
    <cellStyle name="Calcul 4 16 2 8 2" xfId="22731" xr:uid="{00000000-0005-0000-0000-00008C100000}"/>
    <cellStyle name="Calcul 4 16 2 9" xfId="22724" xr:uid="{00000000-0005-0000-0000-00008D100000}"/>
    <cellStyle name="Calcul 4 16 3" xfId="2217" xr:uid="{00000000-0005-0000-0000-00008E100000}"/>
    <cellStyle name="Calcul 4 16 3 2" xfId="2218" xr:uid="{00000000-0005-0000-0000-00008F100000}"/>
    <cellStyle name="Calcul 4 16 3 2 2" xfId="22733" xr:uid="{00000000-0005-0000-0000-000090100000}"/>
    <cellStyle name="Calcul 4 16 3 3" xfId="2219" xr:uid="{00000000-0005-0000-0000-000091100000}"/>
    <cellStyle name="Calcul 4 16 3 3 2" xfId="22734" xr:uid="{00000000-0005-0000-0000-000092100000}"/>
    <cellStyle name="Calcul 4 16 3 4" xfId="2220" xr:uid="{00000000-0005-0000-0000-000093100000}"/>
    <cellStyle name="Calcul 4 16 3 4 2" xfId="22735" xr:uid="{00000000-0005-0000-0000-000094100000}"/>
    <cellStyle name="Calcul 4 16 3 5" xfId="2221" xr:uid="{00000000-0005-0000-0000-000095100000}"/>
    <cellStyle name="Calcul 4 16 3 5 2" xfId="22736" xr:uid="{00000000-0005-0000-0000-000096100000}"/>
    <cellStyle name="Calcul 4 16 3 6" xfId="2222" xr:uid="{00000000-0005-0000-0000-000097100000}"/>
    <cellStyle name="Calcul 4 16 3 6 2" xfId="22737" xr:uid="{00000000-0005-0000-0000-000098100000}"/>
    <cellStyle name="Calcul 4 16 3 7" xfId="2223" xr:uid="{00000000-0005-0000-0000-000099100000}"/>
    <cellStyle name="Calcul 4 16 3 7 2" xfId="22738" xr:uid="{00000000-0005-0000-0000-00009A100000}"/>
    <cellStyle name="Calcul 4 16 3 8" xfId="22732" xr:uid="{00000000-0005-0000-0000-00009B100000}"/>
    <cellStyle name="Calcul 4 16 4" xfId="2224" xr:uid="{00000000-0005-0000-0000-00009C100000}"/>
    <cellStyle name="Calcul 4 16 4 2" xfId="2225" xr:uid="{00000000-0005-0000-0000-00009D100000}"/>
    <cellStyle name="Calcul 4 16 4 2 2" xfId="22740" xr:uid="{00000000-0005-0000-0000-00009E100000}"/>
    <cellStyle name="Calcul 4 16 4 3" xfId="22739" xr:uid="{00000000-0005-0000-0000-00009F100000}"/>
    <cellStyle name="Calcul 4 16 5" xfId="2226" xr:uid="{00000000-0005-0000-0000-0000A0100000}"/>
    <cellStyle name="Calcul 4 16 5 2" xfId="22741" xr:uid="{00000000-0005-0000-0000-0000A1100000}"/>
    <cellStyle name="Calcul 4 16 6" xfId="2227" xr:uid="{00000000-0005-0000-0000-0000A2100000}"/>
    <cellStyle name="Calcul 4 16 6 2" xfId="22742" xr:uid="{00000000-0005-0000-0000-0000A3100000}"/>
    <cellStyle name="Calcul 4 16 7" xfId="2228" xr:uid="{00000000-0005-0000-0000-0000A4100000}"/>
    <cellStyle name="Calcul 4 16 7 2" xfId="22743" xr:uid="{00000000-0005-0000-0000-0000A5100000}"/>
    <cellStyle name="Calcul 4 16 8" xfId="2229" xr:uid="{00000000-0005-0000-0000-0000A6100000}"/>
    <cellStyle name="Calcul 4 16 8 2" xfId="22744" xr:uid="{00000000-0005-0000-0000-0000A7100000}"/>
    <cellStyle name="Calcul 4 16 9" xfId="2230" xr:uid="{00000000-0005-0000-0000-0000A8100000}"/>
    <cellStyle name="Calcul 4 16 9 2" xfId="22745" xr:uid="{00000000-0005-0000-0000-0000A9100000}"/>
    <cellStyle name="Calcul 4 17" xfId="2231" xr:uid="{00000000-0005-0000-0000-0000AA100000}"/>
    <cellStyle name="Calcul 4 17 2" xfId="2232" xr:uid="{00000000-0005-0000-0000-0000AB100000}"/>
    <cellStyle name="Calcul 4 17 2 2" xfId="22747" xr:uid="{00000000-0005-0000-0000-0000AC100000}"/>
    <cellStyle name="Calcul 4 17 3" xfId="2233" xr:uid="{00000000-0005-0000-0000-0000AD100000}"/>
    <cellStyle name="Calcul 4 17 3 2" xfId="22748" xr:uid="{00000000-0005-0000-0000-0000AE100000}"/>
    <cellStyle name="Calcul 4 17 4" xfId="2234" xr:uid="{00000000-0005-0000-0000-0000AF100000}"/>
    <cellStyle name="Calcul 4 17 4 2" xfId="22749" xr:uid="{00000000-0005-0000-0000-0000B0100000}"/>
    <cellStyle name="Calcul 4 17 5" xfId="2235" xr:uid="{00000000-0005-0000-0000-0000B1100000}"/>
    <cellStyle name="Calcul 4 17 5 2" xfId="22750" xr:uid="{00000000-0005-0000-0000-0000B2100000}"/>
    <cellStyle name="Calcul 4 17 6" xfId="2236" xr:uid="{00000000-0005-0000-0000-0000B3100000}"/>
    <cellStyle name="Calcul 4 17 6 2" xfId="22751" xr:uid="{00000000-0005-0000-0000-0000B4100000}"/>
    <cellStyle name="Calcul 4 17 7" xfId="2237" xr:uid="{00000000-0005-0000-0000-0000B5100000}"/>
    <cellStyle name="Calcul 4 17 7 2" xfId="22752" xr:uid="{00000000-0005-0000-0000-0000B6100000}"/>
    <cellStyle name="Calcul 4 17 8" xfId="2238" xr:uid="{00000000-0005-0000-0000-0000B7100000}"/>
    <cellStyle name="Calcul 4 17 8 2" xfId="22753" xr:uid="{00000000-0005-0000-0000-0000B8100000}"/>
    <cellStyle name="Calcul 4 17 9" xfId="22746" xr:uid="{00000000-0005-0000-0000-0000B9100000}"/>
    <cellStyle name="Calcul 4 18" xfId="2239" xr:uid="{00000000-0005-0000-0000-0000BA100000}"/>
    <cellStyle name="Calcul 4 18 2" xfId="2240" xr:uid="{00000000-0005-0000-0000-0000BB100000}"/>
    <cellStyle name="Calcul 4 18 2 2" xfId="22755" xr:uid="{00000000-0005-0000-0000-0000BC100000}"/>
    <cellStyle name="Calcul 4 18 3" xfId="2241" xr:uid="{00000000-0005-0000-0000-0000BD100000}"/>
    <cellStyle name="Calcul 4 18 3 2" xfId="22756" xr:uid="{00000000-0005-0000-0000-0000BE100000}"/>
    <cellStyle name="Calcul 4 18 4" xfId="2242" xr:uid="{00000000-0005-0000-0000-0000BF100000}"/>
    <cellStyle name="Calcul 4 18 4 2" xfId="22757" xr:uid="{00000000-0005-0000-0000-0000C0100000}"/>
    <cellStyle name="Calcul 4 18 5" xfId="2243" xr:uid="{00000000-0005-0000-0000-0000C1100000}"/>
    <cellStyle name="Calcul 4 18 5 2" xfId="22758" xr:uid="{00000000-0005-0000-0000-0000C2100000}"/>
    <cellStyle name="Calcul 4 18 6" xfId="2244" xr:uid="{00000000-0005-0000-0000-0000C3100000}"/>
    <cellStyle name="Calcul 4 18 6 2" xfId="22759" xr:uid="{00000000-0005-0000-0000-0000C4100000}"/>
    <cellStyle name="Calcul 4 18 7" xfId="2245" xr:uid="{00000000-0005-0000-0000-0000C5100000}"/>
    <cellStyle name="Calcul 4 18 7 2" xfId="22760" xr:uid="{00000000-0005-0000-0000-0000C6100000}"/>
    <cellStyle name="Calcul 4 18 8" xfId="22754" xr:uid="{00000000-0005-0000-0000-0000C7100000}"/>
    <cellStyle name="Calcul 4 19" xfId="2246" xr:uid="{00000000-0005-0000-0000-0000C8100000}"/>
    <cellStyle name="Calcul 4 19 2" xfId="2247" xr:uid="{00000000-0005-0000-0000-0000C9100000}"/>
    <cellStyle name="Calcul 4 19 2 2" xfId="22762" xr:uid="{00000000-0005-0000-0000-0000CA100000}"/>
    <cellStyle name="Calcul 4 19 3" xfId="22761" xr:uid="{00000000-0005-0000-0000-0000CB100000}"/>
    <cellStyle name="Calcul 4 2" xfId="2248" xr:uid="{00000000-0005-0000-0000-0000CC100000}"/>
    <cellStyle name="Calcul 4 2 10" xfId="2249" xr:uid="{00000000-0005-0000-0000-0000CD100000}"/>
    <cellStyle name="Calcul 4 2 10 10" xfId="2250" xr:uid="{00000000-0005-0000-0000-0000CE100000}"/>
    <cellStyle name="Calcul 4 2 10 10 2" xfId="22764" xr:uid="{00000000-0005-0000-0000-0000CF100000}"/>
    <cellStyle name="Calcul 4 2 10 11" xfId="22763" xr:uid="{00000000-0005-0000-0000-0000D0100000}"/>
    <cellStyle name="Calcul 4 2 10 2" xfId="2251" xr:uid="{00000000-0005-0000-0000-0000D1100000}"/>
    <cellStyle name="Calcul 4 2 10 2 2" xfId="2252" xr:uid="{00000000-0005-0000-0000-0000D2100000}"/>
    <cellStyle name="Calcul 4 2 10 2 2 2" xfId="22766" xr:uid="{00000000-0005-0000-0000-0000D3100000}"/>
    <cellStyle name="Calcul 4 2 10 2 3" xfId="2253" xr:uid="{00000000-0005-0000-0000-0000D4100000}"/>
    <cellStyle name="Calcul 4 2 10 2 3 2" xfId="22767" xr:uid="{00000000-0005-0000-0000-0000D5100000}"/>
    <cellStyle name="Calcul 4 2 10 2 4" xfId="2254" xr:uid="{00000000-0005-0000-0000-0000D6100000}"/>
    <cellStyle name="Calcul 4 2 10 2 4 2" xfId="22768" xr:uid="{00000000-0005-0000-0000-0000D7100000}"/>
    <cellStyle name="Calcul 4 2 10 2 5" xfId="2255" xr:uid="{00000000-0005-0000-0000-0000D8100000}"/>
    <cellStyle name="Calcul 4 2 10 2 5 2" xfId="22769" xr:uid="{00000000-0005-0000-0000-0000D9100000}"/>
    <cellStyle name="Calcul 4 2 10 2 6" xfId="2256" xr:uid="{00000000-0005-0000-0000-0000DA100000}"/>
    <cellStyle name="Calcul 4 2 10 2 6 2" xfId="22770" xr:uid="{00000000-0005-0000-0000-0000DB100000}"/>
    <cellStyle name="Calcul 4 2 10 2 7" xfId="2257" xr:uid="{00000000-0005-0000-0000-0000DC100000}"/>
    <cellStyle name="Calcul 4 2 10 2 7 2" xfId="22771" xr:uid="{00000000-0005-0000-0000-0000DD100000}"/>
    <cellStyle name="Calcul 4 2 10 2 8" xfId="2258" xr:uid="{00000000-0005-0000-0000-0000DE100000}"/>
    <cellStyle name="Calcul 4 2 10 2 8 2" xfId="22772" xr:uid="{00000000-0005-0000-0000-0000DF100000}"/>
    <cellStyle name="Calcul 4 2 10 2 9" xfId="22765" xr:uid="{00000000-0005-0000-0000-0000E0100000}"/>
    <cellStyle name="Calcul 4 2 10 3" xfId="2259" xr:uid="{00000000-0005-0000-0000-0000E1100000}"/>
    <cellStyle name="Calcul 4 2 10 3 2" xfId="2260" xr:uid="{00000000-0005-0000-0000-0000E2100000}"/>
    <cellStyle name="Calcul 4 2 10 3 2 2" xfId="22774" xr:uid="{00000000-0005-0000-0000-0000E3100000}"/>
    <cellStyle name="Calcul 4 2 10 3 3" xfId="2261" xr:uid="{00000000-0005-0000-0000-0000E4100000}"/>
    <cellStyle name="Calcul 4 2 10 3 3 2" xfId="22775" xr:uid="{00000000-0005-0000-0000-0000E5100000}"/>
    <cellStyle name="Calcul 4 2 10 3 4" xfId="2262" xr:uid="{00000000-0005-0000-0000-0000E6100000}"/>
    <cellStyle name="Calcul 4 2 10 3 4 2" xfId="22776" xr:uid="{00000000-0005-0000-0000-0000E7100000}"/>
    <cellStyle name="Calcul 4 2 10 3 5" xfId="2263" xr:uid="{00000000-0005-0000-0000-0000E8100000}"/>
    <cellStyle name="Calcul 4 2 10 3 5 2" xfId="22777" xr:uid="{00000000-0005-0000-0000-0000E9100000}"/>
    <cellStyle name="Calcul 4 2 10 3 6" xfId="2264" xr:uid="{00000000-0005-0000-0000-0000EA100000}"/>
    <cellStyle name="Calcul 4 2 10 3 6 2" xfId="22778" xr:uid="{00000000-0005-0000-0000-0000EB100000}"/>
    <cellStyle name="Calcul 4 2 10 3 7" xfId="2265" xr:uid="{00000000-0005-0000-0000-0000EC100000}"/>
    <cellStyle name="Calcul 4 2 10 3 7 2" xfId="22779" xr:uid="{00000000-0005-0000-0000-0000ED100000}"/>
    <cellStyle name="Calcul 4 2 10 3 8" xfId="22773" xr:uid="{00000000-0005-0000-0000-0000EE100000}"/>
    <cellStyle name="Calcul 4 2 10 4" xfId="2266" xr:uid="{00000000-0005-0000-0000-0000EF100000}"/>
    <cellStyle name="Calcul 4 2 10 4 2" xfId="2267" xr:uid="{00000000-0005-0000-0000-0000F0100000}"/>
    <cellStyle name="Calcul 4 2 10 4 2 2" xfId="22781" xr:uid="{00000000-0005-0000-0000-0000F1100000}"/>
    <cellStyle name="Calcul 4 2 10 4 3" xfId="22780" xr:uid="{00000000-0005-0000-0000-0000F2100000}"/>
    <cellStyle name="Calcul 4 2 10 5" xfId="2268" xr:uid="{00000000-0005-0000-0000-0000F3100000}"/>
    <cellStyle name="Calcul 4 2 10 5 2" xfId="22782" xr:uid="{00000000-0005-0000-0000-0000F4100000}"/>
    <cellStyle name="Calcul 4 2 10 6" xfId="2269" xr:uid="{00000000-0005-0000-0000-0000F5100000}"/>
    <cellStyle name="Calcul 4 2 10 6 2" xfId="22783" xr:uid="{00000000-0005-0000-0000-0000F6100000}"/>
    <cellStyle name="Calcul 4 2 10 7" xfId="2270" xr:uid="{00000000-0005-0000-0000-0000F7100000}"/>
    <cellStyle name="Calcul 4 2 10 7 2" xfId="22784" xr:uid="{00000000-0005-0000-0000-0000F8100000}"/>
    <cellStyle name="Calcul 4 2 10 8" xfId="2271" xr:uid="{00000000-0005-0000-0000-0000F9100000}"/>
    <cellStyle name="Calcul 4 2 10 8 2" xfId="22785" xr:uid="{00000000-0005-0000-0000-0000FA100000}"/>
    <cellStyle name="Calcul 4 2 10 9" xfId="2272" xr:uid="{00000000-0005-0000-0000-0000FB100000}"/>
    <cellStyle name="Calcul 4 2 10 9 2" xfId="22786" xr:uid="{00000000-0005-0000-0000-0000FC100000}"/>
    <cellStyle name="Calcul 4 2 11" xfId="2273" xr:uid="{00000000-0005-0000-0000-0000FD100000}"/>
    <cellStyle name="Calcul 4 2 11 10" xfId="2274" xr:uid="{00000000-0005-0000-0000-0000FE100000}"/>
    <cellStyle name="Calcul 4 2 11 10 2" xfId="22788" xr:uid="{00000000-0005-0000-0000-0000FF100000}"/>
    <cellStyle name="Calcul 4 2 11 11" xfId="22787" xr:uid="{00000000-0005-0000-0000-000000110000}"/>
    <cellStyle name="Calcul 4 2 11 2" xfId="2275" xr:uid="{00000000-0005-0000-0000-000001110000}"/>
    <cellStyle name="Calcul 4 2 11 2 2" xfId="2276" xr:uid="{00000000-0005-0000-0000-000002110000}"/>
    <cellStyle name="Calcul 4 2 11 2 2 2" xfId="22790" xr:uid="{00000000-0005-0000-0000-000003110000}"/>
    <cellStyle name="Calcul 4 2 11 2 3" xfId="2277" xr:uid="{00000000-0005-0000-0000-000004110000}"/>
    <cellStyle name="Calcul 4 2 11 2 3 2" xfId="22791" xr:uid="{00000000-0005-0000-0000-000005110000}"/>
    <cellStyle name="Calcul 4 2 11 2 4" xfId="2278" xr:uid="{00000000-0005-0000-0000-000006110000}"/>
    <cellStyle name="Calcul 4 2 11 2 4 2" xfId="22792" xr:uid="{00000000-0005-0000-0000-000007110000}"/>
    <cellStyle name="Calcul 4 2 11 2 5" xfId="2279" xr:uid="{00000000-0005-0000-0000-000008110000}"/>
    <cellStyle name="Calcul 4 2 11 2 5 2" xfId="22793" xr:uid="{00000000-0005-0000-0000-000009110000}"/>
    <cellStyle name="Calcul 4 2 11 2 6" xfId="2280" xr:uid="{00000000-0005-0000-0000-00000A110000}"/>
    <cellStyle name="Calcul 4 2 11 2 6 2" xfId="22794" xr:uid="{00000000-0005-0000-0000-00000B110000}"/>
    <cellStyle name="Calcul 4 2 11 2 7" xfId="2281" xr:uid="{00000000-0005-0000-0000-00000C110000}"/>
    <cellStyle name="Calcul 4 2 11 2 7 2" xfId="22795" xr:uid="{00000000-0005-0000-0000-00000D110000}"/>
    <cellStyle name="Calcul 4 2 11 2 8" xfId="2282" xr:uid="{00000000-0005-0000-0000-00000E110000}"/>
    <cellStyle name="Calcul 4 2 11 2 8 2" xfId="22796" xr:uid="{00000000-0005-0000-0000-00000F110000}"/>
    <cellStyle name="Calcul 4 2 11 2 9" xfId="22789" xr:uid="{00000000-0005-0000-0000-000010110000}"/>
    <cellStyle name="Calcul 4 2 11 3" xfId="2283" xr:uid="{00000000-0005-0000-0000-000011110000}"/>
    <cellStyle name="Calcul 4 2 11 3 2" xfId="2284" xr:uid="{00000000-0005-0000-0000-000012110000}"/>
    <cellStyle name="Calcul 4 2 11 3 2 2" xfId="22798" xr:uid="{00000000-0005-0000-0000-000013110000}"/>
    <cellStyle name="Calcul 4 2 11 3 3" xfId="2285" xr:uid="{00000000-0005-0000-0000-000014110000}"/>
    <cellStyle name="Calcul 4 2 11 3 3 2" xfId="22799" xr:uid="{00000000-0005-0000-0000-000015110000}"/>
    <cellStyle name="Calcul 4 2 11 3 4" xfId="2286" xr:uid="{00000000-0005-0000-0000-000016110000}"/>
    <cellStyle name="Calcul 4 2 11 3 4 2" xfId="22800" xr:uid="{00000000-0005-0000-0000-000017110000}"/>
    <cellStyle name="Calcul 4 2 11 3 5" xfId="2287" xr:uid="{00000000-0005-0000-0000-000018110000}"/>
    <cellStyle name="Calcul 4 2 11 3 5 2" xfId="22801" xr:uid="{00000000-0005-0000-0000-000019110000}"/>
    <cellStyle name="Calcul 4 2 11 3 6" xfId="2288" xr:uid="{00000000-0005-0000-0000-00001A110000}"/>
    <cellStyle name="Calcul 4 2 11 3 6 2" xfId="22802" xr:uid="{00000000-0005-0000-0000-00001B110000}"/>
    <cellStyle name="Calcul 4 2 11 3 7" xfId="2289" xr:uid="{00000000-0005-0000-0000-00001C110000}"/>
    <cellStyle name="Calcul 4 2 11 3 7 2" xfId="22803" xr:uid="{00000000-0005-0000-0000-00001D110000}"/>
    <cellStyle name="Calcul 4 2 11 3 8" xfId="22797" xr:uid="{00000000-0005-0000-0000-00001E110000}"/>
    <cellStyle name="Calcul 4 2 11 4" xfId="2290" xr:uid="{00000000-0005-0000-0000-00001F110000}"/>
    <cellStyle name="Calcul 4 2 11 4 2" xfId="2291" xr:uid="{00000000-0005-0000-0000-000020110000}"/>
    <cellStyle name="Calcul 4 2 11 4 2 2" xfId="22805" xr:uid="{00000000-0005-0000-0000-000021110000}"/>
    <cellStyle name="Calcul 4 2 11 4 3" xfId="22804" xr:uid="{00000000-0005-0000-0000-000022110000}"/>
    <cellStyle name="Calcul 4 2 11 5" xfId="2292" xr:uid="{00000000-0005-0000-0000-000023110000}"/>
    <cellStyle name="Calcul 4 2 11 5 2" xfId="22806" xr:uid="{00000000-0005-0000-0000-000024110000}"/>
    <cellStyle name="Calcul 4 2 11 6" xfId="2293" xr:uid="{00000000-0005-0000-0000-000025110000}"/>
    <cellStyle name="Calcul 4 2 11 6 2" xfId="22807" xr:uid="{00000000-0005-0000-0000-000026110000}"/>
    <cellStyle name="Calcul 4 2 11 7" xfId="2294" xr:uid="{00000000-0005-0000-0000-000027110000}"/>
    <cellStyle name="Calcul 4 2 11 7 2" xfId="22808" xr:uid="{00000000-0005-0000-0000-000028110000}"/>
    <cellStyle name="Calcul 4 2 11 8" xfId="2295" xr:uid="{00000000-0005-0000-0000-000029110000}"/>
    <cellStyle name="Calcul 4 2 11 8 2" xfId="22809" xr:uid="{00000000-0005-0000-0000-00002A110000}"/>
    <cellStyle name="Calcul 4 2 11 9" xfId="2296" xr:uid="{00000000-0005-0000-0000-00002B110000}"/>
    <cellStyle name="Calcul 4 2 11 9 2" xfId="22810" xr:uid="{00000000-0005-0000-0000-00002C110000}"/>
    <cellStyle name="Calcul 4 2 12" xfId="2297" xr:uid="{00000000-0005-0000-0000-00002D110000}"/>
    <cellStyle name="Calcul 4 2 12 10" xfId="2298" xr:uid="{00000000-0005-0000-0000-00002E110000}"/>
    <cellStyle name="Calcul 4 2 12 10 2" xfId="22812" xr:uid="{00000000-0005-0000-0000-00002F110000}"/>
    <cellStyle name="Calcul 4 2 12 11" xfId="22811" xr:uid="{00000000-0005-0000-0000-000030110000}"/>
    <cellStyle name="Calcul 4 2 12 2" xfId="2299" xr:uid="{00000000-0005-0000-0000-000031110000}"/>
    <cellStyle name="Calcul 4 2 12 2 2" xfId="2300" xr:uid="{00000000-0005-0000-0000-000032110000}"/>
    <cellStyle name="Calcul 4 2 12 2 2 2" xfId="22814" xr:uid="{00000000-0005-0000-0000-000033110000}"/>
    <cellStyle name="Calcul 4 2 12 2 3" xfId="2301" xr:uid="{00000000-0005-0000-0000-000034110000}"/>
    <cellStyle name="Calcul 4 2 12 2 3 2" xfId="22815" xr:uid="{00000000-0005-0000-0000-000035110000}"/>
    <cellStyle name="Calcul 4 2 12 2 4" xfId="2302" xr:uid="{00000000-0005-0000-0000-000036110000}"/>
    <cellStyle name="Calcul 4 2 12 2 4 2" xfId="22816" xr:uid="{00000000-0005-0000-0000-000037110000}"/>
    <cellStyle name="Calcul 4 2 12 2 5" xfId="2303" xr:uid="{00000000-0005-0000-0000-000038110000}"/>
    <cellStyle name="Calcul 4 2 12 2 5 2" xfId="22817" xr:uid="{00000000-0005-0000-0000-000039110000}"/>
    <cellStyle name="Calcul 4 2 12 2 6" xfId="2304" xr:uid="{00000000-0005-0000-0000-00003A110000}"/>
    <cellStyle name="Calcul 4 2 12 2 6 2" xfId="22818" xr:uid="{00000000-0005-0000-0000-00003B110000}"/>
    <cellStyle name="Calcul 4 2 12 2 7" xfId="2305" xr:uid="{00000000-0005-0000-0000-00003C110000}"/>
    <cellStyle name="Calcul 4 2 12 2 7 2" xfId="22819" xr:uid="{00000000-0005-0000-0000-00003D110000}"/>
    <cellStyle name="Calcul 4 2 12 2 8" xfId="2306" xr:uid="{00000000-0005-0000-0000-00003E110000}"/>
    <cellStyle name="Calcul 4 2 12 2 8 2" xfId="22820" xr:uid="{00000000-0005-0000-0000-00003F110000}"/>
    <cellStyle name="Calcul 4 2 12 2 9" xfId="22813" xr:uid="{00000000-0005-0000-0000-000040110000}"/>
    <cellStyle name="Calcul 4 2 12 3" xfId="2307" xr:uid="{00000000-0005-0000-0000-000041110000}"/>
    <cellStyle name="Calcul 4 2 12 3 2" xfId="2308" xr:uid="{00000000-0005-0000-0000-000042110000}"/>
    <cellStyle name="Calcul 4 2 12 3 2 2" xfId="22822" xr:uid="{00000000-0005-0000-0000-000043110000}"/>
    <cellStyle name="Calcul 4 2 12 3 3" xfId="2309" xr:uid="{00000000-0005-0000-0000-000044110000}"/>
    <cellStyle name="Calcul 4 2 12 3 3 2" xfId="22823" xr:uid="{00000000-0005-0000-0000-000045110000}"/>
    <cellStyle name="Calcul 4 2 12 3 4" xfId="2310" xr:uid="{00000000-0005-0000-0000-000046110000}"/>
    <cellStyle name="Calcul 4 2 12 3 4 2" xfId="22824" xr:uid="{00000000-0005-0000-0000-000047110000}"/>
    <cellStyle name="Calcul 4 2 12 3 5" xfId="2311" xr:uid="{00000000-0005-0000-0000-000048110000}"/>
    <cellStyle name="Calcul 4 2 12 3 5 2" xfId="22825" xr:uid="{00000000-0005-0000-0000-000049110000}"/>
    <cellStyle name="Calcul 4 2 12 3 6" xfId="2312" xr:uid="{00000000-0005-0000-0000-00004A110000}"/>
    <cellStyle name="Calcul 4 2 12 3 6 2" xfId="22826" xr:uid="{00000000-0005-0000-0000-00004B110000}"/>
    <cellStyle name="Calcul 4 2 12 3 7" xfId="2313" xr:uid="{00000000-0005-0000-0000-00004C110000}"/>
    <cellStyle name="Calcul 4 2 12 3 7 2" xfId="22827" xr:uid="{00000000-0005-0000-0000-00004D110000}"/>
    <cellStyle name="Calcul 4 2 12 3 8" xfId="22821" xr:uid="{00000000-0005-0000-0000-00004E110000}"/>
    <cellStyle name="Calcul 4 2 12 4" xfId="2314" xr:uid="{00000000-0005-0000-0000-00004F110000}"/>
    <cellStyle name="Calcul 4 2 12 4 2" xfId="2315" xr:uid="{00000000-0005-0000-0000-000050110000}"/>
    <cellStyle name="Calcul 4 2 12 4 2 2" xfId="22829" xr:uid="{00000000-0005-0000-0000-000051110000}"/>
    <cellStyle name="Calcul 4 2 12 4 3" xfId="22828" xr:uid="{00000000-0005-0000-0000-000052110000}"/>
    <cellStyle name="Calcul 4 2 12 5" xfId="2316" xr:uid="{00000000-0005-0000-0000-000053110000}"/>
    <cellStyle name="Calcul 4 2 12 5 2" xfId="22830" xr:uid="{00000000-0005-0000-0000-000054110000}"/>
    <cellStyle name="Calcul 4 2 12 6" xfId="2317" xr:uid="{00000000-0005-0000-0000-000055110000}"/>
    <cellStyle name="Calcul 4 2 12 6 2" xfId="22831" xr:uid="{00000000-0005-0000-0000-000056110000}"/>
    <cellStyle name="Calcul 4 2 12 7" xfId="2318" xr:uid="{00000000-0005-0000-0000-000057110000}"/>
    <cellStyle name="Calcul 4 2 12 7 2" xfId="22832" xr:uid="{00000000-0005-0000-0000-000058110000}"/>
    <cellStyle name="Calcul 4 2 12 8" xfId="2319" xr:uid="{00000000-0005-0000-0000-000059110000}"/>
    <cellStyle name="Calcul 4 2 12 8 2" xfId="22833" xr:uid="{00000000-0005-0000-0000-00005A110000}"/>
    <cellStyle name="Calcul 4 2 12 9" xfId="2320" xr:uid="{00000000-0005-0000-0000-00005B110000}"/>
    <cellStyle name="Calcul 4 2 12 9 2" xfId="22834" xr:uid="{00000000-0005-0000-0000-00005C110000}"/>
    <cellStyle name="Calcul 4 2 13" xfId="2321" xr:uid="{00000000-0005-0000-0000-00005D110000}"/>
    <cellStyle name="Calcul 4 2 13 10" xfId="2322" xr:uid="{00000000-0005-0000-0000-00005E110000}"/>
    <cellStyle name="Calcul 4 2 13 10 2" xfId="22836" xr:uid="{00000000-0005-0000-0000-00005F110000}"/>
    <cellStyle name="Calcul 4 2 13 11" xfId="22835" xr:uid="{00000000-0005-0000-0000-000060110000}"/>
    <cellStyle name="Calcul 4 2 13 2" xfId="2323" xr:uid="{00000000-0005-0000-0000-000061110000}"/>
    <cellStyle name="Calcul 4 2 13 2 2" xfId="2324" xr:uid="{00000000-0005-0000-0000-000062110000}"/>
    <cellStyle name="Calcul 4 2 13 2 2 2" xfId="22838" xr:uid="{00000000-0005-0000-0000-000063110000}"/>
    <cellStyle name="Calcul 4 2 13 2 3" xfId="2325" xr:uid="{00000000-0005-0000-0000-000064110000}"/>
    <cellStyle name="Calcul 4 2 13 2 3 2" xfId="22839" xr:uid="{00000000-0005-0000-0000-000065110000}"/>
    <cellStyle name="Calcul 4 2 13 2 4" xfId="2326" xr:uid="{00000000-0005-0000-0000-000066110000}"/>
    <cellStyle name="Calcul 4 2 13 2 4 2" xfId="22840" xr:uid="{00000000-0005-0000-0000-000067110000}"/>
    <cellStyle name="Calcul 4 2 13 2 5" xfId="2327" xr:uid="{00000000-0005-0000-0000-000068110000}"/>
    <cellStyle name="Calcul 4 2 13 2 5 2" xfId="22841" xr:uid="{00000000-0005-0000-0000-000069110000}"/>
    <cellStyle name="Calcul 4 2 13 2 6" xfId="2328" xr:uid="{00000000-0005-0000-0000-00006A110000}"/>
    <cellStyle name="Calcul 4 2 13 2 6 2" xfId="22842" xr:uid="{00000000-0005-0000-0000-00006B110000}"/>
    <cellStyle name="Calcul 4 2 13 2 7" xfId="2329" xr:uid="{00000000-0005-0000-0000-00006C110000}"/>
    <cellStyle name="Calcul 4 2 13 2 7 2" xfId="22843" xr:uid="{00000000-0005-0000-0000-00006D110000}"/>
    <cellStyle name="Calcul 4 2 13 2 8" xfId="2330" xr:uid="{00000000-0005-0000-0000-00006E110000}"/>
    <cellStyle name="Calcul 4 2 13 2 8 2" xfId="22844" xr:uid="{00000000-0005-0000-0000-00006F110000}"/>
    <cellStyle name="Calcul 4 2 13 2 9" xfId="22837" xr:uid="{00000000-0005-0000-0000-000070110000}"/>
    <cellStyle name="Calcul 4 2 13 3" xfId="2331" xr:uid="{00000000-0005-0000-0000-000071110000}"/>
    <cellStyle name="Calcul 4 2 13 3 2" xfId="2332" xr:uid="{00000000-0005-0000-0000-000072110000}"/>
    <cellStyle name="Calcul 4 2 13 3 2 2" xfId="22846" xr:uid="{00000000-0005-0000-0000-000073110000}"/>
    <cellStyle name="Calcul 4 2 13 3 3" xfId="2333" xr:uid="{00000000-0005-0000-0000-000074110000}"/>
    <cellStyle name="Calcul 4 2 13 3 3 2" xfId="22847" xr:uid="{00000000-0005-0000-0000-000075110000}"/>
    <cellStyle name="Calcul 4 2 13 3 4" xfId="2334" xr:uid="{00000000-0005-0000-0000-000076110000}"/>
    <cellStyle name="Calcul 4 2 13 3 4 2" xfId="22848" xr:uid="{00000000-0005-0000-0000-000077110000}"/>
    <cellStyle name="Calcul 4 2 13 3 5" xfId="2335" xr:uid="{00000000-0005-0000-0000-000078110000}"/>
    <cellStyle name="Calcul 4 2 13 3 5 2" xfId="22849" xr:uid="{00000000-0005-0000-0000-000079110000}"/>
    <cellStyle name="Calcul 4 2 13 3 6" xfId="2336" xr:uid="{00000000-0005-0000-0000-00007A110000}"/>
    <cellStyle name="Calcul 4 2 13 3 6 2" xfId="22850" xr:uid="{00000000-0005-0000-0000-00007B110000}"/>
    <cellStyle name="Calcul 4 2 13 3 7" xfId="2337" xr:uid="{00000000-0005-0000-0000-00007C110000}"/>
    <cellStyle name="Calcul 4 2 13 3 7 2" xfId="22851" xr:uid="{00000000-0005-0000-0000-00007D110000}"/>
    <cellStyle name="Calcul 4 2 13 3 8" xfId="22845" xr:uid="{00000000-0005-0000-0000-00007E110000}"/>
    <cellStyle name="Calcul 4 2 13 4" xfId="2338" xr:uid="{00000000-0005-0000-0000-00007F110000}"/>
    <cellStyle name="Calcul 4 2 13 4 2" xfId="2339" xr:uid="{00000000-0005-0000-0000-000080110000}"/>
    <cellStyle name="Calcul 4 2 13 4 2 2" xfId="22853" xr:uid="{00000000-0005-0000-0000-000081110000}"/>
    <cellStyle name="Calcul 4 2 13 4 3" xfId="22852" xr:uid="{00000000-0005-0000-0000-000082110000}"/>
    <cellStyle name="Calcul 4 2 13 5" xfId="2340" xr:uid="{00000000-0005-0000-0000-000083110000}"/>
    <cellStyle name="Calcul 4 2 13 5 2" xfId="22854" xr:uid="{00000000-0005-0000-0000-000084110000}"/>
    <cellStyle name="Calcul 4 2 13 6" xfId="2341" xr:uid="{00000000-0005-0000-0000-000085110000}"/>
    <cellStyle name="Calcul 4 2 13 6 2" xfId="22855" xr:uid="{00000000-0005-0000-0000-000086110000}"/>
    <cellStyle name="Calcul 4 2 13 7" xfId="2342" xr:uid="{00000000-0005-0000-0000-000087110000}"/>
    <cellStyle name="Calcul 4 2 13 7 2" xfId="22856" xr:uid="{00000000-0005-0000-0000-000088110000}"/>
    <cellStyle name="Calcul 4 2 13 8" xfId="2343" xr:uid="{00000000-0005-0000-0000-000089110000}"/>
    <cellStyle name="Calcul 4 2 13 8 2" xfId="22857" xr:uid="{00000000-0005-0000-0000-00008A110000}"/>
    <cellStyle name="Calcul 4 2 13 9" xfId="2344" xr:uid="{00000000-0005-0000-0000-00008B110000}"/>
    <cellStyle name="Calcul 4 2 13 9 2" xfId="22858" xr:uid="{00000000-0005-0000-0000-00008C110000}"/>
    <cellStyle name="Calcul 4 2 14" xfId="2345" xr:uid="{00000000-0005-0000-0000-00008D110000}"/>
    <cellStyle name="Calcul 4 2 14 10" xfId="2346" xr:uid="{00000000-0005-0000-0000-00008E110000}"/>
    <cellStyle name="Calcul 4 2 14 10 2" xfId="22860" xr:uid="{00000000-0005-0000-0000-00008F110000}"/>
    <cellStyle name="Calcul 4 2 14 11" xfId="22859" xr:uid="{00000000-0005-0000-0000-000090110000}"/>
    <cellStyle name="Calcul 4 2 14 2" xfId="2347" xr:uid="{00000000-0005-0000-0000-000091110000}"/>
    <cellStyle name="Calcul 4 2 14 2 2" xfId="2348" xr:uid="{00000000-0005-0000-0000-000092110000}"/>
    <cellStyle name="Calcul 4 2 14 2 2 2" xfId="22862" xr:uid="{00000000-0005-0000-0000-000093110000}"/>
    <cellStyle name="Calcul 4 2 14 2 3" xfId="2349" xr:uid="{00000000-0005-0000-0000-000094110000}"/>
    <cellStyle name="Calcul 4 2 14 2 3 2" xfId="22863" xr:uid="{00000000-0005-0000-0000-000095110000}"/>
    <cellStyle name="Calcul 4 2 14 2 4" xfId="2350" xr:uid="{00000000-0005-0000-0000-000096110000}"/>
    <cellStyle name="Calcul 4 2 14 2 4 2" xfId="22864" xr:uid="{00000000-0005-0000-0000-000097110000}"/>
    <cellStyle name="Calcul 4 2 14 2 5" xfId="2351" xr:uid="{00000000-0005-0000-0000-000098110000}"/>
    <cellStyle name="Calcul 4 2 14 2 5 2" xfId="22865" xr:uid="{00000000-0005-0000-0000-000099110000}"/>
    <cellStyle name="Calcul 4 2 14 2 6" xfId="2352" xr:uid="{00000000-0005-0000-0000-00009A110000}"/>
    <cellStyle name="Calcul 4 2 14 2 6 2" xfId="22866" xr:uid="{00000000-0005-0000-0000-00009B110000}"/>
    <cellStyle name="Calcul 4 2 14 2 7" xfId="2353" xr:uid="{00000000-0005-0000-0000-00009C110000}"/>
    <cellStyle name="Calcul 4 2 14 2 7 2" xfId="22867" xr:uid="{00000000-0005-0000-0000-00009D110000}"/>
    <cellStyle name="Calcul 4 2 14 2 8" xfId="2354" xr:uid="{00000000-0005-0000-0000-00009E110000}"/>
    <cellStyle name="Calcul 4 2 14 2 8 2" xfId="22868" xr:uid="{00000000-0005-0000-0000-00009F110000}"/>
    <cellStyle name="Calcul 4 2 14 2 9" xfId="22861" xr:uid="{00000000-0005-0000-0000-0000A0110000}"/>
    <cellStyle name="Calcul 4 2 14 3" xfId="2355" xr:uid="{00000000-0005-0000-0000-0000A1110000}"/>
    <cellStyle name="Calcul 4 2 14 3 2" xfId="2356" xr:uid="{00000000-0005-0000-0000-0000A2110000}"/>
    <cellStyle name="Calcul 4 2 14 3 2 2" xfId="22870" xr:uid="{00000000-0005-0000-0000-0000A3110000}"/>
    <cellStyle name="Calcul 4 2 14 3 3" xfId="2357" xr:uid="{00000000-0005-0000-0000-0000A4110000}"/>
    <cellStyle name="Calcul 4 2 14 3 3 2" xfId="22871" xr:uid="{00000000-0005-0000-0000-0000A5110000}"/>
    <cellStyle name="Calcul 4 2 14 3 4" xfId="2358" xr:uid="{00000000-0005-0000-0000-0000A6110000}"/>
    <cellStyle name="Calcul 4 2 14 3 4 2" xfId="22872" xr:uid="{00000000-0005-0000-0000-0000A7110000}"/>
    <cellStyle name="Calcul 4 2 14 3 5" xfId="2359" xr:uid="{00000000-0005-0000-0000-0000A8110000}"/>
    <cellStyle name="Calcul 4 2 14 3 5 2" xfId="22873" xr:uid="{00000000-0005-0000-0000-0000A9110000}"/>
    <cellStyle name="Calcul 4 2 14 3 6" xfId="2360" xr:uid="{00000000-0005-0000-0000-0000AA110000}"/>
    <cellStyle name="Calcul 4 2 14 3 6 2" xfId="22874" xr:uid="{00000000-0005-0000-0000-0000AB110000}"/>
    <cellStyle name="Calcul 4 2 14 3 7" xfId="2361" xr:uid="{00000000-0005-0000-0000-0000AC110000}"/>
    <cellStyle name="Calcul 4 2 14 3 7 2" xfId="22875" xr:uid="{00000000-0005-0000-0000-0000AD110000}"/>
    <cellStyle name="Calcul 4 2 14 3 8" xfId="22869" xr:uid="{00000000-0005-0000-0000-0000AE110000}"/>
    <cellStyle name="Calcul 4 2 14 4" xfId="2362" xr:uid="{00000000-0005-0000-0000-0000AF110000}"/>
    <cellStyle name="Calcul 4 2 14 4 2" xfId="2363" xr:uid="{00000000-0005-0000-0000-0000B0110000}"/>
    <cellStyle name="Calcul 4 2 14 4 2 2" xfId="22877" xr:uid="{00000000-0005-0000-0000-0000B1110000}"/>
    <cellStyle name="Calcul 4 2 14 4 3" xfId="22876" xr:uid="{00000000-0005-0000-0000-0000B2110000}"/>
    <cellStyle name="Calcul 4 2 14 5" xfId="2364" xr:uid="{00000000-0005-0000-0000-0000B3110000}"/>
    <cellStyle name="Calcul 4 2 14 5 2" xfId="22878" xr:uid="{00000000-0005-0000-0000-0000B4110000}"/>
    <cellStyle name="Calcul 4 2 14 6" xfId="2365" xr:uid="{00000000-0005-0000-0000-0000B5110000}"/>
    <cellStyle name="Calcul 4 2 14 6 2" xfId="22879" xr:uid="{00000000-0005-0000-0000-0000B6110000}"/>
    <cellStyle name="Calcul 4 2 14 7" xfId="2366" xr:uid="{00000000-0005-0000-0000-0000B7110000}"/>
    <cellStyle name="Calcul 4 2 14 7 2" xfId="22880" xr:uid="{00000000-0005-0000-0000-0000B8110000}"/>
    <cellStyle name="Calcul 4 2 14 8" xfId="2367" xr:uid="{00000000-0005-0000-0000-0000B9110000}"/>
    <cellStyle name="Calcul 4 2 14 8 2" xfId="22881" xr:uid="{00000000-0005-0000-0000-0000BA110000}"/>
    <cellStyle name="Calcul 4 2 14 9" xfId="2368" xr:uid="{00000000-0005-0000-0000-0000BB110000}"/>
    <cellStyle name="Calcul 4 2 14 9 2" xfId="22882" xr:uid="{00000000-0005-0000-0000-0000BC110000}"/>
    <cellStyle name="Calcul 4 2 15" xfId="2369" xr:uid="{00000000-0005-0000-0000-0000BD110000}"/>
    <cellStyle name="Calcul 4 2 15 10" xfId="2370" xr:uid="{00000000-0005-0000-0000-0000BE110000}"/>
    <cellStyle name="Calcul 4 2 15 10 2" xfId="22884" xr:uid="{00000000-0005-0000-0000-0000BF110000}"/>
    <cellStyle name="Calcul 4 2 15 11" xfId="22883" xr:uid="{00000000-0005-0000-0000-0000C0110000}"/>
    <cellStyle name="Calcul 4 2 15 2" xfId="2371" xr:uid="{00000000-0005-0000-0000-0000C1110000}"/>
    <cellStyle name="Calcul 4 2 15 2 2" xfId="2372" xr:uid="{00000000-0005-0000-0000-0000C2110000}"/>
    <cellStyle name="Calcul 4 2 15 2 2 2" xfId="22886" xr:uid="{00000000-0005-0000-0000-0000C3110000}"/>
    <cellStyle name="Calcul 4 2 15 2 3" xfId="2373" xr:uid="{00000000-0005-0000-0000-0000C4110000}"/>
    <cellStyle name="Calcul 4 2 15 2 3 2" xfId="22887" xr:uid="{00000000-0005-0000-0000-0000C5110000}"/>
    <cellStyle name="Calcul 4 2 15 2 4" xfId="2374" xr:uid="{00000000-0005-0000-0000-0000C6110000}"/>
    <cellStyle name="Calcul 4 2 15 2 4 2" xfId="22888" xr:uid="{00000000-0005-0000-0000-0000C7110000}"/>
    <cellStyle name="Calcul 4 2 15 2 5" xfId="2375" xr:uid="{00000000-0005-0000-0000-0000C8110000}"/>
    <cellStyle name="Calcul 4 2 15 2 5 2" xfId="22889" xr:uid="{00000000-0005-0000-0000-0000C9110000}"/>
    <cellStyle name="Calcul 4 2 15 2 6" xfId="2376" xr:uid="{00000000-0005-0000-0000-0000CA110000}"/>
    <cellStyle name="Calcul 4 2 15 2 6 2" xfId="22890" xr:uid="{00000000-0005-0000-0000-0000CB110000}"/>
    <cellStyle name="Calcul 4 2 15 2 7" xfId="2377" xr:uid="{00000000-0005-0000-0000-0000CC110000}"/>
    <cellStyle name="Calcul 4 2 15 2 7 2" xfId="22891" xr:uid="{00000000-0005-0000-0000-0000CD110000}"/>
    <cellStyle name="Calcul 4 2 15 2 8" xfId="2378" xr:uid="{00000000-0005-0000-0000-0000CE110000}"/>
    <cellStyle name="Calcul 4 2 15 2 8 2" xfId="22892" xr:uid="{00000000-0005-0000-0000-0000CF110000}"/>
    <cellStyle name="Calcul 4 2 15 2 9" xfId="22885" xr:uid="{00000000-0005-0000-0000-0000D0110000}"/>
    <cellStyle name="Calcul 4 2 15 3" xfId="2379" xr:uid="{00000000-0005-0000-0000-0000D1110000}"/>
    <cellStyle name="Calcul 4 2 15 3 2" xfId="2380" xr:uid="{00000000-0005-0000-0000-0000D2110000}"/>
    <cellStyle name="Calcul 4 2 15 3 2 2" xfId="22894" xr:uid="{00000000-0005-0000-0000-0000D3110000}"/>
    <cellStyle name="Calcul 4 2 15 3 3" xfId="2381" xr:uid="{00000000-0005-0000-0000-0000D4110000}"/>
    <cellStyle name="Calcul 4 2 15 3 3 2" xfId="22895" xr:uid="{00000000-0005-0000-0000-0000D5110000}"/>
    <cellStyle name="Calcul 4 2 15 3 4" xfId="2382" xr:uid="{00000000-0005-0000-0000-0000D6110000}"/>
    <cellStyle name="Calcul 4 2 15 3 4 2" xfId="22896" xr:uid="{00000000-0005-0000-0000-0000D7110000}"/>
    <cellStyle name="Calcul 4 2 15 3 5" xfId="2383" xr:uid="{00000000-0005-0000-0000-0000D8110000}"/>
    <cellStyle name="Calcul 4 2 15 3 5 2" xfId="22897" xr:uid="{00000000-0005-0000-0000-0000D9110000}"/>
    <cellStyle name="Calcul 4 2 15 3 6" xfId="2384" xr:uid="{00000000-0005-0000-0000-0000DA110000}"/>
    <cellStyle name="Calcul 4 2 15 3 6 2" xfId="22898" xr:uid="{00000000-0005-0000-0000-0000DB110000}"/>
    <cellStyle name="Calcul 4 2 15 3 7" xfId="2385" xr:uid="{00000000-0005-0000-0000-0000DC110000}"/>
    <cellStyle name="Calcul 4 2 15 3 7 2" xfId="22899" xr:uid="{00000000-0005-0000-0000-0000DD110000}"/>
    <cellStyle name="Calcul 4 2 15 3 8" xfId="22893" xr:uid="{00000000-0005-0000-0000-0000DE110000}"/>
    <cellStyle name="Calcul 4 2 15 4" xfId="2386" xr:uid="{00000000-0005-0000-0000-0000DF110000}"/>
    <cellStyle name="Calcul 4 2 15 4 2" xfId="2387" xr:uid="{00000000-0005-0000-0000-0000E0110000}"/>
    <cellStyle name="Calcul 4 2 15 4 2 2" xfId="22901" xr:uid="{00000000-0005-0000-0000-0000E1110000}"/>
    <cellStyle name="Calcul 4 2 15 4 3" xfId="22900" xr:uid="{00000000-0005-0000-0000-0000E2110000}"/>
    <cellStyle name="Calcul 4 2 15 5" xfId="2388" xr:uid="{00000000-0005-0000-0000-0000E3110000}"/>
    <cellStyle name="Calcul 4 2 15 5 2" xfId="22902" xr:uid="{00000000-0005-0000-0000-0000E4110000}"/>
    <cellStyle name="Calcul 4 2 15 6" xfId="2389" xr:uid="{00000000-0005-0000-0000-0000E5110000}"/>
    <cellStyle name="Calcul 4 2 15 6 2" xfId="22903" xr:uid="{00000000-0005-0000-0000-0000E6110000}"/>
    <cellStyle name="Calcul 4 2 15 7" xfId="2390" xr:uid="{00000000-0005-0000-0000-0000E7110000}"/>
    <cellStyle name="Calcul 4 2 15 7 2" xfId="22904" xr:uid="{00000000-0005-0000-0000-0000E8110000}"/>
    <cellStyle name="Calcul 4 2 15 8" xfId="2391" xr:uid="{00000000-0005-0000-0000-0000E9110000}"/>
    <cellStyle name="Calcul 4 2 15 8 2" xfId="22905" xr:uid="{00000000-0005-0000-0000-0000EA110000}"/>
    <cellStyle name="Calcul 4 2 15 9" xfId="2392" xr:uid="{00000000-0005-0000-0000-0000EB110000}"/>
    <cellStyle name="Calcul 4 2 15 9 2" xfId="22906" xr:uid="{00000000-0005-0000-0000-0000EC110000}"/>
    <cellStyle name="Calcul 4 2 16" xfId="2393" xr:uid="{00000000-0005-0000-0000-0000ED110000}"/>
    <cellStyle name="Calcul 4 2 16 2" xfId="2394" xr:uid="{00000000-0005-0000-0000-0000EE110000}"/>
    <cellStyle name="Calcul 4 2 16 2 2" xfId="22908" xr:uid="{00000000-0005-0000-0000-0000EF110000}"/>
    <cellStyle name="Calcul 4 2 16 3" xfId="2395" xr:uid="{00000000-0005-0000-0000-0000F0110000}"/>
    <cellStyle name="Calcul 4 2 16 3 2" xfId="22909" xr:uid="{00000000-0005-0000-0000-0000F1110000}"/>
    <cellStyle name="Calcul 4 2 16 4" xfId="2396" xr:uid="{00000000-0005-0000-0000-0000F2110000}"/>
    <cellStyle name="Calcul 4 2 16 4 2" xfId="22910" xr:uid="{00000000-0005-0000-0000-0000F3110000}"/>
    <cellStyle name="Calcul 4 2 16 5" xfId="2397" xr:uid="{00000000-0005-0000-0000-0000F4110000}"/>
    <cellStyle name="Calcul 4 2 16 5 2" xfId="22911" xr:uid="{00000000-0005-0000-0000-0000F5110000}"/>
    <cellStyle name="Calcul 4 2 16 6" xfId="2398" xr:uid="{00000000-0005-0000-0000-0000F6110000}"/>
    <cellStyle name="Calcul 4 2 16 6 2" xfId="22912" xr:uid="{00000000-0005-0000-0000-0000F7110000}"/>
    <cellStyle name="Calcul 4 2 16 7" xfId="2399" xr:uid="{00000000-0005-0000-0000-0000F8110000}"/>
    <cellStyle name="Calcul 4 2 16 7 2" xfId="22913" xr:uid="{00000000-0005-0000-0000-0000F9110000}"/>
    <cellStyle name="Calcul 4 2 16 8" xfId="2400" xr:uid="{00000000-0005-0000-0000-0000FA110000}"/>
    <cellStyle name="Calcul 4 2 16 8 2" xfId="22914" xr:uid="{00000000-0005-0000-0000-0000FB110000}"/>
    <cellStyle name="Calcul 4 2 16 9" xfId="22907" xr:uid="{00000000-0005-0000-0000-0000FC110000}"/>
    <cellStyle name="Calcul 4 2 17" xfId="2401" xr:uid="{00000000-0005-0000-0000-0000FD110000}"/>
    <cellStyle name="Calcul 4 2 17 2" xfId="2402" xr:uid="{00000000-0005-0000-0000-0000FE110000}"/>
    <cellStyle name="Calcul 4 2 17 2 2" xfId="22916" xr:uid="{00000000-0005-0000-0000-0000FF110000}"/>
    <cellStyle name="Calcul 4 2 17 3" xfId="2403" xr:uid="{00000000-0005-0000-0000-000000120000}"/>
    <cellStyle name="Calcul 4 2 17 3 2" xfId="22917" xr:uid="{00000000-0005-0000-0000-000001120000}"/>
    <cellStyle name="Calcul 4 2 17 4" xfId="2404" xr:uid="{00000000-0005-0000-0000-000002120000}"/>
    <cellStyle name="Calcul 4 2 17 4 2" xfId="22918" xr:uid="{00000000-0005-0000-0000-000003120000}"/>
    <cellStyle name="Calcul 4 2 17 5" xfId="2405" xr:uid="{00000000-0005-0000-0000-000004120000}"/>
    <cellStyle name="Calcul 4 2 17 5 2" xfId="22919" xr:uid="{00000000-0005-0000-0000-000005120000}"/>
    <cellStyle name="Calcul 4 2 17 6" xfId="2406" xr:uid="{00000000-0005-0000-0000-000006120000}"/>
    <cellStyle name="Calcul 4 2 17 6 2" xfId="22920" xr:uid="{00000000-0005-0000-0000-000007120000}"/>
    <cellStyle name="Calcul 4 2 17 7" xfId="2407" xr:uid="{00000000-0005-0000-0000-000008120000}"/>
    <cellStyle name="Calcul 4 2 17 7 2" xfId="22921" xr:uid="{00000000-0005-0000-0000-000009120000}"/>
    <cellStyle name="Calcul 4 2 17 8" xfId="22915" xr:uid="{00000000-0005-0000-0000-00000A120000}"/>
    <cellStyle name="Calcul 4 2 18" xfId="2408" xr:uid="{00000000-0005-0000-0000-00000B120000}"/>
    <cellStyle name="Calcul 4 2 18 2" xfId="2409" xr:uid="{00000000-0005-0000-0000-00000C120000}"/>
    <cellStyle name="Calcul 4 2 18 2 2" xfId="22923" xr:uid="{00000000-0005-0000-0000-00000D120000}"/>
    <cellStyle name="Calcul 4 2 18 3" xfId="22922" xr:uid="{00000000-0005-0000-0000-00000E120000}"/>
    <cellStyle name="Calcul 4 2 19" xfId="2410" xr:uid="{00000000-0005-0000-0000-00000F120000}"/>
    <cellStyle name="Calcul 4 2 19 2" xfId="22924" xr:uid="{00000000-0005-0000-0000-000010120000}"/>
    <cellStyle name="Calcul 4 2 2" xfId="2411" xr:uid="{00000000-0005-0000-0000-000011120000}"/>
    <cellStyle name="Calcul 4 2 2 10" xfId="2412" xr:uid="{00000000-0005-0000-0000-000012120000}"/>
    <cellStyle name="Calcul 4 2 2 10 2" xfId="22926" xr:uid="{00000000-0005-0000-0000-000013120000}"/>
    <cellStyle name="Calcul 4 2 2 11" xfId="2413" xr:uid="{00000000-0005-0000-0000-000014120000}"/>
    <cellStyle name="Calcul 4 2 2 11 2" xfId="22927" xr:uid="{00000000-0005-0000-0000-000015120000}"/>
    <cellStyle name="Calcul 4 2 2 12" xfId="2414" xr:uid="{00000000-0005-0000-0000-000016120000}"/>
    <cellStyle name="Calcul 4 2 2 12 2" xfId="22928" xr:uid="{00000000-0005-0000-0000-000017120000}"/>
    <cellStyle name="Calcul 4 2 2 13" xfId="2415" xr:uid="{00000000-0005-0000-0000-000018120000}"/>
    <cellStyle name="Calcul 4 2 2 13 2" xfId="22929" xr:uid="{00000000-0005-0000-0000-000019120000}"/>
    <cellStyle name="Calcul 4 2 2 14" xfId="22925" xr:uid="{00000000-0005-0000-0000-00001A120000}"/>
    <cellStyle name="Calcul 4 2 2 2" xfId="2416" xr:uid="{00000000-0005-0000-0000-00001B120000}"/>
    <cellStyle name="Calcul 4 2 2 2 10" xfId="2417" xr:uid="{00000000-0005-0000-0000-00001C120000}"/>
    <cellStyle name="Calcul 4 2 2 2 10 2" xfId="22931" xr:uid="{00000000-0005-0000-0000-00001D120000}"/>
    <cellStyle name="Calcul 4 2 2 2 11" xfId="22930" xr:uid="{00000000-0005-0000-0000-00001E120000}"/>
    <cellStyle name="Calcul 4 2 2 2 2" xfId="2418" xr:uid="{00000000-0005-0000-0000-00001F120000}"/>
    <cellStyle name="Calcul 4 2 2 2 2 2" xfId="2419" xr:uid="{00000000-0005-0000-0000-000020120000}"/>
    <cellStyle name="Calcul 4 2 2 2 2 2 2" xfId="22933" xr:uid="{00000000-0005-0000-0000-000021120000}"/>
    <cellStyle name="Calcul 4 2 2 2 2 3" xfId="2420" xr:uid="{00000000-0005-0000-0000-000022120000}"/>
    <cellStyle name="Calcul 4 2 2 2 2 3 2" xfId="22934" xr:uid="{00000000-0005-0000-0000-000023120000}"/>
    <cellStyle name="Calcul 4 2 2 2 2 4" xfId="2421" xr:uid="{00000000-0005-0000-0000-000024120000}"/>
    <cellStyle name="Calcul 4 2 2 2 2 4 2" xfId="22935" xr:uid="{00000000-0005-0000-0000-000025120000}"/>
    <cellStyle name="Calcul 4 2 2 2 2 5" xfId="2422" xr:uid="{00000000-0005-0000-0000-000026120000}"/>
    <cellStyle name="Calcul 4 2 2 2 2 5 2" xfId="22936" xr:uid="{00000000-0005-0000-0000-000027120000}"/>
    <cellStyle name="Calcul 4 2 2 2 2 6" xfId="2423" xr:uid="{00000000-0005-0000-0000-000028120000}"/>
    <cellStyle name="Calcul 4 2 2 2 2 6 2" xfId="22937" xr:uid="{00000000-0005-0000-0000-000029120000}"/>
    <cellStyle name="Calcul 4 2 2 2 2 7" xfId="2424" xr:uid="{00000000-0005-0000-0000-00002A120000}"/>
    <cellStyle name="Calcul 4 2 2 2 2 7 2" xfId="22938" xr:uid="{00000000-0005-0000-0000-00002B120000}"/>
    <cellStyle name="Calcul 4 2 2 2 2 8" xfId="2425" xr:uid="{00000000-0005-0000-0000-00002C120000}"/>
    <cellStyle name="Calcul 4 2 2 2 2 8 2" xfId="22939" xr:uid="{00000000-0005-0000-0000-00002D120000}"/>
    <cellStyle name="Calcul 4 2 2 2 2 9" xfId="22932" xr:uid="{00000000-0005-0000-0000-00002E120000}"/>
    <cellStyle name="Calcul 4 2 2 2 3" xfId="2426" xr:uid="{00000000-0005-0000-0000-00002F120000}"/>
    <cellStyle name="Calcul 4 2 2 2 3 2" xfId="2427" xr:uid="{00000000-0005-0000-0000-000030120000}"/>
    <cellStyle name="Calcul 4 2 2 2 3 2 2" xfId="22941" xr:uid="{00000000-0005-0000-0000-000031120000}"/>
    <cellStyle name="Calcul 4 2 2 2 3 3" xfId="2428" xr:uid="{00000000-0005-0000-0000-000032120000}"/>
    <cellStyle name="Calcul 4 2 2 2 3 3 2" xfId="22942" xr:uid="{00000000-0005-0000-0000-000033120000}"/>
    <cellStyle name="Calcul 4 2 2 2 3 4" xfId="2429" xr:uid="{00000000-0005-0000-0000-000034120000}"/>
    <cellStyle name="Calcul 4 2 2 2 3 4 2" xfId="22943" xr:uid="{00000000-0005-0000-0000-000035120000}"/>
    <cellStyle name="Calcul 4 2 2 2 3 5" xfId="2430" xr:uid="{00000000-0005-0000-0000-000036120000}"/>
    <cellStyle name="Calcul 4 2 2 2 3 5 2" xfId="22944" xr:uid="{00000000-0005-0000-0000-000037120000}"/>
    <cellStyle name="Calcul 4 2 2 2 3 6" xfId="2431" xr:uid="{00000000-0005-0000-0000-000038120000}"/>
    <cellStyle name="Calcul 4 2 2 2 3 6 2" xfId="22945" xr:uid="{00000000-0005-0000-0000-000039120000}"/>
    <cellStyle name="Calcul 4 2 2 2 3 7" xfId="2432" xr:uid="{00000000-0005-0000-0000-00003A120000}"/>
    <cellStyle name="Calcul 4 2 2 2 3 7 2" xfId="22946" xr:uid="{00000000-0005-0000-0000-00003B120000}"/>
    <cellStyle name="Calcul 4 2 2 2 3 8" xfId="22940" xr:uid="{00000000-0005-0000-0000-00003C120000}"/>
    <cellStyle name="Calcul 4 2 2 2 4" xfId="2433" xr:uid="{00000000-0005-0000-0000-00003D120000}"/>
    <cellStyle name="Calcul 4 2 2 2 4 2" xfId="2434" xr:uid="{00000000-0005-0000-0000-00003E120000}"/>
    <cellStyle name="Calcul 4 2 2 2 4 2 2" xfId="22948" xr:uid="{00000000-0005-0000-0000-00003F120000}"/>
    <cellStyle name="Calcul 4 2 2 2 4 3" xfId="22947" xr:uid="{00000000-0005-0000-0000-000040120000}"/>
    <cellStyle name="Calcul 4 2 2 2 5" xfId="2435" xr:uid="{00000000-0005-0000-0000-000041120000}"/>
    <cellStyle name="Calcul 4 2 2 2 5 2" xfId="22949" xr:uid="{00000000-0005-0000-0000-000042120000}"/>
    <cellStyle name="Calcul 4 2 2 2 6" xfId="2436" xr:uid="{00000000-0005-0000-0000-000043120000}"/>
    <cellStyle name="Calcul 4 2 2 2 6 2" xfId="22950" xr:uid="{00000000-0005-0000-0000-000044120000}"/>
    <cellStyle name="Calcul 4 2 2 2 7" xfId="2437" xr:uid="{00000000-0005-0000-0000-000045120000}"/>
    <cellStyle name="Calcul 4 2 2 2 7 2" xfId="22951" xr:uid="{00000000-0005-0000-0000-000046120000}"/>
    <cellStyle name="Calcul 4 2 2 2 8" xfId="2438" xr:uid="{00000000-0005-0000-0000-000047120000}"/>
    <cellStyle name="Calcul 4 2 2 2 8 2" xfId="22952" xr:uid="{00000000-0005-0000-0000-000048120000}"/>
    <cellStyle name="Calcul 4 2 2 2 9" xfId="2439" xr:uid="{00000000-0005-0000-0000-000049120000}"/>
    <cellStyle name="Calcul 4 2 2 2 9 2" xfId="22953" xr:uid="{00000000-0005-0000-0000-00004A120000}"/>
    <cellStyle name="Calcul 4 2 2 3" xfId="2440" xr:uid="{00000000-0005-0000-0000-00004B120000}"/>
    <cellStyle name="Calcul 4 2 2 3 10" xfId="2441" xr:uid="{00000000-0005-0000-0000-00004C120000}"/>
    <cellStyle name="Calcul 4 2 2 3 10 2" xfId="22955" xr:uid="{00000000-0005-0000-0000-00004D120000}"/>
    <cellStyle name="Calcul 4 2 2 3 11" xfId="22954" xr:uid="{00000000-0005-0000-0000-00004E120000}"/>
    <cellStyle name="Calcul 4 2 2 3 2" xfId="2442" xr:uid="{00000000-0005-0000-0000-00004F120000}"/>
    <cellStyle name="Calcul 4 2 2 3 2 2" xfId="2443" xr:uid="{00000000-0005-0000-0000-000050120000}"/>
    <cellStyle name="Calcul 4 2 2 3 2 2 2" xfId="22957" xr:uid="{00000000-0005-0000-0000-000051120000}"/>
    <cellStyle name="Calcul 4 2 2 3 2 3" xfId="2444" xr:uid="{00000000-0005-0000-0000-000052120000}"/>
    <cellStyle name="Calcul 4 2 2 3 2 3 2" xfId="22958" xr:uid="{00000000-0005-0000-0000-000053120000}"/>
    <cellStyle name="Calcul 4 2 2 3 2 4" xfId="2445" xr:uid="{00000000-0005-0000-0000-000054120000}"/>
    <cellStyle name="Calcul 4 2 2 3 2 4 2" xfId="22959" xr:uid="{00000000-0005-0000-0000-000055120000}"/>
    <cellStyle name="Calcul 4 2 2 3 2 5" xfId="2446" xr:uid="{00000000-0005-0000-0000-000056120000}"/>
    <cellStyle name="Calcul 4 2 2 3 2 5 2" xfId="22960" xr:uid="{00000000-0005-0000-0000-000057120000}"/>
    <cellStyle name="Calcul 4 2 2 3 2 6" xfId="2447" xr:uid="{00000000-0005-0000-0000-000058120000}"/>
    <cellStyle name="Calcul 4 2 2 3 2 6 2" xfId="22961" xr:uid="{00000000-0005-0000-0000-000059120000}"/>
    <cellStyle name="Calcul 4 2 2 3 2 7" xfId="2448" xr:uid="{00000000-0005-0000-0000-00005A120000}"/>
    <cellStyle name="Calcul 4 2 2 3 2 7 2" xfId="22962" xr:uid="{00000000-0005-0000-0000-00005B120000}"/>
    <cellStyle name="Calcul 4 2 2 3 2 8" xfId="2449" xr:uid="{00000000-0005-0000-0000-00005C120000}"/>
    <cellStyle name="Calcul 4 2 2 3 2 8 2" xfId="22963" xr:uid="{00000000-0005-0000-0000-00005D120000}"/>
    <cellStyle name="Calcul 4 2 2 3 2 9" xfId="22956" xr:uid="{00000000-0005-0000-0000-00005E120000}"/>
    <cellStyle name="Calcul 4 2 2 3 3" xfId="2450" xr:uid="{00000000-0005-0000-0000-00005F120000}"/>
    <cellStyle name="Calcul 4 2 2 3 3 2" xfId="2451" xr:uid="{00000000-0005-0000-0000-000060120000}"/>
    <cellStyle name="Calcul 4 2 2 3 3 2 2" xfId="22965" xr:uid="{00000000-0005-0000-0000-000061120000}"/>
    <cellStyle name="Calcul 4 2 2 3 3 3" xfId="2452" xr:uid="{00000000-0005-0000-0000-000062120000}"/>
    <cellStyle name="Calcul 4 2 2 3 3 3 2" xfId="22966" xr:uid="{00000000-0005-0000-0000-000063120000}"/>
    <cellStyle name="Calcul 4 2 2 3 3 4" xfId="2453" xr:uid="{00000000-0005-0000-0000-000064120000}"/>
    <cellStyle name="Calcul 4 2 2 3 3 4 2" xfId="22967" xr:uid="{00000000-0005-0000-0000-000065120000}"/>
    <cellStyle name="Calcul 4 2 2 3 3 5" xfId="2454" xr:uid="{00000000-0005-0000-0000-000066120000}"/>
    <cellStyle name="Calcul 4 2 2 3 3 5 2" xfId="22968" xr:uid="{00000000-0005-0000-0000-000067120000}"/>
    <cellStyle name="Calcul 4 2 2 3 3 6" xfId="2455" xr:uid="{00000000-0005-0000-0000-000068120000}"/>
    <cellStyle name="Calcul 4 2 2 3 3 6 2" xfId="22969" xr:uid="{00000000-0005-0000-0000-000069120000}"/>
    <cellStyle name="Calcul 4 2 2 3 3 7" xfId="2456" xr:uid="{00000000-0005-0000-0000-00006A120000}"/>
    <cellStyle name="Calcul 4 2 2 3 3 7 2" xfId="22970" xr:uid="{00000000-0005-0000-0000-00006B120000}"/>
    <cellStyle name="Calcul 4 2 2 3 3 8" xfId="22964" xr:uid="{00000000-0005-0000-0000-00006C120000}"/>
    <cellStyle name="Calcul 4 2 2 3 4" xfId="2457" xr:uid="{00000000-0005-0000-0000-00006D120000}"/>
    <cellStyle name="Calcul 4 2 2 3 4 2" xfId="2458" xr:uid="{00000000-0005-0000-0000-00006E120000}"/>
    <cellStyle name="Calcul 4 2 2 3 4 2 2" xfId="22972" xr:uid="{00000000-0005-0000-0000-00006F120000}"/>
    <cellStyle name="Calcul 4 2 2 3 4 3" xfId="22971" xr:uid="{00000000-0005-0000-0000-000070120000}"/>
    <cellStyle name="Calcul 4 2 2 3 5" xfId="2459" xr:uid="{00000000-0005-0000-0000-000071120000}"/>
    <cellStyle name="Calcul 4 2 2 3 5 2" xfId="22973" xr:uid="{00000000-0005-0000-0000-000072120000}"/>
    <cellStyle name="Calcul 4 2 2 3 6" xfId="2460" xr:uid="{00000000-0005-0000-0000-000073120000}"/>
    <cellStyle name="Calcul 4 2 2 3 6 2" xfId="22974" xr:uid="{00000000-0005-0000-0000-000074120000}"/>
    <cellStyle name="Calcul 4 2 2 3 7" xfId="2461" xr:uid="{00000000-0005-0000-0000-000075120000}"/>
    <cellStyle name="Calcul 4 2 2 3 7 2" xfId="22975" xr:uid="{00000000-0005-0000-0000-000076120000}"/>
    <cellStyle name="Calcul 4 2 2 3 8" xfId="2462" xr:uid="{00000000-0005-0000-0000-000077120000}"/>
    <cellStyle name="Calcul 4 2 2 3 8 2" xfId="22976" xr:uid="{00000000-0005-0000-0000-000078120000}"/>
    <cellStyle name="Calcul 4 2 2 3 9" xfId="2463" xr:uid="{00000000-0005-0000-0000-000079120000}"/>
    <cellStyle name="Calcul 4 2 2 3 9 2" xfId="22977" xr:uid="{00000000-0005-0000-0000-00007A120000}"/>
    <cellStyle name="Calcul 4 2 2 4" xfId="2464" xr:uid="{00000000-0005-0000-0000-00007B120000}"/>
    <cellStyle name="Calcul 4 2 2 4 10" xfId="2465" xr:uid="{00000000-0005-0000-0000-00007C120000}"/>
    <cellStyle name="Calcul 4 2 2 4 10 2" xfId="22979" xr:uid="{00000000-0005-0000-0000-00007D120000}"/>
    <cellStyle name="Calcul 4 2 2 4 11" xfId="22978" xr:uid="{00000000-0005-0000-0000-00007E120000}"/>
    <cellStyle name="Calcul 4 2 2 4 2" xfId="2466" xr:uid="{00000000-0005-0000-0000-00007F120000}"/>
    <cellStyle name="Calcul 4 2 2 4 2 2" xfId="2467" xr:uid="{00000000-0005-0000-0000-000080120000}"/>
    <cellStyle name="Calcul 4 2 2 4 2 2 2" xfId="22981" xr:uid="{00000000-0005-0000-0000-000081120000}"/>
    <cellStyle name="Calcul 4 2 2 4 2 3" xfId="2468" xr:uid="{00000000-0005-0000-0000-000082120000}"/>
    <cellStyle name="Calcul 4 2 2 4 2 3 2" xfId="22982" xr:uid="{00000000-0005-0000-0000-000083120000}"/>
    <cellStyle name="Calcul 4 2 2 4 2 4" xfId="2469" xr:uid="{00000000-0005-0000-0000-000084120000}"/>
    <cellStyle name="Calcul 4 2 2 4 2 4 2" xfId="22983" xr:uid="{00000000-0005-0000-0000-000085120000}"/>
    <cellStyle name="Calcul 4 2 2 4 2 5" xfId="2470" xr:uid="{00000000-0005-0000-0000-000086120000}"/>
    <cellStyle name="Calcul 4 2 2 4 2 5 2" xfId="22984" xr:uid="{00000000-0005-0000-0000-000087120000}"/>
    <cellStyle name="Calcul 4 2 2 4 2 6" xfId="2471" xr:uid="{00000000-0005-0000-0000-000088120000}"/>
    <cellStyle name="Calcul 4 2 2 4 2 6 2" xfId="22985" xr:uid="{00000000-0005-0000-0000-000089120000}"/>
    <cellStyle name="Calcul 4 2 2 4 2 7" xfId="2472" xr:uid="{00000000-0005-0000-0000-00008A120000}"/>
    <cellStyle name="Calcul 4 2 2 4 2 7 2" xfId="22986" xr:uid="{00000000-0005-0000-0000-00008B120000}"/>
    <cellStyle name="Calcul 4 2 2 4 2 8" xfId="2473" xr:uid="{00000000-0005-0000-0000-00008C120000}"/>
    <cellStyle name="Calcul 4 2 2 4 2 8 2" xfId="22987" xr:uid="{00000000-0005-0000-0000-00008D120000}"/>
    <cellStyle name="Calcul 4 2 2 4 2 9" xfId="22980" xr:uid="{00000000-0005-0000-0000-00008E120000}"/>
    <cellStyle name="Calcul 4 2 2 4 3" xfId="2474" xr:uid="{00000000-0005-0000-0000-00008F120000}"/>
    <cellStyle name="Calcul 4 2 2 4 3 2" xfId="2475" xr:uid="{00000000-0005-0000-0000-000090120000}"/>
    <cellStyle name="Calcul 4 2 2 4 3 2 2" xfId="22989" xr:uid="{00000000-0005-0000-0000-000091120000}"/>
    <cellStyle name="Calcul 4 2 2 4 3 3" xfId="2476" xr:uid="{00000000-0005-0000-0000-000092120000}"/>
    <cellStyle name="Calcul 4 2 2 4 3 3 2" xfId="22990" xr:uid="{00000000-0005-0000-0000-000093120000}"/>
    <cellStyle name="Calcul 4 2 2 4 3 4" xfId="2477" xr:uid="{00000000-0005-0000-0000-000094120000}"/>
    <cellStyle name="Calcul 4 2 2 4 3 4 2" xfId="22991" xr:uid="{00000000-0005-0000-0000-000095120000}"/>
    <cellStyle name="Calcul 4 2 2 4 3 5" xfId="2478" xr:uid="{00000000-0005-0000-0000-000096120000}"/>
    <cellStyle name="Calcul 4 2 2 4 3 5 2" xfId="22992" xr:uid="{00000000-0005-0000-0000-000097120000}"/>
    <cellStyle name="Calcul 4 2 2 4 3 6" xfId="2479" xr:uid="{00000000-0005-0000-0000-000098120000}"/>
    <cellStyle name="Calcul 4 2 2 4 3 6 2" xfId="22993" xr:uid="{00000000-0005-0000-0000-000099120000}"/>
    <cellStyle name="Calcul 4 2 2 4 3 7" xfId="2480" xr:uid="{00000000-0005-0000-0000-00009A120000}"/>
    <cellStyle name="Calcul 4 2 2 4 3 7 2" xfId="22994" xr:uid="{00000000-0005-0000-0000-00009B120000}"/>
    <cellStyle name="Calcul 4 2 2 4 3 8" xfId="22988" xr:uid="{00000000-0005-0000-0000-00009C120000}"/>
    <cellStyle name="Calcul 4 2 2 4 4" xfId="2481" xr:uid="{00000000-0005-0000-0000-00009D120000}"/>
    <cellStyle name="Calcul 4 2 2 4 4 2" xfId="2482" xr:uid="{00000000-0005-0000-0000-00009E120000}"/>
    <cellStyle name="Calcul 4 2 2 4 4 2 2" xfId="22996" xr:uid="{00000000-0005-0000-0000-00009F120000}"/>
    <cellStyle name="Calcul 4 2 2 4 4 3" xfId="22995" xr:uid="{00000000-0005-0000-0000-0000A0120000}"/>
    <cellStyle name="Calcul 4 2 2 4 5" xfId="2483" xr:uid="{00000000-0005-0000-0000-0000A1120000}"/>
    <cellStyle name="Calcul 4 2 2 4 5 2" xfId="22997" xr:uid="{00000000-0005-0000-0000-0000A2120000}"/>
    <cellStyle name="Calcul 4 2 2 4 6" xfId="2484" xr:uid="{00000000-0005-0000-0000-0000A3120000}"/>
    <cellStyle name="Calcul 4 2 2 4 6 2" xfId="22998" xr:uid="{00000000-0005-0000-0000-0000A4120000}"/>
    <cellStyle name="Calcul 4 2 2 4 7" xfId="2485" xr:uid="{00000000-0005-0000-0000-0000A5120000}"/>
    <cellStyle name="Calcul 4 2 2 4 7 2" xfId="22999" xr:uid="{00000000-0005-0000-0000-0000A6120000}"/>
    <cellStyle name="Calcul 4 2 2 4 8" xfId="2486" xr:uid="{00000000-0005-0000-0000-0000A7120000}"/>
    <cellStyle name="Calcul 4 2 2 4 8 2" xfId="23000" xr:uid="{00000000-0005-0000-0000-0000A8120000}"/>
    <cellStyle name="Calcul 4 2 2 4 9" xfId="2487" xr:uid="{00000000-0005-0000-0000-0000A9120000}"/>
    <cellStyle name="Calcul 4 2 2 4 9 2" xfId="23001" xr:uid="{00000000-0005-0000-0000-0000AA120000}"/>
    <cellStyle name="Calcul 4 2 2 5" xfId="2488" xr:uid="{00000000-0005-0000-0000-0000AB120000}"/>
    <cellStyle name="Calcul 4 2 2 5 2" xfId="2489" xr:uid="{00000000-0005-0000-0000-0000AC120000}"/>
    <cellStyle name="Calcul 4 2 2 5 2 2" xfId="23003" xr:uid="{00000000-0005-0000-0000-0000AD120000}"/>
    <cellStyle name="Calcul 4 2 2 5 3" xfId="2490" xr:uid="{00000000-0005-0000-0000-0000AE120000}"/>
    <cellStyle name="Calcul 4 2 2 5 3 2" xfId="23004" xr:uid="{00000000-0005-0000-0000-0000AF120000}"/>
    <cellStyle name="Calcul 4 2 2 5 4" xfId="2491" xr:uid="{00000000-0005-0000-0000-0000B0120000}"/>
    <cellStyle name="Calcul 4 2 2 5 4 2" xfId="23005" xr:uid="{00000000-0005-0000-0000-0000B1120000}"/>
    <cellStyle name="Calcul 4 2 2 5 5" xfId="2492" xr:uid="{00000000-0005-0000-0000-0000B2120000}"/>
    <cellStyle name="Calcul 4 2 2 5 5 2" xfId="23006" xr:uid="{00000000-0005-0000-0000-0000B3120000}"/>
    <cellStyle name="Calcul 4 2 2 5 6" xfId="2493" xr:uid="{00000000-0005-0000-0000-0000B4120000}"/>
    <cellStyle name="Calcul 4 2 2 5 6 2" xfId="23007" xr:uid="{00000000-0005-0000-0000-0000B5120000}"/>
    <cellStyle name="Calcul 4 2 2 5 7" xfId="2494" xr:uid="{00000000-0005-0000-0000-0000B6120000}"/>
    <cellStyle name="Calcul 4 2 2 5 7 2" xfId="23008" xr:uid="{00000000-0005-0000-0000-0000B7120000}"/>
    <cellStyle name="Calcul 4 2 2 5 8" xfId="2495" xr:uid="{00000000-0005-0000-0000-0000B8120000}"/>
    <cellStyle name="Calcul 4 2 2 5 8 2" xfId="23009" xr:uid="{00000000-0005-0000-0000-0000B9120000}"/>
    <cellStyle name="Calcul 4 2 2 5 9" xfId="23002" xr:uid="{00000000-0005-0000-0000-0000BA120000}"/>
    <cellStyle name="Calcul 4 2 2 6" xfId="2496" xr:uid="{00000000-0005-0000-0000-0000BB120000}"/>
    <cellStyle name="Calcul 4 2 2 6 2" xfId="2497" xr:uid="{00000000-0005-0000-0000-0000BC120000}"/>
    <cellStyle name="Calcul 4 2 2 6 2 2" xfId="23011" xr:uid="{00000000-0005-0000-0000-0000BD120000}"/>
    <cellStyle name="Calcul 4 2 2 6 3" xfId="2498" xr:uid="{00000000-0005-0000-0000-0000BE120000}"/>
    <cellStyle name="Calcul 4 2 2 6 3 2" xfId="23012" xr:uid="{00000000-0005-0000-0000-0000BF120000}"/>
    <cellStyle name="Calcul 4 2 2 6 4" xfId="2499" xr:uid="{00000000-0005-0000-0000-0000C0120000}"/>
    <cellStyle name="Calcul 4 2 2 6 4 2" xfId="23013" xr:uid="{00000000-0005-0000-0000-0000C1120000}"/>
    <cellStyle name="Calcul 4 2 2 6 5" xfId="2500" xr:uid="{00000000-0005-0000-0000-0000C2120000}"/>
    <cellStyle name="Calcul 4 2 2 6 5 2" xfId="23014" xr:uid="{00000000-0005-0000-0000-0000C3120000}"/>
    <cellStyle name="Calcul 4 2 2 6 6" xfId="2501" xr:uid="{00000000-0005-0000-0000-0000C4120000}"/>
    <cellStyle name="Calcul 4 2 2 6 6 2" xfId="23015" xr:uid="{00000000-0005-0000-0000-0000C5120000}"/>
    <cellStyle name="Calcul 4 2 2 6 7" xfId="2502" xr:uid="{00000000-0005-0000-0000-0000C6120000}"/>
    <cellStyle name="Calcul 4 2 2 6 7 2" xfId="23016" xr:uid="{00000000-0005-0000-0000-0000C7120000}"/>
    <cellStyle name="Calcul 4 2 2 6 8" xfId="23010" xr:uid="{00000000-0005-0000-0000-0000C8120000}"/>
    <cellStyle name="Calcul 4 2 2 7" xfId="2503" xr:uid="{00000000-0005-0000-0000-0000C9120000}"/>
    <cellStyle name="Calcul 4 2 2 7 2" xfId="2504" xr:uid="{00000000-0005-0000-0000-0000CA120000}"/>
    <cellStyle name="Calcul 4 2 2 7 2 2" xfId="23018" xr:uid="{00000000-0005-0000-0000-0000CB120000}"/>
    <cellStyle name="Calcul 4 2 2 7 3" xfId="23017" xr:uid="{00000000-0005-0000-0000-0000CC120000}"/>
    <cellStyle name="Calcul 4 2 2 8" xfId="2505" xr:uid="{00000000-0005-0000-0000-0000CD120000}"/>
    <cellStyle name="Calcul 4 2 2 8 2" xfId="23019" xr:uid="{00000000-0005-0000-0000-0000CE120000}"/>
    <cellStyle name="Calcul 4 2 2 9" xfId="2506" xr:uid="{00000000-0005-0000-0000-0000CF120000}"/>
    <cellStyle name="Calcul 4 2 2 9 2" xfId="23020" xr:uid="{00000000-0005-0000-0000-0000D0120000}"/>
    <cellStyle name="Calcul 4 2 20" xfId="2507" xr:uid="{00000000-0005-0000-0000-0000D1120000}"/>
    <cellStyle name="Calcul 4 2 20 2" xfId="23021" xr:uid="{00000000-0005-0000-0000-0000D2120000}"/>
    <cellStyle name="Calcul 4 2 21" xfId="2508" xr:uid="{00000000-0005-0000-0000-0000D3120000}"/>
    <cellStyle name="Calcul 4 2 21 2" xfId="23022" xr:uid="{00000000-0005-0000-0000-0000D4120000}"/>
    <cellStyle name="Calcul 4 2 22" xfId="2509" xr:uid="{00000000-0005-0000-0000-0000D5120000}"/>
    <cellStyle name="Calcul 4 2 22 2" xfId="23023" xr:uid="{00000000-0005-0000-0000-0000D6120000}"/>
    <cellStyle name="Calcul 4 2 23" xfId="2510" xr:uid="{00000000-0005-0000-0000-0000D7120000}"/>
    <cellStyle name="Calcul 4 2 23 2" xfId="23024" xr:uid="{00000000-0005-0000-0000-0000D8120000}"/>
    <cellStyle name="Calcul 4 2 24" xfId="2511" xr:uid="{00000000-0005-0000-0000-0000D9120000}"/>
    <cellStyle name="Calcul 4 2 24 2" xfId="23025" xr:uid="{00000000-0005-0000-0000-0000DA120000}"/>
    <cellStyle name="Calcul 4 2 3" xfId="2512" xr:uid="{00000000-0005-0000-0000-0000DB120000}"/>
    <cellStyle name="Calcul 4 2 3 10" xfId="2513" xr:uid="{00000000-0005-0000-0000-0000DC120000}"/>
    <cellStyle name="Calcul 4 2 3 10 2" xfId="23027" xr:uid="{00000000-0005-0000-0000-0000DD120000}"/>
    <cellStyle name="Calcul 4 2 3 11" xfId="23026" xr:uid="{00000000-0005-0000-0000-0000DE120000}"/>
    <cellStyle name="Calcul 4 2 3 2" xfId="2514" xr:uid="{00000000-0005-0000-0000-0000DF120000}"/>
    <cellStyle name="Calcul 4 2 3 2 2" xfId="2515" xr:uid="{00000000-0005-0000-0000-0000E0120000}"/>
    <cellStyle name="Calcul 4 2 3 2 2 2" xfId="23029" xr:uid="{00000000-0005-0000-0000-0000E1120000}"/>
    <cellStyle name="Calcul 4 2 3 2 3" xfId="2516" xr:uid="{00000000-0005-0000-0000-0000E2120000}"/>
    <cellStyle name="Calcul 4 2 3 2 3 2" xfId="23030" xr:uid="{00000000-0005-0000-0000-0000E3120000}"/>
    <cellStyle name="Calcul 4 2 3 2 4" xfId="2517" xr:uid="{00000000-0005-0000-0000-0000E4120000}"/>
    <cellStyle name="Calcul 4 2 3 2 4 2" xfId="23031" xr:uid="{00000000-0005-0000-0000-0000E5120000}"/>
    <cellStyle name="Calcul 4 2 3 2 5" xfId="2518" xr:uid="{00000000-0005-0000-0000-0000E6120000}"/>
    <cellStyle name="Calcul 4 2 3 2 5 2" xfId="23032" xr:uid="{00000000-0005-0000-0000-0000E7120000}"/>
    <cellStyle name="Calcul 4 2 3 2 6" xfId="2519" xr:uid="{00000000-0005-0000-0000-0000E8120000}"/>
    <cellStyle name="Calcul 4 2 3 2 6 2" xfId="23033" xr:uid="{00000000-0005-0000-0000-0000E9120000}"/>
    <cellStyle name="Calcul 4 2 3 2 7" xfId="2520" xr:uid="{00000000-0005-0000-0000-0000EA120000}"/>
    <cellStyle name="Calcul 4 2 3 2 7 2" xfId="23034" xr:uid="{00000000-0005-0000-0000-0000EB120000}"/>
    <cellStyle name="Calcul 4 2 3 2 8" xfId="2521" xr:uid="{00000000-0005-0000-0000-0000EC120000}"/>
    <cellStyle name="Calcul 4 2 3 2 8 2" xfId="23035" xr:uid="{00000000-0005-0000-0000-0000ED120000}"/>
    <cellStyle name="Calcul 4 2 3 2 9" xfId="23028" xr:uid="{00000000-0005-0000-0000-0000EE120000}"/>
    <cellStyle name="Calcul 4 2 3 3" xfId="2522" xr:uid="{00000000-0005-0000-0000-0000EF120000}"/>
    <cellStyle name="Calcul 4 2 3 3 2" xfId="2523" xr:uid="{00000000-0005-0000-0000-0000F0120000}"/>
    <cellStyle name="Calcul 4 2 3 3 2 2" xfId="23037" xr:uid="{00000000-0005-0000-0000-0000F1120000}"/>
    <cellStyle name="Calcul 4 2 3 3 3" xfId="2524" xr:uid="{00000000-0005-0000-0000-0000F2120000}"/>
    <cellStyle name="Calcul 4 2 3 3 3 2" xfId="23038" xr:uid="{00000000-0005-0000-0000-0000F3120000}"/>
    <cellStyle name="Calcul 4 2 3 3 4" xfId="2525" xr:uid="{00000000-0005-0000-0000-0000F4120000}"/>
    <cellStyle name="Calcul 4 2 3 3 4 2" xfId="23039" xr:uid="{00000000-0005-0000-0000-0000F5120000}"/>
    <cellStyle name="Calcul 4 2 3 3 5" xfId="2526" xr:uid="{00000000-0005-0000-0000-0000F6120000}"/>
    <cellStyle name="Calcul 4 2 3 3 5 2" xfId="23040" xr:uid="{00000000-0005-0000-0000-0000F7120000}"/>
    <cellStyle name="Calcul 4 2 3 3 6" xfId="2527" xr:uid="{00000000-0005-0000-0000-0000F8120000}"/>
    <cellStyle name="Calcul 4 2 3 3 6 2" xfId="23041" xr:uid="{00000000-0005-0000-0000-0000F9120000}"/>
    <cellStyle name="Calcul 4 2 3 3 7" xfId="2528" xr:uid="{00000000-0005-0000-0000-0000FA120000}"/>
    <cellStyle name="Calcul 4 2 3 3 7 2" xfId="23042" xr:uid="{00000000-0005-0000-0000-0000FB120000}"/>
    <cellStyle name="Calcul 4 2 3 3 8" xfId="23036" xr:uid="{00000000-0005-0000-0000-0000FC120000}"/>
    <cellStyle name="Calcul 4 2 3 4" xfId="2529" xr:uid="{00000000-0005-0000-0000-0000FD120000}"/>
    <cellStyle name="Calcul 4 2 3 4 2" xfId="2530" xr:uid="{00000000-0005-0000-0000-0000FE120000}"/>
    <cellStyle name="Calcul 4 2 3 4 2 2" xfId="23044" xr:uid="{00000000-0005-0000-0000-0000FF120000}"/>
    <cellStyle name="Calcul 4 2 3 4 3" xfId="23043" xr:uid="{00000000-0005-0000-0000-000000130000}"/>
    <cellStyle name="Calcul 4 2 3 5" xfId="2531" xr:uid="{00000000-0005-0000-0000-000001130000}"/>
    <cellStyle name="Calcul 4 2 3 5 2" xfId="23045" xr:uid="{00000000-0005-0000-0000-000002130000}"/>
    <cellStyle name="Calcul 4 2 3 6" xfId="2532" xr:uid="{00000000-0005-0000-0000-000003130000}"/>
    <cellStyle name="Calcul 4 2 3 6 2" xfId="23046" xr:uid="{00000000-0005-0000-0000-000004130000}"/>
    <cellStyle name="Calcul 4 2 3 7" xfId="2533" xr:uid="{00000000-0005-0000-0000-000005130000}"/>
    <cellStyle name="Calcul 4 2 3 7 2" xfId="23047" xr:uid="{00000000-0005-0000-0000-000006130000}"/>
    <cellStyle name="Calcul 4 2 3 8" xfId="2534" xr:uid="{00000000-0005-0000-0000-000007130000}"/>
    <cellStyle name="Calcul 4 2 3 8 2" xfId="23048" xr:uid="{00000000-0005-0000-0000-000008130000}"/>
    <cellStyle name="Calcul 4 2 3 9" xfId="2535" xr:uid="{00000000-0005-0000-0000-000009130000}"/>
    <cellStyle name="Calcul 4 2 3 9 2" xfId="23049" xr:uid="{00000000-0005-0000-0000-00000A130000}"/>
    <cellStyle name="Calcul 4 2 4" xfId="2536" xr:uid="{00000000-0005-0000-0000-00000B130000}"/>
    <cellStyle name="Calcul 4 2 4 10" xfId="2537" xr:uid="{00000000-0005-0000-0000-00000C130000}"/>
    <cellStyle name="Calcul 4 2 4 10 2" xfId="23051" xr:uid="{00000000-0005-0000-0000-00000D130000}"/>
    <cellStyle name="Calcul 4 2 4 11" xfId="23050" xr:uid="{00000000-0005-0000-0000-00000E130000}"/>
    <cellStyle name="Calcul 4 2 4 2" xfId="2538" xr:uid="{00000000-0005-0000-0000-00000F130000}"/>
    <cellStyle name="Calcul 4 2 4 2 2" xfId="2539" xr:uid="{00000000-0005-0000-0000-000010130000}"/>
    <cellStyle name="Calcul 4 2 4 2 2 2" xfId="23053" xr:uid="{00000000-0005-0000-0000-000011130000}"/>
    <cellStyle name="Calcul 4 2 4 2 3" xfId="2540" xr:uid="{00000000-0005-0000-0000-000012130000}"/>
    <cellStyle name="Calcul 4 2 4 2 3 2" xfId="23054" xr:uid="{00000000-0005-0000-0000-000013130000}"/>
    <cellStyle name="Calcul 4 2 4 2 4" xfId="2541" xr:uid="{00000000-0005-0000-0000-000014130000}"/>
    <cellStyle name="Calcul 4 2 4 2 4 2" xfId="23055" xr:uid="{00000000-0005-0000-0000-000015130000}"/>
    <cellStyle name="Calcul 4 2 4 2 5" xfId="2542" xr:uid="{00000000-0005-0000-0000-000016130000}"/>
    <cellStyle name="Calcul 4 2 4 2 5 2" xfId="23056" xr:uid="{00000000-0005-0000-0000-000017130000}"/>
    <cellStyle name="Calcul 4 2 4 2 6" xfId="2543" xr:uid="{00000000-0005-0000-0000-000018130000}"/>
    <cellStyle name="Calcul 4 2 4 2 6 2" xfId="23057" xr:uid="{00000000-0005-0000-0000-000019130000}"/>
    <cellStyle name="Calcul 4 2 4 2 7" xfId="2544" xr:uid="{00000000-0005-0000-0000-00001A130000}"/>
    <cellStyle name="Calcul 4 2 4 2 7 2" xfId="23058" xr:uid="{00000000-0005-0000-0000-00001B130000}"/>
    <cellStyle name="Calcul 4 2 4 2 8" xfId="2545" xr:uid="{00000000-0005-0000-0000-00001C130000}"/>
    <cellStyle name="Calcul 4 2 4 2 8 2" xfId="23059" xr:uid="{00000000-0005-0000-0000-00001D130000}"/>
    <cellStyle name="Calcul 4 2 4 2 9" xfId="23052" xr:uid="{00000000-0005-0000-0000-00001E130000}"/>
    <cellStyle name="Calcul 4 2 4 3" xfId="2546" xr:uid="{00000000-0005-0000-0000-00001F130000}"/>
    <cellStyle name="Calcul 4 2 4 3 2" xfId="2547" xr:uid="{00000000-0005-0000-0000-000020130000}"/>
    <cellStyle name="Calcul 4 2 4 3 2 2" xfId="23061" xr:uid="{00000000-0005-0000-0000-000021130000}"/>
    <cellStyle name="Calcul 4 2 4 3 3" xfId="2548" xr:uid="{00000000-0005-0000-0000-000022130000}"/>
    <cellStyle name="Calcul 4 2 4 3 3 2" xfId="23062" xr:uid="{00000000-0005-0000-0000-000023130000}"/>
    <cellStyle name="Calcul 4 2 4 3 4" xfId="2549" xr:uid="{00000000-0005-0000-0000-000024130000}"/>
    <cellStyle name="Calcul 4 2 4 3 4 2" xfId="23063" xr:uid="{00000000-0005-0000-0000-000025130000}"/>
    <cellStyle name="Calcul 4 2 4 3 5" xfId="2550" xr:uid="{00000000-0005-0000-0000-000026130000}"/>
    <cellStyle name="Calcul 4 2 4 3 5 2" xfId="23064" xr:uid="{00000000-0005-0000-0000-000027130000}"/>
    <cellStyle name="Calcul 4 2 4 3 6" xfId="2551" xr:uid="{00000000-0005-0000-0000-000028130000}"/>
    <cellStyle name="Calcul 4 2 4 3 6 2" xfId="23065" xr:uid="{00000000-0005-0000-0000-000029130000}"/>
    <cellStyle name="Calcul 4 2 4 3 7" xfId="2552" xr:uid="{00000000-0005-0000-0000-00002A130000}"/>
    <cellStyle name="Calcul 4 2 4 3 7 2" xfId="23066" xr:uid="{00000000-0005-0000-0000-00002B130000}"/>
    <cellStyle name="Calcul 4 2 4 3 8" xfId="23060" xr:uid="{00000000-0005-0000-0000-00002C130000}"/>
    <cellStyle name="Calcul 4 2 4 4" xfId="2553" xr:uid="{00000000-0005-0000-0000-00002D130000}"/>
    <cellStyle name="Calcul 4 2 4 4 2" xfId="2554" xr:uid="{00000000-0005-0000-0000-00002E130000}"/>
    <cellStyle name="Calcul 4 2 4 4 2 2" xfId="23068" xr:uid="{00000000-0005-0000-0000-00002F130000}"/>
    <cellStyle name="Calcul 4 2 4 4 3" xfId="23067" xr:uid="{00000000-0005-0000-0000-000030130000}"/>
    <cellStyle name="Calcul 4 2 4 5" xfId="2555" xr:uid="{00000000-0005-0000-0000-000031130000}"/>
    <cellStyle name="Calcul 4 2 4 5 2" xfId="23069" xr:uid="{00000000-0005-0000-0000-000032130000}"/>
    <cellStyle name="Calcul 4 2 4 6" xfId="2556" xr:uid="{00000000-0005-0000-0000-000033130000}"/>
    <cellStyle name="Calcul 4 2 4 6 2" xfId="23070" xr:uid="{00000000-0005-0000-0000-000034130000}"/>
    <cellStyle name="Calcul 4 2 4 7" xfId="2557" xr:uid="{00000000-0005-0000-0000-000035130000}"/>
    <cellStyle name="Calcul 4 2 4 7 2" xfId="23071" xr:uid="{00000000-0005-0000-0000-000036130000}"/>
    <cellStyle name="Calcul 4 2 4 8" xfId="2558" xr:uid="{00000000-0005-0000-0000-000037130000}"/>
    <cellStyle name="Calcul 4 2 4 8 2" xfId="23072" xr:uid="{00000000-0005-0000-0000-000038130000}"/>
    <cellStyle name="Calcul 4 2 4 9" xfId="2559" xr:uid="{00000000-0005-0000-0000-000039130000}"/>
    <cellStyle name="Calcul 4 2 4 9 2" xfId="23073" xr:uid="{00000000-0005-0000-0000-00003A130000}"/>
    <cellStyle name="Calcul 4 2 5" xfId="2560" xr:uid="{00000000-0005-0000-0000-00003B130000}"/>
    <cellStyle name="Calcul 4 2 5 10" xfId="2561" xr:uid="{00000000-0005-0000-0000-00003C130000}"/>
    <cellStyle name="Calcul 4 2 5 10 2" xfId="23075" xr:uid="{00000000-0005-0000-0000-00003D130000}"/>
    <cellStyle name="Calcul 4 2 5 11" xfId="23074" xr:uid="{00000000-0005-0000-0000-00003E130000}"/>
    <cellStyle name="Calcul 4 2 5 2" xfId="2562" xr:uid="{00000000-0005-0000-0000-00003F130000}"/>
    <cellStyle name="Calcul 4 2 5 2 2" xfId="2563" xr:uid="{00000000-0005-0000-0000-000040130000}"/>
    <cellStyle name="Calcul 4 2 5 2 2 2" xfId="23077" xr:uid="{00000000-0005-0000-0000-000041130000}"/>
    <cellStyle name="Calcul 4 2 5 2 3" xfId="2564" xr:uid="{00000000-0005-0000-0000-000042130000}"/>
    <cellStyle name="Calcul 4 2 5 2 3 2" xfId="23078" xr:uid="{00000000-0005-0000-0000-000043130000}"/>
    <cellStyle name="Calcul 4 2 5 2 4" xfId="2565" xr:uid="{00000000-0005-0000-0000-000044130000}"/>
    <cellStyle name="Calcul 4 2 5 2 4 2" xfId="23079" xr:uid="{00000000-0005-0000-0000-000045130000}"/>
    <cellStyle name="Calcul 4 2 5 2 5" xfId="2566" xr:uid="{00000000-0005-0000-0000-000046130000}"/>
    <cellStyle name="Calcul 4 2 5 2 5 2" xfId="23080" xr:uid="{00000000-0005-0000-0000-000047130000}"/>
    <cellStyle name="Calcul 4 2 5 2 6" xfId="2567" xr:uid="{00000000-0005-0000-0000-000048130000}"/>
    <cellStyle name="Calcul 4 2 5 2 6 2" xfId="23081" xr:uid="{00000000-0005-0000-0000-000049130000}"/>
    <cellStyle name="Calcul 4 2 5 2 7" xfId="2568" xr:uid="{00000000-0005-0000-0000-00004A130000}"/>
    <cellStyle name="Calcul 4 2 5 2 7 2" xfId="23082" xr:uid="{00000000-0005-0000-0000-00004B130000}"/>
    <cellStyle name="Calcul 4 2 5 2 8" xfId="2569" xr:uid="{00000000-0005-0000-0000-00004C130000}"/>
    <cellStyle name="Calcul 4 2 5 2 8 2" xfId="23083" xr:uid="{00000000-0005-0000-0000-00004D130000}"/>
    <cellStyle name="Calcul 4 2 5 2 9" xfId="23076" xr:uid="{00000000-0005-0000-0000-00004E130000}"/>
    <cellStyle name="Calcul 4 2 5 3" xfId="2570" xr:uid="{00000000-0005-0000-0000-00004F130000}"/>
    <cellStyle name="Calcul 4 2 5 3 2" xfId="2571" xr:uid="{00000000-0005-0000-0000-000050130000}"/>
    <cellStyle name="Calcul 4 2 5 3 2 2" xfId="23085" xr:uid="{00000000-0005-0000-0000-000051130000}"/>
    <cellStyle name="Calcul 4 2 5 3 3" xfId="2572" xr:uid="{00000000-0005-0000-0000-000052130000}"/>
    <cellStyle name="Calcul 4 2 5 3 3 2" xfId="23086" xr:uid="{00000000-0005-0000-0000-000053130000}"/>
    <cellStyle name="Calcul 4 2 5 3 4" xfId="2573" xr:uid="{00000000-0005-0000-0000-000054130000}"/>
    <cellStyle name="Calcul 4 2 5 3 4 2" xfId="23087" xr:uid="{00000000-0005-0000-0000-000055130000}"/>
    <cellStyle name="Calcul 4 2 5 3 5" xfId="2574" xr:uid="{00000000-0005-0000-0000-000056130000}"/>
    <cellStyle name="Calcul 4 2 5 3 5 2" xfId="23088" xr:uid="{00000000-0005-0000-0000-000057130000}"/>
    <cellStyle name="Calcul 4 2 5 3 6" xfId="2575" xr:uid="{00000000-0005-0000-0000-000058130000}"/>
    <cellStyle name="Calcul 4 2 5 3 6 2" xfId="23089" xr:uid="{00000000-0005-0000-0000-000059130000}"/>
    <cellStyle name="Calcul 4 2 5 3 7" xfId="2576" xr:uid="{00000000-0005-0000-0000-00005A130000}"/>
    <cellStyle name="Calcul 4 2 5 3 7 2" xfId="23090" xr:uid="{00000000-0005-0000-0000-00005B130000}"/>
    <cellStyle name="Calcul 4 2 5 3 8" xfId="23084" xr:uid="{00000000-0005-0000-0000-00005C130000}"/>
    <cellStyle name="Calcul 4 2 5 4" xfId="2577" xr:uid="{00000000-0005-0000-0000-00005D130000}"/>
    <cellStyle name="Calcul 4 2 5 4 2" xfId="2578" xr:uid="{00000000-0005-0000-0000-00005E130000}"/>
    <cellStyle name="Calcul 4 2 5 4 2 2" xfId="23092" xr:uid="{00000000-0005-0000-0000-00005F130000}"/>
    <cellStyle name="Calcul 4 2 5 4 3" xfId="23091" xr:uid="{00000000-0005-0000-0000-000060130000}"/>
    <cellStyle name="Calcul 4 2 5 5" xfId="2579" xr:uid="{00000000-0005-0000-0000-000061130000}"/>
    <cellStyle name="Calcul 4 2 5 5 2" xfId="23093" xr:uid="{00000000-0005-0000-0000-000062130000}"/>
    <cellStyle name="Calcul 4 2 5 6" xfId="2580" xr:uid="{00000000-0005-0000-0000-000063130000}"/>
    <cellStyle name="Calcul 4 2 5 6 2" xfId="23094" xr:uid="{00000000-0005-0000-0000-000064130000}"/>
    <cellStyle name="Calcul 4 2 5 7" xfId="2581" xr:uid="{00000000-0005-0000-0000-000065130000}"/>
    <cellStyle name="Calcul 4 2 5 7 2" xfId="23095" xr:uid="{00000000-0005-0000-0000-000066130000}"/>
    <cellStyle name="Calcul 4 2 5 8" xfId="2582" xr:uid="{00000000-0005-0000-0000-000067130000}"/>
    <cellStyle name="Calcul 4 2 5 8 2" xfId="23096" xr:uid="{00000000-0005-0000-0000-000068130000}"/>
    <cellStyle name="Calcul 4 2 5 9" xfId="2583" xr:uid="{00000000-0005-0000-0000-000069130000}"/>
    <cellStyle name="Calcul 4 2 5 9 2" xfId="23097" xr:uid="{00000000-0005-0000-0000-00006A130000}"/>
    <cellStyle name="Calcul 4 2 6" xfId="2584" xr:uid="{00000000-0005-0000-0000-00006B130000}"/>
    <cellStyle name="Calcul 4 2 6 10" xfId="2585" xr:uid="{00000000-0005-0000-0000-00006C130000}"/>
    <cellStyle name="Calcul 4 2 6 10 2" xfId="23099" xr:uid="{00000000-0005-0000-0000-00006D130000}"/>
    <cellStyle name="Calcul 4 2 6 11" xfId="23098" xr:uid="{00000000-0005-0000-0000-00006E130000}"/>
    <cellStyle name="Calcul 4 2 6 2" xfId="2586" xr:uid="{00000000-0005-0000-0000-00006F130000}"/>
    <cellStyle name="Calcul 4 2 6 2 2" xfId="2587" xr:uid="{00000000-0005-0000-0000-000070130000}"/>
    <cellStyle name="Calcul 4 2 6 2 2 2" xfId="23101" xr:uid="{00000000-0005-0000-0000-000071130000}"/>
    <cellStyle name="Calcul 4 2 6 2 3" xfId="2588" xr:uid="{00000000-0005-0000-0000-000072130000}"/>
    <cellStyle name="Calcul 4 2 6 2 3 2" xfId="23102" xr:uid="{00000000-0005-0000-0000-000073130000}"/>
    <cellStyle name="Calcul 4 2 6 2 4" xfId="2589" xr:uid="{00000000-0005-0000-0000-000074130000}"/>
    <cellStyle name="Calcul 4 2 6 2 4 2" xfId="23103" xr:uid="{00000000-0005-0000-0000-000075130000}"/>
    <cellStyle name="Calcul 4 2 6 2 5" xfId="2590" xr:uid="{00000000-0005-0000-0000-000076130000}"/>
    <cellStyle name="Calcul 4 2 6 2 5 2" xfId="23104" xr:uid="{00000000-0005-0000-0000-000077130000}"/>
    <cellStyle name="Calcul 4 2 6 2 6" xfId="2591" xr:uid="{00000000-0005-0000-0000-000078130000}"/>
    <cellStyle name="Calcul 4 2 6 2 6 2" xfId="23105" xr:uid="{00000000-0005-0000-0000-000079130000}"/>
    <cellStyle name="Calcul 4 2 6 2 7" xfId="2592" xr:uid="{00000000-0005-0000-0000-00007A130000}"/>
    <cellStyle name="Calcul 4 2 6 2 7 2" xfId="23106" xr:uid="{00000000-0005-0000-0000-00007B130000}"/>
    <cellStyle name="Calcul 4 2 6 2 8" xfId="2593" xr:uid="{00000000-0005-0000-0000-00007C130000}"/>
    <cellStyle name="Calcul 4 2 6 2 8 2" xfId="23107" xr:uid="{00000000-0005-0000-0000-00007D130000}"/>
    <cellStyle name="Calcul 4 2 6 2 9" xfId="23100" xr:uid="{00000000-0005-0000-0000-00007E130000}"/>
    <cellStyle name="Calcul 4 2 6 3" xfId="2594" xr:uid="{00000000-0005-0000-0000-00007F130000}"/>
    <cellStyle name="Calcul 4 2 6 3 2" xfId="2595" xr:uid="{00000000-0005-0000-0000-000080130000}"/>
    <cellStyle name="Calcul 4 2 6 3 2 2" xfId="23109" xr:uid="{00000000-0005-0000-0000-000081130000}"/>
    <cellStyle name="Calcul 4 2 6 3 3" xfId="2596" xr:uid="{00000000-0005-0000-0000-000082130000}"/>
    <cellStyle name="Calcul 4 2 6 3 3 2" xfId="23110" xr:uid="{00000000-0005-0000-0000-000083130000}"/>
    <cellStyle name="Calcul 4 2 6 3 4" xfId="2597" xr:uid="{00000000-0005-0000-0000-000084130000}"/>
    <cellStyle name="Calcul 4 2 6 3 4 2" xfId="23111" xr:uid="{00000000-0005-0000-0000-000085130000}"/>
    <cellStyle name="Calcul 4 2 6 3 5" xfId="2598" xr:uid="{00000000-0005-0000-0000-000086130000}"/>
    <cellStyle name="Calcul 4 2 6 3 5 2" xfId="23112" xr:uid="{00000000-0005-0000-0000-000087130000}"/>
    <cellStyle name="Calcul 4 2 6 3 6" xfId="2599" xr:uid="{00000000-0005-0000-0000-000088130000}"/>
    <cellStyle name="Calcul 4 2 6 3 6 2" xfId="23113" xr:uid="{00000000-0005-0000-0000-000089130000}"/>
    <cellStyle name="Calcul 4 2 6 3 7" xfId="2600" xr:uid="{00000000-0005-0000-0000-00008A130000}"/>
    <cellStyle name="Calcul 4 2 6 3 7 2" xfId="23114" xr:uid="{00000000-0005-0000-0000-00008B130000}"/>
    <cellStyle name="Calcul 4 2 6 3 8" xfId="23108" xr:uid="{00000000-0005-0000-0000-00008C130000}"/>
    <cellStyle name="Calcul 4 2 6 4" xfId="2601" xr:uid="{00000000-0005-0000-0000-00008D130000}"/>
    <cellStyle name="Calcul 4 2 6 4 2" xfId="2602" xr:uid="{00000000-0005-0000-0000-00008E130000}"/>
    <cellStyle name="Calcul 4 2 6 4 2 2" xfId="23116" xr:uid="{00000000-0005-0000-0000-00008F130000}"/>
    <cellStyle name="Calcul 4 2 6 4 3" xfId="23115" xr:uid="{00000000-0005-0000-0000-000090130000}"/>
    <cellStyle name="Calcul 4 2 6 5" xfId="2603" xr:uid="{00000000-0005-0000-0000-000091130000}"/>
    <cellStyle name="Calcul 4 2 6 5 2" xfId="23117" xr:uid="{00000000-0005-0000-0000-000092130000}"/>
    <cellStyle name="Calcul 4 2 6 6" xfId="2604" xr:uid="{00000000-0005-0000-0000-000093130000}"/>
    <cellStyle name="Calcul 4 2 6 6 2" xfId="23118" xr:uid="{00000000-0005-0000-0000-000094130000}"/>
    <cellStyle name="Calcul 4 2 6 7" xfId="2605" xr:uid="{00000000-0005-0000-0000-000095130000}"/>
    <cellStyle name="Calcul 4 2 6 7 2" xfId="23119" xr:uid="{00000000-0005-0000-0000-000096130000}"/>
    <cellStyle name="Calcul 4 2 6 8" xfId="2606" xr:uid="{00000000-0005-0000-0000-000097130000}"/>
    <cellStyle name="Calcul 4 2 6 8 2" xfId="23120" xr:uid="{00000000-0005-0000-0000-000098130000}"/>
    <cellStyle name="Calcul 4 2 6 9" xfId="2607" xr:uid="{00000000-0005-0000-0000-000099130000}"/>
    <cellStyle name="Calcul 4 2 6 9 2" xfId="23121" xr:uid="{00000000-0005-0000-0000-00009A130000}"/>
    <cellStyle name="Calcul 4 2 7" xfId="2608" xr:uid="{00000000-0005-0000-0000-00009B130000}"/>
    <cellStyle name="Calcul 4 2 7 10" xfId="2609" xr:uid="{00000000-0005-0000-0000-00009C130000}"/>
    <cellStyle name="Calcul 4 2 7 10 2" xfId="23123" xr:uid="{00000000-0005-0000-0000-00009D130000}"/>
    <cellStyle name="Calcul 4 2 7 11" xfId="23122" xr:uid="{00000000-0005-0000-0000-00009E130000}"/>
    <cellStyle name="Calcul 4 2 7 2" xfId="2610" xr:uid="{00000000-0005-0000-0000-00009F130000}"/>
    <cellStyle name="Calcul 4 2 7 2 2" xfId="2611" xr:uid="{00000000-0005-0000-0000-0000A0130000}"/>
    <cellStyle name="Calcul 4 2 7 2 2 2" xfId="23125" xr:uid="{00000000-0005-0000-0000-0000A1130000}"/>
    <cellStyle name="Calcul 4 2 7 2 3" xfId="2612" xr:uid="{00000000-0005-0000-0000-0000A2130000}"/>
    <cellStyle name="Calcul 4 2 7 2 3 2" xfId="23126" xr:uid="{00000000-0005-0000-0000-0000A3130000}"/>
    <cellStyle name="Calcul 4 2 7 2 4" xfId="2613" xr:uid="{00000000-0005-0000-0000-0000A4130000}"/>
    <cellStyle name="Calcul 4 2 7 2 4 2" xfId="23127" xr:uid="{00000000-0005-0000-0000-0000A5130000}"/>
    <cellStyle name="Calcul 4 2 7 2 5" xfId="2614" xr:uid="{00000000-0005-0000-0000-0000A6130000}"/>
    <cellStyle name="Calcul 4 2 7 2 5 2" xfId="23128" xr:uid="{00000000-0005-0000-0000-0000A7130000}"/>
    <cellStyle name="Calcul 4 2 7 2 6" xfId="2615" xr:uid="{00000000-0005-0000-0000-0000A8130000}"/>
    <cellStyle name="Calcul 4 2 7 2 6 2" xfId="23129" xr:uid="{00000000-0005-0000-0000-0000A9130000}"/>
    <cellStyle name="Calcul 4 2 7 2 7" xfId="2616" xr:uid="{00000000-0005-0000-0000-0000AA130000}"/>
    <cellStyle name="Calcul 4 2 7 2 7 2" xfId="23130" xr:uid="{00000000-0005-0000-0000-0000AB130000}"/>
    <cellStyle name="Calcul 4 2 7 2 8" xfId="2617" xr:uid="{00000000-0005-0000-0000-0000AC130000}"/>
    <cellStyle name="Calcul 4 2 7 2 8 2" xfId="23131" xr:uid="{00000000-0005-0000-0000-0000AD130000}"/>
    <cellStyle name="Calcul 4 2 7 2 9" xfId="23124" xr:uid="{00000000-0005-0000-0000-0000AE130000}"/>
    <cellStyle name="Calcul 4 2 7 3" xfId="2618" xr:uid="{00000000-0005-0000-0000-0000AF130000}"/>
    <cellStyle name="Calcul 4 2 7 3 2" xfId="2619" xr:uid="{00000000-0005-0000-0000-0000B0130000}"/>
    <cellStyle name="Calcul 4 2 7 3 2 2" xfId="23133" xr:uid="{00000000-0005-0000-0000-0000B1130000}"/>
    <cellStyle name="Calcul 4 2 7 3 3" xfId="2620" xr:uid="{00000000-0005-0000-0000-0000B2130000}"/>
    <cellStyle name="Calcul 4 2 7 3 3 2" xfId="23134" xr:uid="{00000000-0005-0000-0000-0000B3130000}"/>
    <cellStyle name="Calcul 4 2 7 3 4" xfId="2621" xr:uid="{00000000-0005-0000-0000-0000B4130000}"/>
    <cellStyle name="Calcul 4 2 7 3 4 2" xfId="23135" xr:uid="{00000000-0005-0000-0000-0000B5130000}"/>
    <cellStyle name="Calcul 4 2 7 3 5" xfId="2622" xr:uid="{00000000-0005-0000-0000-0000B6130000}"/>
    <cellStyle name="Calcul 4 2 7 3 5 2" xfId="23136" xr:uid="{00000000-0005-0000-0000-0000B7130000}"/>
    <cellStyle name="Calcul 4 2 7 3 6" xfId="2623" xr:uid="{00000000-0005-0000-0000-0000B8130000}"/>
    <cellStyle name="Calcul 4 2 7 3 6 2" xfId="23137" xr:uid="{00000000-0005-0000-0000-0000B9130000}"/>
    <cellStyle name="Calcul 4 2 7 3 7" xfId="2624" xr:uid="{00000000-0005-0000-0000-0000BA130000}"/>
    <cellStyle name="Calcul 4 2 7 3 7 2" xfId="23138" xr:uid="{00000000-0005-0000-0000-0000BB130000}"/>
    <cellStyle name="Calcul 4 2 7 3 8" xfId="23132" xr:uid="{00000000-0005-0000-0000-0000BC130000}"/>
    <cellStyle name="Calcul 4 2 7 4" xfId="2625" xr:uid="{00000000-0005-0000-0000-0000BD130000}"/>
    <cellStyle name="Calcul 4 2 7 4 2" xfId="2626" xr:uid="{00000000-0005-0000-0000-0000BE130000}"/>
    <cellStyle name="Calcul 4 2 7 4 2 2" xfId="23140" xr:uid="{00000000-0005-0000-0000-0000BF130000}"/>
    <cellStyle name="Calcul 4 2 7 4 3" xfId="23139" xr:uid="{00000000-0005-0000-0000-0000C0130000}"/>
    <cellStyle name="Calcul 4 2 7 5" xfId="2627" xr:uid="{00000000-0005-0000-0000-0000C1130000}"/>
    <cellStyle name="Calcul 4 2 7 5 2" xfId="23141" xr:uid="{00000000-0005-0000-0000-0000C2130000}"/>
    <cellStyle name="Calcul 4 2 7 6" xfId="2628" xr:uid="{00000000-0005-0000-0000-0000C3130000}"/>
    <cellStyle name="Calcul 4 2 7 6 2" xfId="23142" xr:uid="{00000000-0005-0000-0000-0000C4130000}"/>
    <cellStyle name="Calcul 4 2 7 7" xfId="2629" xr:uid="{00000000-0005-0000-0000-0000C5130000}"/>
    <cellStyle name="Calcul 4 2 7 7 2" xfId="23143" xr:uid="{00000000-0005-0000-0000-0000C6130000}"/>
    <cellStyle name="Calcul 4 2 7 8" xfId="2630" xr:uid="{00000000-0005-0000-0000-0000C7130000}"/>
    <cellStyle name="Calcul 4 2 7 8 2" xfId="23144" xr:uid="{00000000-0005-0000-0000-0000C8130000}"/>
    <cellStyle name="Calcul 4 2 7 9" xfId="2631" xr:uid="{00000000-0005-0000-0000-0000C9130000}"/>
    <cellStyle name="Calcul 4 2 7 9 2" xfId="23145" xr:uid="{00000000-0005-0000-0000-0000CA130000}"/>
    <cellStyle name="Calcul 4 2 8" xfId="2632" xr:uid="{00000000-0005-0000-0000-0000CB130000}"/>
    <cellStyle name="Calcul 4 2 8 10" xfId="2633" xr:uid="{00000000-0005-0000-0000-0000CC130000}"/>
    <cellStyle name="Calcul 4 2 8 10 2" xfId="23147" xr:uid="{00000000-0005-0000-0000-0000CD130000}"/>
    <cellStyle name="Calcul 4 2 8 11" xfId="23146" xr:uid="{00000000-0005-0000-0000-0000CE130000}"/>
    <cellStyle name="Calcul 4 2 8 2" xfId="2634" xr:uid="{00000000-0005-0000-0000-0000CF130000}"/>
    <cellStyle name="Calcul 4 2 8 2 2" xfId="2635" xr:uid="{00000000-0005-0000-0000-0000D0130000}"/>
    <cellStyle name="Calcul 4 2 8 2 2 2" xfId="23149" xr:uid="{00000000-0005-0000-0000-0000D1130000}"/>
    <cellStyle name="Calcul 4 2 8 2 3" xfId="2636" xr:uid="{00000000-0005-0000-0000-0000D2130000}"/>
    <cellStyle name="Calcul 4 2 8 2 3 2" xfId="23150" xr:uid="{00000000-0005-0000-0000-0000D3130000}"/>
    <cellStyle name="Calcul 4 2 8 2 4" xfId="2637" xr:uid="{00000000-0005-0000-0000-0000D4130000}"/>
    <cellStyle name="Calcul 4 2 8 2 4 2" xfId="23151" xr:uid="{00000000-0005-0000-0000-0000D5130000}"/>
    <cellStyle name="Calcul 4 2 8 2 5" xfId="2638" xr:uid="{00000000-0005-0000-0000-0000D6130000}"/>
    <cellStyle name="Calcul 4 2 8 2 5 2" xfId="23152" xr:uid="{00000000-0005-0000-0000-0000D7130000}"/>
    <cellStyle name="Calcul 4 2 8 2 6" xfId="2639" xr:uid="{00000000-0005-0000-0000-0000D8130000}"/>
    <cellStyle name="Calcul 4 2 8 2 6 2" xfId="23153" xr:uid="{00000000-0005-0000-0000-0000D9130000}"/>
    <cellStyle name="Calcul 4 2 8 2 7" xfId="2640" xr:uid="{00000000-0005-0000-0000-0000DA130000}"/>
    <cellStyle name="Calcul 4 2 8 2 7 2" xfId="23154" xr:uid="{00000000-0005-0000-0000-0000DB130000}"/>
    <cellStyle name="Calcul 4 2 8 2 8" xfId="2641" xr:uid="{00000000-0005-0000-0000-0000DC130000}"/>
    <cellStyle name="Calcul 4 2 8 2 8 2" xfId="23155" xr:uid="{00000000-0005-0000-0000-0000DD130000}"/>
    <cellStyle name="Calcul 4 2 8 2 9" xfId="23148" xr:uid="{00000000-0005-0000-0000-0000DE130000}"/>
    <cellStyle name="Calcul 4 2 8 3" xfId="2642" xr:uid="{00000000-0005-0000-0000-0000DF130000}"/>
    <cellStyle name="Calcul 4 2 8 3 2" xfId="2643" xr:uid="{00000000-0005-0000-0000-0000E0130000}"/>
    <cellStyle name="Calcul 4 2 8 3 2 2" xfId="23157" xr:uid="{00000000-0005-0000-0000-0000E1130000}"/>
    <cellStyle name="Calcul 4 2 8 3 3" xfId="2644" xr:uid="{00000000-0005-0000-0000-0000E2130000}"/>
    <cellStyle name="Calcul 4 2 8 3 3 2" xfId="23158" xr:uid="{00000000-0005-0000-0000-0000E3130000}"/>
    <cellStyle name="Calcul 4 2 8 3 4" xfId="2645" xr:uid="{00000000-0005-0000-0000-0000E4130000}"/>
    <cellStyle name="Calcul 4 2 8 3 4 2" xfId="23159" xr:uid="{00000000-0005-0000-0000-0000E5130000}"/>
    <cellStyle name="Calcul 4 2 8 3 5" xfId="2646" xr:uid="{00000000-0005-0000-0000-0000E6130000}"/>
    <cellStyle name="Calcul 4 2 8 3 5 2" xfId="23160" xr:uid="{00000000-0005-0000-0000-0000E7130000}"/>
    <cellStyle name="Calcul 4 2 8 3 6" xfId="2647" xr:uid="{00000000-0005-0000-0000-0000E8130000}"/>
    <cellStyle name="Calcul 4 2 8 3 6 2" xfId="23161" xr:uid="{00000000-0005-0000-0000-0000E9130000}"/>
    <cellStyle name="Calcul 4 2 8 3 7" xfId="2648" xr:uid="{00000000-0005-0000-0000-0000EA130000}"/>
    <cellStyle name="Calcul 4 2 8 3 7 2" xfId="23162" xr:uid="{00000000-0005-0000-0000-0000EB130000}"/>
    <cellStyle name="Calcul 4 2 8 3 8" xfId="23156" xr:uid="{00000000-0005-0000-0000-0000EC130000}"/>
    <cellStyle name="Calcul 4 2 8 4" xfId="2649" xr:uid="{00000000-0005-0000-0000-0000ED130000}"/>
    <cellStyle name="Calcul 4 2 8 4 2" xfId="2650" xr:uid="{00000000-0005-0000-0000-0000EE130000}"/>
    <cellStyle name="Calcul 4 2 8 4 2 2" xfId="23164" xr:uid="{00000000-0005-0000-0000-0000EF130000}"/>
    <cellStyle name="Calcul 4 2 8 4 3" xfId="23163" xr:uid="{00000000-0005-0000-0000-0000F0130000}"/>
    <cellStyle name="Calcul 4 2 8 5" xfId="2651" xr:uid="{00000000-0005-0000-0000-0000F1130000}"/>
    <cellStyle name="Calcul 4 2 8 5 2" xfId="23165" xr:uid="{00000000-0005-0000-0000-0000F2130000}"/>
    <cellStyle name="Calcul 4 2 8 6" xfId="2652" xr:uid="{00000000-0005-0000-0000-0000F3130000}"/>
    <cellStyle name="Calcul 4 2 8 6 2" xfId="23166" xr:uid="{00000000-0005-0000-0000-0000F4130000}"/>
    <cellStyle name="Calcul 4 2 8 7" xfId="2653" xr:uid="{00000000-0005-0000-0000-0000F5130000}"/>
    <cellStyle name="Calcul 4 2 8 7 2" xfId="23167" xr:uid="{00000000-0005-0000-0000-0000F6130000}"/>
    <cellStyle name="Calcul 4 2 8 8" xfId="2654" xr:uid="{00000000-0005-0000-0000-0000F7130000}"/>
    <cellStyle name="Calcul 4 2 8 8 2" xfId="23168" xr:uid="{00000000-0005-0000-0000-0000F8130000}"/>
    <cellStyle name="Calcul 4 2 8 9" xfId="2655" xr:uid="{00000000-0005-0000-0000-0000F9130000}"/>
    <cellStyle name="Calcul 4 2 8 9 2" xfId="23169" xr:uid="{00000000-0005-0000-0000-0000FA130000}"/>
    <cellStyle name="Calcul 4 2 9" xfId="2656" xr:uid="{00000000-0005-0000-0000-0000FB130000}"/>
    <cellStyle name="Calcul 4 2 9 10" xfId="2657" xr:uid="{00000000-0005-0000-0000-0000FC130000}"/>
    <cellStyle name="Calcul 4 2 9 10 2" xfId="23171" xr:uid="{00000000-0005-0000-0000-0000FD130000}"/>
    <cellStyle name="Calcul 4 2 9 11" xfId="23170" xr:uid="{00000000-0005-0000-0000-0000FE130000}"/>
    <cellStyle name="Calcul 4 2 9 2" xfId="2658" xr:uid="{00000000-0005-0000-0000-0000FF130000}"/>
    <cellStyle name="Calcul 4 2 9 2 2" xfId="2659" xr:uid="{00000000-0005-0000-0000-000000140000}"/>
    <cellStyle name="Calcul 4 2 9 2 2 2" xfId="23173" xr:uid="{00000000-0005-0000-0000-000001140000}"/>
    <cellStyle name="Calcul 4 2 9 2 3" xfId="2660" xr:uid="{00000000-0005-0000-0000-000002140000}"/>
    <cellStyle name="Calcul 4 2 9 2 3 2" xfId="23174" xr:uid="{00000000-0005-0000-0000-000003140000}"/>
    <cellStyle name="Calcul 4 2 9 2 4" xfId="2661" xr:uid="{00000000-0005-0000-0000-000004140000}"/>
    <cellStyle name="Calcul 4 2 9 2 4 2" xfId="23175" xr:uid="{00000000-0005-0000-0000-000005140000}"/>
    <cellStyle name="Calcul 4 2 9 2 5" xfId="2662" xr:uid="{00000000-0005-0000-0000-000006140000}"/>
    <cellStyle name="Calcul 4 2 9 2 5 2" xfId="23176" xr:uid="{00000000-0005-0000-0000-000007140000}"/>
    <cellStyle name="Calcul 4 2 9 2 6" xfId="2663" xr:uid="{00000000-0005-0000-0000-000008140000}"/>
    <cellStyle name="Calcul 4 2 9 2 6 2" xfId="23177" xr:uid="{00000000-0005-0000-0000-000009140000}"/>
    <cellStyle name="Calcul 4 2 9 2 7" xfId="2664" xr:uid="{00000000-0005-0000-0000-00000A140000}"/>
    <cellStyle name="Calcul 4 2 9 2 7 2" xfId="23178" xr:uid="{00000000-0005-0000-0000-00000B140000}"/>
    <cellStyle name="Calcul 4 2 9 2 8" xfId="2665" xr:uid="{00000000-0005-0000-0000-00000C140000}"/>
    <cellStyle name="Calcul 4 2 9 2 8 2" xfId="23179" xr:uid="{00000000-0005-0000-0000-00000D140000}"/>
    <cellStyle name="Calcul 4 2 9 2 9" xfId="23172" xr:uid="{00000000-0005-0000-0000-00000E140000}"/>
    <cellStyle name="Calcul 4 2 9 3" xfId="2666" xr:uid="{00000000-0005-0000-0000-00000F140000}"/>
    <cellStyle name="Calcul 4 2 9 3 2" xfId="2667" xr:uid="{00000000-0005-0000-0000-000010140000}"/>
    <cellStyle name="Calcul 4 2 9 3 2 2" xfId="23181" xr:uid="{00000000-0005-0000-0000-000011140000}"/>
    <cellStyle name="Calcul 4 2 9 3 3" xfId="2668" xr:uid="{00000000-0005-0000-0000-000012140000}"/>
    <cellStyle name="Calcul 4 2 9 3 3 2" xfId="23182" xr:uid="{00000000-0005-0000-0000-000013140000}"/>
    <cellStyle name="Calcul 4 2 9 3 4" xfId="2669" xr:uid="{00000000-0005-0000-0000-000014140000}"/>
    <cellStyle name="Calcul 4 2 9 3 4 2" xfId="23183" xr:uid="{00000000-0005-0000-0000-000015140000}"/>
    <cellStyle name="Calcul 4 2 9 3 5" xfId="2670" xr:uid="{00000000-0005-0000-0000-000016140000}"/>
    <cellStyle name="Calcul 4 2 9 3 5 2" xfId="23184" xr:uid="{00000000-0005-0000-0000-000017140000}"/>
    <cellStyle name="Calcul 4 2 9 3 6" xfId="2671" xr:uid="{00000000-0005-0000-0000-000018140000}"/>
    <cellStyle name="Calcul 4 2 9 3 6 2" xfId="23185" xr:uid="{00000000-0005-0000-0000-000019140000}"/>
    <cellStyle name="Calcul 4 2 9 3 7" xfId="2672" xr:uid="{00000000-0005-0000-0000-00001A140000}"/>
    <cellStyle name="Calcul 4 2 9 3 7 2" xfId="23186" xr:uid="{00000000-0005-0000-0000-00001B140000}"/>
    <cellStyle name="Calcul 4 2 9 3 8" xfId="23180" xr:uid="{00000000-0005-0000-0000-00001C140000}"/>
    <cellStyle name="Calcul 4 2 9 4" xfId="2673" xr:uid="{00000000-0005-0000-0000-00001D140000}"/>
    <cellStyle name="Calcul 4 2 9 4 2" xfId="2674" xr:uid="{00000000-0005-0000-0000-00001E140000}"/>
    <cellStyle name="Calcul 4 2 9 4 2 2" xfId="23188" xr:uid="{00000000-0005-0000-0000-00001F140000}"/>
    <cellStyle name="Calcul 4 2 9 4 3" xfId="23187" xr:uid="{00000000-0005-0000-0000-000020140000}"/>
    <cellStyle name="Calcul 4 2 9 5" xfId="2675" xr:uid="{00000000-0005-0000-0000-000021140000}"/>
    <cellStyle name="Calcul 4 2 9 5 2" xfId="23189" xr:uid="{00000000-0005-0000-0000-000022140000}"/>
    <cellStyle name="Calcul 4 2 9 6" xfId="2676" xr:uid="{00000000-0005-0000-0000-000023140000}"/>
    <cellStyle name="Calcul 4 2 9 6 2" xfId="23190" xr:uid="{00000000-0005-0000-0000-000024140000}"/>
    <cellStyle name="Calcul 4 2 9 7" xfId="2677" xr:uid="{00000000-0005-0000-0000-000025140000}"/>
    <cellStyle name="Calcul 4 2 9 7 2" xfId="23191" xr:uid="{00000000-0005-0000-0000-000026140000}"/>
    <cellStyle name="Calcul 4 2 9 8" xfId="2678" xr:uid="{00000000-0005-0000-0000-000027140000}"/>
    <cellStyle name="Calcul 4 2 9 8 2" xfId="23192" xr:uid="{00000000-0005-0000-0000-000028140000}"/>
    <cellStyle name="Calcul 4 2 9 9" xfId="2679" xr:uid="{00000000-0005-0000-0000-000029140000}"/>
    <cellStyle name="Calcul 4 2 9 9 2" xfId="23193" xr:uid="{00000000-0005-0000-0000-00002A140000}"/>
    <cellStyle name="Calcul 4 20" xfId="2680" xr:uid="{00000000-0005-0000-0000-00002B140000}"/>
    <cellStyle name="Calcul 4 20 2" xfId="2681" xr:uid="{00000000-0005-0000-0000-00002C140000}"/>
    <cellStyle name="Calcul 4 20 2 2" xfId="23195" xr:uid="{00000000-0005-0000-0000-00002D140000}"/>
    <cellStyle name="Calcul 4 20 3" xfId="23194" xr:uid="{00000000-0005-0000-0000-00002E140000}"/>
    <cellStyle name="Calcul 4 21" xfId="2682" xr:uid="{00000000-0005-0000-0000-00002F140000}"/>
    <cellStyle name="Calcul 4 21 2" xfId="23196" xr:uid="{00000000-0005-0000-0000-000030140000}"/>
    <cellStyle name="Calcul 4 22" xfId="2683" xr:uid="{00000000-0005-0000-0000-000031140000}"/>
    <cellStyle name="Calcul 4 22 2" xfId="23197" xr:uid="{00000000-0005-0000-0000-000032140000}"/>
    <cellStyle name="Calcul 4 23" xfId="2684" xr:uid="{00000000-0005-0000-0000-000033140000}"/>
    <cellStyle name="Calcul 4 23 2" xfId="23198" xr:uid="{00000000-0005-0000-0000-000034140000}"/>
    <cellStyle name="Calcul 4 24" xfId="2685" xr:uid="{00000000-0005-0000-0000-000035140000}"/>
    <cellStyle name="Calcul 4 24 2" xfId="23199" xr:uid="{00000000-0005-0000-0000-000036140000}"/>
    <cellStyle name="Calcul 4 25" xfId="2686" xr:uid="{00000000-0005-0000-0000-000037140000}"/>
    <cellStyle name="Calcul 4 25 2" xfId="23200" xr:uid="{00000000-0005-0000-0000-000038140000}"/>
    <cellStyle name="Calcul 4 3" xfId="2687" xr:uid="{00000000-0005-0000-0000-000039140000}"/>
    <cellStyle name="Calcul 4 3 10" xfId="2688" xr:uid="{00000000-0005-0000-0000-00003A140000}"/>
    <cellStyle name="Calcul 4 3 10 2" xfId="23201" xr:uid="{00000000-0005-0000-0000-00003B140000}"/>
    <cellStyle name="Calcul 4 3 11" xfId="2689" xr:uid="{00000000-0005-0000-0000-00003C140000}"/>
    <cellStyle name="Calcul 4 3 11 2" xfId="23202" xr:uid="{00000000-0005-0000-0000-00003D140000}"/>
    <cellStyle name="Calcul 4 3 12" xfId="2690" xr:uid="{00000000-0005-0000-0000-00003E140000}"/>
    <cellStyle name="Calcul 4 3 12 2" xfId="23203" xr:uid="{00000000-0005-0000-0000-00003F140000}"/>
    <cellStyle name="Calcul 4 3 13" xfId="2691" xr:uid="{00000000-0005-0000-0000-000040140000}"/>
    <cellStyle name="Calcul 4 3 13 2" xfId="23204" xr:uid="{00000000-0005-0000-0000-000041140000}"/>
    <cellStyle name="Calcul 4 3 2" xfId="2692" xr:uid="{00000000-0005-0000-0000-000042140000}"/>
    <cellStyle name="Calcul 4 3 2 10" xfId="2693" xr:uid="{00000000-0005-0000-0000-000043140000}"/>
    <cellStyle name="Calcul 4 3 2 10 2" xfId="23206" xr:uid="{00000000-0005-0000-0000-000044140000}"/>
    <cellStyle name="Calcul 4 3 2 11" xfId="23205" xr:uid="{00000000-0005-0000-0000-000045140000}"/>
    <cellStyle name="Calcul 4 3 2 2" xfId="2694" xr:uid="{00000000-0005-0000-0000-000046140000}"/>
    <cellStyle name="Calcul 4 3 2 2 2" xfId="2695" xr:uid="{00000000-0005-0000-0000-000047140000}"/>
    <cellStyle name="Calcul 4 3 2 2 2 2" xfId="23208" xr:uid="{00000000-0005-0000-0000-000048140000}"/>
    <cellStyle name="Calcul 4 3 2 2 3" xfId="2696" xr:uid="{00000000-0005-0000-0000-000049140000}"/>
    <cellStyle name="Calcul 4 3 2 2 3 2" xfId="23209" xr:uid="{00000000-0005-0000-0000-00004A140000}"/>
    <cellStyle name="Calcul 4 3 2 2 4" xfId="2697" xr:uid="{00000000-0005-0000-0000-00004B140000}"/>
    <cellStyle name="Calcul 4 3 2 2 4 2" xfId="23210" xr:uid="{00000000-0005-0000-0000-00004C140000}"/>
    <cellStyle name="Calcul 4 3 2 2 5" xfId="2698" xr:uid="{00000000-0005-0000-0000-00004D140000}"/>
    <cellStyle name="Calcul 4 3 2 2 5 2" xfId="23211" xr:uid="{00000000-0005-0000-0000-00004E140000}"/>
    <cellStyle name="Calcul 4 3 2 2 6" xfId="2699" xr:uid="{00000000-0005-0000-0000-00004F140000}"/>
    <cellStyle name="Calcul 4 3 2 2 6 2" xfId="23212" xr:uid="{00000000-0005-0000-0000-000050140000}"/>
    <cellStyle name="Calcul 4 3 2 2 7" xfId="2700" xr:uid="{00000000-0005-0000-0000-000051140000}"/>
    <cellStyle name="Calcul 4 3 2 2 7 2" xfId="23213" xr:uid="{00000000-0005-0000-0000-000052140000}"/>
    <cellStyle name="Calcul 4 3 2 2 8" xfId="2701" xr:uid="{00000000-0005-0000-0000-000053140000}"/>
    <cellStyle name="Calcul 4 3 2 2 8 2" xfId="23214" xr:uid="{00000000-0005-0000-0000-000054140000}"/>
    <cellStyle name="Calcul 4 3 2 2 9" xfId="23207" xr:uid="{00000000-0005-0000-0000-000055140000}"/>
    <cellStyle name="Calcul 4 3 2 3" xfId="2702" xr:uid="{00000000-0005-0000-0000-000056140000}"/>
    <cellStyle name="Calcul 4 3 2 3 2" xfId="2703" xr:uid="{00000000-0005-0000-0000-000057140000}"/>
    <cellStyle name="Calcul 4 3 2 3 2 2" xfId="23216" xr:uid="{00000000-0005-0000-0000-000058140000}"/>
    <cellStyle name="Calcul 4 3 2 3 3" xfId="2704" xr:uid="{00000000-0005-0000-0000-000059140000}"/>
    <cellStyle name="Calcul 4 3 2 3 3 2" xfId="23217" xr:uid="{00000000-0005-0000-0000-00005A140000}"/>
    <cellStyle name="Calcul 4 3 2 3 4" xfId="2705" xr:uid="{00000000-0005-0000-0000-00005B140000}"/>
    <cellStyle name="Calcul 4 3 2 3 4 2" xfId="23218" xr:uid="{00000000-0005-0000-0000-00005C140000}"/>
    <cellStyle name="Calcul 4 3 2 3 5" xfId="2706" xr:uid="{00000000-0005-0000-0000-00005D140000}"/>
    <cellStyle name="Calcul 4 3 2 3 5 2" xfId="23219" xr:uid="{00000000-0005-0000-0000-00005E140000}"/>
    <cellStyle name="Calcul 4 3 2 3 6" xfId="2707" xr:uid="{00000000-0005-0000-0000-00005F140000}"/>
    <cellStyle name="Calcul 4 3 2 3 6 2" xfId="23220" xr:uid="{00000000-0005-0000-0000-000060140000}"/>
    <cellStyle name="Calcul 4 3 2 3 7" xfId="2708" xr:uid="{00000000-0005-0000-0000-000061140000}"/>
    <cellStyle name="Calcul 4 3 2 3 7 2" xfId="23221" xr:uid="{00000000-0005-0000-0000-000062140000}"/>
    <cellStyle name="Calcul 4 3 2 3 8" xfId="23215" xr:uid="{00000000-0005-0000-0000-000063140000}"/>
    <cellStyle name="Calcul 4 3 2 4" xfId="2709" xr:uid="{00000000-0005-0000-0000-000064140000}"/>
    <cellStyle name="Calcul 4 3 2 4 2" xfId="2710" xr:uid="{00000000-0005-0000-0000-000065140000}"/>
    <cellStyle name="Calcul 4 3 2 4 2 2" xfId="23223" xr:uid="{00000000-0005-0000-0000-000066140000}"/>
    <cellStyle name="Calcul 4 3 2 4 3" xfId="23222" xr:uid="{00000000-0005-0000-0000-000067140000}"/>
    <cellStyle name="Calcul 4 3 2 5" xfId="2711" xr:uid="{00000000-0005-0000-0000-000068140000}"/>
    <cellStyle name="Calcul 4 3 2 5 2" xfId="23224" xr:uid="{00000000-0005-0000-0000-000069140000}"/>
    <cellStyle name="Calcul 4 3 2 6" xfId="2712" xr:uid="{00000000-0005-0000-0000-00006A140000}"/>
    <cellStyle name="Calcul 4 3 2 6 2" xfId="23225" xr:uid="{00000000-0005-0000-0000-00006B140000}"/>
    <cellStyle name="Calcul 4 3 2 7" xfId="2713" xr:uid="{00000000-0005-0000-0000-00006C140000}"/>
    <cellStyle name="Calcul 4 3 2 7 2" xfId="23226" xr:uid="{00000000-0005-0000-0000-00006D140000}"/>
    <cellStyle name="Calcul 4 3 2 8" xfId="2714" xr:uid="{00000000-0005-0000-0000-00006E140000}"/>
    <cellStyle name="Calcul 4 3 2 8 2" xfId="23227" xr:uid="{00000000-0005-0000-0000-00006F140000}"/>
    <cellStyle name="Calcul 4 3 2 9" xfId="2715" xr:uid="{00000000-0005-0000-0000-000070140000}"/>
    <cellStyle name="Calcul 4 3 2 9 2" xfId="23228" xr:uid="{00000000-0005-0000-0000-000071140000}"/>
    <cellStyle name="Calcul 4 3 3" xfId="2716" xr:uid="{00000000-0005-0000-0000-000072140000}"/>
    <cellStyle name="Calcul 4 3 3 10" xfId="2717" xr:uid="{00000000-0005-0000-0000-000073140000}"/>
    <cellStyle name="Calcul 4 3 3 10 2" xfId="23230" xr:uid="{00000000-0005-0000-0000-000074140000}"/>
    <cellStyle name="Calcul 4 3 3 11" xfId="23229" xr:uid="{00000000-0005-0000-0000-000075140000}"/>
    <cellStyle name="Calcul 4 3 3 2" xfId="2718" xr:uid="{00000000-0005-0000-0000-000076140000}"/>
    <cellStyle name="Calcul 4 3 3 2 2" xfId="2719" xr:uid="{00000000-0005-0000-0000-000077140000}"/>
    <cellStyle name="Calcul 4 3 3 2 2 2" xfId="23232" xr:uid="{00000000-0005-0000-0000-000078140000}"/>
    <cellStyle name="Calcul 4 3 3 2 3" xfId="2720" xr:uid="{00000000-0005-0000-0000-000079140000}"/>
    <cellStyle name="Calcul 4 3 3 2 3 2" xfId="23233" xr:uid="{00000000-0005-0000-0000-00007A140000}"/>
    <cellStyle name="Calcul 4 3 3 2 4" xfId="2721" xr:uid="{00000000-0005-0000-0000-00007B140000}"/>
    <cellStyle name="Calcul 4 3 3 2 4 2" xfId="23234" xr:uid="{00000000-0005-0000-0000-00007C140000}"/>
    <cellStyle name="Calcul 4 3 3 2 5" xfId="2722" xr:uid="{00000000-0005-0000-0000-00007D140000}"/>
    <cellStyle name="Calcul 4 3 3 2 5 2" xfId="23235" xr:uid="{00000000-0005-0000-0000-00007E140000}"/>
    <cellStyle name="Calcul 4 3 3 2 6" xfId="2723" xr:uid="{00000000-0005-0000-0000-00007F140000}"/>
    <cellStyle name="Calcul 4 3 3 2 6 2" xfId="23236" xr:uid="{00000000-0005-0000-0000-000080140000}"/>
    <cellStyle name="Calcul 4 3 3 2 7" xfId="2724" xr:uid="{00000000-0005-0000-0000-000081140000}"/>
    <cellStyle name="Calcul 4 3 3 2 7 2" xfId="23237" xr:uid="{00000000-0005-0000-0000-000082140000}"/>
    <cellStyle name="Calcul 4 3 3 2 8" xfId="2725" xr:uid="{00000000-0005-0000-0000-000083140000}"/>
    <cellStyle name="Calcul 4 3 3 2 8 2" xfId="23238" xr:uid="{00000000-0005-0000-0000-000084140000}"/>
    <cellStyle name="Calcul 4 3 3 2 9" xfId="23231" xr:uid="{00000000-0005-0000-0000-000085140000}"/>
    <cellStyle name="Calcul 4 3 3 3" xfId="2726" xr:uid="{00000000-0005-0000-0000-000086140000}"/>
    <cellStyle name="Calcul 4 3 3 3 2" xfId="2727" xr:uid="{00000000-0005-0000-0000-000087140000}"/>
    <cellStyle name="Calcul 4 3 3 3 2 2" xfId="23240" xr:uid="{00000000-0005-0000-0000-000088140000}"/>
    <cellStyle name="Calcul 4 3 3 3 3" xfId="2728" xr:uid="{00000000-0005-0000-0000-000089140000}"/>
    <cellStyle name="Calcul 4 3 3 3 3 2" xfId="23241" xr:uid="{00000000-0005-0000-0000-00008A140000}"/>
    <cellStyle name="Calcul 4 3 3 3 4" xfId="2729" xr:uid="{00000000-0005-0000-0000-00008B140000}"/>
    <cellStyle name="Calcul 4 3 3 3 4 2" xfId="23242" xr:uid="{00000000-0005-0000-0000-00008C140000}"/>
    <cellStyle name="Calcul 4 3 3 3 5" xfId="2730" xr:uid="{00000000-0005-0000-0000-00008D140000}"/>
    <cellStyle name="Calcul 4 3 3 3 5 2" xfId="23243" xr:uid="{00000000-0005-0000-0000-00008E140000}"/>
    <cellStyle name="Calcul 4 3 3 3 6" xfId="2731" xr:uid="{00000000-0005-0000-0000-00008F140000}"/>
    <cellStyle name="Calcul 4 3 3 3 6 2" xfId="23244" xr:uid="{00000000-0005-0000-0000-000090140000}"/>
    <cellStyle name="Calcul 4 3 3 3 7" xfId="2732" xr:uid="{00000000-0005-0000-0000-000091140000}"/>
    <cellStyle name="Calcul 4 3 3 3 7 2" xfId="23245" xr:uid="{00000000-0005-0000-0000-000092140000}"/>
    <cellStyle name="Calcul 4 3 3 3 8" xfId="23239" xr:uid="{00000000-0005-0000-0000-000093140000}"/>
    <cellStyle name="Calcul 4 3 3 4" xfId="2733" xr:uid="{00000000-0005-0000-0000-000094140000}"/>
    <cellStyle name="Calcul 4 3 3 4 2" xfId="2734" xr:uid="{00000000-0005-0000-0000-000095140000}"/>
    <cellStyle name="Calcul 4 3 3 4 2 2" xfId="23247" xr:uid="{00000000-0005-0000-0000-000096140000}"/>
    <cellStyle name="Calcul 4 3 3 4 3" xfId="23246" xr:uid="{00000000-0005-0000-0000-000097140000}"/>
    <cellStyle name="Calcul 4 3 3 5" xfId="2735" xr:uid="{00000000-0005-0000-0000-000098140000}"/>
    <cellStyle name="Calcul 4 3 3 5 2" xfId="23248" xr:uid="{00000000-0005-0000-0000-000099140000}"/>
    <cellStyle name="Calcul 4 3 3 6" xfId="2736" xr:uid="{00000000-0005-0000-0000-00009A140000}"/>
    <cellStyle name="Calcul 4 3 3 6 2" xfId="23249" xr:uid="{00000000-0005-0000-0000-00009B140000}"/>
    <cellStyle name="Calcul 4 3 3 7" xfId="2737" xr:uid="{00000000-0005-0000-0000-00009C140000}"/>
    <cellStyle name="Calcul 4 3 3 7 2" xfId="23250" xr:uid="{00000000-0005-0000-0000-00009D140000}"/>
    <cellStyle name="Calcul 4 3 3 8" xfId="2738" xr:uid="{00000000-0005-0000-0000-00009E140000}"/>
    <cellStyle name="Calcul 4 3 3 8 2" xfId="23251" xr:uid="{00000000-0005-0000-0000-00009F140000}"/>
    <cellStyle name="Calcul 4 3 3 9" xfId="2739" xr:uid="{00000000-0005-0000-0000-0000A0140000}"/>
    <cellStyle name="Calcul 4 3 3 9 2" xfId="23252" xr:uid="{00000000-0005-0000-0000-0000A1140000}"/>
    <cellStyle name="Calcul 4 3 4" xfId="2740" xr:uid="{00000000-0005-0000-0000-0000A2140000}"/>
    <cellStyle name="Calcul 4 3 4 10" xfId="2741" xr:uid="{00000000-0005-0000-0000-0000A3140000}"/>
    <cellStyle name="Calcul 4 3 4 10 2" xfId="23254" xr:uid="{00000000-0005-0000-0000-0000A4140000}"/>
    <cellStyle name="Calcul 4 3 4 11" xfId="23253" xr:uid="{00000000-0005-0000-0000-0000A5140000}"/>
    <cellStyle name="Calcul 4 3 4 2" xfId="2742" xr:uid="{00000000-0005-0000-0000-0000A6140000}"/>
    <cellStyle name="Calcul 4 3 4 2 2" xfId="2743" xr:uid="{00000000-0005-0000-0000-0000A7140000}"/>
    <cellStyle name="Calcul 4 3 4 2 2 2" xfId="23256" xr:uid="{00000000-0005-0000-0000-0000A8140000}"/>
    <cellStyle name="Calcul 4 3 4 2 3" xfId="2744" xr:uid="{00000000-0005-0000-0000-0000A9140000}"/>
    <cellStyle name="Calcul 4 3 4 2 3 2" xfId="23257" xr:uid="{00000000-0005-0000-0000-0000AA140000}"/>
    <cellStyle name="Calcul 4 3 4 2 4" xfId="2745" xr:uid="{00000000-0005-0000-0000-0000AB140000}"/>
    <cellStyle name="Calcul 4 3 4 2 4 2" xfId="23258" xr:uid="{00000000-0005-0000-0000-0000AC140000}"/>
    <cellStyle name="Calcul 4 3 4 2 5" xfId="2746" xr:uid="{00000000-0005-0000-0000-0000AD140000}"/>
    <cellStyle name="Calcul 4 3 4 2 5 2" xfId="23259" xr:uid="{00000000-0005-0000-0000-0000AE140000}"/>
    <cellStyle name="Calcul 4 3 4 2 6" xfId="2747" xr:uid="{00000000-0005-0000-0000-0000AF140000}"/>
    <cellStyle name="Calcul 4 3 4 2 6 2" xfId="23260" xr:uid="{00000000-0005-0000-0000-0000B0140000}"/>
    <cellStyle name="Calcul 4 3 4 2 7" xfId="2748" xr:uid="{00000000-0005-0000-0000-0000B1140000}"/>
    <cellStyle name="Calcul 4 3 4 2 7 2" xfId="23261" xr:uid="{00000000-0005-0000-0000-0000B2140000}"/>
    <cellStyle name="Calcul 4 3 4 2 8" xfId="2749" xr:uid="{00000000-0005-0000-0000-0000B3140000}"/>
    <cellStyle name="Calcul 4 3 4 2 8 2" xfId="23262" xr:uid="{00000000-0005-0000-0000-0000B4140000}"/>
    <cellStyle name="Calcul 4 3 4 2 9" xfId="23255" xr:uid="{00000000-0005-0000-0000-0000B5140000}"/>
    <cellStyle name="Calcul 4 3 4 3" xfId="2750" xr:uid="{00000000-0005-0000-0000-0000B6140000}"/>
    <cellStyle name="Calcul 4 3 4 3 2" xfId="2751" xr:uid="{00000000-0005-0000-0000-0000B7140000}"/>
    <cellStyle name="Calcul 4 3 4 3 2 2" xfId="23264" xr:uid="{00000000-0005-0000-0000-0000B8140000}"/>
    <cellStyle name="Calcul 4 3 4 3 3" xfId="2752" xr:uid="{00000000-0005-0000-0000-0000B9140000}"/>
    <cellStyle name="Calcul 4 3 4 3 3 2" xfId="23265" xr:uid="{00000000-0005-0000-0000-0000BA140000}"/>
    <cellStyle name="Calcul 4 3 4 3 4" xfId="2753" xr:uid="{00000000-0005-0000-0000-0000BB140000}"/>
    <cellStyle name="Calcul 4 3 4 3 4 2" xfId="23266" xr:uid="{00000000-0005-0000-0000-0000BC140000}"/>
    <cellStyle name="Calcul 4 3 4 3 5" xfId="2754" xr:uid="{00000000-0005-0000-0000-0000BD140000}"/>
    <cellStyle name="Calcul 4 3 4 3 5 2" xfId="23267" xr:uid="{00000000-0005-0000-0000-0000BE140000}"/>
    <cellStyle name="Calcul 4 3 4 3 6" xfId="2755" xr:uid="{00000000-0005-0000-0000-0000BF140000}"/>
    <cellStyle name="Calcul 4 3 4 3 6 2" xfId="23268" xr:uid="{00000000-0005-0000-0000-0000C0140000}"/>
    <cellStyle name="Calcul 4 3 4 3 7" xfId="2756" xr:uid="{00000000-0005-0000-0000-0000C1140000}"/>
    <cellStyle name="Calcul 4 3 4 3 7 2" xfId="23269" xr:uid="{00000000-0005-0000-0000-0000C2140000}"/>
    <cellStyle name="Calcul 4 3 4 3 8" xfId="23263" xr:uid="{00000000-0005-0000-0000-0000C3140000}"/>
    <cellStyle name="Calcul 4 3 4 4" xfId="2757" xr:uid="{00000000-0005-0000-0000-0000C4140000}"/>
    <cellStyle name="Calcul 4 3 4 4 2" xfId="2758" xr:uid="{00000000-0005-0000-0000-0000C5140000}"/>
    <cellStyle name="Calcul 4 3 4 4 2 2" xfId="23271" xr:uid="{00000000-0005-0000-0000-0000C6140000}"/>
    <cellStyle name="Calcul 4 3 4 4 3" xfId="23270" xr:uid="{00000000-0005-0000-0000-0000C7140000}"/>
    <cellStyle name="Calcul 4 3 4 5" xfId="2759" xr:uid="{00000000-0005-0000-0000-0000C8140000}"/>
    <cellStyle name="Calcul 4 3 4 5 2" xfId="23272" xr:uid="{00000000-0005-0000-0000-0000C9140000}"/>
    <cellStyle name="Calcul 4 3 4 6" xfId="2760" xr:uid="{00000000-0005-0000-0000-0000CA140000}"/>
    <cellStyle name="Calcul 4 3 4 6 2" xfId="23273" xr:uid="{00000000-0005-0000-0000-0000CB140000}"/>
    <cellStyle name="Calcul 4 3 4 7" xfId="2761" xr:uid="{00000000-0005-0000-0000-0000CC140000}"/>
    <cellStyle name="Calcul 4 3 4 7 2" xfId="23274" xr:uid="{00000000-0005-0000-0000-0000CD140000}"/>
    <cellStyle name="Calcul 4 3 4 8" xfId="2762" xr:uid="{00000000-0005-0000-0000-0000CE140000}"/>
    <cellStyle name="Calcul 4 3 4 8 2" xfId="23275" xr:uid="{00000000-0005-0000-0000-0000CF140000}"/>
    <cellStyle name="Calcul 4 3 4 9" xfId="2763" xr:uid="{00000000-0005-0000-0000-0000D0140000}"/>
    <cellStyle name="Calcul 4 3 4 9 2" xfId="23276" xr:uid="{00000000-0005-0000-0000-0000D1140000}"/>
    <cellStyle name="Calcul 4 3 5" xfId="2764" xr:uid="{00000000-0005-0000-0000-0000D2140000}"/>
    <cellStyle name="Calcul 4 3 5 2" xfId="2765" xr:uid="{00000000-0005-0000-0000-0000D3140000}"/>
    <cellStyle name="Calcul 4 3 5 2 2" xfId="23278" xr:uid="{00000000-0005-0000-0000-0000D4140000}"/>
    <cellStyle name="Calcul 4 3 5 3" xfId="2766" xr:uid="{00000000-0005-0000-0000-0000D5140000}"/>
    <cellStyle name="Calcul 4 3 5 3 2" xfId="23279" xr:uid="{00000000-0005-0000-0000-0000D6140000}"/>
    <cellStyle name="Calcul 4 3 5 4" xfId="2767" xr:uid="{00000000-0005-0000-0000-0000D7140000}"/>
    <cellStyle name="Calcul 4 3 5 4 2" xfId="23280" xr:uid="{00000000-0005-0000-0000-0000D8140000}"/>
    <cellStyle name="Calcul 4 3 5 5" xfId="2768" xr:uid="{00000000-0005-0000-0000-0000D9140000}"/>
    <cellStyle name="Calcul 4 3 5 5 2" xfId="23281" xr:uid="{00000000-0005-0000-0000-0000DA140000}"/>
    <cellStyle name="Calcul 4 3 5 6" xfId="2769" xr:uid="{00000000-0005-0000-0000-0000DB140000}"/>
    <cellStyle name="Calcul 4 3 5 6 2" xfId="23282" xr:uid="{00000000-0005-0000-0000-0000DC140000}"/>
    <cellStyle name="Calcul 4 3 5 7" xfId="2770" xr:uid="{00000000-0005-0000-0000-0000DD140000}"/>
    <cellStyle name="Calcul 4 3 5 7 2" xfId="23283" xr:uid="{00000000-0005-0000-0000-0000DE140000}"/>
    <cellStyle name="Calcul 4 3 5 8" xfId="2771" xr:uid="{00000000-0005-0000-0000-0000DF140000}"/>
    <cellStyle name="Calcul 4 3 5 8 2" xfId="23284" xr:uid="{00000000-0005-0000-0000-0000E0140000}"/>
    <cellStyle name="Calcul 4 3 5 9" xfId="23277" xr:uid="{00000000-0005-0000-0000-0000E1140000}"/>
    <cellStyle name="Calcul 4 3 6" xfId="2772" xr:uid="{00000000-0005-0000-0000-0000E2140000}"/>
    <cellStyle name="Calcul 4 3 6 2" xfId="2773" xr:uid="{00000000-0005-0000-0000-0000E3140000}"/>
    <cellStyle name="Calcul 4 3 6 2 2" xfId="23286" xr:uid="{00000000-0005-0000-0000-0000E4140000}"/>
    <cellStyle name="Calcul 4 3 6 3" xfId="2774" xr:uid="{00000000-0005-0000-0000-0000E5140000}"/>
    <cellStyle name="Calcul 4 3 6 3 2" xfId="23287" xr:uid="{00000000-0005-0000-0000-0000E6140000}"/>
    <cellStyle name="Calcul 4 3 6 4" xfId="2775" xr:uid="{00000000-0005-0000-0000-0000E7140000}"/>
    <cellStyle name="Calcul 4 3 6 4 2" xfId="23288" xr:uid="{00000000-0005-0000-0000-0000E8140000}"/>
    <cellStyle name="Calcul 4 3 6 5" xfId="2776" xr:uid="{00000000-0005-0000-0000-0000E9140000}"/>
    <cellStyle name="Calcul 4 3 6 5 2" xfId="23289" xr:uid="{00000000-0005-0000-0000-0000EA140000}"/>
    <cellStyle name="Calcul 4 3 6 6" xfId="2777" xr:uid="{00000000-0005-0000-0000-0000EB140000}"/>
    <cellStyle name="Calcul 4 3 6 6 2" xfId="23290" xr:uid="{00000000-0005-0000-0000-0000EC140000}"/>
    <cellStyle name="Calcul 4 3 6 7" xfId="2778" xr:uid="{00000000-0005-0000-0000-0000ED140000}"/>
    <cellStyle name="Calcul 4 3 6 7 2" xfId="23291" xr:uid="{00000000-0005-0000-0000-0000EE140000}"/>
    <cellStyle name="Calcul 4 3 6 8" xfId="23285" xr:uid="{00000000-0005-0000-0000-0000EF140000}"/>
    <cellStyle name="Calcul 4 3 7" xfId="2779" xr:uid="{00000000-0005-0000-0000-0000F0140000}"/>
    <cellStyle name="Calcul 4 3 7 2" xfId="2780" xr:uid="{00000000-0005-0000-0000-0000F1140000}"/>
    <cellStyle name="Calcul 4 3 7 2 2" xfId="23293" xr:uid="{00000000-0005-0000-0000-0000F2140000}"/>
    <cellStyle name="Calcul 4 3 7 3" xfId="23292" xr:uid="{00000000-0005-0000-0000-0000F3140000}"/>
    <cellStyle name="Calcul 4 3 8" xfId="2781" xr:uid="{00000000-0005-0000-0000-0000F4140000}"/>
    <cellStyle name="Calcul 4 3 8 2" xfId="23294" xr:uid="{00000000-0005-0000-0000-0000F5140000}"/>
    <cellStyle name="Calcul 4 3 9" xfId="2782" xr:uid="{00000000-0005-0000-0000-0000F6140000}"/>
    <cellStyle name="Calcul 4 3 9 2" xfId="23295" xr:uid="{00000000-0005-0000-0000-0000F7140000}"/>
    <cellStyle name="Calcul 4 4" xfId="2783" xr:uid="{00000000-0005-0000-0000-0000F8140000}"/>
    <cellStyle name="Calcul 4 4 10" xfId="2784" xr:uid="{00000000-0005-0000-0000-0000F9140000}"/>
    <cellStyle name="Calcul 4 4 10 2" xfId="23296" xr:uid="{00000000-0005-0000-0000-0000FA140000}"/>
    <cellStyle name="Calcul 4 4 2" xfId="2785" xr:uid="{00000000-0005-0000-0000-0000FB140000}"/>
    <cellStyle name="Calcul 4 4 2 2" xfId="2786" xr:uid="{00000000-0005-0000-0000-0000FC140000}"/>
    <cellStyle name="Calcul 4 4 2 2 2" xfId="23298" xr:uid="{00000000-0005-0000-0000-0000FD140000}"/>
    <cellStyle name="Calcul 4 4 2 3" xfId="2787" xr:uid="{00000000-0005-0000-0000-0000FE140000}"/>
    <cellStyle name="Calcul 4 4 2 3 2" xfId="23299" xr:uid="{00000000-0005-0000-0000-0000FF140000}"/>
    <cellStyle name="Calcul 4 4 2 4" xfId="2788" xr:uid="{00000000-0005-0000-0000-000000150000}"/>
    <cellStyle name="Calcul 4 4 2 4 2" xfId="23300" xr:uid="{00000000-0005-0000-0000-000001150000}"/>
    <cellStyle name="Calcul 4 4 2 5" xfId="2789" xr:uid="{00000000-0005-0000-0000-000002150000}"/>
    <cellStyle name="Calcul 4 4 2 5 2" xfId="23301" xr:uid="{00000000-0005-0000-0000-000003150000}"/>
    <cellStyle name="Calcul 4 4 2 6" xfId="2790" xr:uid="{00000000-0005-0000-0000-000004150000}"/>
    <cellStyle name="Calcul 4 4 2 6 2" xfId="23302" xr:uid="{00000000-0005-0000-0000-000005150000}"/>
    <cellStyle name="Calcul 4 4 2 7" xfId="2791" xr:uid="{00000000-0005-0000-0000-000006150000}"/>
    <cellStyle name="Calcul 4 4 2 7 2" xfId="23303" xr:uid="{00000000-0005-0000-0000-000007150000}"/>
    <cellStyle name="Calcul 4 4 2 8" xfId="2792" xr:uid="{00000000-0005-0000-0000-000008150000}"/>
    <cellStyle name="Calcul 4 4 2 8 2" xfId="23304" xr:uid="{00000000-0005-0000-0000-000009150000}"/>
    <cellStyle name="Calcul 4 4 2 9" xfId="23297" xr:uid="{00000000-0005-0000-0000-00000A150000}"/>
    <cellStyle name="Calcul 4 4 3" xfId="2793" xr:uid="{00000000-0005-0000-0000-00000B150000}"/>
    <cellStyle name="Calcul 4 4 3 2" xfId="2794" xr:uid="{00000000-0005-0000-0000-00000C150000}"/>
    <cellStyle name="Calcul 4 4 3 2 2" xfId="23306" xr:uid="{00000000-0005-0000-0000-00000D150000}"/>
    <cellStyle name="Calcul 4 4 3 3" xfId="2795" xr:uid="{00000000-0005-0000-0000-00000E150000}"/>
    <cellStyle name="Calcul 4 4 3 3 2" xfId="23307" xr:uid="{00000000-0005-0000-0000-00000F150000}"/>
    <cellStyle name="Calcul 4 4 3 4" xfId="2796" xr:uid="{00000000-0005-0000-0000-000010150000}"/>
    <cellStyle name="Calcul 4 4 3 4 2" xfId="23308" xr:uid="{00000000-0005-0000-0000-000011150000}"/>
    <cellStyle name="Calcul 4 4 3 5" xfId="2797" xr:uid="{00000000-0005-0000-0000-000012150000}"/>
    <cellStyle name="Calcul 4 4 3 5 2" xfId="23309" xr:uid="{00000000-0005-0000-0000-000013150000}"/>
    <cellStyle name="Calcul 4 4 3 6" xfId="2798" xr:uid="{00000000-0005-0000-0000-000014150000}"/>
    <cellStyle name="Calcul 4 4 3 6 2" xfId="23310" xr:uid="{00000000-0005-0000-0000-000015150000}"/>
    <cellStyle name="Calcul 4 4 3 7" xfId="2799" xr:uid="{00000000-0005-0000-0000-000016150000}"/>
    <cellStyle name="Calcul 4 4 3 7 2" xfId="23311" xr:uid="{00000000-0005-0000-0000-000017150000}"/>
    <cellStyle name="Calcul 4 4 3 8" xfId="23305" xr:uid="{00000000-0005-0000-0000-000018150000}"/>
    <cellStyle name="Calcul 4 4 4" xfId="2800" xr:uid="{00000000-0005-0000-0000-000019150000}"/>
    <cellStyle name="Calcul 4 4 4 2" xfId="2801" xr:uid="{00000000-0005-0000-0000-00001A150000}"/>
    <cellStyle name="Calcul 4 4 4 2 2" xfId="23313" xr:uid="{00000000-0005-0000-0000-00001B150000}"/>
    <cellStyle name="Calcul 4 4 4 3" xfId="23312" xr:uid="{00000000-0005-0000-0000-00001C150000}"/>
    <cellStyle name="Calcul 4 4 5" xfId="2802" xr:uid="{00000000-0005-0000-0000-00001D150000}"/>
    <cellStyle name="Calcul 4 4 5 2" xfId="23314" xr:uid="{00000000-0005-0000-0000-00001E150000}"/>
    <cellStyle name="Calcul 4 4 6" xfId="2803" xr:uid="{00000000-0005-0000-0000-00001F150000}"/>
    <cellStyle name="Calcul 4 4 6 2" xfId="23315" xr:uid="{00000000-0005-0000-0000-000020150000}"/>
    <cellStyle name="Calcul 4 4 7" xfId="2804" xr:uid="{00000000-0005-0000-0000-000021150000}"/>
    <cellStyle name="Calcul 4 4 7 2" xfId="23316" xr:uid="{00000000-0005-0000-0000-000022150000}"/>
    <cellStyle name="Calcul 4 4 8" xfId="2805" xr:uid="{00000000-0005-0000-0000-000023150000}"/>
    <cellStyle name="Calcul 4 4 8 2" xfId="23317" xr:uid="{00000000-0005-0000-0000-000024150000}"/>
    <cellStyle name="Calcul 4 4 9" xfId="2806" xr:uid="{00000000-0005-0000-0000-000025150000}"/>
    <cellStyle name="Calcul 4 4 9 2" xfId="23318" xr:uid="{00000000-0005-0000-0000-000026150000}"/>
    <cellStyle name="Calcul 4 5" xfId="2807" xr:uid="{00000000-0005-0000-0000-000027150000}"/>
    <cellStyle name="Calcul 4 5 10" xfId="2808" xr:uid="{00000000-0005-0000-0000-000028150000}"/>
    <cellStyle name="Calcul 4 5 10 2" xfId="23319" xr:uid="{00000000-0005-0000-0000-000029150000}"/>
    <cellStyle name="Calcul 4 5 2" xfId="2809" xr:uid="{00000000-0005-0000-0000-00002A150000}"/>
    <cellStyle name="Calcul 4 5 2 2" xfId="2810" xr:uid="{00000000-0005-0000-0000-00002B150000}"/>
    <cellStyle name="Calcul 4 5 2 2 2" xfId="23321" xr:uid="{00000000-0005-0000-0000-00002C150000}"/>
    <cellStyle name="Calcul 4 5 2 3" xfId="2811" xr:uid="{00000000-0005-0000-0000-00002D150000}"/>
    <cellStyle name="Calcul 4 5 2 3 2" xfId="23322" xr:uid="{00000000-0005-0000-0000-00002E150000}"/>
    <cellStyle name="Calcul 4 5 2 4" xfId="2812" xr:uid="{00000000-0005-0000-0000-00002F150000}"/>
    <cellStyle name="Calcul 4 5 2 4 2" xfId="23323" xr:uid="{00000000-0005-0000-0000-000030150000}"/>
    <cellStyle name="Calcul 4 5 2 5" xfId="2813" xr:uid="{00000000-0005-0000-0000-000031150000}"/>
    <cellStyle name="Calcul 4 5 2 5 2" xfId="23324" xr:uid="{00000000-0005-0000-0000-000032150000}"/>
    <cellStyle name="Calcul 4 5 2 6" xfId="2814" xr:uid="{00000000-0005-0000-0000-000033150000}"/>
    <cellStyle name="Calcul 4 5 2 6 2" xfId="23325" xr:uid="{00000000-0005-0000-0000-000034150000}"/>
    <cellStyle name="Calcul 4 5 2 7" xfId="2815" xr:uid="{00000000-0005-0000-0000-000035150000}"/>
    <cellStyle name="Calcul 4 5 2 7 2" xfId="23326" xr:uid="{00000000-0005-0000-0000-000036150000}"/>
    <cellStyle name="Calcul 4 5 2 8" xfId="2816" xr:uid="{00000000-0005-0000-0000-000037150000}"/>
    <cellStyle name="Calcul 4 5 2 8 2" xfId="23327" xr:uid="{00000000-0005-0000-0000-000038150000}"/>
    <cellStyle name="Calcul 4 5 2 9" xfId="23320" xr:uid="{00000000-0005-0000-0000-000039150000}"/>
    <cellStyle name="Calcul 4 5 3" xfId="2817" xr:uid="{00000000-0005-0000-0000-00003A150000}"/>
    <cellStyle name="Calcul 4 5 3 2" xfId="2818" xr:uid="{00000000-0005-0000-0000-00003B150000}"/>
    <cellStyle name="Calcul 4 5 3 2 2" xfId="23329" xr:uid="{00000000-0005-0000-0000-00003C150000}"/>
    <cellStyle name="Calcul 4 5 3 3" xfId="2819" xr:uid="{00000000-0005-0000-0000-00003D150000}"/>
    <cellStyle name="Calcul 4 5 3 3 2" xfId="23330" xr:uid="{00000000-0005-0000-0000-00003E150000}"/>
    <cellStyle name="Calcul 4 5 3 4" xfId="2820" xr:uid="{00000000-0005-0000-0000-00003F150000}"/>
    <cellStyle name="Calcul 4 5 3 4 2" xfId="23331" xr:uid="{00000000-0005-0000-0000-000040150000}"/>
    <cellStyle name="Calcul 4 5 3 5" xfId="2821" xr:uid="{00000000-0005-0000-0000-000041150000}"/>
    <cellStyle name="Calcul 4 5 3 5 2" xfId="23332" xr:uid="{00000000-0005-0000-0000-000042150000}"/>
    <cellStyle name="Calcul 4 5 3 6" xfId="2822" xr:uid="{00000000-0005-0000-0000-000043150000}"/>
    <cellStyle name="Calcul 4 5 3 6 2" xfId="23333" xr:uid="{00000000-0005-0000-0000-000044150000}"/>
    <cellStyle name="Calcul 4 5 3 7" xfId="2823" xr:uid="{00000000-0005-0000-0000-000045150000}"/>
    <cellStyle name="Calcul 4 5 3 7 2" xfId="23334" xr:uid="{00000000-0005-0000-0000-000046150000}"/>
    <cellStyle name="Calcul 4 5 3 8" xfId="23328" xr:uid="{00000000-0005-0000-0000-000047150000}"/>
    <cellStyle name="Calcul 4 5 4" xfId="2824" xr:uid="{00000000-0005-0000-0000-000048150000}"/>
    <cellStyle name="Calcul 4 5 4 2" xfId="2825" xr:uid="{00000000-0005-0000-0000-000049150000}"/>
    <cellStyle name="Calcul 4 5 4 2 2" xfId="23336" xr:uid="{00000000-0005-0000-0000-00004A150000}"/>
    <cellStyle name="Calcul 4 5 4 3" xfId="23335" xr:uid="{00000000-0005-0000-0000-00004B150000}"/>
    <cellStyle name="Calcul 4 5 5" xfId="2826" xr:uid="{00000000-0005-0000-0000-00004C150000}"/>
    <cellStyle name="Calcul 4 5 5 2" xfId="23337" xr:uid="{00000000-0005-0000-0000-00004D150000}"/>
    <cellStyle name="Calcul 4 5 6" xfId="2827" xr:uid="{00000000-0005-0000-0000-00004E150000}"/>
    <cellStyle name="Calcul 4 5 6 2" xfId="23338" xr:uid="{00000000-0005-0000-0000-00004F150000}"/>
    <cellStyle name="Calcul 4 5 7" xfId="2828" xr:uid="{00000000-0005-0000-0000-000050150000}"/>
    <cellStyle name="Calcul 4 5 7 2" xfId="23339" xr:uid="{00000000-0005-0000-0000-000051150000}"/>
    <cellStyle name="Calcul 4 5 8" xfId="2829" xr:uid="{00000000-0005-0000-0000-000052150000}"/>
    <cellStyle name="Calcul 4 5 8 2" xfId="23340" xr:uid="{00000000-0005-0000-0000-000053150000}"/>
    <cellStyle name="Calcul 4 5 9" xfId="2830" xr:uid="{00000000-0005-0000-0000-000054150000}"/>
    <cellStyle name="Calcul 4 5 9 2" xfId="23341" xr:uid="{00000000-0005-0000-0000-000055150000}"/>
    <cellStyle name="Calcul 4 6" xfId="2831" xr:uid="{00000000-0005-0000-0000-000056150000}"/>
    <cellStyle name="Calcul 4 6 10" xfId="2832" xr:uid="{00000000-0005-0000-0000-000057150000}"/>
    <cellStyle name="Calcul 4 6 10 2" xfId="23342" xr:uid="{00000000-0005-0000-0000-000058150000}"/>
    <cellStyle name="Calcul 4 6 2" xfId="2833" xr:uid="{00000000-0005-0000-0000-000059150000}"/>
    <cellStyle name="Calcul 4 6 2 2" xfId="2834" xr:uid="{00000000-0005-0000-0000-00005A150000}"/>
    <cellStyle name="Calcul 4 6 2 2 2" xfId="23344" xr:uid="{00000000-0005-0000-0000-00005B150000}"/>
    <cellStyle name="Calcul 4 6 2 3" xfId="2835" xr:uid="{00000000-0005-0000-0000-00005C150000}"/>
    <cellStyle name="Calcul 4 6 2 3 2" xfId="23345" xr:uid="{00000000-0005-0000-0000-00005D150000}"/>
    <cellStyle name="Calcul 4 6 2 4" xfId="2836" xr:uid="{00000000-0005-0000-0000-00005E150000}"/>
    <cellStyle name="Calcul 4 6 2 4 2" xfId="23346" xr:uid="{00000000-0005-0000-0000-00005F150000}"/>
    <cellStyle name="Calcul 4 6 2 5" xfId="2837" xr:uid="{00000000-0005-0000-0000-000060150000}"/>
    <cellStyle name="Calcul 4 6 2 5 2" xfId="23347" xr:uid="{00000000-0005-0000-0000-000061150000}"/>
    <cellStyle name="Calcul 4 6 2 6" xfId="2838" xr:uid="{00000000-0005-0000-0000-000062150000}"/>
    <cellStyle name="Calcul 4 6 2 6 2" xfId="23348" xr:uid="{00000000-0005-0000-0000-000063150000}"/>
    <cellStyle name="Calcul 4 6 2 7" xfId="2839" xr:uid="{00000000-0005-0000-0000-000064150000}"/>
    <cellStyle name="Calcul 4 6 2 7 2" xfId="23349" xr:uid="{00000000-0005-0000-0000-000065150000}"/>
    <cellStyle name="Calcul 4 6 2 8" xfId="2840" xr:uid="{00000000-0005-0000-0000-000066150000}"/>
    <cellStyle name="Calcul 4 6 2 8 2" xfId="23350" xr:uid="{00000000-0005-0000-0000-000067150000}"/>
    <cellStyle name="Calcul 4 6 2 9" xfId="23343" xr:uid="{00000000-0005-0000-0000-000068150000}"/>
    <cellStyle name="Calcul 4 6 3" xfId="2841" xr:uid="{00000000-0005-0000-0000-000069150000}"/>
    <cellStyle name="Calcul 4 6 3 2" xfId="2842" xr:uid="{00000000-0005-0000-0000-00006A150000}"/>
    <cellStyle name="Calcul 4 6 3 2 2" xfId="23352" xr:uid="{00000000-0005-0000-0000-00006B150000}"/>
    <cellStyle name="Calcul 4 6 3 3" xfId="2843" xr:uid="{00000000-0005-0000-0000-00006C150000}"/>
    <cellStyle name="Calcul 4 6 3 3 2" xfId="23353" xr:uid="{00000000-0005-0000-0000-00006D150000}"/>
    <cellStyle name="Calcul 4 6 3 4" xfId="2844" xr:uid="{00000000-0005-0000-0000-00006E150000}"/>
    <cellStyle name="Calcul 4 6 3 4 2" xfId="23354" xr:uid="{00000000-0005-0000-0000-00006F150000}"/>
    <cellStyle name="Calcul 4 6 3 5" xfId="2845" xr:uid="{00000000-0005-0000-0000-000070150000}"/>
    <cellStyle name="Calcul 4 6 3 5 2" xfId="23355" xr:uid="{00000000-0005-0000-0000-000071150000}"/>
    <cellStyle name="Calcul 4 6 3 6" xfId="2846" xr:uid="{00000000-0005-0000-0000-000072150000}"/>
    <cellStyle name="Calcul 4 6 3 6 2" xfId="23356" xr:uid="{00000000-0005-0000-0000-000073150000}"/>
    <cellStyle name="Calcul 4 6 3 7" xfId="2847" xr:uid="{00000000-0005-0000-0000-000074150000}"/>
    <cellStyle name="Calcul 4 6 3 7 2" xfId="23357" xr:uid="{00000000-0005-0000-0000-000075150000}"/>
    <cellStyle name="Calcul 4 6 3 8" xfId="23351" xr:uid="{00000000-0005-0000-0000-000076150000}"/>
    <cellStyle name="Calcul 4 6 4" xfId="2848" xr:uid="{00000000-0005-0000-0000-000077150000}"/>
    <cellStyle name="Calcul 4 6 4 2" xfId="2849" xr:uid="{00000000-0005-0000-0000-000078150000}"/>
    <cellStyle name="Calcul 4 6 4 2 2" xfId="23359" xr:uid="{00000000-0005-0000-0000-000079150000}"/>
    <cellStyle name="Calcul 4 6 4 3" xfId="23358" xr:uid="{00000000-0005-0000-0000-00007A150000}"/>
    <cellStyle name="Calcul 4 6 5" xfId="2850" xr:uid="{00000000-0005-0000-0000-00007B150000}"/>
    <cellStyle name="Calcul 4 6 5 2" xfId="23360" xr:uid="{00000000-0005-0000-0000-00007C150000}"/>
    <cellStyle name="Calcul 4 6 6" xfId="2851" xr:uid="{00000000-0005-0000-0000-00007D150000}"/>
    <cellStyle name="Calcul 4 6 6 2" xfId="23361" xr:uid="{00000000-0005-0000-0000-00007E150000}"/>
    <cellStyle name="Calcul 4 6 7" xfId="2852" xr:uid="{00000000-0005-0000-0000-00007F150000}"/>
    <cellStyle name="Calcul 4 6 7 2" xfId="23362" xr:uid="{00000000-0005-0000-0000-000080150000}"/>
    <cellStyle name="Calcul 4 6 8" xfId="2853" xr:uid="{00000000-0005-0000-0000-000081150000}"/>
    <cellStyle name="Calcul 4 6 8 2" xfId="23363" xr:uid="{00000000-0005-0000-0000-000082150000}"/>
    <cellStyle name="Calcul 4 6 9" xfId="2854" xr:uid="{00000000-0005-0000-0000-000083150000}"/>
    <cellStyle name="Calcul 4 6 9 2" xfId="23364" xr:uid="{00000000-0005-0000-0000-000084150000}"/>
    <cellStyle name="Calcul 4 7" xfId="2855" xr:uid="{00000000-0005-0000-0000-000085150000}"/>
    <cellStyle name="Calcul 4 7 10" xfId="2856" xr:uid="{00000000-0005-0000-0000-000086150000}"/>
    <cellStyle name="Calcul 4 7 10 2" xfId="23366" xr:uid="{00000000-0005-0000-0000-000087150000}"/>
    <cellStyle name="Calcul 4 7 11" xfId="23365" xr:uid="{00000000-0005-0000-0000-000088150000}"/>
    <cellStyle name="Calcul 4 7 2" xfId="2857" xr:uid="{00000000-0005-0000-0000-000089150000}"/>
    <cellStyle name="Calcul 4 7 2 2" xfId="2858" xr:uid="{00000000-0005-0000-0000-00008A150000}"/>
    <cellStyle name="Calcul 4 7 2 2 2" xfId="23368" xr:uid="{00000000-0005-0000-0000-00008B150000}"/>
    <cellStyle name="Calcul 4 7 2 3" xfId="2859" xr:uid="{00000000-0005-0000-0000-00008C150000}"/>
    <cellStyle name="Calcul 4 7 2 3 2" xfId="23369" xr:uid="{00000000-0005-0000-0000-00008D150000}"/>
    <cellStyle name="Calcul 4 7 2 4" xfId="2860" xr:uid="{00000000-0005-0000-0000-00008E150000}"/>
    <cellStyle name="Calcul 4 7 2 4 2" xfId="23370" xr:uid="{00000000-0005-0000-0000-00008F150000}"/>
    <cellStyle name="Calcul 4 7 2 5" xfId="2861" xr:uid="{00000000-0005-0000-0000-000090150000}"/>
    <cellStyle name="Calcul 4 7 2 5 2" xfId="23371" xr:uid="{00000000-0005-0000-0000-000091150000}"/>
    <cellStyle name="Calcul 4 7 2 6" xfId="2862" xr:uid="{00000000-0005-0000-0000-000092150000}"/>
    <cellStyle name="Calcul 4 7 2 6 2" xfId="23372" xr:uid="{00000000-0005-0000-0000-000093150000}"/>
    <cellStyle name="Calcul 4 7 2 7" xfId="2863" xr:uid="{00000000-0005-0000-0000-000094150000}"/>
    <cellStyle name="Calcul 4 7 2 7 2" xfId="23373" xr:uid="{00000000-0005-0000-0000-000095150000}"/>
    <cellStyle name="Calcul 4 7 2 8" xfId="2864" xr:uid="{00000000-0005-0000-0000-000096150000}"/>
    <cellStyle name="Calcul 4 7 2 8 2" xfId="23374" xr:uid="{00000000-0005-0000-0000-000097150000}"/>
    <cellStyle name="Calcul 4 7 2 9" xfId="23367" xr:uid="{00000000-0005-0000-0000-000098150000}"/>
    <cellStyle name="Calcul 4 7 3" xfId="2865" xr:uid="{00000000-0005-0000-0000-000099150000}"/>
    <cellStyle name="Calcul 4 7 3 2" xfId="2866" xr:uid="{00000000-0005-0000-0000-00009A150000}"/>
    <cellStyle name="Calcul 4 7 3 2 2" xfId="23376" xr:uid="{00000000-0005-0000-0000-00009B150000}"/>
    <cellStyle name="Calcul 4 7 3 3" xfId="2867" xr:uid="{00000000-0005-0000-0000-00009C150000}"/>
    <cellStyle name="Calcul 4 7 3 3 2" xfId="23377" xr:uid="{00000000-0005-0000-0000-00009D150000}"/>
    <cellStyle name="Calcul 4 7 3 4" xfId="2868" xr:uid="{00000000-0005-0000-0000-00009E150000}"/>
    <cellStyle name="Calcul 4 7 3 4 2" xfId="23378" xr:uid="{00000000-0005-0000-0000-00009F150000}"/>
    <cellStyle name="Calcul 4 7 3 5" xfId="2869" xr:uid="{00000000-0005-0000-0000-0000A0150000}"/>
    <cellStyle name="Calcul 4 7 3 5 2" xfId="23379" xr:uid="{00000000-0005-0000-0000-0000A1150000}"/>
    <cellStyle name="Calcul 4 7 3 6" xfId="2870" xr:uid="{00000000-0005-0000-0000-0000A2150000}"/>
    <cellStyle name="Calcul 4 7 3 6 2" xfId="23380" xr:uid="{00000000-0005-0000-0000-0000A3150000}"/>
    <cellStyle name="Calcul 4 7 3 7" xfId="2871" xr:uid="{00000000-0005-0000-0000-0000A4150000}"/>
    <cellStyle name="Calcul 4 7 3 7 2" xfId="23381" xr:uid="{00000000-0005-0000-0000-0000A5150000}"/>
    <cellStyle name="Calcul 4 7 3 8" xfId="23375" xr:uid="{00000000-0005-0000-0000-0000A6150000}"/>
    <cellStyle name="Calcul 4 7 4" xfId="2872" xr:uid="{00000000-0005-0000-0000-0000A7150000}"/>
    <cellStyle name="Calcul 4 7 4 2" xfId="2873" xr:uid="{00000000-0005-0000-0000-0000A8150000}"/>
    <cellStyle name="Calcul 4 7 4 2 2" xfId="23383" xr:uid="{00000000-0005-0000-0000-0000A9150000}"/>
    <cellStyle name="Calcul 4 7 4 3" xfId="23382" xr:uid="{00000000-0005-0000-0000-0000AA150000}"/>
    <cellStyle name="Calcul 4 7 5" xfId="2874" xr:uid="{00000000-0005-0000-0000-0000AB150000}"/>
    <cellStyle name="Calcul 4 7 5 2" xfId="23384" xr:uid="{00000000-0005-0000-0000-0000AC150000}"/>
    <cellStyle name="Calcul 4 7 6" xfId="2875" xr:uid="{00000000-0005-0000-0000-0000AD150000}"/>
    <cellStyle name="Calcul 4 7 6 2" xfId="23385" xr:uid="{00000000-0005-0000-0000-0000AE150000}"/>
    <cellStyle name="Calcul 4 7 7" xfId="2876" xr:uid="{00000000-0005-0000-0000-0000AF150000}"/>
    <cellStyle name="Calcul 4 7 7 2" xfId="23386" xr:uid="{00000000-0005-0000-0000-0000B0150000}"/>
    <cellStyle name="Calcul 4 7 8" xfId="2877" xr:uid="{00000000-0005-0000-0000-0000B1150000}"/>
    <cellStyle name="Calcul 4 7 8 2" xfId="23387" xr:uid="{00000000-0005-0000-0000-0000B2150000}"/>
    <cellStyle name="Calcul 4 7 9" xfId="2878" xr:uid="{00000000-0005-0000-0000-0000B3150000}"/>
    <cellStyle name="Calcul 4 7 9 2" xfId="23388" xr:uid="{00000000-0005-0000-0000-0000B4150000}"/>
    <cellStyle name="Calcul 4 8" xfId="2879" xr:uid="{00000000-0005-0000-0000-0000B5150000}"/>
    <cellStyle name="Calcul 4 8 10" xfId="2880" xr:uid="{00000000-0005-0000-0000-0000B6150000}"/>
    <cellStyle name="Calcul 4 8 10 2" xfId="23390" xr:uid="{00000000-0005-0000-0000-0000B7150000}"/>
    <cellStyle name="Calcul 4 8 11" xfId="23389" xr:uid="{00000000-0005-0000-0000-0000B8150000}"/>
    <cellStyle name="Calcul 4 8 2" xfId="2881" xr:uid="{00000000-0005-0000-0000-0000B9150000}"/>
    <cellStyle name="Calcul 4 8 2 2" xfId="2882" xr:uid="{00000000-0005-0000-0000-0000BA150000}"/>
    <cellStyle name="Calcul 4 8 2 2 2" xfId="23392" xr:uid="{00000000-0005-0000-0000-0000BB150000}"/>
    <cellStyle name="Calcul 4 8 2 3" xfId="2883" xr:uid="{00000000-0005-0000-0000-0000BC150000}"/>
    <cellStyle name="Calcul 4 8 2 3 2" xfId="23393" xr:uid="{00000000-0005-0000-0000-0000BD150000}"/>
    <cellStyle name="Calcul 4 8 2 4" xfId="2884" xr:uid="{00000000-0005-0000-0000-0000BE150000}"/>
    <cellStyle name="Calcul 4 8 2 4 2" xfId="23394" xr:uid="{00000000-0005-0000-0000-0000BF150000}"/>
    <cellStyle name="Calcul 4 8 2 5" xfId="2885" xr:uid="{00000000-0005-0000-0000-0000C0150000}"/>
    <cellStyle name="Calcul 4 8 2 5 2" xfId="23395" xr:uid="{00000000-0005-0000-0000-0000C1150000}"/>
    <cellStyle name="Calcul 4 8 2 6" xfId="2886" xr:uid="{00000000-0005-0000-0000-0000C2150000}"/>
    <cellStyle name="Calcul 4 8 2 6 2" xfId="23396" xr:uid="{00000000-0005-0000-0000-0000C3150000}"/>
    <cellStyle name="Calcul 4 8 2 7" xfId="2887" xr:uid="{00000000-0005-0000-0000-0000C4150000}"/>
    <cellStyle name="Calcul 4 8 2 7 2" xfId="23397" xr:uid="{00000000-0005-0000-0000-0000C5150000}"/>
    <cellStyle name="Calcul 4 8 2 8" xfId="2888" xr:uid="{00000000-0005-0000-0000-0000C6150000}"/>
    <cellStyle name="Calcul 4 8 2 8 2" xfId="23398" xr:uid="{00000000-0005-0000-0000-0000C7150000}"/>
    <cellStyle name="Calcul 4 8 2 9" xfId="23391" xr:uid="{00000000-0005-0000-0000-0000C8150000}"/>
    <cellStyle name="Calcul 4 8 3" xfId="2889" xr:uid="{00000000-0005-0000-0000-0000C9150000}"/>
    <cellStyle name="Calcul 4 8 3 2" xfId="2890" xr:uid="{00000000-0005-0000-0000-0000CA150000}"/>
    <cellStyle name="Calcul 4 8 3 2 2" xfId="23400" xr:uid="{00000000-0005-0000-0000-0000CB150000}"/>
    <cellStyle name="Calcul 4 8 3 3" xfId="2891" xr:uid="{00000000-0005-0000-0000-0000CC150000}"/>
    <cellStyle name="Calcul 4 8 3 3 2" xfId="23401" xr:uid="{00000000-0005-0000-0000-0000CD150000}"/>
    <cellStyle name="Calcul 4 8 3 4" xfId="2892" xr:uid="{00000000-0005-0000-0000-0000CE150000}"/>
    <cellStyle name="Calcul 4 8 3 4 2" xfId="23402" xr:uid="{00000000-0005-0000-0000-0000CF150000}"/>
    <cellStyle name="Calcul 4 8 3 5" xfId="2893" xr:uid="{00000000-0005-0000-0000-0000D0150000}"/>
    <cellStyle name="Calcul 4 8 3 5 2" xfId="23403" xr:uid="{00000000-0005-0000-0000-0000D1150000}"/>
    <cellStyle name="Calcul 4 8 3 6" xfId="2894" xr:uid="{00000000-0005-0000-0000-0000D2150000}"/>
    <cellStyle name="Calcul 4 8 3 6 2" xfId="23404" xr:uid="{00000000-0005-0000-0000-0000D3150000}"/>
    <cellStyle name="Calcul 4 8 3 7" xfId="2895" xr:uid="{00000000-0005-0000-0000-0000D4150000}"/>
    <cellStyle name="Calcul 4 8 3 7 2" xfId="23405" xr:uid="{00000000-0005-0000-0000-0000D5150000}"/>
    <cellStyle name="Calcul 4 8 3 8" xfId="23399" xr:uid="{00000000-0005-0000-0000-0000D6150000}"/>
    <cellStyle name="Calcul 4 8 4" xfId="2896" xr:uid="{00000000-0005-0000-0000-0000D7150000}"/>
    <cellStyle name="Calcul 4 8 4 2" xfId="2897" xr:uid="{00000000-0005-0000-0000-0000D8150000}"/>
    <cellStyle name="Calcul 4 8 4 2 2" xfId="23407" xr:uid="{00000000-0005-0000-0000-0000D9150000}"/>
    <cellStyle name="Calcul 4 8 4 3" xfId="23406" xr:uid="{00000000-0005-0000-0000-0000DA150000}"/>
    <cellStyle name="Calcul 4 8 5" xfId="2898" xr:uid="{00000000-0005-0000-0000-0000DB150000}"/>
    <cellStyle name="Calcul 4 8 5 2" xfId="23408" xr:uid="{00000000-0005-0000-0000-0000DC150000}"/>
    <cellStyle name="Calcul 4 8 6" xfId="2899" xr:uid="{00000000-0005-0000-0000-0000DD150000}"/>
    <cellStyle name="Calcul 4 8 6 2" xfId="23409" xr:uid="{00000000-0005-0000-0000-0000DE150000}"/>
    <cellStyle name="Calcul 4 8 7" xfId="2900" xr:uid="{00000000-0005-0000-0000-0000DF150000}"/>
    <cellStyle name="Calcul 4 8 7 2" xfId="23410" xr:uid="{00000000-0005-0000-0000-0000E0150000}"/>
    <cellStyle name="Calcul 4 8 8" xfId="2901" xr:uid="{00000000-0005-0000-0000-0000E1150000}"/>
    <cellStyle name="Calcul 4 8 8 2" xfId="23411" xr:uid="{00000000-0005-0000-0000-0000E2150000}"/>
    <cellStyle name="Calcul 4 8 9" xfId="2902" xr:uid="{00000000-0005-0000-0000-0000E3150000}"/>
    <cellStyle name="Calcul 4 8 9 2" xfId="23412" xr:uid="{00000000-0005-0000-0000-0000E4150000}"/>
    <cellStyle name="Calcul 4 9" xfId="2903" xr:uid="{00000000-0005-0000-0000-0000E5150000}"/>
    <cellStyle name="Calcul 4 9 10" xfId="2904" xr:uid="{00000000-0005-0000-0000-0000E6150000}"/>
    <cellStyle name="Calcul 4 9 10 2" xfId="23414" xr:uid="{00000000-0005-0000-0000-0000E7150000}"/>
    <cellStyle name="Calcul 4 9 11" xfId="23413" xr:uid="{00000000-0005-0000-0000-0000E8150000}"/>
    <cellStyle name="Calcul 4 9 2" xfId="2905" xr:uid="{00000000-0005-0000-0000-0000E9150000}"/>
    <cellStyle name="Calcul 4 9 2 2" xfId="2906" xr:uid="{00000000-0005-0000-0000-0000EA150000}"/>
    <cellStyle name="Calcul 4 9 2 2 2" xfId="23416" xr:uid="{00000000-0005-0000-0000-0000EB150000}"/>
    <cellStyle name="Calcul 4 9 2 3" xfId="2907" xr:uid="{00000000-0005-0000-0000-0000EC150000}"/>
    <cellStyle name="Calcul 4 9 2 3 2" xfId="23417" xr:uid="{00000000-0005-0000-0000-0000ED150000}"/>
    <cellStyle name="Calcul 4 9 2 4" xfId="2908" xr:uid="{00000000-0005-0000-0000-0000EE150000}"/>
    <cellStyle name="Calcul 4 9 2 4 2" xfId="23418" xr:uid="{00000000-0005-0000-0000-0000EF150000}"/>
    <cellStyle name="Calcul 4 9 2 5" xfId="2909" xr:uid="{00000000-0005-0000-0000-0000F0150000}"/>
    <cellStyle name="Calcul 4 9 2 5 2" xfId="23419" xr:uid="{00000000-0005-0000-0000-0000F1150000}"/>
    <cellStyle name="Calcul 4 9 2 6" xfId="2910" xr:uid="{00000000-0005-0000-0000-0000F2150000}"/>
    <cellStyle name="Calcul 4 9 2 6 2" xfId="23420" xr:uid="{00000000-0005-0000-0000-0000F3150000}"/>
    <cellStyle name="Calcul 4 9 2 7" xfId="2911" xr:uid="{00000000-0005-0000-0000-0000F4150000}"/>
    <cellStyle name="Calcul 4 9 2 7 2" xfId="23421" xr:uid="{00000000-0005-0000-0000-0000F5150000}"/>
    <cellStyle name="Calcul 4 9 2 8" xfId="2912" xr:uid="{00000000-0005-0000-0000-0000F6150000}"/>
    <cellStyle name="Calcul 4 9 2 8 2" xfId="23422" xr:uid="{00000000-0005-0000-0000-0000F7150000}"/>
    <cellStyle name="Calcul 4 9 2 9" xfId="23415" xr:uid="{00000000-0005-0000-0000-0000F8150000}"/>
    <cellStyle name="Calcul 4 9 3" xfId="2913" xr:uid="{00000000-0005-0000-0000-0000F9150000}"/>
    <cellStyle name="Calcul 4 9 3 2" xfId="2914" xr:uid="{00000000-0005-0000-0000-0000FA150000}"/>
    <cellStyle name="Calcul 4 9 3 2 2" xfId="23424" xr:uid="{00000000-0005-0000-0000-0000FB150000}"/>
    <cellStyle name="Calcul 4 9 3 3" xfId="2915" xr:uid="{00000000-0005-0000-0000-0000FC150000}"/>
    <cellStyle name="Calcul 4 9 3 3 2" xfId="23425" xr:uid="{00000000-0005-0000-0000-0000FD150000}"/>
    <cellStyle name="Calcul 4 9 3 4" xfId="2916" xr:uid="{00000000-0005-0000-0000-0000FE150000}"/>
    <cellStyle name="Calcul 4 9 3 4 2" xfId="23426" xr:uid="{00000000-0005-0000-0000-0000FF150000}"/>
    <cellStyle name="Calcul 4 9 3 5" xfId="2917" xr:uid="{00000000-0005-0000-0000-000000160000}"/>
    <cellStyle name="Calcul 4 9 3 5 2" xfId="23427" xr:uid="{00000000-0005-0000-0000-000001160000}"/>
    <cellStyle name="Calcul 4 9 3 6" xfId="2918" xr:uid="{00000000-0005-0000-0000-000002160000}"/>
    <cellStyle name="Calcul 4 9 3 6 2" xfId="23428" xr:uid="{00000000-0005-0000-0000-000003160000}"/>
    <cellStyle name="Calcul 4 9 3 7" xfId="2919" xr:uid="{00000000-0005-0000-0000-000004160000}"/>
    <cellStyle name="Calcul 4 9 3 7 2" xfId="23429" xr:uid="{00000000-0005-0000-0000-000005160000}"/>
    <cellStyle name="Calcul 4 9 3 8" xfId="23423" xr:uid="{00000000-0005-0000-0000-000006160000}"/>
    <cellStyle name="Calcul 4 9 4" xfId="2920" xr:uid="{00000000-0005-0000-0000-000007160000}"/>
    <cellStyle name="Calcul 4 9 4 2" xfId="2921" xr:uid="{00000000-0005-0000-0000-000008160000}"/>
    <cellStyle name="Calcul 4 9 4 2 2" xfId="23431" xr:uid="{00000000-0005-0000-0000-000009160000}"/>
    <cellStyle name="Calcul 4 9 4 3" xfId="23430" xr:uid="{00000000-0005-0000-0000-00000A160000}"/>
    <cellStyle name="Calcul 4 9 5" xfId="2922" xr:uid="{00000000-0005-0000-0000-00000B160000}"/>
    <cellStyle name="Calcul 4 9 5 2" xfId="23432" xr:uid="{00000000-0005-0000-0000-00000C160000}"/>
    <cellStyle name="Calcul 4 9 6" xfId="2923" xr:uid="{00000000-0005-0000-0000-00000D160000}"/>
    <cellStyle name="Calcul 4 9 6 2" xfId="23433" xr:uid="{00000000-0005-0000-0000-00000E160000}"/>
    <cellStyle name="Calcul 4 9 7" xfId="2924" xr:uid="{00000000-0005-0000-0000-00000F160000}"/>
    <cellStyle name="Calcul 4 9 7 2" xfId="23434" xr:uid="{00000000-0005-0000-0000-000010160000}"/>
    <cellStyle name="Calcul 4 9 8" xfId="2925" xr:uid="{00000000-0005-0000-0000-000011160000}"/>
    <cellStyle name="Calcul 4 9 8 2" xfId="23435" xr:uid="{00000000-0005-0000-0000-000012160000}"/>
    <cellStyle name="Calcul 4 9 9" xfId="2926" xr:uid="{00000000-0005-0000-0000-000013160000}"/>
    <cellStyle name="Calcul 4 9 9 2" xfId="23436" xr:uid="{00000000-0005-0000-0000-000014160000}"/>
    <cellStyle name="Calcul 5" xfId="2927" xr:uid="{00000000-0005-0000-0000-000015160000}"/>
    <cellStyle name="Calcul 5 10" xfId="2928" xr:uid="{00000000-0005-0000-0000-000016160000}"/>
    <cellStyle name="Calcul 5 10 10" xfId="2929" xr:uid="{00000000-0005-0000-0000-000017160000}"/>
    <cellStyle name="Calcul 5 10 10 2" xfId="23439" xr:uid="{00000000-0005-0000-0000-000018160000}"/>
    <cellStyle name="Calcul 5 10 11" xfId="23438" xr:uid="{00000000-0005-0000-0000-000019160000}"/>
    <cellStyle name="Calcul 5 10 2" xfId="2930" xr:uid="{00000000-0005-0000-0000-00001A160000}"/>
    <cellStyle name="Calcul 5 10 2 2" xfId="2931" xr:uid="{00000000-0005-0000-0000-00001B160000}"/>
    <cellStyle name="Calcul 5 10 2 2 2" xfId="23441" xr:uid="{00000000-0005-0000-0000-00001C160000}"/>
    <cellStyle name="Calcul 5 10 2 3" xfId="2932" xr:uid="{00000000-0005-0000-0000-00001D160000}"/>
    <cellStyle name="Calcul 5 10 2 3 2" xfId="23442" xr:uid="{00000000-0005-0000-0000-00001E160000}"/>
    <cellStyle name="Calcul 5 10 2 4" xfId="2933" xr:uid="{00000000-0005-0000-0000-00001F160000}"/>
    <cellStyle name="Calcul 5 10 2 4 2" xfId="23443" xr:uid="{00000000-0005-0000-0000-000020160000}"/>
    <cellStyle name="Calcul 5 10 2 5" xfId="2934" xr:uid="{00000000-0005-0000-0000-000021160000}"/>
    <cellStyle name="Calcul 5 10 2 5 2" xfId="23444" xr:uid="{00000000-0005-0000-0000-000022160000}"/>
    <cellStyle name="Calcul 5 10 2 6" xfId="2935" xr:uid="{00000000-0005-0000-0000-000023160000}"/>
    <cellStyle name="Calcul 5 10 2 6 2" xfId="23445" xr:uid="{00000000-0005-0000-0000-000024160000}"/>
    <cellStyle name="Calcul 5 10 2 7" xfId="2936" xr:uid="{00000000-0005-0000-0000-000025160000}"/>
    <cellStyle name="Calcul 5 10 2 7 2" xfId="23446" xr:uid="{00000000-0005-0000-0000-000026160000}"/>
    <cellStyle name="Calcul 5 10 2 8" xfId="2937" xr:uid="{00000000-0005-0000-0000-000027160000}"/>
    <cellStyle name="Calcul 5 10 2 8 2" xfId="23447" xr:uid="{00000000-0005-0000-0000-000028160000}"/>
    <cellStyle name="Calcul 5 10 2 9" xfId="23440" xr:uid="{00000000-0005-0000-0000-000029160000}"/>
    <cellStyle name="Calcul 5 10 3" xfId="2938" xr:uid="{00000000-0005-0000-0000-00002A160000}"/>
    <cellStyle name="Calcul 5 10 3 2" xfId="2939" xr:uid="{00000000-0005-0000-0000-00002B160000}"/>
    <cellStyle name="Calcul 5 10 3 2 2" xfId="23449" xr:uid="{00000000-0005-0000-0000-00002C160000}"/>
    <cellStyle name="Calcul 5 10 3 3" xfId="2940" xr:uid="{00000000-0005-0000-0000-00002D160000}"/>
    <cellStyle name="Calcul 5 10 3 3 2" xfId="23450" xr:uid="{00000000-0005-0000-0000-00002E160000}"/>
    <cellStyle name="Calcul 5 10 3 4" xfId="2941" xr:uid="{00000000-0005-0000-0000-00002F160000}"/>
    <cellStyle name="Calcul 5 10 3 4 2" xfId="23451" xr:uid="{00000000-0005-0000-0000-000030160000}"/>
    <cellStyle name="Calcul 5 10 3 5" xfId="2942" xr:uid="{00000000-0005-0000-0000-000031160000}"/>
    <cellStyle name="Calcul 5 10 3 5 2" xfId="23452" xr:uid="{00000000-0005-0000-0000-000032160000}"/>
    <cellStyle name="Calcul 5 10 3 6" xfId="2943" xr:uid="{00000000-0005-0000-0000-000033160000}"/>
    <cellStyle name="Calcul 5 10 3 6 2" xfId="23453" xr:uid="{00000000-0005-0000-0000-000034160000}"/>
    <cellStyle name="Calcul 5 10 3 7" xfId="2944" xr:uid="{00000000-0005-0000-0000-000035160000}"/>
    <cellStyle name="Calcul 5 10 3 7 2" xfId="23454" xr:uid="{00000000-0005-0000-0000-000036160000}"/>
    <cellStyle name="Calcul 5 10 3 8" xfId="23448" xr:uid="{00000000-0005-0000-0000-000037160000}"/>
    <cellStyle name="Calcul 5 10 4" xfId="2945" xr:uid="{00000000-0005-0000-0000-000038160000}"/>
    <cellStyle name="Calcul 5 10 4 2" xfId="2946" xr:uid="{00000000-0005-0000-0000-000039160000}"/>
    <cellStyle name="Calcul 5 10 4 2 2" xfId="23456" xr:uid="{00000000-0005-0000-0000-00003A160000}"/>
    <cellStyle name="Calcul 5 10 4 3" xfId="23455" xr:uid="{00000000-0005-0000-0000-00003B160000}"/>
    <cellStyle name="Calcul 5 10 5" xfId="2947" xr:uid="{00000000-0005-0000-0000-00003C160000}"/>
    <cellStyle name="Calcul 5 10 5 2" xfId="23457" xr:uid="{00000000-0005-0000-0000-00003D160000}"/>
    <cellStyle name="Calcul 5 10 6" xfId="2948" xr:uid="{00000000-0005-0000-0000-00003E160000}"/>
    <cellStyle name="Calcul 5 10 6 2" xfId="23458" xr:uid="{00000000-0005-0000-0000-00003F160000}"/>
    <cellStyle name="Calcul 5 10 7" xfId="2949" xr:uid="{00000000-0005-0000-0000-000040160000}"/>
    <cellStyle name="Calcul 5 10 7 2" xfId="23459" xr:uid="{00000000-0005-0000-0000-000041160000}"/>
    <cellStyle name="Calcul 5 10 8" xfId="2950" xr:uid="{00000000-0005-0000-0000-000042160000}"/>
    <cellStyle name="Calcul 5 10 8 2" xfId="23460" xr:uid="{00000000-0005-0000-0000-000043160000}"/>
    <cellStyle name="Calcul 5 10 9" xfId="2951" xr:uid="{00000000-0005-0000-0000-000044160000}"/>
    <cellStyle name="Calcul 5 10 9 2" xfId="23461" xr:uid="{00000000-0005-0000-0000-000045160000}"/>
    <cellStyle name="Calcul 5 11" xfId="2952" xr:uid="{00000000-0005-0000-0000-000046160000}"/>
    <cellStyle name="Calcul 5 11 10" xfId="2953" xr:uid="{00000000-0005-0000-0000-000047160000}"/>
    <cellStyle name="Calcul 5 11 10 2" xfId="23463" xr:uid="{00000000-0005-0000-0000-000048160000}"/>
    <cellStyle name="Calcul 5 11 11" xfId="23462" xr:uid="{00000000-0005-0000-0000-000049160000}"/>
    <cellStyle name="Calcul 5 11 2" xfId="2954" xr:uid="{00000000-0005-0000-0000-00004A160000}"/>
    <cellStyle name="Calcul 5 11 2 2" xfId="2955" xr:uid="{00000000-0005-0000-0000-00004B160000}"/>
    <cellStyle name="Calcul 5 11 2 2 2" xfId="23465" xr:uid="{00000000-0005-0000-0000-00004C160000}"/>
    <cellStyle name="Calcul 5 11 2 3" xfId="2956" xr:uid="{00000000-0005-0000-0000-00004D160000}"/>
    <cellStyle name="Calcul 5 11 2 3 2" xfId="23466" xr:uid="{00000000-0005-0000-0000-00004E160000}"/>
    <cellStyle name="Calcul 5 11 2 4" xfId="2957" xr:uid="{00000000-0005-0000-0000-00004F160000}"/>
    <cellStyle name="Calcul 5 11 2 4 2" xfId="23467" xr:uid="{00000000-0005-0000-0000-000050160000}"/>
    <cellStyle name="Calcul 5 11 2 5" xfId="2958" xr:uid="{00000000-0005-0000-0000-000051160000}"/>
    <cellStyle name="Calcul 5 11 2 5 2" xfId="23468" xr:uid="{00000000-0005-0000-0000-000052160000}"/>
    <cellStyle name="Calcul 5 11 2 6" xfId="2959" xr:uid="{00000000-0005-0000-0000-000053160000}"/>
    <cellStyle name="Calcul 5 11 2 6 2" xfId="23469" xr:uid="{00000000-0005-0000-0000-000054160000}"/>
    <cellStyle name="Calcul 5 11 2 7" xfId="2960" xr:uid="{00000000-0005-0000-0000-000055160000}"/>
    <cellStyle name="Calcul 5 11 2 7 2" xfId="23470" xr:uid="{00000000-0005-0000-0000-000056160000}"/>
    <cellStyle name="Calcul 5 11 2 8" xfId="2961" xr:uid="{00000000-0005-0000-0000-000057160000}"/>
    <cellStyle name="Calcul 5 11 2 8 2" xfId="23471" xr:uid="{00000000-0005-0000-0000-000058160000}"/>
    <cellStyle name="Calcul 5 11 2 9" xfId="23464" xr:uid="{00000000-0005-0000-0000-000059160000}"/>
    <cellStyle name="Calcul 5 11 3" xfId="2962" xr:uid="{00000000-0005-0000-0000-00005A160000}"/>
    <cellStyle name="Calcul 5 11 3 2" xfId="2963" xr:uid="{00000000-0005-0000-0000-00005B160000}"/>
    <cellStyle name="Calcul 5 11 3 2 2" xfId="23473" xr:uid="{00000000-0005-0000-0000-00005C160000}"/>
    <cellStyle name="Calcul 5 11 3 3" xfId="2964" xr:uid="{00000000-0005-0000-0000-00005D160000}"/>
    <cellStyle name="Calcul 5 11 3 3 2" xfId="23474" xr:uid="{00000000-0005-0000-0000-00005E160000}"/>
    <cellStyle name="Calcul 5 11 3 4" xfId="2965" xr:uid="{00000000-0005-0000-0000-00005F160000}"/>
    <cellStyle name="Calcul 5 11 3 4 2" xfId="23475" xr:uid="{00000000-0005-0000-0000-000060160000}"/>
    <cellStyle name="Calcul 5 11 3 5" xfId="2966" xr:uid="{00000000-0005-0000-0000-000061160000}"/>
    <cellStyle name="Calcul 5 11 3 5 2" xfId="23476" xr:uid="{00000000-0005-0000-0000-000062160000}"/>
    <cellStyle name="Calcul 5 11 3 6" xfId="2967" xr:uid="{00000000-0005-0000-0000-000063160000}"/>
    <cellStyle name="Calcul 5 11 3 6 2" xfId="23477" xr:uid="{00000000-0005-0000-0000-000064160000}"/>
    <cellStyle name="Calcul 5 11 3 7" xfId="2968" xr:uid="{00000000-0005-0000-0000-000065160000}"/>
    <cellStyle name="Calcul 5 11 3 7 2" xfId="23478" xr:uid="{00000000-0005-0000-0000-000066160000}"/>
    <cellStyle name="Calcul 5 11 3 8" xfId="23472" xr:uid="{00000000-0005-0000-0000-000067160000}"/>
    <cellStyle name="Calcul 5 11 4" xfId="2969" xr:uid="{00000000-0005-0000-0000-000068160000}"/>
    <cellStyle name="Calcul 5 11 4 2" xfId="2970" xr:uid="{00000000-0005-0000-0000-000069160000}"/>
    <cellStyle name="Calcul 5 11 4 2 2" xfId="23480" xr:uid="{00000000-0005-0000-0000-00006A160000}"/>
    <cellStyle name="Calcul 5 11 4 3" xfId="23479" xr:uid="{00000000-0005-0000-0000-00006B160000}"/>
    <cellStyle name="Calcul 5 11 5" xfId="2971" xr:uid="{00000000-0005-0000-0000-00006C160000}"/>
    <cellStyle name="Calcul 5 11 5 2" xfId="23481" xr:uid="{00000000-0005-0000-0000-00006D160000}"/>
    <cellStyle name="Calcul 5 11 6" xfId="2972" xr:uid="{00000000-0005-0000-0000-00006E160000}"/>
    <cellStyle name="Calcul 5 11 6 2" xfId="23482" xr:uid="{00000000-0005-0000-0000-00006F160000}"/>
    <cellStyle name="Calcul 5 11 7" xfId="2973" xr:uid="{00000000-0005-0000-0000-000070160000}"/>
    <cellStyle name="Calcul 5 11 7 2" xfId="23483" xr:uid="{00000000-0005-0000-0000-000071160000}"/>
    <cellStyle name="Calcul 5 11 8" xfId="2974" xr:uid="{00000000-0005-0000-0000-000072160000}"/>
    <cellStyle name="Calcul 5 11 8 2" xfId="23484" xr:uid="{00000000-0005-0000-0000-000073160000}"/>
    <cellStyle name="Calcul 5 11 9" xfId="2975" xr:uid="{00000000-0005-0000-0000-000074160000}"/>
    <cellStyle name="Calcul 5 11 9 2" xfId="23485" xr:uid="{00000000-0005-0000-0000-000075160000}"/>
    <cellStyle name="Calcul 5 12" xfId="2976" xr:uid="{00000000-0005-0000-0000-000076160000}"/>
    <cellStyle name="Calcul 5 12 10" xfId="2977" xr:uid="{00000000-0005-0000-0000-000077160000}"/>
    <cellStyle name="Calcul 5 12 10 2" xfId="23487" xr:uid="{00000000-0005-0000-0000-000078160000}"/>
    <cellStyle name="Calcul 5 12 11" xfId="23486" xr:uid="{00000000-0005-0000-0000-000079160000}"/>
    <cellStyle name="Calcul 5 12 2" xfId="2978" xr:uid="{00000000-0005-0000-0000-00007A160000}"/>
    <cellStyle name="Calcul 5 12 2 2" xfId="2979" xr:uid="{00000000-0005-0000-0000-00007B160000}"/>
    <cellStyle name="Calcul 5 12 2 2 2" xfId="23489" xr:uid="{00000000-0005-0000-0000-00007C160000}"/>
    <cellStyle name="Calcul 5 12 2 3" xfId="2980" xr:uid="{00000000-0005-0000-0000-00007D160000}"/>
    <cellStyle name="Calcul 5 12 2 3 2" xfId="23490" xr:uid="{00000000-0005-0000-0000-00007E160000}"/>
    <cellStyle name="Calcul 5 12 2 4" xfId="2981" xr:uid="{00000000-0005-0000-0000-00007F160000}"/>
    <cellStyle name="Calcul 5 12 2 4 2" xfId="23491" xr:uid="{00000000-0005-0000-0000-000080160000}"/>
    <cellStyle name="Calcul 5 12 2 5" xfId="2982" xr:uid="{00000000-0005-0000-0000-000081160000}"/>
    <cellStyle name="Calcul 5 12 2 5 2" xfId="23492" xr:uid="{00000000-0005-0000-0000-000082160000}"/>
    <cellStyle name="Calcul 5 12 2 6" xfId="2983" xr:uid="{00000000-0005-0000-0000-000083160000}"/>
    <cellStyle name="Calcul 5 12 2 6 2" xfId="23493" xr:uid="{00000000-0005-0000-0000-000084160000}"/>
    <cellStyle name="Calcul 5 12 2 7" xfId="2984" xr:uid="{00000000-0005-0000-0000-000085160000}"/>
    <cellStyle name="Calcul 5 12 2 7 2" xfId="23494" xr:uid="{00000000-0005-0000-0000-000086160000}"/>
    <cellStyle name="Calcul 5 12 2 8" xfId="2985" xr:uid="{00000000-0005-0000-0000-000087160000}"/>
    <cellStyle name="Calcul 5 12 2 8 2" xfId="23495" xr:uid="{00000000-0005-0000-0000-000088160000}"/>
    <cellStyle name="Calcul 5 12 2 9" xfId="23488" xr:uid="{00000000-0005-0000-0000-000089160000}"/>
    <cellStyle name="Calcul 5 12 3" xfId="2986" xr:uid="{00000000-0005-0000-0000-00008A160000}"/>
    <cellStyle name="Calcul 5 12 3 2" xfId="2987" xr:uid="{00000000-0005-0000-0000-00008B160000}"/>
    <cellStyle name="Calcul 5 12 3 2 2" xfId="23497" xr:uid="{00000000-0005-0000-0000-00008C160000}"/>
    <cellStyle name="Calcul 5 12 3 3" xfId="2988" xr:uid="{00000000-0005-0000-0000-00008D160000}"/>
    <cellStyle name="Calcul 5 12 3 3 2" xfId="23498" xr:uid="{00000000-0005-0000-0000-00008E160000}"/>
    <cellStyle name="Calcul 5 12 3 4" xfId="2989" xr:uid="{00000000-0005-0000-0000-00008F160000}"/>
    <cellStyle name="Calcul 5 12 3 4 2" xfId="23499" xr:uid="{00000000-0005-0000-0000-000090160000}"/>
    <cellStyle name="Calcul 5 12 3 5" xfId="2990" xr:uid="{00000000-0005-0000-0000-000091160000}"/>
    <cellStyle name="Calcul 5 12 3 5 2" xfId="23500" xr:uid="{00000000-0005-0000-0000-000092160000}"/>
    <cellStyle name="Calcul 5 12 3 6" xfId="2991" xr:uid="{00000000-0005-0000-0000-000093160000}"/>
    <cellStyle name="Calcul 5 12 3 6 2" xfId="23501" xr:uid="{00000000-0005-0000-0000-000094160000}"/>
    <cellStyle name="Calcul 5 12 3 7" xfId="2992" xr:uid="{00000000-0005-0000-0000-000095160000}"/>
    <cellStyle name="Calcul 5 12 3 7 2" xfId="23502" xr:uid="{00000000-0005-0000-0000-000096160000}"/>
    <cellStyle name="Calcul 5 12 3 8" xfId="23496" xr:uid="{00000000-0005-0000-0000-000097160000}"/>
    <cellStyle name="Calcul 5 12 4" xfId="2993" xr:uid="{00000000-0005-0000-0000-000098160000}"/>
    <cellStyle name="Calcul 5 12 4 2" xfId="2994" xr:uid="{00000000-0005-0000-0000-000099160000}"/>
    <cellStyle name="Calcul 5 12 4 2 2" xfId="23504" xr:uid="{00000000-0005-0000-0000-00009A160000}"/>
    <cellStyle name="Calcul 5 12 4 3" xfId="23503" xr:uid="{00000000-0005-0000-0000-00009B160000}"/>
    <cellStyle name="Calcul 5 12 5" xfId="2995" xr:uid="{00000000-0005-0000-0000-00009C160000}"/>
    <cellStyle name="Calcul 5 12 5 2" xfId="23505" xr:uid="{00000000-0005-0000-0000-00009D160000}"/>
    <cellStyle name="Calcul 5 12 6" xfId="2996" xr:uid="{00000000-0005-0000-0000-00009E160000}"/>
    <cellStyle name="Calcul 5 12 6 2" xfId="23506" xr:uid="{00000000-0005-0000-0000-00009F160000}"/>
    <cellStyle name="Calcul 5 12 7" xfId="2997" xr:uid="{00000000-0005-0000-0000-0000A0160000}"/>
    <cellStyle name="Calcul 5 12 7 2" xfId="23507" xr:uid="{00000000-0005-0000-0000-0000A1160000}"/>
    <cellStyle name="Calcul 5 12 8" xfId="2998" xr:uid="{00000000-0005-0000-0000-0000A2160000}"/>
    <cellStyle name="Calcul 5 12 8 2" xfId="23508" xr:uid="{00000000-0005-0000-0000-0000A3160000}"/>
    <cellStyle name="Calcul 5 12 9" xfId="2999" xr:uid="{00000000-0005-0000-0000-0000A4160000}"/>
    <cellStyle name="Calcul 5 12 9 2" xfId="23509" xr:uid="{00000000-0005-0000-0000-0000A5160000}"/>
    <cellStyle name="Calcul 5 13" xfId="3000" xr:uid="{00000000-0005-0000-0000-0000A6160000}"/>
    <cellStyle name="Calcul 5 13 10" xfId="3001" xr:uid="{00000000-0005-0000-0000-0000A7160000}"/>
    <cellStyle name="Calcul 5 13 10 2" xfId="23511" xr:uid="{00000000-0005-0000-0000-0000A8160000}"/>
    <cellStyle name="Calcul 5 13 11" xfId="23510" xr:uid="{00000000-0005-0000-0000-0000A9160000}"/>
    <cellStyle name="Calcul 5 13 2" xfId="3002" xr:uid="{00000000-0005-0000-0000-0000AA160000}"/>
    <cellStyle name="Calcul 5 13 2 2" xfId="3003" xr:uid="{00000000-0005-0000-0000-0000AB160000}"/>
    <cellStyle name="Calcul 5 13 2 2 2" xfId="23513" xr:uid="{00000000-0005-0000-0000-0000AC160000}"/>
    <cellStyle name="Calcul 5 13 2 3" xfId="3004" xr:uid="{00000000-0005-0000-0000-0000AD160000}"/>
    <cellStyle name="Calcul 5 13 2 3 2" xfId="23514" xr:uid="{00000000-0005-0000-0000-0000AE160000}"/>
    <cellStyle name="Calcul 5 13 2 4" xfId="3005" xr:uid="{00000000-0005-0000-0000-0000AF160000}"/>
    <cellStyle name="Calcul 5 13 2 4 2" xfId="23515" xr:uid="{00000000-0005-0000-0000-0000B0160000}"/>
    <cellStyle name="Calcul 5 13 2 5" xfId="3006" xr:uid="{00000000-0005-0000-0000-0000B1160000}"/>
    <cellStyle name="Calcul 5 13 2 5 2" xfId="23516" xr:uid="{00000000-0005-0000-0000-0000B2160000}"/>
    <cellStyle name="Calcul 5 13 2 6" xfId="3007" xr:uid="{00000000-0005-0000-0000-0000B3160000}"/>
    <cellStyle name="Calcul 5 13 2 6 2" xfId="23517" xr:uid="{00000000-0005-0000-0000-0000B4160000}"/>
    <cellStyle name="Calcul 5 13 2 7" xfId="3008" xr:uid="{00000000-0005-0000-0000-0000B5160000}"/>
    <cellStyle name="Calcul 5 13 2 7 2" xfId="23518" xr:uid="{00000000-0005-0000-0000-0000B6160000}"/>
    <cellStyle name="Calcul 5 13 2 8" xfId="3009" xr:uid="{00000000-0005-0000-0000-0000B7160000}"/>
    <cellStyle name="Calcul 5 13 2 8 2" xfId="23519" xr:uid="{00000000-0005-0000-0000-0000B8160000}"/>
    <cellStyle name="Calcul 5 13 2 9" xfId="23512" xr:uid="{00000000-0005-0000-0000-0000B9160000}"/>
    <cellStyle name="Calcul 5 13 3" xfId="3010" xr:uid="{00000000-0005-0000-0000-0000BA160000}"/>
    <cellStyle name="Calcul 5 13 3 2" xfId="3011" xr:uid="{00000000-0005-0000-0000-0000BB160000}"/>
    <cellStyle name="Calcul 5 13 3 2 2" xfId="23521" xr:uid="{00000000-0005-0000-0000-0000BC160000}"/>
    <cellStyle name="Calcul 5 13 3 3" xfId="3012" xr:uid="{00000000-0005-0000-0000-0000BD160000}"/>
    <cellStyle name="Calcul 5 13 3 3 2" xfId="23522" xr:uid="{00000000-0005-0000-0000-0000BE160000}"/>
    <cellStyle name="Calcul 5 13 3 4" xfId="3013" xr:uid="{00000000-0005-0000-0000-0000BF160000}"/>
    <cellStyle name="Calcul 5 13 3 4 2" xfId="23523" xr:uid="{00000000-0005-0000-0000-0000C0160000}"/>
    <cellStyle name="Calcul 5 13 3 5" xfId="3014" xr:uid="{00000000-0005-0000-0000-0000C1160000}"/>
    <cellStyle name="Calcul 5 13 3 5 2" xfId="23524" xr:uid="{00000000-0005-0000-0000-0000C2160000}"/>
    <cellStyle name="Calcul 5 13 3 6" xfId="3015" xr:uid="{00000000-0005-0000-0000-0000C3160000}"/>
    <cellStyle name="Calcul 5 13 3 6 2" xfId="23525" xr:uid="{00000000-0005-0000-0000-0000C4160000}"/>
    <cellStyle name="Calcul 5 13 3 7" xfId="3016" xr:uid="{00000000-0005-0000-0000-0000C5160000}"/>
    <cellStyle name="Calcul 5 13 3 7 2" xfId="23526" xr:uid="{00000000-0005-0000-0000-0000C6160000}"/>
    <cellStyle name="Calcul 5 13 3 8" xfId="23520" xr:uid="{00000000-0005-0000-0000-0000C7160000}"/>
    <cellStyle name="Calcul 5 13 4" xfId="3017" xr:uid="{00000000-0005-0000-0000-0000C8160000}"/>
    <cellStyle name="Calcul 5 13 4 2" xfId="3018" xr:uid="{00000000-0005-0000-0000-0000C9160000}"/>
    <cellStyle name="Calcul 5 13 4 2 2" xfId="23528" xr:uid="{00000000-0005-0000-0000-0000CA160000}"/>
    <cellStyle name="Calcul 5 13 4 3" xfId="23527" xr:uid="{00000000-0005-0000-0000-0000CB160000}"/>
    <cellStyle name="Calcul 5 13 5" xfId="3019" xr:uid="{00000000-0005-0000-0000-0000CC160000}"/>
    <cellStyle name="Calcul 5 13 5 2" xfId="23529" xr:uid="{00000000-0005-0000-0000-0000CD160000}"/>
    <cellStyle name="Calcul 5 13 6" xfId="3020" xr:uid="{00000000-0005-0000-0000-0000CE160000}"/>
    <cellStyle name="Calcul 5 13 6 2" xfId="23530" xr:uid="{00000000-0005-0000-0000-0000CF160000}"/>
    <cellStyle name="Calcul 5 13 7" xfId="3021" xr:uid="{00000000-0005-0000-0000-0000D0160000}"/>
    <cellStyle name="Calcul 5 13 7 2" xfId="23531" xr:uid="{00000000-0005-0000-0000-0000D1160000}"/>
    <cellStyle name="Calcul 5 13 8" xfId="3022" xr:uid="{00000000-0005-0000-0000-0000D2160000}"/>
    <cellStyle name="Calcul 5 13 8 2" xfId="23532" xr:uid="{00000000-0005-0000-0000-0000D3160000}"/>
    <cellStyle name="Calcul 5 13 9" xfId="3023" xr:uid="{00000000-0005-0000-0000-0000D4160000}"/>
    <cellStyle name="Calcul 5 13 9 2" xfId="23533" xr:uid="{00000000-0005-0000-0000-0000D5160000}"/>
    <cellStyle name="Calcul 5 14" xfId="3024" xr:uid="{00000000-0005-0000-0000-0000D6160000}"/>
    <cellStyle name="Calcul 5 14 10" xfId="3025" xr:uid="{00000000-0005-0000-0000-0000D7160000}"/>
    <cellStyle name="Calcul 5 14 10 2" xfId="23535" xr:uid="{00000000-0005-0000-0000-0000D8160000}"/>
    <cellStyle name="Calcul 5 14 11" xfId="23534" xr:uid="{00000000-0005-0000-0000-0000D9160000}"/>
    <cellStyle name="Calcul 5 14 2" xfId="3026" xr:uid="{00000000-0005-0000-0000-0000DA160000}"/>
    <cellStyle name="Calcul 5 14 2 2" xfId="3027" xr:uid="{00000000-0005-0000-0000-0000DB160000}"/>
    <cellStyle name="Calcul 5 14 2 2 2" xfId="23537" xr:uid="{00000000-0005-0000-0000-0000DC160000}"/>
    <cellStyle name="Calcul 5 14 2 3" xfId="3028" xr:uid="{00000000-0005-0000-0000-0000DD160000}"/>
    <cellStyle name="Calcul 5 14 2 3 2" xfId="23538" xr:uid="{00000000-0005-0000-0000-0000DE160000}"/>
    <cellStyle name="Calcul 5 14 2 4" xfId="3029" xr:uid="{00000000-0005-0000-0000-0000DF160000}"/>
    <cellStyle name="Calcul 5 14 2 4 2" xfId="23539" xr:uid="{00000000-0005-0000-0000-0000E0160000}"/>
    <cellStyle name="Calcul 5 14 2 5" xfId="3030" xr:uid="{00000000-0005-0000-0000-0000E1160000}"/>
    <cellStyle name="Calcul 5 14 2 5 2" xfId="23540" xr:uid="{00000000-0005-0000-0000-0000E2160000}"/>
    <cellStyle name="Calcul 5 14 2 6" xfId="3031" xr:uid="{00000000-0005-0000-0000-0000E3160000}"/>
    <cellStyle name="Calcul 5 14 2 6 2" xfId="23541" xr:uid="{00000000-0005-0000-0000-0000E4160000}"/>
    <cellStyle name="Calcul 5 14 2 7" xfId="3032" xr:uid="{00000000-0005-0000-0000-0000E5160000}"/>
    <cellStyle name="Calcul 5 14 2 7 2" xfId="23542" xr:uid="{00000000-0005-0000-0000-0000E6160000}"/>
    <cellStyle name="Calcul 5 14 2 8" xfId="3033" xr:uid="{00000000-0005-0000-0000-0000E7160000}"/>
    <cellStyle name="Calcul 5 14 2 8 2" xfId="23543" xr:uid="{00000000-0005-0000-0000-0000E8160000}"/>
    <cellStyle name="Calcul 5 14 2 9" xfId="23536" xr:uid="{00000000-0005-0000-0000-0000E9160000}"/>
    <cellStyle name="Calcul 5 14 3" xfId="3034" xr:uid="{00000000-0005-0000-0000-0000EA160000}"/>
    <cellStyle name="Calcul 5 14 3 2" xfId="3035" xr:uid="{00000000-0005-0000-0000-0000EB160000}"/>
    <cellStyle name="Calcul 5 14 3 2 2" xfId="23545" xr:uid="{00000000-0005-0000-0000-0000EC160000}"/>
    <cellStyle name="Calcul 5 14 3 3" xfId="3036" xr:uid="{00000000-0005-0000-0000-0000ED160000}"/>
    <cellStyle name="Calcul 5 14 3 3 2" xfId="23546" xr:uid="{00000000-0005-0000-0000-0000EE160000}"/>
    <cellStyle name="Calcul 5 14 3 4" xfId="3037" xr:uid="{00000000-0005-0000-0000-0000EF160000}"/>
    <cellStyle name="Calcul 5 14 3 4 2" xfId="23547" xr:uid="{00000000-0005-0000-0000-0000F0160000}"/>
    <cellStyle name="Calcul 5 14 3 5" xfId="3038" xr:uid="{00000000-0005-0000-0000-0000F1160000}"/>
    <cellStyle name="Calcul 5 14 3 5 2" xfId="23548" xr:uid="{00000000-0005-0000-0000-0000F2160000}"/>
    <cellStyle name="Calcul 5 14 3 6" xfId="3039" xr:uid="{00000000-0005-0000-0000-0000F3160000}"/>
    <cellStyle name="Calcul 5 14 3 6 2" xfId="23549" xr:uid="{00000000-0005-0000-0000-0000F4160000}"/>
    <cellStyle name="Calcul 5 14 3 7" xfId="3040" xr:uid="{00000000-0005-0000-0000-0000F5160000}"/>
    <cellStyle name="Calcul 5 14 3 7 2" xfId="23550" xr:uid="{00000000-0005-0000-0000-0000F6160000}"/>
    <cellStyle name="Calcul 5 14 3 8" xfId="23544" xr:uid="{00000000-0005-0000-0000-0000F7160000}"/>
    <cellStyle name="Calcul 5 14 4" xfId="3041" xr:uid="{00000000-0005-0000-0000-0000F8160000}"/>
    <cellStyle name="Calcul 5 14 4 2" xfId="3042" xr:uid="{00000000-0005-0000-0000-0000F9160000}"/>
    <cellStyle name="Calcul 5 14 4 2 2" xfId="23552" xr:uid="{00000000-0005-0000-0000-0000FA160000}"/>
    <cellStyle name="Calcul 5 14 4 3" xfId="23551" xr:uid="{00000000-0005-0000-0000-0000FB160000}"/>
    <cellStyle name="Calcul 5 14 5" xfId="3043" xr:uid="{00000000-0005-0000-0000-0000FC160000}"/>
    <cellStyle name="Calcul 5 14 5 2" xfId="23553" xr:uid="{00000000-0005-0000-0000-0000FD160000}"/>
    <cellStyle name="Calcul 5 14 6" xfId="3044" xr:uid="{00000000-0005-0000-0000-0000FE160000}"/>
    <cellStyle name="Calcul 5 14 6 2" xfId="23554" xr:uid="{00000000-0005-0000-0000-0000FF160000}"/>
    <cellStyle name="Calcul 5 14 7" xfId="3045" xr:uid="{00000000-0005-0000-0000-000000170000}"/>
    <cellStyle name="Calcul 5 14 7 2" xfId="23555" xr:uid="{00000000-0005-0000-0000-000001170000}"/>
    <cellStyle name="Calcul 5 14 8" xfId="3046" xr:uid="{00000000-0005-0000-0000-000002170000}"/>
    <cellStyle name="Calcul 5 14 8 2" xfId="23556" xr:uid="{00000000-0005-0000-0000-000003170000}"/>
    <cellStyle name="Calcul 5 14 9" xfId="3047" xr:uid="{00000000-0005-0000-0000-000004170000}"/>
    <cellStyle name="Calcul 5 14 9 2" xfId="23557" xr:uid="{00000000-0005-0000-0000-000005170000}"/>
    <cellStyle name="Calcul 5 15" xfId="3048" xr:uid="{00000000-0005-0000-0000-000006170000}"/>
    <cellStyle name="Calcul 5 15 10" xfId="3049" xr:uid="{00000000-0005-0000-0000-000007170000}"/>
    <cellStyle name="Calcul 5 15 10 2" xfId="23559" xr:uid="{00000000-0005-0000-0000-000008170000}"/>
    <cellStyle name="Calcul 5 15 11" xfId="23558" xr:uid="{00000000-0005-0000-0000-000009170000}"/>
    <cellStyle name="Calcul 5 15 2" xfId="3050" xr:uid="{00000000-0005-0000-0000-00000A170000}"/>
    <cellStyle name="Calcul 5 15 2 2" xfId="3051" xr:uid="{00000000-0005-0000-0000-00000B170000}"/>
    <cellStyle name="Calcul 5 15 2 2 2" xfId="23561" xr:uid="{00000000-0005-0000-0000-00000C170000}"/>
    <cellStyle name="Calcul 5 15 2 3" xfId="3052" xr:uid="{00000000-0005-0000-0000-00000D170000}"/>
    <cellStyle name="Calcul 5 15 2 3 2" xfId="23562" xr:uid="{00000000-0005-0000-0000-00000E170000}"/>
    <cellStyle name="Calcul 5 15 2 4" xfId="3053" xr:uid="{00000000-0005-0000-0000-00000F170000}"/>
    <cellStyle name="Calcul 5 15 2 4 2" xfId="23563" xr:uid="{00000000-0005-0000-0000-000010170000}"/>
    <cellStyle name="Calcul 5 15 2 5" xfId="3054" xr:uid="{00000000-0005-0000-0000-000011170000}"/>
    <cellStyle name="Calcul 5 15 2 5 2" xfId="23564" xr:uid="{00000000-0005-0000-0000-000012170000}"/>
    <cellStyle name="Calcul 5 15 2 6" xfId="3055" xr:uid="{00000000-0005-0000-0000-000013170000}"/>
    <cellStyle name="Calcul 5 15 2 6 2" xfId="23565" xr:uid="{00000000-0005-0000-0000-000014170000}"/>
    <cellStyle name="Calcul 5 15 2 7" xfId="3056" xr:uid="{00000000-0005-0000-0000-000015170000}"/>
    <cellStyle name="Calcul 5 15 2 7 2" xfId="23566" xr:uid="{00000000-0005-0000-0000-000016170000}"/>
    <cellStyle name="Calcul 5 15 2 8" xfId="3057" xr:uid="{00000000-0005-0000-0000-000017170000}"/>
    <cellStyle name="Calcul 5 15 2 8 2" xfId="23567" xr:uid="{00000000-0005-0000-0000-000018170000}"/>
    <cellStyle name="Calcul 5 15 2 9" xfId="23560" xr:uid="{00000000-0005-0000-0000-000019170000}"/>
    <cellStyle name="Calcul 5 15 3" xfId="3058" xr:uid="{00000000-0005-0000-0000-00001A170000}"/>
    <cellStyle name="Calcul 5 15 3 2" xfId="3059" xr:uid="{00000000-0005-0000-0000-00001B170000}"/>
    <cellStyle name="Calcul 5 15 3 2 2" xfId="23569" xr:uid="{00000000-0005-0000-0000-00001C170000}"/>
    <cellStyle name="Calcul 5 15 3 3" xfId="3060" xr:uid="{00000000-0005-0000-0000-00001D170000}"/>
    <cellStyle name="Calcul 5 15 3 3 2" xfId="23570" xr:uid="{00000000-0005-0000-0000-00001E170000}"/>
    <cellStyle name="Calcul 5 15 3 4" xfId="3061" xr:uid="{00000000-0005-0000-0000-00001F170000}"/>
    <cellStyle name="Calcul 5 15 3 4 2" xfId="23571" xr:uid="{00000000-0005-0000-0000-000020170000}"/>
    <cellStyle name="Calcul 5 15 3 5" xfId="3062" xr:uid="{00000000-0005-0000-0000-000021170000}"/>
    <cellStyle name="Calcul 5 15 3 5 2" xfId="23572" xr:uid="{00000000-0005-0000-0000-000022170000}"/>
    <cellStyle name="Calcul 5 15 3 6" xfId="3063" xr:uid="{00000000-0005-0000-0000-000023170000}"/>
    <cellStyle name="Calcul 5 15 3 6 2" xfId="23573" xr:uid="{00000000-0005-0000-0000-000024170000}"/>
    <cellStyle name="Calcul 5 15 3 7" xfId="3064" xr:uid="{00000000-0005-0000-0000-000025170000}"/>
    <cellStyle name="Calcul 5 15 3 7 2" xfId="23574" xr:uid="{00000000-0005-0000-0000-000026170000}"/>
    <cellStyle name="Calcul 5 15 3 8" xfId="23568" xr:uid="{00000000-0005-0000-0000-000027170000}"/>
    <cellStyle name="Calcul 5 15 4" xfId="3065" xr:uid="{00000000-0005-0000-0000-000028170000}"/>
    <cellStyle name="Calcul 5 15 4 2" xfId="3066" xr:uid="{00000000-0005-0000-0000-000029170000}"/>
    <cellStyle name="Calcul 5 15 4 2 2" xfId="23576" xr:uid="{00000000-0005-0000-0000-00002A170000}"/>
    <cellStyle name="Calcul 5 15 4 3" xfId="23575" xr:uid="{00000000-0005-0000-0000-00002B170000}"/>
    <cellStyle name="Calcul 5 15 5" xfId="3067" xr:uid="{00000000-0005-0000-0000-00002C170000}"/>
    <cellStyle name="Calcul 5 15 5 2" xfId="23577" xr:uid="{00000000-0005-0000-0000-00002D170000}"/>
    <cellStyle name="Calcul 5 15 6" xfId="3068" xr:uid="{00000000-0005-0000-0000-00002E170000}"/>
    <cellStyle name="Calcul 5 15 6 2" xfId="23578" xr:uid="{00000000-0005-0000-0000-00002F170000}"/>
    <cellStyle name="Calcul 5 15 7" xfId="3069" xr:uid="{00000000-0005-0000-0000-000030170000}"/>
    <cellStyle name="Calcul 5 15 7 2" xfId="23579" xr:uid="{00000000-0005-0000-0000-000031170000}"/>
    <cellStyle name="Calcul 5 15 8" xfId="3070" xr:uid="{00000000-0005-0000-0000-000032170000}"/>
    <cellStyle name="Calcul 5 15 8 2" xfId="23580" xr:uid="{00000000-0005-0000-0000-000033170000}"/>
    <cellStyle name="Calcul 5 15 9" xfId="3071" xr:uid="{00000000-0005-0000-0000-000034170000}"/>
    <cellStyle name="Calcul 5 15 9 2" xfId="23581" xr:uid="{00000000-0005-0000-0000-000035170000}"/>
    <cellStyle name="Calcul 5 16" xfId="3072" xr:uid="{00000000-0005-0000-0000-000036170000}"/>
    <cellStyle name="Calcul 5 16 2" xfId="3073" xr:uid="{00000000-0005-0000-0000-000037170000}"/>
    <cellStyle name="Calcul 5 16 2 2" xfId="23583" xr:uid="{00000000-0005-0000-0000-000038170000}"/>
    <cellStyle name="Calcul 5 16 3" xfId="3074" xr:uid="{00000000-0005-0000-0000-000039170000}"/>
    <cellStyle name="Calcul 5 16 3 2" xfId="23584" xr:uid="{00000000-0005-0000-0000-00003A170000}"/>
    <cellStyle name="Calcul 5 16 4" xfId="3075" xr:uid="{00000000-0005-0000-0000-00003B170000}"/>
    <cellStyle name="Calcul 5 16 4 2" xfId="23585" xr:uid="{00000000-0005-0000-0000-00003C170000}"/>
    <cellStyle name="Calcul 5 16 5" xfId="3076" xr:uid="{00000000-0005-0000-0000-00003D170000}"/>
    <cellStyle name="Calcul 5 16 5 2" xfId="23586" xr:uid="{00000000-0005-0000-0000-00003E170000}"/>
    <cellStyle name="Calcul 5 16 6" xfId="3077" xr:uid="{00000000-0005-0000-0000-00003F170000}"/>
    <cellStyle name="Calcul 5 16 6 2" xfId="23587" xr:uid="{00000000-0005-0000-0000-000040170000}"/>
    <cellStyle name="Calcul 5 16 7" xfId="3078" xr:uid="{00000000-0005-0000-0000-000041170000}"/>
    <cellStyle name="Calcul 5 16 7 2" xfId="23588" xr:uid="{00000000-0005-0000-0000-000042170000}"/>
    <cellStyle name="Calcul 5 16 8" xfId="3079" xr:uid="{00000000-0005-0000-0000-000043170000}"/>
    <cellStyle name="Calcul 5 16 8 2" xfId="23589" xr:uid="{00000000-0005-0000-0000-000044170000}"/>
    <cellStyle name="Calcul 5 16 9" xfId="23582" xr:uid="{00000000-0005-0000-0000-000045170000}"/>
    <cellStyle name="Calcul 5 17" xfId="3080" xr:uid="{00000000-0005-0000-0000-000046170000}"/>
    <cellStyle name="Calcul 5 17 2" xfId="3081" xr:uid="{00000000-0005-0000-0000-000047170000}"/>
    <cellStyle name="Calcul 5 17 2 2" xfId="23591" xr:uid="{00000000-0005-0000-0000-000048170000}"/>
    <cellStyle name="Calcul 5 17 3" xfId="3082" xr:uid="{00000000-0005-0000-0000-000049170000}"/>
    <cellStyle name="Calcul 5 17 3 2" xfId="23592" xr:uid="{00000000-0005-0000-0000-00004A170000}"/>
    <cellStyle name="Calcul 5 17 4" xfId="3083" xr:uid="{00000000-0005-0000-0000-00004B170000}"/>
    <cellStyle name="Calcul 5 17 4 2" xfId="23593" xr:uid="{00000000-0005-0000-0000-00004C170000}"/>
    <cellStyle name="Calcul 5 17 5" xfId="3084" xr:uid="{00000000-0005-0000-0000-00004D170000}"/>
    <cellStyle name="Calcul 5 17 5 2" xfId="23594" xr:uid="{00000000-0005-0000-0000-00004E170000}"/>
    <cellStyle name="Calcul 5 17 6" xfId="3085" xr:uid="{00000000-0005-0000-0000-00004F170000}"/>
    <cellStyle name="Calcul 5 17 6 2" xfId="23595" xr:uid="{00000000-0005-0000-0000-000050170000}"/>
    <cellStyle name="Calcul 5 17 7" xfId="3086" xr:uid="{00000000-0005-0000-0000-000051170000}"/>
    <cellStyle name="Calcul 5 17 7 2" xfId="23596" xr:uid="{00000000-0005-0000-0000-000052170000}"/>
    <cellStyle name="Calcul 5 17 8" xfId="23590" xr:uid="{00000000-0005-0000-0000-000053170000}"/>
    <cellStyle name="Calcul 5 18" xfId="3087" xr:uid="{00000000-0005-0000-0000-000054170000}"/>
    <cellStyle name="Calcul 5 18 2" xfId="3088" xr:uid="{00000000-0005-0000-0000-000055170000}"/>
    <cellStyle name="Calcul 5 18 2 2" xfId="23598" xr:uid="{00000000-0005-0000-0000-000056170000}"/>
    <cellStyle name="Calcul 5 18 3" xfId="23597" xr:uid="{00000000-0005-0000-0000-000057170000}"/>
    <cellStyle name="Calcul 5 19" xfId="3089" xr:uid="{00000000-0005-0000-0000-000058170000}"/>
    <cellStyle name="Calcul 5 19 2" xfId="23599" xr:uid="{00000000-0005-0000-0000-000059170000}"/>
    <cellStyle name="Calcul 5 2" xfId="3090" xr:uid="{00000000-0005-0000-0000-00005A170000}"/>
    <cellStyle name="Calcul 5 2 10" xfId="3091" xr:uid="{00000000-0005-0000-0000-00005B170000}"/>
    <cellStyle name="Calcul 5 2 10 2" xfId="23601" xr:uid="{00000000-0005-0000-0000-00005C170000}"/>
    <cellStyle name="Calcul 5 2 11" xfId="23600" xr:uid="{00000000-0005-0000-0000-00005D170000}"/>
    <cellStyle name="Calcul 5 2 2" xfId="3092" xr:uid="{00000000-0005-0000-0000-00005E170000}"/>
    <cellStyle name="Calcul 5 2 2 2" xfId="3093" xr:uid="{00000000-0005-0000-0000-00005F170000}"/>
    <cellStyle name="Calcul 5 2 2 2 2" xfId="23603" xr:uid="{00000000-0005-0000-0000-000060170000}"/>
    <cellStyle name="Calcul 5 2 2 3" xfId="3094" xr:uid="{00000000-0005-0000-0000-000061170000}"/>
    <cellStyle name="Calcul 5 2 2 3 2" xfId="23604" xr:uid="{00000000-0005-0000-0000-000062170000}"/>
    <cellStyle name="Calcul 5 2 2 4" xfId="3095" xr:uid="{00000000-0005-0000-0000-000063170000}"/>
    <cellStyle name="Calcul 5 2 2 4 2" xfId="23605" xr:uid="{00000000-0005-0000-0000-000064170000}"/>
    <cellStyle name="Calcul 5 2 2 5" xfId="3096" xr:uid="{00000000-0005-0000-0000-000065170000}"/>
    <cellStyle name="Calcul 5 2 2 5 2" xfId="23606" xr:uid="{00000000-0005-0000-0000-000066170000}"/>
    <cellStyle name="Calcul 5 2 2 6" xfId="3097" xr:uid="{00000000-0005-0000-0000-000067170000}"/>
    <cellStyle name="Calcul 5 2 2 6 2" xfId="23607" xr:uid="{00000000-0005-0000-0000-000068170000}"/>
    <cellStyle name="Calcul 5 2 2 7" xfId="3098" xr:uid="{00000000-0005-0000-0000-000069170000}"/>
    <cellStyle name="Calcul 5 2 2 7 2" xfId="23608" xr:uid="{00000000-0005-0000-0000-00006A170000}"/>
    <cellStyle name="Calcul 5 2 2 8" xfId="3099" xr:uid="{00000000-0005-0000-0000-00006B170000}"/>
    <cellStyle name="Calcul 5 2 2 8 2" xfId="23609" xr:uid="{00000000-0005-0000-0000-00006C170000}"/>
    <cellStyle name="Calcul 5 2 2 9" xfId="23602" xr:uid="{00000000-0005-0000-0000-00006D170000}"/>
    <cellStyle name="Calcul 5 2 3" xfId="3100" xr:uid="{00000000-0005-0000-0000-00006E170000}"/>
    <cellStyle name="Calcul 5 2 3 2" xfId="3101" xr:uid="{00000000-0005-0000-0000-00006F170000}"/>
    <cellStyle name="Calcul 5 2 3 2 2" xfId="23611" xr:uid="{00000000-0005-0000-0000-000070170000}"/>
    <cellStyle name="Calcul 5 2 3 3" xfId="3102" xr:uid="{00000000-0005-0000-0000-000071170000}"/>
    <cellStyle name="Calcul 5 2 3 3 2" xfId="23612" xr:uid="{00000000-0005-0000-0000-000072170000}"/>
    <cellStyle name="Calcul 5 2 3 4" xfId="3103" xr:uid="{00000000-0005-0000-0000-000073170000}"/>
    <cellStyle name="Calcul 5 2 3 4 2" xfId="23613" xr:uid="{00000000-0005-0000-0000-000074170000}"/>
    <cellStyle name="Calcul 5 2 3 5" xfId="3104" xr:uid="{00000000-0005-0000-0000-000075170000}"/>
    <cellStyle name="Calcul 5 2 3 5 2" xfId="23614" xr:uid="{00000000-0005-0000-0000-000076170000}"/>
    <cellStyle name="Calcul 5 2 3 6" xfId="3105" xr:uid="{00000000-0005-0000-0000-000077170000}"/>
    <cellStyle name="Calcul 5 2 3 6 2" xfId="23615" xr:uid="{00000000-0005-0000-0000-000078170000}"/>
    <cellStyle name="Calcul 5 2 3 7" xfId="3106" xr:uid="{00000000-0005-0000-0000-000079170000}"/>
    <cellStyle name="Calcul 5 2 3 7 2" xfId="23616" xr:uid="{00000000-0005-0000-0000-00007A170000}"/>
    <cellStyle name="Calcul 5 2 3 8" xfId="23610" xr:uid="{00000000-0005-0000-0000-00007B170000}"/>
    <cellStyle name="Calcul 5 2 4" xfId="3107" xr:uid="{00000000-0005-0000-0000-00007C170000}"/>
    <cellStyle name="Calcul 5 2 4 2" xfId="3108" xr:uid="{00000000-0005-0000-0000-00007D170000}"/>
    <cellStyle name="Calcul 5 2 4 2 2" xfId="23618" xr:uid="{00000000-0005-0000-0000-00007E170000}"/>
    <cellStyle name="Calcul 5 2 4 3" xfId="23617" xr:uid="{00000000-0005-0000-0000-00007F170000}"/>
    <cellStyle name="Calcul 5 2 5" xfId="3109" xr:uid="{00000000-0005-0000-0000-000080170000}"/>
    <cellStyle name="Calcul 5 2 5 2" xfId="23619" xr:uid="{00000000-0005-0000-0000-000081170000}"/>
    <cellStyle name="Calcul 5 2 6" xfId="3110" xr:uid="{00000000-0005-0000-0000-000082170000}"/>
    <cellStyle name="Calcul 5 2 6 2" xfId="23620" xr:uid="{00000000-0005-0000-0000-000083170000}"/>
    <cellStyle name="Calcul 5 2 7" xfId="3111" xr:uid="{00000000-0005-0000-0000-000084170000}"/>
    <cellStyle name="Calcul 5 2 7 2" xfId="23621" xr:uid="{00000000-0005-0000-0000-000085170000}"/>
    <cellStyle name="Calcul 5 2 8" xfId="3112" xr:uid="{00000000-0005-0000-0000-000086170000}"/>
    <cellStyle name="Calcul 5 2 8 2" xfId="23622" xr:uid="{00000000-0005-0000-0000-000087170000}"/>
    <cellStyle name="Calcul 5 2 9" xfId="3113" xr:uid="{00000000-0005-0000-0000-000088170000}"/>
    <cellStyle name="Calcul 5 2 9 2" xfId="23623" xr:uid="{00000000-0005-0000-0000-000089170000}"/>
    <cellStyle name="Calcul 5 20" xfId="3114" xr:uid="{00000000-0005-0000-0000-00008A170000}"/>
    <cellStyle name="Calcul 5 20 2" xfId="23624" xr:uid="{00000000-0005-0000-0000-00008B170000}"/>
    <cellStyle name="Calcul 5 21" xfId="3115" xr:uid="{00000000-0005-0000-0000-00008C170000}"/>
    <cellStyle name="Calcul 5 21 2" xfId="23625" xr:uid="{00000000-0005-0000-0000-00008D170000}"/>
    <cellStyle name="Calcul 5 22" xfId="3116" xr:uid="{00000000-0005-0000-0000-00008E170000}"/>
    <cellStyle name="Calcul 5 22 2" xfId="23626" xr:uid="{00000000-0005-0000-0000-00008F170000}"/>
    <cellStyle name="Calcul 5 23" xfId="3117" xr:uid="{00000000-0005-0000-0000-000090170000}"/>
    <cellStyle name="Calcul 5 23 2" xfId="23627" xr:uid="{00000000-0005-0000-0000-000091170000}"/>
    <cellStyle name="Calcul 5 24" xfId="3118" xr:uid="{00000000-0005-0000-0000-000092170000}"/>
    <cellStyle name="Calcul 5 24 2" xfId="23628" xr:uid="{00000000-0005-0000-0000-000093170000}"/>
    <cellStyle name="Calcul 5 25" xfId="23437" xr:uid="{00000000-0005-0000-0000-000094170000}"/>
    <cellStyle name="Calcul 5 3" xfId="3119" xr:uid="{00000000-0005-0000-0000-000095170000}"/>
    <cellStyle name="Calcul 5 3 10" xfId="3120" xr:uid="{00000000-0005-0000-0000-000096170000}"/>
    <cellStyle name="Calcul 5 3 10 2" xfId="23630" xr:uid="{00000000-0005-0000-0000-000097170000}"/>
    <cellStyle name="Calcul 5 3 11" xfId="23629" xr:uid="{00000000-0005-0000-0000-000098170000}"/>
    <cellStyle name="Calcul 5 3 2" xfId="3121" xr:uid="{00000000-0005-0000-0000-000099170000}"/>
    <cellStyle name="Calcul 5 3 2 2" xfId="3122" xr:uid="{00000000-0005-0000-0000-00009A170000}"/>
    <cellStyle name="Calcul 5 3 2 2 2" xfId="23632" xr:uid="{00000000-0005-0000-0000-00009B170000}"/>
    <cellStyle name="Calcul 5 3 2 3" xfId="3123" xr:uid="{00000000-0005-0000-0000-00009C170000}"/>
    <cellStyle name="Calcul 5 3 2 3 2" xfId="23633" xr:uid="{00000000-0005-0000-0000-00009D170000}"/>
    <cellStyle name="Calcul 5 3 2 4" xfId="3124" xr:uid="{00000000-0005-0000-0000-00009E170000}"/>
    <cellStyle name="Calcul 5 3 2 4 2" xfId="23634" xr:uid="{00000000-0005-0000-0000-00009F170000}"/>
    <cellStyle name="Calcul 5 3 2 5" xfId="3125" xr:uid="{00000000-0005-0000-0000-0000A0170000}"/>
    <cellStyle name="Calcul 5 3 2 5 2" xfId="23635" xr:uid="{00000000-0005-0000-0000-0000A1170000}"/>
    <cellStyle name="Calcul 5 3 2 6" xfId="3126" xr:uid="{00000000-0005-0000-0000-0000A2170000}"/>
    <cellStyle name="Calcul 5 3 2 6 2" xfId="23636" xr:uid="{00000000-0005-0000-0000-0000A3170000}"/>
    <cellStyle name="Calcul 5 3 2 7" xfId="3127" xr:uid="{00000000-0005-0000-0000-0000A4170000}"/>
    <cellStyle name="Calcul 5 3 2 7 2" xfId="23637" xr:uid="{00000000-0005-0000-0000-0000A5170000}"/>
    <cellStyle name="Calcul 5 3 2 8" xfId="3128" xr:uid="{00000000-0005-0000-0000-0000A6170000}"/>
    <cellStyle name="Calcul 5 3 2 8 2" xfId="23638" xr:uid="{00000000-0005-0000-0000-0000A7170000}"/>
    <cellStyle name="Calcul 5 3 2 9" xfId="23631" xr:uid="{00000000-0005-0000-0000-0000A8170000}"/>
    <cellStyle name="Calcul 5 3 3" xfId="3129" xr:uid="{00000000-0005-0000-0000-0000A9170000}"/>
    <cellStyle name="Calcul 5 3 3 2" xfId="3130" xr:uid="{00000000-0005-0000-0000-0000AA170000}"/>
    <cellStyle name="Calcul 5 3 3 2 2" xfId="23640" xr:uid="{00000000-0005-0000-0000-0000AB170000}"/>
    <cellStyle name="Calcul 5 3 3 3" xfId="3131" xr:uid="{00000000-0005-0000-0000-0000AC170000}"/>
    <cellStyle name="Calcul 5 3 3 3 2" xfId="23641" xr:uid="{00000000-0005-0000-0000-0000AD170000}"/>
    <cellStyle name="Calcul 5 3 3 4" xfId="3132" xr:uid="{00000000-0005-0000-0000-0000AE170000}"/>
    <cellStyle name="Calcul 5 3 3 4 2" xfId="23642" xr:uid="{00000000-0005-0000-0000-0000AF170000}"/>
    <cellStyle name="Calcul 5 3 3 5" xfId="3133" xr:uid="{00000000-0005-0000-0000-0000B0170000}"/>
    <cellStyle name="Calcul 5 3 3 5 2" xfId="23643" xr:uid="{00000000-0005-0000-0000-0000B1170000}"/>
    <cellStyle name="Calcul 5 3 3 6" xfId="3134" xr:uid="{00000000-0005-0000-0000-0000B2170000}"/>
    <cellStyle name="Calcul 5 3 3 6 2" xfId="23644" xr:uid="{00000000-0005-0000-0000-0000B3170000}"/>
    <cellStyle name="Calcul 5 3 3 7" xfId="3135" xr:uid="{00000000-0005-0000-0000-0000B4170000}"/>
    <cellStyle name="Calcul 5 3 3 7 2" xfId="23645" xr:uid="{00000000-0005-0000-0000-0000B5170000}"/>
    <cellStyle name="Calcul 5 3 3 8" xfId="23639" xr:uid="{00000000-0005-0000-0000-0000B6170000}"/>
    <cellStyle name="Calcul 5 3 4" xfId="3136" xr:uid="{00000000-0005-0000-0000-0000B7170000}"/>
    <cellStyle name="Calcul 5 3 4 2" xfId="3137" xr:uid="{00000000-0005-0000-0000-0000B8170000}"/>
    <cellStyle name="Calcul 5 3 4 2 2" xfId="23647" xr:uid="{00000000-0005-0000-0000-0000B9170000}"/>
    <cellStyle name="Calcul 5 3 4 3" xfId="23646" xr:uid="{00000000-0005-0000-0000-0000BA170000}"/>
    <cellStyle name="Calcul 5 3 5" xfId="3138" xr:uid="{00000000-0005-0000-0000-0000BB170000}"/>
    <cellStyle name="Calcul 5 3 5 2" xfId="23648" xr:uid="{00000000-0005-0000-0000-0000BC170000}"/>
    <cellStyle name="Calcul 5 3 6" xfId="3139" xr:uid="{00000000-0005-0000-0000-0000BD170000}"/>
    <cellStyle name="Calcul 5 3 6 2" xfId="23649" xr:uid="{00000000-0005-0000-0000-0000BE170000}"/>
    <cellStyle name="Calcul 5 3 7" xfId="3140" xr:uid="{00000000-0005-0000-0000-0000BF170000}"/>
    <cellStyle name="Calcul 5 3 7 2" xfId="23650" xr:uid="{00000000-0005-0000-0000-0000C0170000}"/>
    <cellStyle name="Calcul 5 3 8" xfId="3141" xr:uid="{00000000-0005-0000-0000-0000C1170000}"/>
    <cellStyle name="Calcul 5 3 8 2" xfId="23651" xr:uid="{00000000-0005-0000-0000-0000C2170000}"/>
    <cellStyle name="Calcul 5 3 9" xfId="3142" xr:uid="{00000000-0005-0000-0000-0000C3170000}"/>
    <cellStyle name="Calcul 5 3 9 2" xfId="23652" xr:uid="{00000000-0005-0000-0000-0000C4170000}"/>
    <cellStyle name="Calcul 5 4" xfId="3143" xr:uid="{00000000-0005-0000-0000-0000C5170000}"/>
    <cellStyle name="Calcul 5 4 10" xfId="3144" xr:uid="{00000000-0005-0000-0000-0000C6170000}"/>
    <cellStyle name="Calcul 5 4 10 2" xfId="23654" xr:uid="{00000000-0005-0000-0000-0000C7170000}"/>
    <cellStyle name="Calcul 5 4 11" xfId="23653" xr:uid="{00000000-0005-0000-0000-0000C8170000}"/>
    <cellStyle name="Calcul 5 4 2" xfId="3145" xr:uid="{00000000-0005-0000-0000-0000C9170000}"/>
    <cellStyle name="Calcul 5 4 2 2" xfId="3146" xr:uid="{00000000-0005-0000-0000-0000CA170000}"/>
    <cellStyle name="Calcul 5 4 2 2 2" xfId="23656" xr:uid="{00000000-0005-0000-0000-0000CB170000}"/>
    <cellStyle name="Calcul 5 4 2 3" xfId="3147" xr:uid="{00000000-0005-0000-0000-0000CC170000}"/>
    <cellStyle name="Calcul 5 4 2 3 2" xfId="23657" xr:uid="{00000000-0005-0000-0000-0000CD170000}"/>
    <cellStyle name="Calcul 5 4 2 4" xfId="3148" xr:uid="{00000000-0005-0000-0000-0000CE170000}"/>
    <cellStyle name="Calcul 5 4 2 4 2" xfId="23658" xr:uid="{00000000-0005-0000-0000-0000CF170000}"/>
    <cellStyle name="Calcul 5 4 2 5" xfId="3149" xr:uid="{00000000-0005-0000-0000-0000D0170000}"/>
    <cellStyle name="Calcul 5 4 2 5 2" xfId="23659" xr:uid="{00000000-0005-0000-0000-0000D1170000}"/>
    <cellStyle name="Calcul 5 4 2 6" xfId="3150" xr:uid="{00000000-0005-0000-0000-0000D2170000}"/>
    <cellStyle name="Calcul 5 4 2 6 2" xfId="23660" xr:uid="{00000000-0005-0000-0000-0000D3170000}"/>
    <cellStyle name="Calcul 5 4 2 7" xfId="3151" xr:uid="{00000000-0005-0000-0000-0000D4170000}"/>
    <cellStyle name="Calcul 5 4 2 7 2" xfId="23661" xr:uid="{00000000-0005-0000-0000-0000D5170000}"/>
    <cellStyle name="Calcul 5 4 2 8" xfId="3152" xr:uid="{00000000-0005-0000-0000-0000D6170000}"/>
    <cellStyle name="Calcul 5 4 2 8 2" xfId="23662" xr:uid="{00000000-0005-0000-0000-0000D7170000}"/>
    <cellStyle name="Calcul 5 4 2 9" xfId="23655" xr:uid="{00000000-0005-0000-0000-0000D8170000}"/>
    <cellStyle name="Calcul 5 4 3" xfId="3153" xr:uid="{00000000-0005-0000-0000-0000D9170000}"/>
    <cellStyle name="Calcul 5 4 3 2" xfId="3154" xr:uid="{00000000-0005-0000-0000-0000DA170000}"/>
    <cellStyle name="Calcul 5 4 3 2 2" xfId="23664" xr:uid="{00000000-0005-0000-0000-0000DB170000}"/>
    <cellStyle name="Calcul 5 4 3 3" xfId="3155" xr:uid="{00000000-0005-0000-0000-0000DC170000}"/>
    <cellStyle name="Calcul 5 4 3 3 2" xfId="23665" xr:uid="{00000000-0005-0000-0000-0000DD170000}"/>
    <cellStyle name="Calcul 5 4 3 4" xfId="3156" xr:uid="{00000000-0005-0000-0000-0000DE170000}"/>
    <cellStyle name="Calcul 5 4 3 4 2" xfId="23666" xr:uid="{00000000-0005-0000-0000-0000DF170000}"/>
    <cellStyle name="Calcul 5 4 3 5" xfId="3157" xr:uid="{00000000-0005-0000-0000-0000E0170000}"/>
    <cellStyle name="Calcul 5 4 3 5 2" xfId="23667" xr:uid="{00000000-0005-0000-0000-0000E1170000}"/>
    <cellStyle name="Calcul 5 4 3 6" xfId="3158" xr:uid="{00000000-0005-0000-0000-0000E2170000}"/>
    <cellStyle name="Calcul 5 4 3 6 2" xfId="23668" xr:uid="{00000000-0005-0000-0000-0000E3170000}"/>
    <cellStyle name="Calcul 5 4 3 7" xfId="3159" xr:uid="{00000000-0005-0000-0000-0000E4170000}"/>
    <cellStyle name="Calcul 5 4 3 7 2" xfId="23669" xr:uid="{00000000-0005-0000-0000-0000E5170000}"/>
    <cellStyle name="Calcul 5 4 3 8" xfId="23663" xr:uid="{00000000-0005-0000-0000-0000E6170000}"/>
    <cellStyle name="Calcul 5 4 4" xfId="3160" xr:uid="{00000000-0005-0000-0000-0000E7170000}"/>
    <cellStyle name="Calcul 5 4 4 2" xfId="3161" xr:uid="{00000000-0005-0000-0000-0000E8170000}"/>
    <cellStyle name="Calcul 5 4 4 2 2" xfId="23671" xr:uid="{00000000-0005-0000-0000-0000E9170000}"/>
    <cellStyle name="Calcul 5 4 4 3" xfId="23670" xr:uid="{00000000-0005-0000-0000-0000EA170000}"/>
    <cellStyle name="Calcul 5 4 5" xfId="3162" xr:uid="{00000000-0005-0000-0000-0000EB170000}"/>
    <cellStyle name="Calcul 5 4 5 2" xfId="23672" xr:uid="{00000000-0005-0000-0000-0000EC170000}"/>
    <cellStyle name="Calcul 5 4 6" xfId="3163" xr:uid="{00000000-0005-0000-0000-0000ED170000}"/>
    <cellStyle name="Calcul 5 4 6 2" xfId="23673" xr:uid="{00000000-0005-0000-0000-0000EE170000}"/>
    <cellStyle name="Calcul 5 4 7" xfId="3164" xr:uid="{00000000-0005-0000-0000-0000EF170000}"/>
    <cellStyle name="Calcul 5 4 7 2" xfId="23674" xr:uid="{00000000-0005-0000-0000-0000F0170000}"/>
    <cellStyle name="Calcul 5 4 8" xfId="3165" xr:uid="{00000000-0005-0000-0000-0000F1170000}"/>
    <cellStyle name="Calcul 5 4 8 2" xfId="23675" xr:uid="{00000000-0005-0000-0000-0000F2170000}"/>
    <cellStyle name="Calcul 5 4 9" xfId="3166" xr:uid="{00000000-0005-0000-0000-0000F3170000}"/>
    <cellStyle name="Calcul 5 4 9 2" xfId="23676" xr:uid="{00000000-0005-0000-0000-0000F4170000}"/>
    <cellStyle name="Calcul 5 5" xfId="3167" xr:uid="{00000000-0005-0000-0000-0000F5170000}"/>
    <cellStyle name="Calcul 5 5 10" xfId="3168" xr:uid="{00000000-0005-0000-0000-0000F6170000}"/>
    <cellStyle name="Calcul 5 5 10 2" xfId="23678" xr:uid="{00000000-0005-0000-0000-0000F7170000}"/>
    <cellStyle name="Calcul 5 5 11" xfId="23677" xr:uid="{00000000-0005-0000-0000-0000F8170000}"/>
    <cellStyle name="Calcul 5 5 2" xfId="3169" xr:uid="{00000000-0005-0000-0000-0000F9170000}"/>
    <cellStyle name="Calcul 5 5 2 2" xfId="3170" xr:uid="{00000000-0005-0000-0000-0000FA170000}"/>
    <cellStyle name="Calcul 5 5 2 2 2" xfId="23680" xr:uid="{00000000-0005-0000-0000-0000FB170000}"/>
    <cellStyle name="Calcul 5 5 2 3" xfId="3171" xr:uid="{00000000-0005-0000-0000-0000FC170000}"/>
    <cellStyle name="Calcul 5 5 2 3 2" xfId="23681" xr:uid="{00000000-0005-0000-0000-0000FD170000}"/>
    <cellStyle name="Calcul 5 5 2 4" xfId="3172" xr:uid="{00000000-0005-0000-0000-0000FE170000}"/>
    <cellStyle name="Calcul 5 5 2 4 2" xfId="23682" xr:uid="{00000000-0005-0000-0000-0000FF170000}"/>
    <cellStyle name="Calcul 5 5 2 5" xfId="3173" xr:uid="{00000000-0005-0000-0000-000000180000}"/>
    <cellStyle name="Calcul 5 5 2 5 2" xfId="23683" xr:uid="{00000000-0005-0000-0000-000001180000}"/>
    <cellStyle name="Calcul 5 5 2 6" xfId="3174" xr:uid="{00000000-0005-0000-0000-000002180000}"/>
    <cellStyle name="Calcul 5 5 2 6 2" xfId="23684" xr:uid="{00000000-0005-0000-0000-000003180000}"/>
    <cellStyle name="Calcul 5 5 2 7" xfId="3175" xr:uid="{00000000-0005-0000-0000-000004180000}"/>
    <cellStyle name="Calcul 5 5 2 7 2" xfId="23685" xr:uid="{00000000-0005-0000-0000-000005180000}"/>
    <cellStyle name="Calcul 5 5 2 8" xfId="3176" xr:uid="{00000000-0005-0000-0000-000006180000}"/>
    <cellStyle name="Calcul 5 5 2 8 2" xfId="23686" xr:uid="{00000000-0005-0000-0000-000007180000}"/>
    <cellStyle name="Calcul 5 5 2 9" xfId="23679" xr:uid="{00000000-0005-0000-0000-000008180000}"/>
    <cellStyle name="Calcul 5 5 3" xfId="3177" xr:uid="{00000000-0005-0000-0000-000009180000}"/>
    <cellStyle name="Calcul 5 5 3 2" xfId="3178" xr:uid="{00000000-0005-0000-0000-00000A180000}"/>
    <cellStyle name="Calcul 5 5 3 2 2" xfId="23688" xr:uid="{00000000-0005-0000-0000-00000B180000}"/>
    <cellStyle name="Calcul 5 5 3 3" xfId="3179" xr:uid="{00000000-0005-0000-0000-00000C180000}"/>
    <cellStyle name="Calcul 5 5 3 3 2" xfId="23689" xr:uid="{00000000-0005-0000-0000-00000D180000}"/>
    <cellStyle name="Calcul 5 5 3 4" xfId="3180" xr:uid="{00000000-0005-0000-0000-00000E180000}"/>
    <cellStyle name="Calcul 5 5 3 4 2" xfId="23690" xr:uid="{00000000-0005-0000-0000-00000F180000}"/>
    <cellStyle name="Calcul 5 5 3 5" xfId="3181" xr:uid="{00000000-0005-0000-0000-000010180000}"/>
    <cellStyle name="Calcul 5 5 3 5 2" xfId="23691" xr:uid="{00000000-0005-0000-0000-000011180000}"/>
    <cellStyle name="Calcul 5 5 3 6" xfId="3182" xr:uid="{00000000-0005-0000-0000-000012180000}"/>
    <cellStyle name="Calcul 5 5 3 6 2" xfId="23692" xr:uid="{00000000-0005-0000-0000-000013180000}"/>
    <cellStyle name="Calcul 5 5 3 7" xfId="3183" xr:uid="{00000000-0005-0000-0000-000014180000}"/>
    <cellStyle name="Calcul 5 5 3 7 2" xfId="23693" xr:uid="{00000000-0005-0000-0000-000015180000}"/>
    <cellStyle name="Calcul 5 5 3 8" xfId="23687" xr:uid="{00000000-0005-0000-0000-000016180000}"/>
    <cellStyle name="Calcul 5 5 4" xfId="3184" xr:uid="{00000000-0005-0000-0000-000017180000}"/>
    <cellStyle name="Calcul 5 5 4 2" xfId="3185" xr:uid="{00000000-0005-0000-0000-000018180000}"/>
    <cellStyle name="Calcul 5 5 4 2 2" xfId="23695" xr:uid="{00000000-0005-0000-0000-000019180000}"/>
    <cellStyle name="Calcul 5 5 4 3" xfId="23694" xr:uid="{00000000-0005-0000-0000-00001A180000}"/>
    <cellStyle name="Calcul 5 5 5" xfId="3186" xr:uid="{00000000-0005-0000-0000-00001B180000}"/>
    <cellStyle name="Calcul 5 5 5 2" xfId="23696" xr:uid="{00000000-0005-0000-0000-00001C180000}"/>
    <cellStyle name="Calcul 5 5 6" xfId="3187" xr:uid="{00000000-0005-0000-0000-00001D180000}"/>
    <cellStyle name="Calcul 5 5 6 2" xfId="23697" xr:uid="{00000000-0005-0000-0000-00001E180000}"/>
    <cellStyle name="Calcul 5 5 7" xfId="3188" xr:uid="{00000000-0005-0000-0000-00001F180000}"/>
    <cellStyle name="Calcul 5 5 7 2" xfId="23698" xr:uid="{00000000-0005-0000-0000-000020180000}"/>
    <cellStyle name="Calcul 5 5 8" xfId="3189" xr:uid="{00000000-0005-0000-0000-000021180000}"/>
    <cellStyle name="Calcul 5 5 8 2" xfId="23699" xr:uid="{00000000-0005-0000-0000-000022180000}"/>
    <cellStyle name="Calcul 5 5 9" xfId="3190" xr:uid="{00000000-0005-0000-0000-000023180000}"/>
    <cellStyle name="Calcul 5 5 9 2" xfId="23700" xr:uid="{00000000-0005-0000-0000-000024180000}"/>
    <cellStyle name="Calcul 5 6" xfId="3191" xr:uid="{00000000-0005-0000-0000-000025180000}"/>
    <cellStyle name="Calcul 5 6 10" xfId="3192" xr:uid="{00000000-0005-0000-0000-000026180000}"/>
    <cellStyle name="Calcul 5 6 10 2" xfId="23702" xr:uid="{00000000-0005-0000-0000-000027180000}"/>
    <cellStyle name="Calcul 5 6 11" xfId="23701" xr:uid="{00000000-0005-0000-0000-000028180000}"/>
    <cellStyle name="Calcul 5 6 2" xfId="3193" xr:uid="{00000000-0005-0000-0000-000029180000}"/>
    <cellStyle name="Calcul 5 6 2 2" xfId="3194" xr:uid="{00000000-0005-0000-0000-00002A180000}"/>
    <cellStyle name="Calcul 5 6 2 2 2" xfId="23704" xr:uid="{00000000-0005-0000-0000-00002B180000}"/>
    <cellStyle name="Calcul 5 6 2 3" xfId="3195" xr:uid="{00000000-0005-0000-0000-00002C180000}"/>
    <cellStyle name="Calcul 5 6 2 3 2" xfId="23705" xr:uid="{00000000-0005-0000-0000-00002D180000}"/>
    <cellStyle name="Calcul 5 6 2 4" xfId="3196" xr:uid="{00000000-0005-0000-0000-00002E180000}"/>
    <cellStyle name="Calcul 5 6 2 4 2" xfId="23706" xr:uid="{00000000-0005-0000-0000-00002F180000}"/>
    <cellStyle name="Calcul 5 6 2 5" xfId="3197" xr:uid="{00000000-0005-0000-0000-000030180000}"/>
    <cellStyle name="Calcul 5 6 2 5 2" xfId="23707" xr:uid="{00000000-0005-0000-0000-000031180000}"/>
    <cellStyle name="Calcul 5 6 2 6" xfId="3198" xr:uid="{00000000-0005-0000-0000-000032180000}"/>
    <cellStyle name="Calcul 5 6 2 6 2" xfId="23708" xr:uid="{00000000-0005-0000-0000-000033180000}"/>
    <cellStyle name="Calcul 5 6 2 7" xfId="3199" xr:uid="{00000000-0005-0000-0000-000034180000}"/>
    <cellStyle name="Calcul 5 6 2 7 2" xfId="23709" xr:uid="{00000000-0005-0000-0000-000035180000}"/>
    <cellStyle name="Calcul 5 6 2 8" xfId="3200" xr:uid="{00000000-0005-0000-0000-000036180000}"/>
    <cellStyle name="Calcul 5 6 2 8 2" xfId="23710" xr:uid="{00000000-0005-0000-0000-000037180000}"/>
    <cellStyle name="Calcul 5 6 2 9" xfId="23703" xr:uid="{00000000-0005-0000-0000-000038180000}"/>
    <cellStyle name="Calcul 5 6 3" xfId="3201" xr:uid="{00000000-0005-0000-0000-000039180000}"/>
    <cellStyle name="Calcul 5 6 3 2" xfId="3202" xr:uid="{00000000-0005-0000-0000-00003A180000}"/>
    <cellStyle name="Calcul 5 6 3 2 2" xfId="23712" xr:uid="{00000000-0005-0000-0000-00003B180000}"/>
    <cellStyle name="Calcul 5 6 3 3" xfId="3203" xr:uid="{00000000-0005-0000-0000-00003C180000}"/>
    <cellStyle name="Calcul 5 6 3 3 2" xfId="23713" xr:uid="{00000000-0005-0000-0000-00003D180000}"/>
    <cellStyle name="Calcul 5 6 3 4" xfId="3204" xr:uid="{00000000-0005-0000-0000-00003E180000}"/>
    <cellStyle name="Calcul 5 6 3 4 2" xfId="23714" xr:uid="{00000000-0005-0000-0000-00003F180000}"/>
    <cellStyle name="Calcul 5 6 3 5" xfId="3205" xr:uid="{00000000-0005-0000-0000-000040180000}"/>
    <cellStyle name="Calcul 5 6 3 5 2" xfId="23715" xr:uid="{00000000-0005-0000-0000-000041180000}"/>
    <cellStyle name="Calcul 5 6 3 6" xfId="3206" xr:uid="{00000000-0005-0000-0000-000042180000}"/>
    <cellStyle name="Calcul 5 6 3 6 2" xfId="23716" xr:uid="{00000000-0005-0000-0000-000043180000}"/>
    <cellStyle name="Calcul 5 6 3 7" xfId="3207" xr:uid="{00000000-0005-0000-0000-000044180000}"/>
    <cellStyle name="Calcul 5 6 3 7 2" xfId="23717" xr:uid="{00000000-0005-0000-0000-000045180000}"/>
    <cellStyle name="Calcul 5 6 3 8" xfId="23711" xr:uid="{00000000-0005-0000-0000-000046180000}"/>
    <cellStyle name="Calcul 5 6 4" xfId="3208" xr:uid="{00000000-0005-0000-0000-000047180000}"/>
    <cellStyle name="Calcul 5 6 4 2" xfId="3209" xr:uid="{00000000-0005-0000-0000-000048180000}"/>
    <cellStyle name="Calcul 5 6 4 2 2" xfId="23719" xr:uid="{00000000-0005-0000-0000-000049180000}"/>
    <cellStyle name="Calcul 5 6 4 3" xfId="23718" xr:uid="{00000000-0005-0000-0000-00004A180000}"/>
    <cellStyle name="Calcul 5 6 5" xfId="3210" xr:uid="{00000000-0005-0000-0000-00004B180000}"/>
    <cellStyle name="Calcul 5 6 5 2" xfId="23720" xr:uid="{00000000-0005-0000-0000-00004C180000}"/>
    <cellStyle name="Calcul 5 6 6" xfId="3211" xr:uid="{00000000-0005-0000-0000-00004D180000}"/>
    <cellStyle name="Calcul 5 6 6 2" xfId="23721" xr:uid="{00000000-0005-0000-0000-00004E180000}"/>
    <cellStyle name="Calcul 5 6 7" xfId="3212" xr:uid="{00000000-0005-0000-0000-00004F180000}"/>
    <cellStyle name="Calcul 5 6 7 2" xfId="23722" xr:uid="{00000000-0005-0000-0000-000050180000}"/>
    <cellStyle name="Calcul 5 6 8" xfId="3213" xr:uid="{00000000-0005-0000-0000-000051180000}"/>
    <cellStyle name="Calcul 5 6 8 2" xfId="23723" xr:uid="{00000000-0005-0000-0000-000052180000}"/>
    <cellStyle name="Calcul 5 6 9" xfId="3214" xr:uid="{00000000-0005-0000-0000-000053180000}"/>
    <cellStyle name="Calcul 5 6 9 2" xfId="23724" xr:uid="{00000000-0005-0000-0000-000054180000}"/>
    <cellStyle name="Calcul 5 7" xfId="3215" xr:uid="{00000000-0005-0000-0000-000055180000}"/>
    <cellStyle name="Calcul 5 7 10" xfId="3216" xr:uid="{00000000-0005-0000-0000-000056180000}"/>
    <cellStyle name="Calcul 5 7 10 2" xfId="23726" xr:uid="{00000000-0005-0000-0000-000057180000}"/>
    <cellStyle name="Calcul 5 7 11" xfId="23725" xr:uid="{00000000-0005-0000-0000-000058180000}"/>
    <cellStyle name="Calcul 5 7 2" xfId="3217" xr:uid="{00000000-0005-0000-0000-000059180000}"/>
    <cellStyle name="Calcul 5 7 2 2" xfId="3218" xr:uid="{00000000-0005-0000-0000-00005A180000}"/>
    <cellStyle name="Calcul 5 7 2 2 2" xfId="23728" xr:uid="{00000000-0005-0000-0000-00005B180000}"/>
    <cellStyle name="Calcul 5 7 2 3" xfId="3219" xr:uid="{00000000-0005-0000-0000-00005C180000}"/>
    <cellStyle name="Calcul 5 7 2 3 2" xfId="23729" xr:uid="{00000000-0005-0000-0000-00005D180000}"/>
    <cellStyle name="Calcul 5 7 2 4" xfId="3220" xr:uid="{00000000-0005-0000-0000-00005E180000}"/>
    <cellStyle name="Calcul 5 7 2 4 2" xfId="23730" xr:uid="{00000000-0005-0000-0000-00005F180000}"/>
    <cellStyle name="Calcul 5 7 2 5" xfId="3221" xr:uid="{00000000-0005-0000-0000-000060180000}"/>
    <cellStyle name="Calcul 5 7 2 5 2" xfId="23731" xr:uid="{00000000-0005-0000-0000-000061180000}"/>
    <cellStyle name="Calcul 5 7 2 6" xfId="3222" xr:uid="{00000000-0005-0000-0000-000062180000}"/>
    <cellStyle name="Calcul 5 7 2 6 2" xfId="23732" xr:uid="{00000000-0005-0000-0000-000063180000}"/>
    <cellStyle name="Calcul 5 7 2 7" xfId="3223" xr:uid="{00000000-0005-0000-0000-000064180000}"/>
    <cellStyle name="Calcul 5 7 2 7 2" xfId="23733" xr:uid="{00000000-0005-0000-0000-000065180000}"/>
    <cellStyle name="Calcul 5 7 2 8" xfId="3224" xr:uid="{00000000-0005-0000-0000-000066180000}"/>
    <cellStyle name="Calcul 5 7 2 8 2" xfId="23734" xr:uid="{00000000-0005-0000-0000-000067180000}"/>
    <cellStyle name="Calcul 5 7 2 9" xfId="23727" xr:uid="{00000000-0005-0000-0000-000068180000}"/>
    <cellStyle name="Calcul 5 7 3" xfId="3225" xr:uid="{00000000-0005-0000-0000-000069180000}"/>
    <cellStyle name="Calcul 5 7 3 2" xfId="3226" xr:uid="{00000000-0005-0000-0000-00006A180000}"/>
    <cellStyle name="Calcul 5 7 3 2 2" xfId="23736" xr:uid="{00000000-0005-0000-0000-00006B180000}"/>
    <cellStyle name="Calcul 5 7 3 3" xfId="3227" xr:uid="{00000000-0005-0000-0000-00006C180000}"/>
    <cellStyle name="Calcul 5 7 3 3 2" xfId="23737" xr:uid="{00000000-0005-0000-0000-00006D180000}"/>
    <cellStyle name="Calcul 5 7 3 4" xfId="3228" xr:uid="{00000000-0005-0000-0000-00006E180000}"/>
    <cellStyle name="Calcul 5 7 3 4 2" xfId="23738" xr:uid="{00000000-0005-0000-0000-00006F180000}"/>
    <cellStyle name="Calcul 5 7 3 5" xfId="3229" xr:uid="{00000000-0005-0000-0000-000070180000}"/>
    <cellStyle name="Calcul 5 7 3 5 2" xfId="23739" xr:uid="{00000000-0005-0000-0000-000071180000}"/>
    <cellStyle name="Calcul 5 7 3 6" xfId="3230" xr:uid="{00000000-0005-0000-0000-000072180000}"/>
    <cellStyle name="Calcul 5 7 3 6 2" xfId="23740" xr:uid="{00000000-0005-0000-0000-000073180000}"/>
    <cellStyle name="Calcul 5 7 3 7" xfId="3231" xr:uid="{00000000-0005-0000-0000-000074180000}"/>
    <cellStyle name="Calcul 5 7 3 7 2" xfId="23741" xr:uid="{00000000-0005-0000-0000-000075180000}"/>
    <cellStyle name="Calcul 5 7 3 8" xfId="23735" xr:uid="{00000000-0005-0000-0000-000076180000}"/>
    <cellStyle name="Calcul 5 7 4" xfId="3232" xr:uid="{00000000-0005-0000-0000-000077180000}"/>
    <cellStyle name="Calcul 5 7 4 2" xfId="3233" xr:uid="{00000000-0005-0000-0000-000078180000}"/>
    <cellStyle name="Calcul 5 7 4 2 2" xfId="23743" xr:uid="{00000000-0005-0000-0000-000079180000}"/>
    <cellStyle name="Calcul 5 7 4 3" xfId="23742" xr:uid="{00000000-0005-0000-0000-00007A180000}"/>
    <cellStyle name="Calcul 5 7 5" xfId="3234" xr:uid="{00000000-0005-0000-0000-00007B180000}"/>
    <cellStyle name="Calcul 5 7 5 2" xfId="23744" xr:uid="{00000000-0005-0000-0000-00007C180000}"/>
    <cellStyle name="Calcul 5 7 6" xfId="3235" xr:uid="{00000000-0005-0000-0000-00007D180000}"/>
    <cellStyle name="Calcul 5 7 6 2" xfId="23745" xr:uid="{00000000-0005-0000-0000-00007E180000}"/>
    <cellStyle name="Calcul 5 7 7" xfId="3236" xr:uid="{00000000-0005-0000-0000-00007F180000}"/>
    <cellStyle name="Calcul 5 7 7 2" xfId="23746" xr:uid="{00000000-0005-0000-0000-000080180000}"/>
    <cellStyle name="Calcul 5 7 8" xfId="3237" xr:uid="{00000000-0005-0000-0000-000081180000}"/>
    <cellStyle name="Calcul 5 7 8 2" xfId="23747" xr:uid="{00000000-0005-0000-0000-000082180000}"/>
    <cellStyle name="Calcul 5 7 9" xfId="3238" xr:uid="{00000000-0005-0000-0000-000083180000}"/>
    <cellStyle name="Calcul 5 7 9 2" xfId="23748" xr:uid="{00000000-0005-0000-0000-000084180000}"/>
    <cellStyle name="Calcul 5 8" xfId="3239" xr:uid="{00000000-0005-0000-0000-000085180000}"/>
    <cellStyle name="Calcul 5 8 10" xfId="3240" xr:uid="{00000000-0005-0000-0000-000086180000}"/>
    <cellStyle name="Calcul 5 8 10 2" xfId="23750" xr:uid="{00000000-0005-0000-0000-000087180000}"/>
    <cellStyle name="Calcul 5 8 11" xfId="23749" xr:uid="{00000000-0005-0000-0000-000088180000}"/>
    <cellStyle name="Calcul 5 8 2" xfId="3241" xr:uid="{00000000-0005-0000-0000-000089180000}"/>
    <cellStyle name="Calcul 5 8 2 2" xfId="3242" xr:uid="{00000000-0005-0000-0000-00008A180000}"/>
    <cellStyle name="Calcul 5 8 2 2 2" xfId="23752" xr:uid="{00000000-0005-0000-0000-00008B180000}"/>
    <cellStyle name="Calcul 5 8 2 3" xfId="3243" xr:uid="{00000000-0005-0000-0000-00008C180000}"/>
    <cellStyle name="Calcul 5 8 2 3 2" xfId="23753" xr:uid="{00000000-0005-0000-0000-00008D180000}"/>
    <cellStyle name="Calcul 5 8 2 4" xfId="3244" xr:uid="{00000000-0005-0000-0000-00008E180000}"/>
    <cellStyle name="Calcul 5 8 2 4 2" xfId="23754" xr:uid="{00000000-0005-0000-0000-00008F180000}"/>
    <cellStyle name="Calcul 5 8 2 5" xfId="3245" xr:uid="{00000000-0005-0000-0000-000090180000}"/>
    <cellStyle name="Calcul 5 8 2 5 2" xfId="23755" xr:uid="{00000000-0005-0000-0000-000091180000}"/>
    <cellStyle name="Calcul 5 8 2 6" xfId="3246" xr:uid="{00000000-0005-0000-0000-000092180000}"/>
    <cellStyle name="Calcul 5 8 2 6 2" xfId="23756" xr:uid="{00000000-0005-0000-0000-000093180000}"/>
    <cellStyle name="Calcul 5 8 2 7" xfId="3247" xr:uid="{00000000-0005-0000-0000-000094180000}"/>
    <cellStyle name="Calcul 5 8 2 7 2" xfId="23757" xr:uid="{00000000-0005-0000-0000-000095180000}"/>
    <cellStyle name="Calcul 5 8 2 8" xfId="3248" xr:uid="{00000000-0005-0000-0000-000096180000}"/>
    <cellStyle name="Calcul 5 8 2 8 2" xfId="23758" xr:uid="{00000000-0005-0000-0000-000097180000}"/>
    <cellStyle name="Calcul 5 8 2 9" xfId="23751" xr:uid="{00000000-0005-0000-0000-000098180000}"/>
    <cellStyle name="Calcul 5 8 3" xfId="3249" xr:uid="{00000000-0005-0000-0000-000099180000}"/>
    <cellStyle name="Calcul 5 8 3 2" xfId="3250" xr:uid="{00000000-0005-0000-0000-00009A180000}"/>
    <cellStyle name="Calcul 5 8 3 2 2" xfId="23760" xr:uid="{00000000-0005-0000-0000-00009B180000}"/>
    <cellStyle name="Calcul 5 8 3 3" xfId="3251" xr:uid="{00000000-0005-0000-0000-00009C180000}"/>
    <cellStyle name="Calcul 5 8 3 3 2" xfId="23761" xr:uid="{00000000-0005-0000-0000-00009D180000}"/>
    <cellStyle name="Calcul 5 8 3 4" xfId="3252" xr:uid="{00000000-0005-0000-0000-00009E180000}"/>
    <cellStyle name="Calcul 5 8 3 4 2" xfId="23762" xr:uid="{00000000-0005-0000-0000-00009F180000}"/>
    <cellStyle name="Calcul 5 8 3 5" xfId="3253" xr:uid="{00000000-0005-0000-0000-0000A0180000}"/>
    <cellStyle name="Calcul 5 8 3 5 2" xfId="23763" xr:uid="{00000000-0005-0000-0000-0000A1180000}"/>
    <cellStyle name="Calcul 5 8 3 6" xfId="3254" xr:uid="{00000000-0005-0000-0000-0000A2180000}"/>
    <cellStyle name="Calcul 5 8 3 6 2" xfId="23764" xr:uid="{00000000-0005-0000-0000-0000A3180000}"/>
    <cellStyle name="Calcul 5 8 3 7" xfId="3255" xr:uid="{00000000-0005-0000-0000-0000A4180000}"/>
    <cellStyle name="Calcul 5 8 3 7 2" xfId="23765" xr:uid="{00000000-0005-0000-0000-0000A5180000}"/>
    <cellStyle name="Calcul 5 8 3 8" xfId="23759" xr:uid="{00000000-0005-0000-0000-0000A6180000}"/>
    <cellStyle name="Calcul 5 8 4" xfId="3256" xr:uid="{00000000-0005-0000-0000-0000A7180000}"/>
    <cellStyle name="Calcul 5 8 4 2" xfId="3257" xr:uid="{00000000-0005-0000-0000-0000A8180000}"/>
    <cellStyle name="Calcul 5 8 4 2 2" xfId="23767" xr:uid="{00000000-0005-0000-0000-0000A9180000}"/>
    <cellStyle name="Calcul 5 8 4 3" xfId="23766" xr:uid="{00000000-0005-0000-0000-0000AA180000}"/>
    <cellStyle name="Calcul 5 8 5" xfId="3258" xr:uid="{00000000-0005-0000-0000-0000AB180000}"/>
    <cellStyle name="Calcul 5 8 5 2" xfId="23768" xr:uid="{00000000-0005-0000-0000-0000AC180000}"/>
    <cellStyle name="Calcul 5 8 6" xfId="3259" xr:uid="{00000000-0005-0000-0000-0000AD180000}"/>
    <cellStyle name="Calcul 5 8 6 2" xfId="23769" xr:uid="{00000000-0005-0000-0000-0000AE180000}"/>
    <cellStyle name="Calcul 5 8 7" xfId="3260" xr:uid="{00000000-0005-0000-0000-0000AF180000}"/>
    <cellStyle name="Calcul 5 8 7 2" xfId="23770" xr:uid="{00000000-0005-0000-0000-0000B0180000}"/>
    <cellStyle name="Calcul 5 8 8" xfId="3261" xr:uid="{00000000-0005-0000-0000-0000B1180000}"/>
    <cellStyle name="Calcul 5 8 8 2" xfId="23771" xr:uid="{00000000-0005-0000-0000-0000B2180000}"/>
    <cellStyle name="Calcul 5 8 9" xfId="3262" xr:uid="{00000000-0005-0000-0000-0000B3180000}"/>
    <cellStyle name="Calcul 5 8 9 2" xfId="23772" xr:uid="{00000000-0005-0000-0000-0000B4180000}"/>
    <cellStyle name="Calcul 5 9" xfId="3263" xr:uid="{00000000-0005-0000-0000-0000B5180000}"/>
    <cellStyle name="Calcul 5 9 10" xfId="3264" xr:uid="{00000000-0005-0000-0000-0000B6180000}"/>
    <cellStyle name="Calcul 5 9 10 2" xfId="23774" xr:uid="{00000000-0005-0000-0000-0000B7180000}"/>
    <cellStyle name="Calcul 5 9 11" xfId="23773" xr:uid="{00000000-0005-0000-0000-0000B8180000}"/>
    <cellStyle name="Calcul 5 9 2" xfId="3265" xr:uid="{00000000-0005-0000-0000-0000B9180000}"/>
    <cellStyle name="Calcul 5 9 2 2" xfId="3266" xr:uid="{00000000-0005-0000-0000-0000BA180000}"/>
    <cellStyle name="Calcul 5 9 2 2 2" xfId="23776" xr:uid="{00000000-0005-0000-0000-0000BB180000}"/>
    <cellStyle name="Calcul 5 9 2 3" xfId="3267" xr:uid="{00000000-0005-0000-0000-0000BC180000}"/>
    <cellStyle name="Calcul 5 9 2 3 2" xfId="23777" xr:uid="{00000000-0005-0000-0000-0000BD180000}"/>
    <cellStyle name="Calcul 5 9 2 4" xfId="3268" xr:uid="{00000000-0005-0000-0000-0000BE180000}"/>
    <cellStyle name="Calcul 5 9 2 4 2" xfId="23778" xr:uid="{00000000-0005-0000-0000-0000BF180000}"/>
    <cellStyle name="Calcul 5 9 2 5" xfId="3269" xr:uid="{00000000-0005-0000-0000-0000C0180000}"/>
    <cellStyle name="Calcul 5 9 2 5 2" xfId="23779" xr:uid="{00000000-0005-0000-0000-0000C1180000}"/>
    <cellStyle name="Calcul 5 9 2 6" xfId="3270" xr:uid="{00000000-0005-0000-0000-0000C2180000}"/>
    <cellStyle name="Calcul 5 9 2 6 2" xfId="23780" xr:uid="{00000000-0005-0000-0000-0000C3180000}"/>
    <cellStyle name="Calcul 5 9 2 7" xfId="3271" xr:uid="{00000000-0005-0000-0000-0000C4180000}"/>
    <cellStyle name="Calcul 5 9 2 7 2" xfId="23781" xr:uid="{00000000-0005-0000-0000-0000C5180000}"/>
    <cellStyle name="Calcul 5 9 2 8" xfId="3272" xr:uid="{00000000-0005-0000-0000-0000C6180000}"/>
    <cellStyle name="Calcul 5 9 2 8 2" xfId="23782" xr:uid="{00000000-0005-0000-0000-0000C7180000}"/>
    <cellStyle name="Calcul 5 9 2 9" xfId="23775" xr:uid="{00000000-0005-0000-0000-0000C8180000}"/>
    <cellStyle name="Calcul 5 9 3" xfId="3273" xr:uid="{00000000-0005-0000-0000-0000C9180000}"/>
    <cellStyle name="Calcul 5 9 3 2" xfId="3274" xr:uid="{00000000-0005-0000-0000-0000CA180000}"/>
    <cellStyle name="Calcul 5 9 3 2 2" xfId="23784" xr:uid="{00000000-0005-0000-0000-0000CB180000}"/>
    <cellStyle name="Calcul 5 9 3 3" xfId="3275" xr:uid="{00000000-0005-0000-0000-0000CC180000}"/>
    <cellStyle name="Calcul 5 9 3 3 2" xfId="23785" xr:uid="{00000000-0005-0000-0000-0000CD180000}"/>
    <cellStyle name="Calcul 5 9 3 4" xfId="3276" xr:uid="{00000000-0005-0000-0000-0000CE180000}"/>
    <cellStyle name="Calcul 5 9 3 4 2" xfId="23786" xr:uid="{00000000-0005-0000-0000-0000CF180000}"/>
    <cellStyle name="Calcul 5 9 3 5" xfId="3277" xr:uid="{00000000-0005-0000-0000-0000D0180000}"/>
    <cellStyle name="Calcul 5 9 3 5 2" xfId="23787" xr:uid="{00000000-0005-0000-0000-0000D1180000}"/>
    <cellStyle name="Calcul 5 9 3 6" xfId="3278" xr:uid="{00000000-0005-0000-0000-0000D2180000}"/>
    <cellStyle name="Calcul 5 9 3 6 2" xfId="23788" xr:uid="{00000000-0005-0000-0000-0000D3180000}"/>
    <cellStyle name="Calcul 5 9 3 7" xfId="3279" xr:uid="{00000000-0005-0000-0000-0000D4180000}"/>
    <cellStyle name="Calcul 5 9 3 7 2" xfId="23789" xr:uid="{00000000-0005-0000-0000-0000D5180000}"/>
    <cellStyle name="Calcul 5 9 3 8" xfId="23783" xr:uid="{00000000-0005-0000-0000-0000D6180000}"/>
    <cellStyle name="Calcul 5 9 4" xfId="3280" xr:uid="{00000000-0005-0000-0000-0000D7180000}"/>
    <cellStyle name="Calcul 5 9 4 2" xfId="3281" xr:uid="{00000000-0005-0000-0000-0000D8180000}"/>
    <cellStyle name="Calcul 5 9 4 2 2" xfId="23791" xr:uid="{00000000-0005-0000-0000-0000D9180000}"/>
    <cellStyle name="Calcul 5 9 4 3" xfId="23790" xr:uid="{00000000-0005-0000-0000-0000DA180000}"/>
    <cellStyle name="Calcul 5 9 5" xfId="3282" xr:uid="{00000000-0005-0000-0000-0000DB180000}"/>
    <cellStyle name="Calcul 5 9 5 2" xfId="23792" xr:uid="{00000000-0005-0000-0000-0000DC180000}"/>
    <cellStyle name="Calcul 5 9 6" xfId="3283" xr:uid="{00000000-0005-0000-0000-0000DD180000}"/>
    <cellStyle name="Calcul 5 9 6 2" xfId="23793" xr:uid="{00000000-0005-0000-0000-0000DE180000}"/>
    <cellStyle name="Calcul 5 9 7" xfId="3284" xr:uid="{00000000-0005-0000-0000-0000DF180000}"/>
    <cellStyle name="Calcul 5 9 7 2" xfId="23794" xr:uid="{00000000-0005-0000-0000-0000E0180000}"/>
    <cellStyle name="Calcul 5 9 8" xfId="3285" xr:uid="{00000000-0005-0000-0000-0000E1180000}"/>
    <cellStyle name="Calcul 5 9 8 2" xfId="23795" xr:uid="{00000000-0005-0000-0000-0000E2180000}"/>
    <cellStyle name="Calcul 5 9 9" xfId="3286" xr:uid="{00000000-0005-0000-0000-0000E3180000}"/>
    <cellStyle name="Calcul 5 9 9 2" xfId="23796" xr:uid="{00000000-0005-0000-0000-0000E4180000}"/>
    <cellStyle name="Calcul 6" xfId="3287" xr:uid="{00000000-0005-0000-0000-0000E5180000}"/>
    <cellStyle name="Calcul 6 2" xfId="23797" xr:uid="{00000000-0005-0000-0000-0000E6180000}"/>
    <cellStyle name="Calculation" xfId="3288" xr:uid="{00000000-0005-0000-0000-0000E7180000}"/>
    <cellStyle name="Calculation 10" xfId="3289" xr:uid="{00000000-0005-0000-0000-0000E8180000}"/>
    <cellStyle name="Calculation 10 10" xfId="3290" xr:uid="{00000000-0005-0000-0000-0000E9180000}"/>
    <cellStyle name="Calculation 10 10 2" xfId="23799" xr:uid="{00000000-0005-0000-0000-0000EA180000}"/>
    <cellStyle name="Calculation 10 11" xfId="23798" xr:uid="{00000000-0005-0000-0000-0000EB180000}"/>
    <cellStyle name="Calculation 10 2" xfId="3291" xr:uid="{00000000-0005-0000-0000-0000EC180000}"/>
    <cellStyle name="Calculation 10 2 2" xfId="3292" xr:uid="{00000000-0005-0000-0000-0000ED180000}"/>
    <cellStyle name="Calculation 10 2 2 2" xfId="23801" xr:uid="{00000000-0005-0000-0000-0000EE180000}"/>
    <cellStyle name="Calculation 10 2 3" xfId="3293" xr:uid="{00000000-0005-0000-0000-0000EF180000}"/>
    <cellStyle name="Calculation 10 2 3 2" xfId="23802" xr:uid="{00000000-0005-0000-0000-0000F0180000}"/>
    <cellStyle name="Calculation 10 2 4" xfId="3294" xr:uid="{00000000-0005-0000-0000-0000F1180000}"/>
    <cellStyle name="Calculation 10 2 4 2" xfId="23803" xr:uid="{00000000-0005-0000-0000-0000F2180000}"/>
    <cellStyle name="Calculation 10 2 5" xfId="3295" xr:uid="{00000000-0005-0000-0000-0000F3180000}"/>
    <cellStyle name="Calculation 10 2 5 2" xfId="23804" xr:uid="{00000000-0005-0000-0000-0000F4180000}"/>
    <cellStyle name="Calculation 10 2 6" xfId="3296" xr:uid="{00000000-0005-0000-0000-0000F5180000}"/>
    <cellStyle name="Calculation 10 2 6 2" xfId="23805" xr:uid="{00000000-0005-0000-0000-0000F6180000}"/>
    <cellStyle name="Calculation 10 2 7" xfId="3297" xr:uid="{00000000-0005-0000-0000-0000F7180000}"/>
    <cellStyle name="Calculation 10 2 7 2" xfId="23806" xr:uid="{00000000-0005-0000-0000-0000F8180000}"/>
    <cellStyle name="Calculation 10 2 8" xfId="3298" xr:uid="{00000000-0005-0000-0000-0000F9180000}"/>
    <cellStyle name="Calculation 10 2 8 2" xfId="23807" xr:uid="{00000000-0005-0000-0000-0000FA180000}"/>
    <cellStyle name="Calculation 10 2 9" xfId="23800" xr:uid="{00000000-0005-0000-0000-0000FB180000}"/>
    <cellStyle name="Calculation 10 3" xfId="3299" xr:uid="{00000000-0005-0000-0000-0000FC180000}"/>
    <cellStyle name="Calculation 10 3 2" xfId="3300" xr:uid="{00000000-0005-0000-0000-0000FD180000}"/>
    <cellStyle name="Calculation 10 3 2 2" xfId="23809" xr:uid="{00000000-0005-0000-0000-0000FE180000}"/>
    <cellStyle name="Calculation 10 3 3" xfId="3301" xr:uid="{00000000-0005-0000-0000-0000FF180000}"/>
    <cellStyle name="Calculation 10 3 3 2" xfId="23810" xr:uid="{00000000-0005-0000-0000-000000190000}"/>
    <cellStyle name="Calculation 10 3 4" xfId="3302" xr:uid="{00000000-0005-0000-0000-000001190000}"/>
    <cellStyle name="Calculation 10 3 4 2" xfId="23811" xr:uid="{00000000-0005-0000-0000-000002190000}"/>
    <cellStyle name="Calculation 10 3 5" xfId="3303" xr:uid="{00000000-0005-0000-0000-000003190000}"/>
    <cellStyle name="Calculation 10 3 5 2" xfId="23812" xr:uid="{00000000-0005-0000-0000-000004190000}"/>
    <cellStyle name="Calculation 10 3 6" xfId="3304" xr:uid="{00000000-0005-0000-0000-000005190000}"/>
    <cellStyle name="Calculation 10 3 6 2" xfId="23813" xr:uid="{00000000-0005-0000-0000-000006190000}"/>
    <cellStyle name="Calculation 10 3 7" xfId="3305" xr:uid="{00000000-0005-0000-0000-000007190000}"/>
    <cellStyle name="Calculation 10 3 7 2" xfId="23814" xr:uid="{00000000-0005-0000-0000-000008190000}"/>
    <cellStyle name="Calculation 10 3 8" xfId="23808" xr:uid="{00000000-0005-0000-0000-000009190000}"/>
    <cellStyle name="Calculation 10 4" xfId="3306" xr:uid="{00000000-0005-0000-0000-00000A190000}"/>
    <cellStyle name="Calculation 10 4 2" xfId="3307" xr:uid="{00000000-0005-0000-0000-00000B190000}"/>
    <cellStyle name="Calculation 10 4 2 2" xfId="23816" xr:uid="{00000000-0005-0000-0000-00000C190000}"/>
    <cellStyle name="Calculation 10 4 3" xfId="23815" xr:uid="{00000000-0005-0000-0000-00000D190000}"/>
    <cellStyle name="Calculation 10 5" xfId="3308" xr:uid="{00000000-0005-0000-0000-00000E190000}"/>
    <cellStyle name="Calculation 10 5 2" xfId="23817" xr:uid="{00000000-0005-0000-0000-00000F190000}"/>
    <cellStyle name="Calculation 10 6" xfId="3309" xr:uid="{00000000-0005-0000-0000-000010190000}"/>
    <cellStyle name="Calculation 10 6 2" xfId="23818" xr:uid="{00000000-0005-0000-0000-000011190000}"/>
    <cellStyle name="Calculation 10 7" xfId="3310" xr:uid="{00000000-0005-0000-0000-000012190000}"/>
    <cellStyle name="Calculation 10 7 2" xfId="23819" xr:uid="{00000000-0005-0000-0000-000013190000}"/>
    <cellStyle name="Calculation 10 8" xfId="3311" xr:uid="{00000000-0005-0000-0000-000014190000}"/>
    <cellStyle name="Calculation 10 8 2" xfId="23820" xr:uid="{00000000-0005-0000-0000-000015190000}"/>
    <cellStyle name="Calculation 10 9" xfId="3312" xr:uid="{00000000-0005-0000-0000-000016190000}"/>
    <cellStyle name="Calculation 10 9 2" xfId="23821" xr:uid="{00000000-0005-0000-0000-000017190000}"/>
    <cellStyle name="Calculation 11" xfId="3313" xr:uid="{00000000-0005-0000-0000-000018190000}"/>
    <cellStyle name="Calculation 11 10" xfId="3314" xr:uid="{00000000-0005-0000-0000-000019190000}"/>
    <cellStyle name="Calculation 11 10 2" xfId="23823" xr:uid="{00000000-0005-0000-0000-00001A190000}"/>
    <cellStyle name="Calculation 11 11" xfId="23822" xr:uid="{00000000-0005-0000-0000-00001B190000}"/>
    <cellStyle name="Calculation 11 2" xfId="3315" xr:uid="{00000000-0005-0000-0000-00001C190000}"/>
    <cellStyle name="Calculation 11 2 2" xfId="3316" xr:uid="{00000000-0005-0000-0000-00001D190000}"/>
    <cellStyle name="Calculation 11 2 2 2" xfId="23825" xr:uid="{00000000-0005-0000-0000-00001E190000}"/>
    <cellStyle name="Calculation 11 2 3" xfId="3317" xr:uid="{00000000-0005-0000-0000-00001F190000}"/>
    <cellStyle name="Calculation 11 2 3 2" xfId="23826" xr:uid="{00000000-0005-0000-0000-000020190000}"/>
    <cellStyle name="Calculation 11 2 4" xfId="3318" xr:uid="{00000000-0005-0000-0000-000021190000}"/>
    <cellStyle name="Calculation 11 2 4 2" xfId="23827" xr:uid="{00000000-0005-0000-0000-000022190000}"/>
    <cellStyle name="Calculation 11 2 5" xfId="3319" xr:uid="{00000000-0005-0000-0000-000023190000}"/>
    <cellStyle name="Calculation 11 2 5 2" xfId="23828" xr:uid="{00000000-0005-0000-0000-000024190000}"/>
    <cellStyle name="Calculation 11 2 6" xfId="3320" xr:uid="{00000000-0005-0000-0000-000025190000}"/>
    <cellStyle name="Calculation 11 2 6 2" xfId="23829" xr:uid="{00000000-0005-0000-0000-000026190000}"/>
    <cellStyle name="Calculation 11 2 7" xfId="3321" xr:uid="{00000000-0005-0000-0000-000027190000}"/>
    <cellStyle name="Calculation 11 2 7 2" xfId="23830" xr:uid="{00000000-0005-0000-0000-000028190000}"/>
    <cellStyle name="Calculation 11 2 8" xfId="3322" xr:uid="{00000000-0005-0000-0000-000029190000}"/>
    <cellStyle name="Calculation 11 2 8 2" xfId="23831" xr:uid="{00000000-0005-0000-0000-00002A190000}"/>
    <cellStyle name="Calculation 11 2 9" xfId="23824" xr:uid="{00000000-0005-0000-0000-00002B190000}"/>
    <cellStyle name="Calculation 11 3" xfId="3323" xr:uid="{00000000-0005-0000-0000-00002C190000}"/>
    <cellStyle name="Calculation 11 3 2" xfId="3324" xr:uid="{00000000-0005-0000-0000-00002D190000}"/>
    <cellStyle name="Calculation 11 3 2 2" xfId="23833" xr:uid="{00000000-0005-0000-0000-00002E190000}"/>
    <cellStyle name="Calculation 11 3 3" xfId="3325" xr:uid="{00000000-0005-0000-0000-00002F190000}"/>
    <cellStyle name="Calculation 11 3 3 2" xfId="23834" xr:uid="{00000000-0005-0000-0000-000030190000}"/>
    <cellStyle name="Calculation 11 3 4" xfId="3326" xr:uid="{00000000-0005-0000-0000-000031190000}"/>
    <cellStyle name="Calculation 11 3 4 2" xfId="23835" xr:uid="{00000000-0005-0000-0000-000032190000}"/>
    <cellStyle name="Calculation 11 3 5" xfId="3327" xr:uid="{00000000-0005-0000-0000-000033190000}"/>
    <cellStyle name="Calculation 11 3 5 2" xfId="23836" xr:uid="{00000000-0005-0000-0000-000034190000}"/>
    <cellStyle name="Calculation 11 3 6" xfId="3328" xr:uid="{00000000-0005-0000-0000-000035190000}"/>
    <cellStyle name="Calculation 11 3 6 2" xfId="23837" xr:uid="{00000000-0005-0000-0000-000036190000}"/>
    <cellStyle name="Calculation 11 3 7" xfId="3329" xr:uid="{00000000-0005-0000-0000-000037190000}"/>
    <cellStyle name="Calculation 11 3 7 2" xfId="23838" xr:uid="{00000000-0005-0000-0000-000038190000}"/>
    <cellStyle name="Calculation 11 3 8" xfId="23832" xr:uid="{00000000-0005-0000-0000-000039190000}"/>
    <cellStyle name="Calculation 11 4" xfId="3330" xr:uid="{00000000-0005-0000-0000-00003A190000}"/>
    <cellStyle name="Calculation 11 4 2" xfId="3331" xr:uid="{00000000-0005-0000-0000-00003B190000}"/>
    <cellStyle name="Calculation 11 4 2 2" xfId="23840" xr:uid="{00000000-0005-0000-0000-00003C190000}"/>
    <cellStyle name="Calculation 11 4 3" xfId="23839" xr:uid="{00000000-0005-0000-0000-00003D190000}"/>
    <cellStyle name="Calculation 11 5" xfId="3332" xr:uid="{00000000-0005-0000-0000-00003E190000}"/>
    <cellStyle name="Calculation 11 5 2" xfId="23841" xr:uid="{00000000-0005-0000-0000-00003F190000}"/>
    <cellStyle name="Calculation 11 6" xfId="3333" xr:uid="{00000000-0005-0000-0000-000040190000}"/>
    <cellStyle name="Calculation 11 6 2" xfId="23842" xr:uid="{00000000-0005-0000-0000-000041190000}"/>
    <cellStyle name="Calculation 11 7" xfId="3334" xr:uid="{00000000-0005-0000-0000-000042190000}"/>
    <cellStyle name="Calculation 11 7 2" xfId="23843" xr:uid="{00000000-0005-0000-0000-000043190000}"/>
    <cellStyle name="Calculation 11 8" xfId="3335" xr:uid="{00000000-0005-0000-0000-000044190000}"/>
    <cellStyle name="Calculation 11 8 2" xfId="23844" xr:uid="{00000000-0005-0000-0000-000045190000}"/>
    <cellStyle name="Calculation 11 9" xfId="3336" xr:uid="{00000000-0005-0000-0000-000046190000}"/>
    <cellStyle name="Calculation 11 9 2" xfId="23845" xr:uid="{00000000-0005-0000-0000-000047190000}"/>
    <cellStyle name="Calculation 12" xfId="3337" xr:uid="{00000000-0005-0000-0000-000048190000}"/>
    <cellStyle name="Calculation 12 10" xfId="3338" xr:uid="{00000000-0005-0000-0000-000049190000}"/>
    <cellStyle name="Calculation 12 10 2" xfId="23847" xr:uid="{00000000-0005-0000-0000-00004A190000}"/>
    <cellStyle name="Calculation 12 11" xfId="23846" xr:uid="{00000000-0005-0000-0000-00004B190000}"/>
    <cellStyle name="Calculation 12 2" xfId="3339" xr:uid="{00000000-0005-0000-0000-00004C190000}"/>
    <cellStyle name="Calculation 12 2 2" xfId="3340" xr:uid="{00000000-0005-0000-0000-00004D190000}"/>
    <cellStyle name="Calculation 12 2 2 2" xfId="23849" xr:uid="{00000000-0005-0000-0000-00004E190000}"/>
    <cellStyle name="Calculation 12 2 3" xfId="3341" xr:uid="{00000000-0005-0000-0000-00004F190000}"/>
    <cellStyle name="Calculation 12 2 3 2" xfId="23850" xr:uid="{00000000-0005-0000-0000-000050190000}"/>
    <cellStyle name="Calculation 12 2 4" xfId="3342" xr:uid="{00000000-0005-0000-0000-000051190000}"/>
    <cellStyle name="Calculation 12 2 4 2" xfId="23851" xr:uid="{00000000-0005-0000-0000-000052190000}"/>
    <cellStyle name="Calculation 12 2 5" xfId="3343" xr:uid="{00000000-0005-0000-0000-000053190000}"/>
    <cellStyle name="Calculation 12 2 5 2" xfId="23852" xr:uid="{00000000-0005-0000-0000-000054190000}"/>
    <cellStyle name="Calculation 12 2 6" xfId="3344" xr:uid="{00000000-0005-0000-0000-000055190000}"/>
    <cellStyle name="Calculation 12 2 6 2" xfId="23853" xr:uid="{00000000-0005-0000-0000-000056190000}"/>
    <cellStyle name="Calculation 12 2 7" xfId="3345" xr:uid="{00000000-0005-0000-0000-000057190000}"/>
    <cellStyle name="Calculation 12 2 7 2" xfId="23854" xr:uid="{00000000-0005-0000-0000-000058190000}"/>
    <cellStyle name="Calculation 12 2 8" xfId="3346" xr:uid="{00000000-0005-0000-0000-000059190000}"/>
    <cellStyle name="Calculation 12 2 8 2" xfId="23855" xr:uid="{00000000-0005-0000-0000-00005A190000}"/>
    <cellStyle name="Calculation 12 2 9" xfId="23848" xr:uid="{00000000-0005-0000-0000-00005B190000}"/>
    <cellStyle name="Calculation 12 3" xfId="3347" xr:uid="{00000000-0005-0000-0000-00005C190000}"/>
    <cellStyle name="Calculation 12 3 2" xfId="3348" xr:uid="{00000000-0005-0000-0000-00005D190000}"/>
    <cellStyle name="Calculation 12 3 2 2" xfId="23857" xr:uid="{00000000-0005-0000-0000-00005E190000}"/>
    <cellStyle name="Calculation 12 3 3" xfId="3349" xr:uid="{00000000-0005-0000-0000-00005F190000}"/>
    <cellStyle name="Calculation 12 3 3 2" xfId="23858" xr:uid="{00000000-0005-0000-0000-000060190000}"/>
    <cellStyle name="Calculation 12 3 4" xfId="3350" xr:uid="{00000000-0005-0000-0000-000061190000}"/>
    <cellStyle name="Calculation 12 3 4 2" xfId="23859" xr:uid="{00000000-0005-0000-0000-000062190000}"/>
    <cellStyle name="Calculation 12 3 5" xfId="3351" xr:uid="{00000000-0005-0000-0000-000063190000}"/>
    <cellStyle name="Calculation 12 3 5 2" xfId="23860" xr:uid="{00000000-0005-0000-0000-000064190000}"/>
    <cellStyle name="Calculation 12 3 6" xfId="3352" xr:uid="{00000000-0005-0000-0000-000065190000}"/>
    <cellStyle name="Calculation 12 3 6 2" xfId="23861" xr:uid="{00000000-0005-0000-0000-000066190000}"/>
    <cellStyle name="Calculation 12 3 7" xfId="3353" xr:uid="{00000000-0005-0000-0000-000067190000}"/>
    <cellStyle name="Calculation 12 3 7 2" xfId="23862" xr:uid="{00000000-0005-0000-0000-000068190000}"/>
    <cellStyle name="Calculation 12 3 8" xfId="23856" xr:uid="{00000000-0005-0000-0000-000069190000}"/>
    <cellStyle name="Calculation 12 4" xfId="3354" xr:uid="{00000000-0005-0000-0000-00006A190000}"/>
    <cellStyle name="Calculation 12 4 2" xfId="3355" xr:uid="{00000000-0005-0000-0000-00006B190000}"/>
    <cellStyle name="Calculation 12 4 2 2" xfId="23864" xr:uid="{00000000-0005-0000-0000-00006C190000}"/>
    <cellStyle name="Calculation 12 4 3" xfId="23863" xr:uid="{00000000-0005-0000-0000-00006D190000}"/>
    <cellStyle name="Calculation 12 5" xfId="3356" xr:uid="{00000000-0005-0000-0000-00006E190000}"/>
    <cellStyle name="Calculation 12 5 2" xfId="23865" xr:uid="{00000000-0005-0000-0000-00006F190000}"/>
    <cellStyle name="Calculation 12 6" xfId="3357" xr:uid="{00000000-0005-0000-0000-000070190000}"/>
    <cellStyle name="Calculation 12 6 2" xfId="23866" xr:uid="{00000000-0005-0000-0000-000071190000}"/>
    <cellStyle name="Calculation 12 7" xfId="3358" xr:uid="{00000000-0005-0000-0000-000072190000}"/>
    <cellStyle name="Calculation 12 7 2" xfId="23867" xr:uid="{00000000-0005-0000-0000-000073190000}"/>
    <cellStyle name="Calculation 12 8" xfId="3359" xr:uid="{00000000-0005-0000-0000-000074190000}"/>
    <cellStyle name="Calculation 12 8 2" xfId="23868" xr:uid="{00000000-0005-0000-0000-000075190000}"/>
    <cellStyle name="Calculation 12 9" xfId="3360" xr:uid="{00000000-0005-0000-0000-000076190000}"/>
    <cellStyle name="Calculation 12 9 2" xfId="23869" xr:uid="{00000000-0005-0000-0000-000077190000}"/>
    <cellStyle name="Calculation 13" xfId="3361" xr:uid="{00000000-0005-0000-0000-000078190000}"/>
    <cellStyle name="Calculation 13 10" xfId="3362" xr:uid="{00000000-0005-0000-0000-000079190000}"/>
    <cellStyle name="Calculation 13 10 2" xfId="23871" xr:uid="{00000000-0005-0000-0000-00007A190000}"/>
    <cellStyle name="Calculation 13 11" xfId="23870" xr:uid="{00000000-0005-0000-0000-00007B190000}"/>
    <cellStyle name="Calculation 13 2" xfId="3363" xr:uid="{00000000-0005-0000-0000-00007C190000}"/>
    <cellStyle name="Calculation 13 2 2" xfId="3364" xr:uid="{00000000-0005-0000-0000-00007D190000}"/>
    <cellStyle name="Calculation 13 2 2 2" xfId="23873" xr:uid="{00000000-0005-0000-0000-00007E190000}"/>
    <cellStyle name="Calculation 13 2 3" xfId="3365" xr:uid="{00000000-0005-0000-0000-00007F190000}"/>
    <cellStyle name="Calculation 13 2 3 2" xfId="23874" xr:uid="{00000000-0005-0000-0000-000080190000}"/>
    <cellStyle name="Calculation 13 2 4" xfId="3366" xr:uid="{00000000-0005-0000-0000-000081190000}"/>
    <cellStyle name="Calculation 13 2 4 2" xfId="23875" xr:uid="{00000000-0005-0000-0000-000082190000}"/>
    <cellStyle name="Calculation 13 2 5" xfId="3367" xr:uid="{00000000-0005-0000-0000-000083190000}"/>
    <cellStyle name="Calculation 13 2 5 2" xfId="23876" xr:uid="{00000000-0005-0000-0000-000084190000}"/>
    <cellStyle name="Calculation 13 2 6" xfId="3368" xr:uid="{00000000-0005-0000-0000-000085190000}"/>
    <cellStyle name="Calculation 13 2 6 2" xfId="23877" xr:uid="{00000000-0005-0000-0000-000086190000}"/>
    <cellStyle name="Calculation 13 2 7" xfId="3369" xr:uid="{00000000-0005-0000-0000-000087190000}"/>
    <cellStyle name="Calculation 13 2 7 2" xfId="23878" xr:uid="{00000000-0005-0000-0000-000088190000}"/>
    <cellStyle name="Calculation 13 2 8" xfId="3370" xr:uid="{00000000-0005-0000-0000-000089190000}"/>
    <cellStyle name="Calculation 13 2 8 2" xfId="23879" xr:uid="{00000000-0005-0000-0000-00008A190000}"/>
    <cellStyle name="Calculation 13 2 9" xfId="23872" xr:uid="{00000000-0005-0000-0000-00008B190000}"/>
    <cellStyle name="Calculation 13 3" xfId="3371" xr:uid="{00000000-0005-0000-0000-00008C190000}"/>
    <cellStyle name="Calculation 13 3 2" xfId="3372" xr:uid="{00000000-0005-0000-0000-00008D190000}"/>
    <cellStyle name="Calculation 13 3 2 2" xfId="23881" xr:uid="{00000000-0005-0000-0000-00008E190000}"/>
    <cellStyle name="Calculation 13 3 3" xfId="3373" xr:uid="{00000000-0005-0000-0000-00008F190000}"/>
    <cellStyle name="Calculation 13 3 3 2" xfId="23882" xr:uid="{00000000-0005-0000-0000-000090190000}"/>
    <cellStyle name="Calculation 13 3 4" xfId="3374" xr:uid="{00000000-0005-0000-0000-000091190000}"/>
    <cellStyle name="Calculation 13 3 4 2" xfId="23883" xr:uid="{00000000-0005-0000-0000-000092190000}"/>
    <cellStyle name="Calculation 13 3 5" xfId="3375" xr:uid="{00000000-0005-0000-0000-000093190000}"/>
    <cellStyle name="Calculation 13 3 5 2" xfId="23884" xr:uid="{00000000-0005-0000-0000-000094190000}"/>
    <cellStyle name="Calculation 13 3 6" xfId="3376" xr:uid="{00000000-0005-0000-0000-000095190000}"/>
    <cellStyle name="Calculation 13 3 6 2" xfId="23885" xr:uid="{00000000-0005-0000-0000-000096190000}"/>
    <cellStyle name="Calculation 13 3 7" xfId="3377" xr:uid="{00000000-0005-0000-0000-000097190000}"/>
    <cellStyle name="Calculation 13 3 7 2" xfId="23886" xr:uid="{00000000-0005-0000-0000-000098190000}"/>
    <cellStyle name="Calculation 13 3 8" xfId="23880" xr:uid="{00000000-0005-0000-0000-000099190000}"/>
    <cellStyle name="Calculation 13 4" xfId="3378" xr:uid="{00000000-0005-0000-0000-00009A190000}"/>
    <cellStyle name="Calculation 13 4 2" xfId="3379" xr:uid="{00000000-0005-0000-0000-00009B190000}"/>
    <cellStyle name="Calculation 13 4 2 2" xfId="23888" xr:uid="{00000000-0005-0000-0000-00009C190000}"/>
    <cellStyle name="Calculation 13 4 3" xfId="23887" xr:uid="{00000000-0005-0000-0000-00009D190000}"/>
    <cellStyle name="Calculation 13 5" xfId="3380" xr:uid="{00000000-0005-0000-0000-00009E190000}"/>
    <cellStyle name="Calculation 13 5 2" xfId="23889" xr:uid="{00000000-0005-0000-0000-00009F190000}"/>
    <cellStyle name="Calculation 13 6" xfId="3381" xr:uid="{00000000-0005-0000-0000-0000A0190000}"/>
    <cellStyle name="Calculation 13 6 2" xfId="23890" xr:uid="{00000000-0005-0000-0000-0000A1190000}"/>
    <cellStyle name="Calculation 13 7" xfId="3382" xr:uid="{00000000-0005-0000-0000-0000A2190000}"/>
    <cellStyle name="Calculation 13 7 2" xfId="23891" xr:uid="{00000000-0005-0000-0000-0000A3190000}"/>
    <cellStyle name="Calculation 13 8" xfId="3383" xr:uid="{00000000-0005-0000-0000-0000A4190000}"/>
    <cellStyle name="Calculation 13 8 2" xfId="23892" xr:uid="{00000000-0005-0000-0000-0000A5190000}"/>
    <cellStyle name="Calculation 13 9" xfId="3384" xr:uid="{00000000-0005-0000-0000-0000A6190000}"/>
    <cellStyle name="Calculation 13 9 2" xfId="23893" xr:uid="{00000000-0005-0000-0000-0000A7190000}"/>
    <cellStyle name="Calculation 14" xfId="3385" xr:uid="{00000000-0005-0000-0000-0000A8190000}"/>
    <cellStyle name="Calculation 14 10" xfId="3386" xr:uid="{00000000-0005-0000-0000-0000A9190000}"/>
    <cellStyle name="Calculation 14 10 2" xfId="23895" xr:uid="{00000000-0005-0000-0000-0000AA190000}"/>
    <cellStyle name="Calculation 14 11" xfId="23894" xr:uid="{00000000-0005-0000-0000-0000AB190000}"/>
    <cellStyle name="Calculation 14 2" xfId="3387" xr:uid="{00000000-0005-0000-0000-0000AC190000}"/>
    <cellStyle name="Calculation 14 2 2" xfId="3388" xr:uid="{00000000-0005-0000-0000-0000AD190000}"/>
    <cellStyle name="Calculation 14 2 2 2" xfId="23897" xr:uid="{00000000-0005-0000-0000-0000AE190000}"/>
    <cellStyle name="Calculation 14 2 3" xfId="3389" xr:uid="{00000000-0005-0000-0000-0000AF190000}"/>
    <cellStyle name="Calculation 14 2 3 2" xfId="23898" xr:uid="{00000000-0005-0000-0000-0000B0190000}"/>
    <cellStyle name="Calculation 14 2 4" xfId="3390" xr:uid="{00000000-0005-0000-0000-0000B1190000}"/>
    <cellStyle name="Calculation 14 2 4 2" xfId="23899" xr:uid="{00000000-0005-0000-0000-0000B2190000}"/>
    <cellStyle name="Calculation 14 2 5" xfId="3391" xr:uid="{00000000-0005-0000-0000-0000B3190000}"/>
    <cellStyle name="Calculation 14 2 5 2" xfId="23900" xr:uid="{00000000-0005-0000-0000-0000B4190000}"/>
    <cellStyle name="Calculation 14 2 6" xfId="3392" xr:uid="{00000000-0005-0000-0000-0000B5190000}"/>
    <cellStyle name="Calculation 14 2 6 2" xfId="23901" xr:uid="{00000000-0005-0000-0000-0000B6190000}"/>
    <cellStyle name="Calculation 14 2 7" xfId="3393" xr:uid="{00000000-0005-0000-0000-0000B7190000}"/>
    <cellStyle name="Calculation 14 2 7 2" xfId="23902" xr:uid="{00000000-0005-0000-0000-0000B8190000}"/>
    <cellStyle name="Calculation 14 2 8" xfId="3394" xr:uid="{00000000-0005-0000-0000-0000B9190000}"/>
    <cellStyle name="Calculation 14 2 8 2" xfId="23903" xr:uid="{00000000-0005-0000-0000-0000BA190000}"/>
    <cellStyle name="Calculation 14 2 9" xfId="23896" xr:uid="{00000000-0005-0000-0000-0000BB190000}"/>
    <cellStyle name="Calculation 14 3" xfId="3395" xr:uid="{00000000-0005-0000-0000-0000BC190000}"/>
    <cellStyle name="Calculation 14 3 2" xfId="3396" xr:uid="{00000000-0005-0000-0000-0000BD190000}"/>
    <cellStyle name="Calculation 14 3 2 2" xfId="23905" xr:uid="{00000000-0005-0000-0000-0000BE190000}"/>
    <cellStyle name="Calculation 14 3 3" xfId="3397" xr:uid="{00000000-0005-0000-0000-0000BF190000}"/>
    <cellStyle name="Calculation 14 3 3 2" xfId="23906" xr:uid="{00000000-0005-0000-0000-0000C0190000}"/>
    <cellStyle name="Calculation 14 3 4" xfId="3398" xr:uid="{00000000-0005-0000-0000-0000C1190000}"/>
    <cellStyle name="Calculation 14 3 4 2" xfId="23907" xr:uid="{00000000-0005-0000-0000-0000C2190000}"/>
    <cellStyle name="Calculation 14 3 5" xfId="3399" xr:uid="{00000000-0005-0000-0000-0000C3190000}"/>
    <cellStyle name="Calculation 14 3 5 2" xfId="23908" xr:uid="{00000000-0005-0000-0000-0000C4190000}"/>
    <cellStyle name="Calculation 14 3 6" xfId="3400" xr:uid="{00000000-0005-0000-0000-0000C5190000}"/>
    <cellStyle name="Calculation 14 3 6 2" xfId="23909" xr:uid="{00000000-0005-0000-0000-0000C6190000}"/>
    <cellStyle name="Calculation 14 3 7" xfId="3401" xr:uid="{00000000-0005-0000-0000-0000C7190000}"/>
    <cellStyle name="Calculation 14 3 7 2" xfId="23910" xr:uid="{00000000-0005-0000-0000-0000C8190000}"/>
    <cellStyle name="Calculation 14 3 8" xfId="23904" xr:uid="{00000000-0005-0000-0000-0000C9190000}"/>
    <cellStyle name="Calculation 14 4" xfId="3402" xr:uid="{00000000-0005-0000-0000-0000CA190000}"/>
    <cellStyle name="Calculation 14 4 2" xfId="3403" xr:uid="{00000000-0005-0000-0000-0000CB190000}"/>
    <cellStyle name="Calculation 14 4 2 2" xfId="23912" xr:uid="{00000000-0005-0000-0000-0000CC190000}"/>
    <cellStyle name="Calculation 14 4 3" xfId="23911" xr:uid="{00000000-0005-0000-0000-0000CD190000}"/>
    <cellStyle name="Calculation 14 5" xfId="3404" xr:uid="{00000000-0005-0000-0000-0000CE190000}"/>
    <cellStyle name="Calculation 14 5 2" xfId="23913" xr:uid="{00000000-0005-0000-0000-0000CF190000}"/>
    <cellStyle name="Calculation 14 6" xfId="3405" xr:uid="{00000000-0005-0000-0000-0000D0190000}"/>
    <cellStyle name="Calculation 14 6 2" xfId="23914" xr:uid="{00000000-0005-0000-0000-0000D1190000}"/>
    <cellStyle name="Calculation 14 7" xfId="3406" xr:uid="{00000000-0005-0000-0000-0000D2190000}"/>
    <cellStyle name="Calculation 14 7 2" xfId="23915" xr:uid="{00000000-0005-0000-0000-0000D3190000}"/>
    <cellStyle name="Calculation 14 8" xfId="3407" xr:uid="{00000000-0005-0000-0000-0000D4190000}"/>
    <cellStyle name="Calculation 14 8 2" xfId="23916" xr:uid="{00000000-0005-0000-0000-0000D5190000}"/>
    <cellStyle name="Calculation 14 9" xfId="3408" xr:uid="{00000000-0005-0000-0000-0000D6190000}"/>
    <cellStyle name="Calculation 14 9 2" xfId="23917" xr:uid="{00000000-0005-0000-0000-0000D7190000}"/>
    <cellStyle name="Calculation 15" xfId="3409" xr:uid="{00000000-0005-0000-0000-0000D8190000}"/>
    <cellStyle name="Calculation 15 10" xfId="3410" xr:uid="{00000000-0005-0000-0000-0000D9190000}"/>
    <cellStyle name="Calculation 15 10 2" xfId="23919" xr:uid="{00000000-0005-0000-0000-0000DA190000}"/>
    <cellStyle name="Calculation 15 11" xfId="23918" xr:uid="{00000000-0005-0000-0000-0000DB190000}"/>
    <cellStyle name="Calculation 15 2" xfId="3411" xr:uid="{00000000-0005-0000-0000-0000DC190000}"/>
    <cellStyle name="Calculation 15 2 2" xfId="3412" xr:uid="{00000000-0005-0000-0000-0000DD190000}"/>
    <cellStyle name="Calculation 15 2 2 2" xfId="23921" xr:uid="{00000000-0005-0000-0000-0000DE190000}"/>
    <cellStyle name="Calculation 15 2 3" xfId="3413" xr:uid="{00000000-0005-0000-0000-0000DF190000}"/>
    <cellStyle name="Calculation 15 2 3 2" xfId="23922" xr:uid="{00000000-0005-0000-0000-0000E0190000}"/>
    <cellStyle name="Calculation 15 2 4" xfId="3414" xr:uid="{00000000-0005-0000-0000-0000E1190000}"/>
    <cellStyle name="Calculation 15 2 4 2" xfId="23923" xr:uid="{00000000-0005-0000-0000-0000E2190000}"/>
    <cellStyle name="Calculation 15 2 5" xfId="3415" xr:uid="{00000000-0005-0000-0000-0000E3190000}"/>
    <cellStyle name="Calculation 15 2 5 2" xfId="23924" xr:uid="{00000000-0005-0000-0000-0000E4190000}"/>
    <cellStyle name="Calculation 15 2 6" xfId="3416" xr:uid="{00000000-0005-0000-0000-0000E5190000}"/>
    <cellStyle name="Calculation 15 2 6 2" xfId="23925" xr:uid="{00000000-0005-0000-0000-0000E6190000}"/>
    <cellStyle name="Calculation 15 2 7" xfId="3417" xr:uid="{00000000-0005-0000-0000-0000E7190000}"/>
    <cellStyle name="Calculation 15 2 7 2" xfId="23926" xr:uid="{00000000-0005-0000-0000-0000E8190000}"/>
    <cellStyle name="Calculation 15 2 8" xfId="3418" xr:uid="{00000000-0005-0000-0000-0000E9190000}"/>
    <cellStyle name="Calculation 15 2 8 2" xfId="23927" xr:uid="{00000000-0005-0000-0000-0000EA190000}"/>
    <cellStyle name="Calculation 15 2 9" xfId="23920" xr:uid="{00000000-0005-0000-0000-0000EB190000}"/>
    <cellStyle name="Calculation 15 3" xfId="3419" xr:uid="{00000000-0005-0000-0000-0000EC190000}"/>
    <cellStyle name="Calculation 15 3 2" xfId="3420" xr:uid="{00000000-0005-0000-0000-0000ED190000}"/>
    <cellStyle name="Calculation 15 3 2 2" xfId="23929" xr:uid="{00000000-0005-0000-0000-0000EE190000}"/>
    <cellStyle name="Calculation 15 3 3" xfId="3421" xr:uid="{00000000-0005-0000-0000-0000EF190000}"/>
    <cellStyle name="Calculation 15 3 3 2" xfId="23930" xr:uid="{00000000-0005-0000-0000-0000F0190000}"/>
    <cellStyle name="Calculation 15 3 4" xfId="3422" xr:uid="{00000000-0005-0000-0000-0000F1190000}"/>
    <cellStyle name="Calculation 15 3 4 2" xfId="23931" xr:uid="{00000000-0005-0000-0000-0000F2190000}"/>
    <cellStyle name="Calculation 15 3 5" xfId="3423" xr:uid="{00000000-0005-0000-0000-0000F3190000}"/>
    <cellStyle name="Calculation 15 3 5 2" xfId="23932" xr:uid="{00000000-0005-0000-0000-0000F4190000}"/>
    <cellStyle name="Calculation 15 3 6" xfId="3424" xr:uid="{00000000-0005-0000-0000-0000F5190000}"/>
    <cellStyle name="Calculation 15 3 6 2" xfId="23933" xr:uid="{00000000-0005-0000-0000-0000F6190000}"/>
    <cellStyle name="Calculation 15 3 7" xfId="3425" xr:uid="{00000000-0005-0000-0000-0000F7190000}"/>
    <cellStyle name="Calculation 15 3 7 2" xfId="23934" xr:uid="{00000000-0005-0000-0000-0000F8190000}"/>
    <cellStyle name="Calculation 15 3 8" xfId="23928" xr:uid="{00000000-0005-0000-0000-0000F9190000}"/>
    <cellStyle name="Calculation 15 4" xfId="3426" xr:uid="{00000000-0005-0000-0000-0000FA190000}"/>
    <cellStyle name="Calculation 15 4 2" xfId="3427" xr:uid="{00000000-0005-0000-0000-0000FB190000}"/>
    <cellStyle name="Calculation 15 4 2 2" xfId="23936" xr:uid="{00000000-0005-0000-0000-0000FC190000}"/>
    <cellStyle name="Calculation 15 4 3" xfId="23935" xr:uid="{00000000-0005-0000-0000-0000FD190000}"/>
    <cellStyle name="Calculation 15 5" xfId="3428" xr:uid="{00000000-0005-0000-0000-0000FE190000}"/>
    <cellStyle name="Calculation 15 5 2" xfId="23937" xr:uid="{00000000-0005-0000-0000-0000FF190000}"/>
    <cellStyle name="Calculation 15 6" xfId="3429" xr:uid="{00000000-0005-0000-0000-0000001A0000}"/>
    <cellStyle name="Calculation 15 6 2" xfId="23938" xr:uid="{00000000-0005-0000-0000-0000011A0000}"/>
    <cellStyle name="Calculation 15 7" xfId="3430" xr:uid="{00000000-0005-0000-0000-0000021A0000}"/>
    <cellStyle name="Calculation 15 7 2" xfId="23939" xr:uid="{00000000-0005-0000-0000-0000031A0000}"/>
    <cellStyle name="Calculation 15 8" xfId="3431" xr:uid="{00000000-0005-0000-0000-0000041A0000}"/>
    <cellStyle name="Calculation 15 8 2" xfId="23940" xr:uid="{00000000-0005-0000-0000-0000051A0000}"/>
    <cellStyle name="Calculation 15 9" xfId="3432" xr:uid="{00000000-0005-0000-0000-0000061A0000}"/>
    <cellStyle name="Calculation 15 9 2" xfId="23941" xr:uid="{00000000-0005-0000-0000-0000071A0000}"/>
    <cellStyle name="Calculation 16" xfId="3433" xr:uid="{00000000-0005-0000-0000-0000081A0000}"/>
    <cellStyle name="Calculation 16 10" xfId="3434" xr:uid="{00000000-0005-0000-0000-0000091A0000}"/>
    <cellStyle name="Calculation 16 10 2" xfId="23943" xr:uid="{00000000-0005-0000-0000-00000A1A0000}"/>
    <cellStyle name="Calculation 16 11" xfId="23942" xr:uid="{00000000-0005-0000-0000-00000B1A0000}"/>
    <cellStyle name="Calculation 16 2" xfId="3435" xr:uid="{00000000-0005-0000-0000-00000C1A0000}"/>
    <cellStyle name="Calculation 16 2 2" xfId="3436" xr:uid="{00000000-0005-0000-0000-00000D1A0000}"/>
    <cellStyle name="Calculation 16 2 2 2" xfId="23945" xr:uid="{00000000-0005-0000-0000-00000E1A0000}"/>
    <cellStyle name="Calculation 16 2 3" xfId="3437" xr:uid="{00000000-0005-0000-0000-00000F1A0000}"/>
    <cellStyle name="Calculation 16 2 3 2" xfId="23946" xr:uid="{00000000-0005-0000-0000-0000101A0000}"/>
    <cellStyle name="Calculation 16 2 4" xfId="3438" xr:uid="{00000000-0005-0000-0000-0000111A0000}"/>
    <cellStyle name="Calculation 16 2 4 2" xfId="23947" xr:uid="{00000000-0005-0000-0000-0000121A0000}"/>
    <cellStyle name="Calculation 16 2 5" xfId="3439" xr:uid="{00000000-0005-0000-0000-0000131A0000}"/>
    <cellStyle name="Calculation 16 2 5 2" xfId="23948" xr:uid="{00000000-0005-0000-0000-0000141A0000}"/>
    <cellStyle name="Calculation 16 2 6" xfId="3440" xr:uid="{00000000-0005-0000-0000-0000151A0000}"/>
    <cellStyle name="Calculation 16 2 6 2" xfId="23949" xr:uid="{00000000-0005-0000-0000-0000161A0000}"/>
    <cellStyle name="Calculation 16 2 7" xfId="3441" xr:uid="{00000000-0005-0000-0000-0000171A0000}"/>
    <cellStyle name="Calculation 16 2 7 2" xfId="23950" xr:uid="{00000000-0005-0000-0000-0000181A0000}"/>
    <cellStyle name="Calculation 16 2 8" xfId="3442" xr:uid="{00000000-0005-0000-0000-0000191A0000}"/>
    <cellStyle name="Calculation 16 2 8 2" xfId="23951" xr:uid="{00000000-0005-0000-0000-00001A1A0000}"/>
    <cellStyle name="Calculation 16 2 9" xfId="23944" xr:uid="{00000000-0005-0000-0000-00001B1A0000}"/>
    <cellStyle name="Calculation 16 3" xfId="3443" xr:uid="{00000000-0005-0000-0000-00001C1A0000}"/>
    <cellStyle name="Calculation 16 3 2" xfId="3444" xr:uid="{00000000-0005-0000-0000-00001D1A0000}"/>
    <cellStyle name="Calculation 16 3 2 2" xfId="23953" xr:uid="{00000000-0005-0000-0000-00001E1A0000}"/>
    <cellStyle name="Calculation 16 3 3" xfId="3445" xr:uid="{00000000-0005-0000-0000-00001F1A0000}"/>
    <cellStyle name="Calculation 16 3 3 2" xfId="23954" xr:uid="{00000000-0005-0000-0000-0000201A0000}"/>
    <cellStyle name="Calculation 16 3 4" xfId="3446" xr:uid="{00000000-0005-0000-0000-0000211A0000}"/>
    <cellStyle name="Calculation 16 3 4 2" xfId="23955" xr:uid="{00000000-0005-0000-0000-0000221A0000}"/>
    <cellStyle name="Calculation 16 3 5" xfId="3447" xr:uid="{00000000-0005-0000-0000-0000231A0000}"/>
    <cellStyle name="Calculation 16 3 5 2" xfId="23956" xr:uid="{00000000-0005-0000-0000-0000241A0000}"/>
    <cellStyle name="Calculation 16 3 6" xfId="3448" xr:uid="{00000000-0005-0000-0000-0000251A0000}"/>
    <cellStyle name="Calculation 16 3 6 2" xfId="23957" xr:uid="{00000000-0005-0000-0000-0000261A0000}"/>
    <cellStyle name="Calculation 16 3 7" xfId="3449" xr:uid="{00000000-0005-0000-0000-0000271A0000}"/>
    <cellStyle name="Calculation 16 3 7 2" xfId="23958" xr:uid="{00000000-0005-0000-0000-0000281A0000}"/>
    <cellStyle name="Calculation 16 3 8" xfId="23952" xr:uid="{00000000-0005-0000-0000-0000291A0000}"/>
    <cellStyle name="Calculation 16 4" xfId="3450" xr:uid="{00000000-0005-0000-0000-00002A1A0000}"/>
    <cellStyle name="Calculation 16 4 2" xfId="3451" xr:uid="{00000000-0005-0000-0000-00002B1A0000}"/>
    <cellStyle name="Calculation 16 4 2 2" xfId="23960" xr:uid="{00000000-0005-0000-0000-00002C1A0000}"/>
    <cellStyle name="Calculation 16 4 3" xfId="23959" xr:uid="{00000000-0005-0000-0000-00002D1A0000}"/>
    <cellStyle name="Calculation 16 5" xfId="3452" xr:uid="{00000000-0005-0000-0000-00002E1A0000}"/>
    <cellStyle name="Calculation 16 5 2" xfId="23961" xr:uid="{00000000-0005-0000-0000-00002F1A0000}"/>
    <cellStyle name="Calculation 16 6" xfId="3453" xr:uid="{00000000-0005-0000-0000-0000301A0000}"/>
    <cellStyle name="Calculation 16 6 2" xfId="23962" xr:uid="{00000000-0005-0000-0000-0000311A0000}"/>
    <cellStyle name="Calculation 16 7" xfId="3454" xr:uid="{00000000-0005-0000-0000-0000321A0000}"/>
    <cellStyle name="Calculation 16 7 2" xfId="23963" xr:uid="{00000000-0005-0000-0000-0000331A0000}"/>
    <cellStyle name="Calculation 16 8" xfId="3455" xr:uid="{00000000-0005-0000-0000-0000341A0000}"/>
    <cellStyle name="Calculation 16 8 2" xfId="23964" xr:uid="{00000000-0005-0000-0000-0000351A0000}"/>
    <cellStyle name="Calculation 16 9" xfId="3456" xr:uid="{00000000-0005-0000-0000-0000361A0000}"/>
    <cellStyle name="Calculation 16 9 2" xfId="23965" xr:uid="{00000000-0005-0000-0000-0000371A0000}"/>
    <cellStyle name="Calculation 17" xfId="3457" xr:uid="{00000000-0005-0000-0000-0000381A0000}"/>
    <cellStyle name="Calculation 17 2" xfId="3458" xr:uid="{00000000-0005-0000-0000-0000391A0000}"/>
    <cellStyle name="Calculation 17 2 2" xfId="23967" xr:uid="{00000000-0005-0000-0000-00003A1A0000}"/>
    <cellStyle name="Calculation 17 3" xfId="3459" xr:uid="{00000000-0005-0000-0000-00003B1A0000}"/>
    <cellStyle name="Calculation 17 3 2" xfId="23968" xr:uid="{00000000-0005-0000-0000-00003C1A0000}"/>
    <cellStyle name="Calculation 17 4" xfId="3460" xr:uid="{00000000-0005-0000-0000-00003D1A0000}"/>
    <cellStyle name="Calculation 17 4 2" xfId="23969" xr:uid="{00000000-0005-0000-0000-00003E1A0000}"/>
    <cellStyle name="Calculation 17 5" xfId="3461" xr:uid="{00000000-0005-0000-0000-00003F1A0000}"/>
    <cellStyle name="Calculation 17 5 2" xfId="23970" xr:uid="{00000000-0005-0000-0000-0000401A0000}"/>
    <cellStyle name="Calculation 17 6" xfId="3462" xr:uid="{00000000-0005-0000-0000-0000411A0000}"/>
    <cellStyle name="Calculation 17 6 2" xfId="23971" xr:uid="{00000000-0005-0000-0000-0000421A0000}"/>
    <cellStyle name="Calculation 17 7" xfId="3463" xr:uid="{00000000-0005-0000-0000-0000431A0000}"/>
    <cellStyle name="Calculation 17 7 2" xfId="23972" xr:uid="{00000000-0005-0000-0000-0000441A0000}"/>
    <cellStyle name="Calculation 17 8" xfId="3464" xr:uid="{00000000-0005-0000-0000-0000451A0000}"/>
    <cellStyle name="Calculation 17 8 2" xfId="23973" xr:uid="{00000000-0005-0000-0000-0000461A0000}"/>
    <cellStyle name="Calculation 17 9" xfId="23966" xr:uid="{00000000-0005-0000-0000-0000471A0000}"/>
    <cellStyle name="Calculation 18" xfId="3465" xr:uid="{00000000-0005-0000-0000-0000481A0000}"/>
    <cellStyle name="Calculation 18 2" xfId="3466" xr:uid="{00000000-0005-0000-0000-0000491A0000}"/>
    <cellStyle name="Calculation 18 2 2" xfId="23975" xr:uid="{00000000-0005-0000-0000-00004A1A0000}"/>
    <cellStyle name="Calculation 18 3" xfId="3467" xr:uid="{00000000-0005-0000-0000-00004B1A0000}"/>
    <cellStyle name="Calculation 18 3 2" xfId="23976" xr:uid="{00000000-0005-0000-0000-00004C1A0000}"/>
    <cellStyle name="Calculation 18 4" xfId="3468" xr:uid="{00000000-0005-0000-0000-00004D1A0000}"/>
    <cellStyle name="Calculation 18 4 2" xfId="23977" xr:uid="{00000000-0005-0000-0000-00004E1A0000}"/>
    <cellStyle name="Calculation 18 5" xfId="3469" xr:uid="{00000000-0005-0000-0000-00004F1A0000}"/>
    <cellStyle name="Calculation 18 5 2" xfId="23978" xr:uid="{00000000-0005-0000-0000-0000501A0000}"/>
    <cellStyle name="Calculation 18 6" xfId="3470" xr:uid="{00000000-0005-0000-0000-0000511A0000}"/>
    <cellStyle name="Calculation 18 6 2" xfId="23979" xr:uid="{00000000-0005-0000-0000-0000521A0000}"/>
    <cellStyle name="Calculation 18 7" xfId="3471" xr:uid="{00000000-0005-0000-0000-0000531A0000}"/>
    <cellStyle name="Calculation 18 7 2" xfId="23980" xr:uid="{00000000-0005-0000-0000-0000541A0000}"/>
    <cellStyle name="Calculation 18 8" xfId="23974" xr:uid="{00000000-0005-0000-0000-0000551A0000}"/>
    <cellStyle name="Calculation 19" xfId="3472" xr:uid="{00000000-0005-0000-0000-0000561A0000}"/>
    <cellStyle name="Calculation 19 2" xfId="3473" xr:uid="{00000000-0005-0000-0000-0000571A0000}"/>
    <cellStyle name="Calculation 19 2 2" xfId="23982" xr:uid="{00000000-0005-0000-0000-0000581A0000}"/>
    <cellStyle name="Calculation 19 3" xfId="23981" xr:uid="{00000000-0005-0000-0000-0000591A0000}"/>
    <cellStyle name="Calculation 2" xfId="3474" xr:uid="{00000000-0005-0000-0000-00005A1A0000}"/>
    <cellStyle name="Calculation 2 10" xfId="3475" xr:uid="{00000000-0005-0000-0000-00005B1A0000}"/>
    <cellStyle name="Calculation 2 10 10" xfId="3476" xr:uid="{00000000-0005-0000-0000-00005C1A0000}"/>
    <cellStyle name="Calculation 2 10 10 2" xfId="23984" xr:uid="{00000000-0005-0000-0000-00005D1A0000}"/>
    <cellStyle name="Calculation 2 10 11" xfId="23983" xr:uid="{00000000-0005-0000-0000-00005E1A0000}"/>
    <cellStyle name="Calculation 2 10 2" xfId="3477" xr:uid="{00000000-0005-0000-0000-00005F1A0000}"/>
    <cellStyle name="Calculation 2 10 2 2" xfId="3478" xr:uid="{00000000-0005-0000-0000-0000601A0000}"/>
    <cellStyle name="Calculation 2 10 2 2 2" xfId="23986" xr:uid="{00000000-0005-0000-0000-0000611A0000}"/>
    <cellStyle name="Calculation 2 10 2 3" xfId="3479" xr:uid="{00000000-0005-0000-0000-0000621A0000}"/>
    <cellStyle name="Calculation 2 10 2 3 2" xfId="23987" xr:uid="{00000000-0005-0000-0000-0000631A0000}"/>
    <cellStyle name="Calculation 2 10 2 4" xfId="3480" xr:uid="{00000000-0005-0000-0000-0000641A0000}"/>
    <cellStyle name="Calculation 2 10 2 4 2" xfId="23988" xr:uid="{00000000-0005-0000-0000-0000651A0000}"/>
    <cellStyle name="Calculation 2 10 2 5" xfId="3481" xr:uid="{00000000-0005-0000-0000-0000661A0000}"/>
    <cellStyle name="Calculation 2 10 2 5 2" xfId="23989" xr:uid="{00000000-0005-0000-0000-0000671A0000}"/>
    <cellStyle name="Calculation 2 10 2 6" xfId="3482" xr:uid="{00000000-0005-0000-0000-0000681A0000}"/>
    <cellStyle name="Calculation 2 10 2 6 2" xfId="23990" xr:uid="{00000000-0005-0000-0000-0000691A0000}"/>
    <cellStyle name="Calculation 2 10 2 7" xfId="3483" xr:uid="{00000000-0005-0000-0000-00006A1A0000}"/>
    <cellStyle name="Calculation 2 10 2 7 2" xfId="23991" xr:uid="{00000000-0005-0000-0000-00006B1A0000}"/>
    <cellStyle name="Calculation 2 10 2 8" xfId="3484" xr:uid="{00000000-0005-0000-0000-00006C1A0000}"/>
    <cellStyle name="Calculation 2 10 2 8 2" xfId="23992" xr:uid="{00000000-0005-0000-0000-00006D1A0000}"/>
    <cellStyle name="Calculation 2 10 2 9" xfId="23985" xr:uid="{00000000-0005-0000-0000-00006E1A0000}"/>
    <cellStyle name="Calculation 2 10 3" xfId="3485" xr:uid="{00000000-0005-0000-0000-00006F1A0000}"/>
    <cellStyle name="Calculation 2 10 3 2" xfId="3486" xr:uid="{00000000-0005-0000-0000-0000701A0000}"/>
    <cellStyle name="Calculation 2 10 3 2 2" xfId="23994" xr:uid="{00000000-0005-0000-0000-0000711A0000}"/>
    <cellStyle name="Calculation 2 10 3 3" xfId="3487" xr:uid="{00000000-0005-0000-0000-0000721A0000}"/>
    <cellStyle name="Calculation 2 10 3 3 2" xfId="23995" xr:uid="{00000000-0005-0000-0000-0000731A0000}"/>
    <cellStyle name="Calculation 2 10 3 4" xfId="3488" xr:uid="{00000000-0005-0000-0000-0000741A0000}"/>
    <cellStyle name="Calculation 2 10 3 4 2" xfId="23996" xr:uid="{00000000-0005-0000-0000-0000751A0000}"/>
    <cellStyle name="Calculation 2 10 3 5" xfId="3489" xr:uid="{00000000-0005-0000-0000-0000761A0000}"/>
    <cellStyle name="Calculation 2 10 3 5 2" xfId="23997" xr:uid="{00000000-0005-0000-0000-0000771A0000}"/>
    <cellStyle name="Calculation 2 10 3 6" xfId="3490" xr:uid="{00000000-0005-0000-0000-0000781A0000}"/>
    <cellStyle name="Calculation 2 10 3 6 2" xfId="23998" xr:uid="{00000000-0005-0000-0000-0000791A0000}"/>
    <cellStyle name="Calculation 2 10 3 7" xfId="3491" xr:uid="{00000000-0005-0000-0000-00007A1A0000}"/>
    <cellStyle name="Calculation 2 10 3 7 2" xfId="23999" xr:uid="{00000000-0005-0000-0000-00007B1A0000}"/>
    <cellStyle name="Calculation 2 10 3 8" xfId="23993" xr:uid="{00000000-0005-0000-0000-00007C1A0000}"/>
    <cellStyle name="Calculation 2 10 4" xfId="3492" xr:uid="{00000000-0005-0000-0000-00007D1A0000}"/>
    <cellStyle name="Calculation 2 10 4 2" xfId="3493" xr:uid="{00000000-0005-0000-0000-00007E1A0000}"/>
    <cellStyle name="Calculation 2 10 4 2 2" xfId="24001" xr:uid="{00000000-0005-0000-0000-00007F1A0000}"/>
    <cellStyle name="Calculation 2 10 4 3" xfId="24000" xr:uid="{00000000-0005-0000-0000-0000801A0000}"/>
    <cellStyle name="Calculation 2 10 5" xfId="3494" xr:uid="{00000000-0005-0000-0000-0000811A0000}"/>
    <cellStyle name="Calculation 2 10 5 2" xfId="24002" xr:uid="{00000000-0005-0000-0000-0000821A0000}"/>
    <cellStyle name="Calculation 2 10 6" xfId="3495" xr:uid="{00000000-0005-0000-0000-0000831A0000}"/>
    <cellStyle name="Calculation 2 10 6 2" xfId="24003" xr:uid="{00000000-0005-0000-0000-0000841A0000}"/>
    <cellStyle name="Calculation 2 10 7" xfId="3496" xr:uid="{00000000-0005-0000-0000-0000851A0000}"/>
    <cellStyle name="Calculation 2 10 7 2" xfId="24004" xr:uid="{00000000-0005-0000-0000-0000861A0000}"/>
    <cellStyle name="Calculation 2 10 8" xfId="3497" xr:uid="{00000000-0005-0000-0000-0000871A0000}"/>
    <cellStyle name="Calculation 2 10 8 2" xfId="24005" xr:uid="{00000000-0005-0000-0000-0000881A0000}"/>
    <cellStyle name="Calculation 2 10 9" xfId="3498" xr:uid="{00000000-0005-0000-0000-0000891A0000}"/>
    <cellStyle name="Calculation 2 10 9 2" xfId="24006" xr:uid="{00000000-0005-0000-0000-00008A1A0000}"/>
    <cellStyle name="Calculation 2 11" xfId="3499" xr:uid="{00000000-0005-0000-0000-00008B1A0000}"/>
    <cellStyle name="Calculation 2 11 10" xfId="3500" xr:uid="{00000000-0005-0000-0000-00008C1A0000}"/>
    <cellStyle name="Calculation 2 11 10 2" xfId="24008" xr:uid="{00000000-0005-0000-0000-00008D1A0000}"/>
    <cellStyle name="Calculation 2 11 11" xfId="24007" xr:uid="{00000000-0005-0000-0000-00008E1A0000}"/>
    <cellStyle name="Calculation 2 11 2" xfId="3501" xr:uid="{00000000-0005-0000-0000-00008F1A0000}"/>
    <cellStyle name="Calculation 2 11 2 2" xfId="3502" xr:uid="{00000000-0005-0000-0000-0000901A0000}"/>
    <cellStyle name="Calculation 2 11 2 2 2" xfId="24010" xr:uid="{00000000-0005-0000-0000-0000911A0000}"/>
    <cellStyle name="Calculation 2 11 2 3" xfId="3503" xr:uid="{00000000-0005-0000-0000-0000921A0000}"/>
    <cellStyle name="Calculation 2 11 2 3 2" xfId="24011" xr:uid="{00000000-0005-0000-0000-0000931A0000}"/>
    <cellStyle name="Calculation 2 11 2 4" xfId="3504" xr:uid="{00000000-0005-0000-0000-0000941A0000}"/>
    <cellStyle name="Calculation 2 11 2 4 2" xfId="24012" xr:uid="{00000000-0005-0000-0000-0000951A0000}"/>
    <cellStyle name="Calculation 2 11 2 5" xfId="3505" xr:uid="{00000000-0005-0000-0000-0000961A0000}"/>
    <cellStyle name="Calculation 2 11 2 5 2" xfId="24013" xr:uid="{00000000-0005-0000-0000-0000971A0000}"/>
    <cellStyle name="Calculation 2 11 2 6" xfId="3506" xr:uid="{00000000-0005-0000-0000-0000981A0000}"/>
    <cellStyle name="Calculation 2 11 2 6 2" xfId="24014" xr:uid="{00000000-0005-0000-0000-0000991A0000}"/>
    <cellStyle name="Calculation 2 11 2 7" xfId="3507" xr:uid="{00000000-0005-0000-0000-00009A1A0000}"/>
    <cellStyle name="Calculation 2 11 2 7 2" xfId="24015" xr:uid="{00000000-0005-0000-0000-00009B1A0000}"/>
    <cellStyle name="Calculation 2 11 2 8" xfId="3508" xr:uid="{00000000-0005-0000-0000-00009C1A0000}"/>
    <cellStyle name="Calculation 2 11 2 8 2" xfId="24016" xr:uid="{00000000-0005-0000-0000-00009D1A0000}"/>
    <cellStyle name="Calculation 2 11 2 9" xfId="24009" xr:uid="{00000000-0005-0000-0000-00009E1A0000}"/>
    <cellStyle name="Calculation 2 11 3" xfId="3509" xr:uid="{00000000-0005-0000-0000-00009F1A0000}"/>
    <cellStyle name="Calculation 2 11 3 2" xfId="3510" xr:uid="{00000000-0005-0000-0000-0000A01A0000}"/>
    <cellStyle name="Calculation 2 11 3 2 2" xfId="24018" xr:uid="{00000000-0005-0000-0000-0000A11A0000}"/>
    <cellStyle name="Calculation 2 11 3 3" xfId="3511" xr:uid="{00000000-0005-0000-0000-0000A21A0000}"/>
    <cellStyle name="Calculation 2 11 3 3 2" xfId="24019" xr:uid="{00000000-0005-0000-0000-0000A31A0000}"/>
    <cellStyle name="Calculation 2 11 3 4" xfId="3512" xr:uid="{00000000-0005-0000-0000-0000A41A0000}"/>
    <cellStyle name="Calculation 2 11 3 4 2" xfId="24020" xr:uid="{00000000-0005-0000-0000-0000A51A0000}"/>
    <cellStyle name="Calculation 2 11 3 5" xfId="3513" xr:uid="{00000000-0005-0000-0000-0000A61A0000}"/>
    <cellStyle name="Calculation 2 11 3 5 2" xfId="24021" xr:uid="{00000000-0005-0000-0000-0000A71A0000}"/>
    <cellStyle name="Calculation 2 11 3 6" xfId="3514" xr:uid="{00000000-0005-0000-0000-0000A81A0000}"/>
    <cellStyle name="Calculation 2 11 3 6 2" xfId="24022" xr:uid="{00000000-0005-0000-0000-0000A91A0000}"/>
    <cellStyle name="Calculation 2 11 3 7" xfId="3515" xr:uid="{00000000-0005-0000-0000-0000AA1A0000}"/>
    <cellStyle name="Calculation 2 11 3 7 2" xfId="24023" xr:uid="{00000000-0005-0000-0000-0000AB1A0000}"/>
    <cellStyle name="Calculation 2 11 3 8" xfId="24017" xr:uid="{00000000-0005-0000-0000-0000AC1A0000}"/>
    <cellStyle name="Calculation 2 11 4" xfId="3516" xr:uid="{00000000-0005-0000-0000-0000AD1A0000}"/>
    <cellStyle name="Calculation 2 11 4 2" xfId="3517" xr:uid="{00000000-0005-0000-0000-0000AE1A0000}"/>
    <cellStyle name="Calculation 2 11 4 2 2" xfId="24025" xr:uid="{00000000-0005-0000-0000-0000AF1A0000}"/>
    <cellStyle name="Calculation 2 11 4 3" xfId="24024" xr:uid="{00000000-0005-0000-0000-0000B01A0000}"/>
    <cellStyle name="Calculation 2 11 5" xfId="3518" xr:uid="{00000000-0005-0000-0000-0000B11A0000}"/>
    <cellStyle name="Calculation 2 11 5 2" xfId="24026" xr:uid="{00000000-0005-0000-0000-0000B21A0000}"/>
    <cellStyle name="Calculation 2 11 6" xfId="3519" xr:uid="{00000000-0005-0000-0000-0000B31A0000}"/>
    <cellStyle name="Calculation 2 11 6 2" xfId="24027" xr:uid="{00000000-0005-0000-0000-0000B41A0000}"/>
    <cellStyle name="Calculation 2 11 7" xfId="3520" xr:uid="{00000000-0005-0000-0000-0000B51A0000}"/>
    <cellStyle name="Calculation 2 11 7 2" xfId="24028" xr:uid="{00000000-0005-0000-0000-0000B61A0000}"/>
    <cellStyle name="Calculation 2 11 8" xfId="3521" xr:uid="{00000000-0005-0000-0000-0000B71A0000}"/>
    <cellStyle name="Calculation 2 11 8 2" xfId="24029" xr:uid="{00000000-0005-0000-0000-0000B81A0000}"/>
    <cellStyle name="Calculation 2 11 9" xfId="3522" xr:uid="{00000000-0005-0000-0000-0000B91A0000}"/>
    <cellStyle name="Calculation 2 11 9 2" xfId="24030" xr:uid="{00000000-0005-0000-0000-0000BA1A0000}"/>
    <cellStyle name="Calculation 2 12" xfId="3523" xr:uid="{00000000-0005-0000-0000-0000BB1A0000}"/>
    <cellStyle name="Calculation 2 12 10" xfId="3524" xr:uid="{00000000-0005-0000-0000-0000BC1A0000}"/>
    <cellStyle name="Calculation 2 12 10 2" xfId="24032" xr:uid="{00000000-0005-0000-0000-0000BD1A0000}"/>
    <cellStyle name="Calculation 2 12 11" xfId="24031" xr:uid="{00000000-0005-0000-0000-0000BE1A0000}"/>
    <cellStyle name="Calculation 2 12 2" xfId="3525" xr:uid="{00000000-0005-0000-0000-0000BF1A0000}"/>
    <cellStyle name="Calculation 2 12 2 2" xfId="3526" xr:uid="{00000000-0005-0000-0000-0000C01A0000}"/>
    <cellStyle name="Calculation 2 12 2 2 2" xfId="24034" xr:uid="{00000000-0005-0000-0000-0000C11A0000}"/>
    <cellStyle name="Calculation 2 12 2 3" xfId="3527" xr:uid="{00000000-0005-0000-0000-0000C21A0000}"/>
    <cellStyle name="Calculation 2 12 2 3 2" xfId="24035" xr:uid="{00000000-0005-0000-0000-0000C31A0000}"/>
    <cellStyle name="Calculation 2 12 2 4" xfId="3528" xr:uid="{00000000-0005-0000-0000-0000C41A0000}"/>
    <cellStyle name="Calculation 2 12 2 4 2" xfId="24036" xr:uid="{00000000-0005-0000-0000-0000C51A0000}"/>
    <cellStyle name="Calculation 2 12 2 5" xfId="3529" xr:uid="{00000000-0005-0000-0000-0000C61A0000}"/>
    <cellStyle name="Calculation 2 12 2 5 2" xfId="24037" xr:uid="{00000000-0005-0000-0000-0000C71A0000}"/>
    <cellStyle name="Calculation 2 12 2 6" xfId="3530" xr:uid="{00000000-0005-0000-0000-0000C81A0000}"/>
    <cellStyle name="Calculation 2 12 2 6 2" xfId="24038" xr:uid="{00000000-0005-0000-0000-0000C91A0000}"/>
    <cellStyle name="Calculation 2 12 2 7" xfId="3531" xr:uid="{00000000-0005-0000-0000-0000CA1A0000}"/>
    <cellStyle name="Calculation 2 12 2 7 2" xfId="24039" xr:uid="{00000000-0005-0000-0000-0000CB1A0000}"/>
    <cellStyle name="Calculation 2 12 2 8" xfId="3532" xr:uid="{00000000-0005-0000-0000-0000CC1A0000}"/>
    <cellStyle name="Calculation 2 12 2 8 2" xfId="24040" xr:uid="{00000000-0005-0000-0000-0000CD1A0000}"/>
    <cellStyle name="Calculation 2 12 2 9" xfId="24033" xr:uid="{00000000-0005-0000-0000-0000CE1A0000}"/>
    <cellStyle name="Calculation 2 12 3" xfId="3533" xr:uid="{00000000-0005-0000-0000-0000CF1A0000}"/>
    <cellStyle name="Calculation 2 12 3 2" xfId="3534" xr:uid="{00000000-0005-0000-0000-0000D01A0000}"/>
    <cellStyle name="Calculation 2 12 3 2 2" xfId="24042" xr:uid="{00000000-0005-0000-0000-0000D11A0000}"/>
    <cellStyle name="Calculation 2 12 3 3" xfId="3535" xr:uid="{00000000-0005-0000-0000-0000D21A0000}"/>
    <cellStyle name="Calculation 2 12 3 3 2" xfId="24043" xr:uid="{00000000-0005-0000-0000-0000D31A0000}"/>
    <cellStyle name="Calculation 2 12 3 4" xfId="3536" xr:uid="{00000000-0005-0000-0000-0000D41A0000}"/>
    <cellStyle name="Calculation 2 12 3 4 2" xfId="24044" xr:uid="{00000000-0005-0000-0000-0000D51A0000}"/>
    <cellStyle name="Calculation 2 12 3 5" xfId="3537" xr:uid="{00000000-0005-0000-0000-0000D61A0000}"/>
    <cellStyle name="Calculation 2 12 3 5 2" xfId="24045" xr:uid="{00000000-0005-0000-0000-0000D71A0000}"/>
    <cellStyle name="Calculation 2 12 3 6" xfId="3538" xr:uid="{00000000-0005-0000-0000-0000D81A0000}"/>
    <cellStyle name="Calculation 2 12 3 6 2" xfId="24046" xr:uid="{00000000-0005-0000-0000-0000D91A0000}"/>
    <cellStyle name="Calculation 2 12 3 7" xfId="3539" xr:uid="{00000000-0005-0000-0000-0000DA1A0000}"/>
    <cellStyle name="Calculation 2 12 3 7 2" xfId="24047" xr:uid="{00000000-0005-0000-0000-0000DB1A0000}"/>
    <cellStyle name="Calculation 2 12 3 8" xfId="24041" xr:uid="{00000000-0005-0000-0000-0000DC1A0000}"/>
    <cellStyle name="Calculation 2 12 4" xfId="3540" xr:uid="{00000000-0005-0000-0000-0000DD1A0000}"/>
    <cellStyle name="Calculation 2 12 4 2" xfId="3541" xr:uid="{00000000-0005-0000-0000-0000DE1A0000}"/>
    <cellStyle name="Calculation 2 12 4 2 2" xfId="24049" xr:uid="{00000000-0005-0000-0000-0000DF1A0000}"/>
    <cellStyle name="Calculation 2 12 4 3" xfId="24048" xr:uid="{00000000-0005-0000-0000-0000E01A0000}"/>
    <cellStyle name="Calculation 2 12 5" xfId="3542" xr:uid="{00000000-0005-0000-0000-0000E11A0000}"/>
    <cellStyle name="Calculation 2 12 5 2" xfId="24050" xr:uid="{00000000-0005-0000-0000-0000E21A0000}"/>
    <cellStyle name="Calculation 2 12 6" xfId="3543" xr:uid="{00000000-0005-0000-0000-0000E31A0000}"/>
    <cellStyle name="Calculation 2 12 6 2" xfId="24051" xr:uid="{00000000-0005-0000-0000-0000E41A0000}"/>
    <cellStyle name="Calculation 2 12 7" xfId="3544" xr:uid="{00000000-0005-0000-0000-0000E51A0000}"/>
    <cellStyle name="Calculation 2 12 7 2" xfId="24052" xr:uid="{00000000-0005-0000-0000-0000E61A0000}"/>
    <cellStyle name="Calculation 2 12 8" xfId="3545" xr:uid="{00000000-0005-0000-0000-0000E71A0000}"/>
    <cellStyle name="Calculation 2 12 8 2" xfId="24053" xr:uid="{00000000-0005-0000-0000-0000E81A0000}"/>
    <cellStyle name="Calculation 2 12 9" xfId="3546" xr:uid="{00000000-0005-0000-0000-0000E91A0000}"/>
    <cellStyle name="Calculation 2 12 9 2" xfId="24054" xr:uid="{00000000-0005-0000-0000-0000EA1A0000}"/>
    <cellStyle name="Calculation 2 13" xfId="3547" xr:uid="{00000000-0005-0000-0000-0000EB1A0000}"/>
    <cellStyle name="Calculation 2 13 10" xfId="3548" xr:uid="{00000000-0005-0000-0000-0000EC1A0000}"/>
    <cellStyle name="Calculation 2 13 10 2" xfId="24056" xr:uid="{00000000-0005-0000-0000-0000ED1A0000}"/>
    <cellStyle name="Calculation 2 13 11" xfId="24055" xr:uid="{00000000-0005-0000-0000-0000EE1A0000}"/>
    <cellStyle name="Calculation 2 13 2" xfId="3549" xr:uid="{00000000-0005-0000-0000-0000EF1A0000}"/>
    <cellStyle name="Calculation 2 13 2 2" xfId="3550" xr:uid="{00000000-0005-0000-0000-0000F01A0000}"/>
    <cellStyle name="Calculation 2 13 2 2 2" xfId="24058" xr:uid="{00000000-0005-0000-0000-0000F11A0000}"/>
    <cellStyle name="Calculation 2 13 2 3" xfId="3551" xr:uid="{00000000-0005-0000-0000-0000F21A0000}"/>
    <cellStyle name="Calculation 2 13 2 3 2" xfId="24059" xr:uid="{00000000-0005-0000-0000-0000F31A0000}"/>
    <cellStyle name="Calculation 2 13 2 4" xfId="3552" xr:uid="{00000000-0005-0000-0000-0000F41A0000}"/>
    <cellStyle name="Calculation 2 13 2 4 2" xfId="24060" xr:uid="{00000000-0005-0000-0000-0000F51A0000}"/>
    <cellStyle name="Calculation 2 13 2 5" xfId="3553" xr:uid="{00000000-0005-0000-0000-0000F61A0000}"/>
    <cellStyle name="Calculation 2 13 2 5 2" xfId="24061" xr:uid="{00000000-0005-0000-0000-0000F71A0000}"/>
    <cellStyle name="Calculation 2 13 2 6" xfId="3554" xr:uid="{00000000-0005-0000-0000-0000F81A0000}"/>
    <cellStyle name="Calculation 2 13 2 6 2" xfId="24062" xr:uid="{00000000-0005-0000-0000-0000F91A0000}"/>
    <cellStyle name="Calculation 2 13 2 7" xfId="3555" xr:uid="{00000000-0005-0000-0000-0000FA1A0000}"/>
    <cellStyle name="Calculation 2 13 2 7 2" xfId="24063" xr:uid="{00000000-0005-0000-0000-0000FB1A0000}"/>
    <cellStyle name="Calculation 2 13 2 8" xfId="3556" xr:uid="{00000000-0005-0000-0000-0000FC1A0000}"/>
    <cellStyle name="Calculation 2 13 2 8 2" xfId="24064" xr:uid="{00000000-0005-0000-0000-0000FD1A0000}"/>
    <cellStyle name="Calculation 2 13 2 9" xfId="24057" xr:uid="{00000000-0005-0000-0000-0000FE1A0000}"/>
    <cellStyle name="Calculation 2 13 3" xfId="3557" xr:uid="{00000000-0005-0000-0000-0000FF1A0000}"/>
    <cellStyle name="Calculation 2 13 3 2" xfId="3558" xr:uid="{00000000-0005-0000-0000-0000001B0000}"/>
    <cellStyle name="Calculation 2 13 3 2 2" xfId="24066" xr:uid="{00000000-0005-0000-0000-0000011B0000}"/>
    <cellStyle name="Calculation 2 13 3 3" xfId="3559" xr:uid="{00000000-0005-0000-0000-0000021B0000}"/>
    <cellStyle name="Calculation 2 13 3 3 2" xfId="24067" xr:uid="{00000000-0005-0000-0000-0000031B0000}"/>
    <cellStyle name="Calculation 2 13 3 4" xfId="3560" xr:uid="{00000000-0005-0000-0000-0000041B0000}"/>
    <cellStyle name="Calculation 2 13 3 4 2" xfId="24068" xr:uid="{00000000-0005-0000-0000-0000051B0000}"/>
    <cellStyle name="Calculation 2 13 3 5" xfId="3561" xr:uid="{00000000-0005-0000-0000-0000061B0000}"/>
    <cellStyle name="Calculation 2 13 3 5 2" xfId="24069" xr:uid="{00000000-0005-0000-0000-0000071B0000}"/>
    <cellStyle name="Calculation 2 13 3 6" xfId="3562" xr:uid="{00000000-0005-0000-0000-0000081B0000}"/>
    <cellStyle name="Calculation 2 13 3 6 2" xfId="24070" xr:uid="{00000000-0005-0000-0000-0000091B0000}"/>
    <cellStyle name="Calculation 2 13 3 7" xfId="3563" xr:uid="{00000000-0005-0000-0000-00000A1B0000}"/>
    <cellStyle name="Calculation 2 13 3 7 2" xfId="24071" xr:uid="{00000000-0005-0000-0000-00000B1B0000}"/>
    <cellStyle name="Calculation 2 13 3 8" xfId="24065" xr:uid="{00000000-0005-0000-0000-00000C1B0000}"/>
    <cellStyle name="Calculation 2 13 4" xfId="3564" xr:uid="{00000000-0005-0000-0000-00000D1B0000}"/>
    <cellStyle name="Calculation 2 13 4 2" xfId="3565" xr:uid="{00000000-0005-0000-0000-00000E1B0000}"/>
    <cellStyle name="Calculation 2 13 4 2 2" xfId="24073" xr:uid="{00000000-0005-0000-0000-00000F1B0000}"/>
    <cellStyle name="Calculation 2 13 4 3" xfId="24072" xr:uid="{00000000-0005-0000-0000-0000101B0000}"/>
    <cellStyle name="Calculation 2 13 5" xfId="3566" xr:uid="{00000000-0005-0000-0000-0000111B0000}"/>
    <cellStyle name="Calculation 2 13 5 2" xfId="24074" xr:uid="{00000000-0005-0000-0000-0000121B0000}"/>
    <cellStyle name="Calculation 2 13 6" xfId="3567" xr:uid="{00000000-0005-0000-0000-0000131B0000}"/>
    <cellStyle name="Calculation 2 13 6 2" xfId="24075" xr:uid="{00000000-0005-0000-0000-0000141B0000}"/>
    <cellStyle name="Calculation 2 13 7" xfId="3568" xr:uid="{00000000-0005-0000-0000-0000151B0000}"/>
    <cellStyle name="Calculation 2 13 7 2" xfId="24076" xr:uid="{00000000-0005-0000-0000-0000161B0000}"/>
    <cellStyle name="Calculation 2 13 8" xfId="3569" xr:uid="{00000000-0005-0000-0000-0000171B0000}"/>
    <cellStyle name="Calculation 2 13 8 2" xfId="24077" xr:uid="{00000000-0005-0000-0000-0000181B0000}"/>
    <cellStyle name="Calculation 2 13 9" xfId="3570" xr:uid="{00000000-0005-0000-0000-0000191B0000}"/>
    <cellStyle name="Calculation 2 13 9 2" xfId="24078" xr:uid="{00000000-0005-0000-0000-00001A1B0000}"/>
    <cellStyle name="Calculation 2 14" xfId="3571" xr:uid="{00000000-0005-0000-0000-00001B1B0000}"/>
    <cellStyle name="Calculation 2 14 10" xfId="3572" xr:uid="{00000000-0005-0000-0000-00001C1B0000}"/>
    <cellStyle name="Calculation 2 14 10 2" xfId="24080" xr:uid="{00000000-0005-0000-0000-00001D1B0000}"/>
    <cellStyle name="Calculation 2 14 11" xfId="24079" xr:uid="{00000000-0005-0000-0000-00001E1B0000}"/>
    <cellStyle name="Calculation 2 14 2" xfId="3573" xr:uid="{00000000-0005-0000-0000-00001F1B0000}"/>
    <cellStyle name="Calculation 2 14 2 2" xfId="3574" xr:uid="{00000000-0005-0000-0000-0000201B0000}"/>
    <cellStyle name="Calculation 2 14 2 2 2" xfId="24082" xr:uid="{00000000-0005-0000-0000-0000211B0000}"/>
    <cellStyle name="Calculation 2 14 2 3" xfId="3575" xr:uid="{00000000-0005-0000-0000-0000221B0000}"/>
    <cellStyle name="Calculation 2 14 2 3 2" xfId="24083" xr:uid="{00000000-0005-0000-0000-0000231B0000}"/>
    <cellStyle name="Calculation 2 14 2 4" xfId="3576" xr:uid="{00000000-0005-0000-0000-0000241B0000}"/>
    <cellStyle name="Calculation 2 14 2 4 2" xfId="24084" xr:uid="{00000000-0005-0000-0000-0000251B0000}"/>
    <cellStyle name="Calculation 2 14 2 5" xfId="3577" xr:uid="{00000000-0005-0000-0000-0000261B0000}"/>
    <cellStyle name="Calculation 2 14 2 5 2" xfId="24085" xr:uid="{00000000-0005-0000-0000-0000271B0000}"/>
    <cellStyle name="Calculation 2 14 2 6" xfId="3578" xr:uid="{00000000-0005-0000-0000-0000281B0000}"/>
    <cellStyle name="Calculation 2 14 2 6 2" xfId="24086" xr:uid="{00000000-0005-0000-0000-0000291B0000}"/>
    <cellStyle name="Calculation 2 14 2 7" xfId="3579" xr:uid="{00000000-0005-0000-0000-00002A1B0000}"/>
    <cellStyle name="Calculation 2 14 2 7 2" xfId="24087" xr:uid="{00000000-0005-0000-0000-00002B1B0000}"/>
    <cellStyle name="Calculation 2 14 2 8" xfId="3580" xr:uid="{00000000-0005-0000-0000-00002C1B0000}"/>
    <cellStyle name="Calculation 2 14 2 8 2" xfId="24088" xr:uid="{00000000-0005-0000-0000-00002D1B0000}"/>
    <cellStyle name="Calculation 2 14 2 9" xfId="24081" xr:uid="{00000000-0005-0000-0000-00002E1B0000}"/>
    <cellStyle name="Calculation 2 14 3" xfId="3581" xr:uid="{00000000-0005-0000-0000-00002F1B0000}"/>
    <cellStyle name="Calculation 2 14 3 2" xfId="3582" xr:uid="{00000000-0005-0000-0000-0000301B0000}"/>
    <cellStyle name="Calculation 2 14 3 2 2" xfId="24090" xr:uid="{00000000-0005-0000-0000-0000311B0000}"/>
    <cellStyle name="Calculation 2 14 3 3" xfId="3583" xr:uid="{00000000-0005-0000-0000-0000321B0000}"/>
    <cellStyle name="Calculation 2 14 3 3 2" xfId="24091" xr:uid="{00000000-0005-0000-0000-0000331B0000}"/>
    <cellStyle name="Calculation 2 14 3 4" xfId="3584" xr:uid="{00000000-0005-0000-0000-0000341B0000}"/>
    <cellStyle name="Calculation 2 14 3 4 2" xfId="24092" xr:uid="{00000000-0005-0000-0000-0000351B0000}"/>
    <cellStyle name="Calculation 2 14 3 5" xfId="3585" xr:uid="{00000000-0005-0000-0000-0000361B0000}"/>
    <cellStyle name="Calculation 2 14 3 5 2" xfId="24093" xr:uid="{00000000-0005-0000-0000-0000371B0000}"/>
    <cellStyle name="Calculation 2 14 3 6" xfId="3586" xr:uid="{00000000-0005-0000-0000-0000381B0000}"/>
    <cellStyle name="Calculation 2 14 3 6 2" xfId="24094" xr:uid="{00000000-0005-0000-0000-0000391B0000}"/>
    <cellStyle name="Calculation 2 14 3 7" xfId="3587" xr:uid="{00000000-0005-0000-0000-00003A1B0000}"/>
    <cellStyle name="Calculation 2 14 3 7 2" xfId="24095" xr:uid="{00000000-0005-0000-0000-00003B1B0000}"/>
    <cellStyle name="Calculation 2 14 3 8" xfId="24089" xr:uid="{00000000-0005-0000-0000-00003C1B0000}"/>
    <cellStyle name="Calculation 2 14 4" xfId="3588" xr:uid="{00000000-0005-0000-0000-00003D1B0000}"/>
    <cellStyle name="Calculation 2 14 4 2" xfId="3589" xr:uid="{00000000-0005-0000-0000-00003E1B0000}"/>
    <cellStyle name="Calculation 2 14 4 2 2" xfId="24097" xr:uid="{00000000-0005-0000-0000-00003F1B0000}"/>
    <cellStyle name="Calculation 2 14 4 3" xfId="24096" xr:uid="{00000000-0005-0000-0000-0000401B0000}"/>
    <cellStyle name="Calculation 2 14 5" xfId="3590" xr:uid="{00000000-0005-0000-0000-0000411B0000}"/>
    <cellStyle name="Calculation 2 14 5 2" xfId="24098" xr:uid="{00000000-0005-0000-0000-0000421B0000}"/>
    <cellStyle name="Calculation 2 14 6" xfId="3591" xr:uid="{00000000-0005-0000-0000-0000431B0000}"/>
    <cellStyle name="Calculation 2 14 6 2" xfId="24099" xr:uid="{00000000-0005-0000-0000-0000441B0000}"/>
    <cellStyle name="Calculation 2 14 7" xfId="3592" xr:uid="{00000000-0005-0000-0000-0000451B0000}"/>
    <cellStyle name="Calculation 2 14 7 2" xfId="24100" xr:uid="{00000000-0005-0000-0000-0000461B0000}"/>
    <cellStyle name="Calculation 2 14 8" xfId="3593" xr:uid="{00000000-0005-0000-0000-0000471B0000}"/>
    <cellStyle name="Calculation 2 14 8 2" xfId="24101" xr:uid="{00000000-0005-0000-0000-0000481B0000}"/>
    <cellStyle name="Calculation 2 14 9" xfId="3594" xr:uid="{00000000-0005-0000-0000-0000491B0000}"/>
    <cellStyle name="Calculation 2 14 9 2" xfId="24102" xr:uid="{00000000-0005-0000-0000-00004A1B0000}"/>
    <cellStyle name="Calculation 2 15" xfId="3595" xr:uid="{00000000-0005-0000-0000-00004B1B0000}"/>
    <cellStyle name="Calculation 2 15 10" xfId="3596" xr:uid="{00000000-0005-0000-0000-00004C1B0000}"/>
    <cellStyle name="Calculation 2 15 10 2" xfId="24104" xr:uid="{00000000-0005-0000-0000-00004D1B0000}"/>
    <cellStyle name="Calculation 2 15 11" xfId="24103" xr:uid="{00000000-0005-0000-0000-00004E1B0000}"/>
    <cellStyle name="Calculation 2 15 2" xfId="3597" xr:uid="{00000000-0005-0000-0000-00004F1B0000}"/>
    <cellStyle name="Calculation 2 15 2 2" xfId="3598" xr:uid="{00000000-0005-0000-0000-0000501B0000}"/>
    <cellStyle name="Calculation 2 15 2 2 2" xfId="24106" xr:uid="{00000000-0005-0000-0000-0000511B0000}"/>
    <cellStyle name="Calculation 2 15 2 3" xfId="3599" xr:uid="{00000000-0005-0000-0000-0000521B0000}"/>
    <cellStyle name="Calculation 2 15 2 3 2" xfId="24107" xr:uid="{00000000-0005-0000-0000-0000531B0000}"/>
    <cellStyle name="Calculation 2 15 2 4" xfId="3600" xr:uid="{00000000-0005-0000-0000-0000541B0000}"/>
    <cellStyle name="Calculation 2 15 2 4 2" xfId="24108" xr:uid="{00000000-0005-0000-0000-0000551B0000}"/>
    <cellStyle name="Calculation 2 15 2 5" xfId="3601" xr:uid="{00000000-0005-0000-0000-0000561B0000}"/>
    <cellStyle name="Calculation 2 15 2 5 2" xfId="24109" xr:uid="{00000000-0005-0000-0000-0000571B0000}"/>
    <cellStyle name="Calculation 2 15 2 6" xfId="3602" xr:uid="{00000000-0005-0000-0000-0000581B0000}"/>
    <cellStyle name="Calculation 2 15 2 6 2" xfId="24110" xr:uid="{00000000-0005-0000-0000-0000591B0000}"/>
    <cellStyle name="Calculation 2 15 2 7" xfId="3603" xr:uid="{00000000-0005-0000-0000-00005A1B0000}"/>
    <cellStyle name="Calculation 2 15 2 7 2" xfId="24111" xr:uid="{00000000-0005-0000-0000-00005B1B0000}"/>
    <cellStyle name="Calculation 2 15 2 8" xfId="3604" xr:uid="{00000000-0005-0000-0000-00005C1B0000}"/>
    <cellStyle name="Calculation 2 15 2 8 2" xfId="24112" xr:uid="{00000000-0005-0000-0000-00005D1B0000}"/>
    <cellStyle name="Calculation 2 15 2 9" xfId="24105" xr:uid="{00000000-0005-0000-0000-00005E1B0000}"/>
    <cellStyle name="Calculation 2 15 3" xfId="3605" xr:uid="{00000000-0005-0000-0000-00005F1B0000}"/>
    <cellStyle name="Calculation 2 15 3 2" xfId="3606" xr:uid="{00000000-0005-0000-0000-0000601B0000}"/>
    <cellStyle name="Calculation 2 15 3 2 2" xfId="24114" xr:uid="{00000000-0005-0000-0000-0000611B0000}"/>
    <cellStyle name="Calculation 2 15 3 3" xfId="3607" xr:uid="{00000000-0005-0000-0000-0000621B0000}"/>
    <cellStyle name="Calculation 2 15 3 3 2" xfId="24115" xr:uid="{00000000-0005-0000-0000-0000631B0000}"/>
    <cellStyle name="Calculation 2 15 3 4" xfId="3608" xr:uid="{00000000-0005-0000-0000-0000641B0000}"/>
    <cellStyle name="Calculation 2 15 3 4 2" xfId="24116" xr:uid="{00000000-0005-0000-0000-0000651B0000}"/>
    <cellStyle name="Calculation 2 15 3 5" xfId="3609" xr:uid="{00000000-0005-0000-0000-0000661B0000}"/>
    <cellStyle name="Calculation 2 15 3 5 2" xfId="24117" xr:uid="{00000000-0005-0000-0000-0000671B0000}"/>
    <cellStyle name="Calculation 2 15 3 6" xfId="3610" xr:uid="{00000000-0005-0000-0000-0000681B0000}"/>
    <cellStyle name="Calculation 2 15 3 6 2" xfId="24118" xr:uid="{00000000-0005-0000-0000-0000691B0000}"/>
    <cellStyle name="Calculation 2 15 3 7" xfId="3611" xr:uid="{00000000-0005-0000-0000-00006A1B0000}"/>
    <cellStyle name="Calculation 2 15 3 7 2" xfId="24119" xr:uid="{00000000-0005-0000-0000-00006B1B0000}"/>
    <cellStyle name="Calculation 2 15 3 8" xfId="24113" xr:uid="{00000000-0005-0000-0000-00006C1B0000}"/>
    <cellStyle name="Calculation 2 15 4" xfId="3612" xr:uid="{00000000-0005-0000-0000-00006D1B0000}"/>
    <cellStyle name="Calculation 2 15 4 2" xfId="3613" xr:uid="{00000000-0005-0000-0000-00006E1B0000}"/>
    <cellStyle name="Calculation 2 15 4 2 2" xfId="24121" xr:uid="{00000000-0005-0000-0000-00006F1B0000}"/>
    <cellStyle name="Calculation 2 15 4 3" xfId="24120" xr:uid="{00000000-0005-0000-0000-0000701B0000}"/>
    <cellStyle name="Calculation 2 15 5" xfId="3614" xr:uid="{00000000-0005-0000-0000-0000711B0000}"/>
    <cellStyle name="Calculation 2 15 5 2" xfId="24122" xr:uid="{00000000-0005-0000-0000-0000721B0000}"/>
    <cellStyle name="Calculation 2 15 6" xfId="3615" xr:uid="{00000000-0005-0000-0000-0000731B0000}"/>
    <cellStyle name="Calculation 2 15 6 2" xfId="24123" xr:uid="{00000000-0005-0000-0000-0000741B0000}"/>
    <cellStyle name="Calculation 2 15 7" xfId="3616" xr:uid="{00000000-0005-0000-0000-0000751B0000}"/>
    <cellStyle name="Calculation 2 15 7 2" xfId="24124" xr:uid="{00000000-0005-0000-0000-0000761B0000}"/>
    <cellStyle name="Calculation 2 15 8" xfId="3617" xr:uid="{00000000-0005-0000-0000-0000771B0000}"/>
    <cellStyle name="Calculation 2 15 8 2" xfId="24125" xr:uid="{00000000-0005-0000-0000-0000781B0000}"/>
    <cellStyle name="Calculation 2 15 9" xfId="3618" xr:uid="{00000000-0005-0000-0000-0000791B0000}"/>
    <cellStyle name="Calculation 2 15 9 2" xfId="24126" xr:uid="{00000000-0005-0000-0000-00007A1B0000}"/>
    <cellStyle name="Calculation 2 16" xfId="3619" xr:uid="{00000000-0005-0000-0000-00007B1B0000}"/>
    <cellStyle name="Calculation 2 16 2" xfId="3620" xr:uid="{00000000-0005-0000-0000-00007C1B0000}"/>
    <cellStyle name="Calculation 2 16 2 2" xfId="24128" xr:uid="{00000000-0005-0000-0000-00007D1B0000}"/>
    <cellStyle name="Calculation 2 16 3" xfId="3621" xr:uid="{00000000-0005-0000-0000-00007E1B0000}"/>
    <cellStyle name="Calculation 2 16 3 2" xfId="24129" xr:uid="{00000000-0005-0000-0000-00007F1B0000}"/>
    <cellStyle name="Calculation 2 16 4" xfId="3622" xr:uid="{00000000-0005-0000-0000-0000801B0000}"/>
    <cellStyle name="Calculation 2 16 4 2" xfId="24130" xr:uid="{00000000-0005-0000-0000-0000811B0000}"/>
    <cellStyle name="Calculation 2 16 5" xfId="3623" xr:uid="{00000000-0005-0000-0000-0000821B0000}"/>
    <cellStyle name="Calculation 2 16 5 2" xfId="24131" xr:uid="{00000000-0005-0000-0000-0000831B0000}"/>
    <cellStyle name="Calculation 2 16 6" xfId="3624" xr:uid="{00000000-0005-0000-0000-0000841B0000}"/>
    <cellStyle name="Calculation 2 16 6 2" xfId="24132" xr:uid="{00000000-0005-0000-0000-0000851B0000}"/>
    <cellStyle name="Calculation 2 16 7" xfId="3625" xr:uid="{00000000-0005-0000-0000-0000861B0000}"/>
    <cellStyle name="Calculation 2 16 7 2" xfId="24133" xr:uid="{00000000-0005-0000-0000-0000871B0000}"/>
    <cellStyle name="Calculation 2 16 8" xfId="3626" xr:uid="{00000000-0005-0000-0000-0000881B0000}"/>
    <cellStyle name="Calculation 2 16 8 2" xfId="24134" xr:uid="{00000000-0005-0000-0000-0000891B0000}"/>
    <cellStyle name="Calculation 2 16 9" xfId="24127" xr:uid="{00000000-0005-0000-0000-00008A1B0000}"/>
    <cellStyle name="Calculation 2 17" xfId="3627" xr:uid="{00000000-0005-0000-0000-00008B1B0000}"/>
    <cellStyle name="Calculation 2 17 2" xfId="3628" xr:uid="{00000000-0005-0000-0000-00008C1B0000}"/>
    <cellStyle name="Calculation 2 17 2 2" xfId="24136" xr:uid="{00000000-0005-0000-0000-00008D1B0000}"/>
    <cellStyle name="Calculation 2 17 3" xfId="3629" xr:uid="{00000000-0005-0000-0000-00008E1B0000}"/>
    <cellStyle name="Calculation 2 17 3 2" xfId="24137" xr:uid="{00000000-0005-0000-0000-00008F1B0000}"/>
    <cellStyle name="Calculation 2 17 4" xfId="3630" xr:uid="{00000000-0005-0000-0000-0000901B0000}"/>
    <cellStyle name="Calculation 2 17 4 2" xfId="24138" xr:uid="{00000000-0005-0000-0000-0000911B0000}"/>
    <cellStyle name="Calculation 2 17 5" xfId="3631" xr:uid="{00000000-0005-0000-0000-0000921B0000}"/>
    <cellStyle name="Calculation 2 17 5 2" xfId="24139" xr:uid="{00000000-0005-0000-0000-0000931B0000}"/>
    <cellStyle name="Calculation 2 17 6" xfId="3632" xr:uid="{00000000-0005-0000-0000-0000941B0000}"/>
    <cellStyle name="Calculation 2 17 6 2" xfId="24140" xr:uid="{00000000-0005-0000-0000-0000951B0000}"/>
    <cellStyle name="Calculation 2 17 7" xfId="3633" xr:uid="{00000000-0005-0000-0000-0000961B0000}"/>
    <cellStyle name="Calculation 2 17 7 2" xfId="24141" xr:uid="{00000000-0005-0000-0000-0000971B0000}"/>
    <cellStyle name="Calculation 2 17 8" xfId="24135" xr:uid="{00000000-0005-0000-0000-0000981B0000}"/>
    <cellStyle name="Calculation 2 18" xfId="3634" xr:uid="{00000000-0005-0000-0000-0000991B0000}"/>
    <cellStyle name="Calculation 2 18 2" xfId="3635" xr:uid="{00000000-0005-0000-0000-00009A1B0000}"/>
    <cellStyle name="Calculation 2 18 2 2" xfId="24143" xr:uid="{00000000-0005-0000-0000-00009B1B0000}"/>
    <cellStyle name="Calculation 2 18 3" xfId="24142" xr:uid="{00000000-0005-0000-0000-00009C1B0000}"/>
    <cellStyle name="Calculation 2 19" xfId="3636" xr:uid="{00000000-0005-0000-0000-00009D1B0000}"/>
    <cellStyle name="Calculation 2 19 2" xfId="24144" xr:uid="{00000000-0005-0000-0000-00009E1B0000}"/>
    <cellStyle name="Calculation 2 2" xfId="3637" xr:uid="{00000000-0005-0000-0000-00009F1B0000}"/>
    <cellStyle name="Calculation 2 2 10" xfId="3638" xr:uid="{00000000-0005-0000-0000-0000A01B0000}"/>
    <cellStyle name="Calculation 2 2 10 2" xfId="24146" xr:uid="{00000000-0005-0000-0000-0000A11B0000}"/>
    <cellStyle name="Calculation 2 2 11" xfId="3639" xr:uid="{00000000-0005-0000-0000-0000A21B0000}"/>
    <cellStyle name="Calculation 2 2 11 2" xfId="24147" xr:uid="{00000000-0005-0000-0000-0000A31B0000}"/>
    <cellStyle name="Calculation 2 2 12" xfId="3640" xr:uid="{00000000-0005-0000-0000-0000A41B0000}"/>
    <cellStyle name="Calculation 2 2 12 2" xfId="24148" xr:uid="{00000000-0005-0000-0000-0000A51B0000}"/>
    <cellStyle name="Calculation 2 2 13" xfId="3641" xr:uid="{00000000-0005-0000-0000-0000A61B0000}"/>
    <cellStyle name="Calculation 2 2 13 2" xfId="24149" xr:uid="{00000000-0005-0000-0000-0000A71B0000}"/>
    <cellStyle name="Calculation 2 2 14" xfId="24145" xr:uid="{00000000-0005-0000-0000-0000A81B0000}"/>
    <cellStyle name="Calculation 2 2 2" xfId="3642" xr:uid="{00000000-0005-0000-0000-0000A91B0000}"/>
    <cellStyle name="Calculation 2 2 2 10" xfId="3643" xr:uid="{00000000-0005-0000-0000-0000AA1B0000}"/>
    <cellStyle name="Calculation 2 2 2 10 2" xfId="24151" xr:uid="{00000000-0005-0000-0000-0000AB1B0000}"/>
    <cellStyle name="Calculation 2 2 2 11" xfId="24150" xr:uid="{00000000-0005-0000-0000-0000AC1B0000}"/>
    <cellStyle name="Calculation 2 2 2 2" xfId="3644" xr:uid="{00000000-0005-0000-0000-0000AD1B0000}"/>
    <cellStyle name="Calculation 2 2 2 2 2" xfId="3645" xr:uid="{00000000-0005-0000-0000-0000AE1B0000}"/>
    <cellStyle name="Calculation 2 2 2 2 2 2" xfId="24153" xr:uid="{00000000-0005-0000-0000-0000AF1B0000}"/>
    <cellStyle name="Calculation 2 2 2 2 3" xfId="3646" xr:uid="{00000000-0005-0000-0000-0000B01B0000}"/>
    <cellStyle name="Calculation 2 2 2 2 3 2" xfId="24154" xr:uid="{00000000-0005-0000-0000-0000B11B0000}"/>
    <cellStyle name="Calculation 2 2 2 2 4" xfId="3647" xr:uid="{00000000-0005-0000-0000-0000B21B0000}"/>
    <cellStyle name="Calculation 2 2 2 2 4 2" xfId="24155" xr:uid="{00000000-0005-0000-0000-0000B31B0000}"/>
    <cellStyle name="Calculation 2 2 2 2 5" xfId="3648" xr:uid="{00000000-0005-0000-0000-0000B41B0000}"/>
    <cellStyle name="Calculation 2 2 2 2 5 2" xfId="24156" xr:uid="{00000000-0005-0000-0000-0000B51B0000}"/>
    <cellStyle name="Calculation 2 2 2 2 6" xfId="3649" xr:uid="{00000000-0005-0000-0000-0000B61B0000}"/>
    <cellStyle name="Calculation 2 2 2 2 6 2" xfId="24157" xr:uid="{00000000-0005-0000-0000-0000B71B0000}"/>
    <cellStyle name="Calculation 2 2 2 2 7" xfId="3650" xr:uid="{00000000-0005-0000-0000-0000B81B0000}"/>
    <cellStyle name="Calculation 2 2 2 2 7 2" xfId="24158" xr:uid="{00000000-0005-0000-0000-0000B91B0000}"/>
    <cellStyle name="Calculation 2 2 2 2 8" xfId="3651" xr:uid="{00000000-0005-0000-0000-0000BA1B0000}"/>
    <cellStyle name="Calculation 2 2 2 2 8 2" xfId="24159" xr:uid="{00000000-0005-0000-0000-0000BB1B0000}"/>
    <cellStyle name="Calculation 2 2 2 2 9" xfId="24152" xr:uid="{00000000-0005-0000-0000-0000BC1B0000}"/>
    <cellStyle name="Calculation 2 2 2 3" xfId="3652" xr:uid="{00000000-0005-0000-0000-0000BD1B0000}"/>
    <cellStyle name="Calculation 2 2 2 3 2" xfId="3653" xr:uid="{00000000-0005-0000-0000-0000BE1B0000}"/>
    <cellStyle name="Calculation 2 2 2 3 2 2" xfId="24161" xr:uid="{00000000-0005-0000-0000-0000BF1B0000}"/>
    <cellStyle name="Calculation 2 2 2 3 3" xfId="3654" xr:uid="{00000000-0005-0000-0000-0000C01B0000}"/>
    <cellStyle name="Calculation 2 2 2 3 3 2" xfId="24162" xr:uid="{00000000-0005-0000-0000-0000C11B0000}"/>
    <cellStyle name="Calculation 2 2 2 3 4" xfId="3655" xr:uid="{00000000-0005-0000-0000-0000C21B0000}"/>
    <cellStyle name="Calculation 2 2 2 3 4 2" xfId="24163" xr:uid="{00000000-0005-0000-0000-0000C31B0000}"/>
    <cellStyle name="Calculation 2 2 2 3 5" xfId="3656" xr:uid="{00000000-0005-0000-0000-0000C41B0000}"/>
    <cellStyle name="Calculation 2 2 2 3 5 2" xfId="24164" xr:uid="{00000000-0005-0000-0000-0000C51B0000}"/>
    <cellStyle name="Calculation 2 2 2 3 6" xfId="3657" xr:uid="{00000000-0005-0000-0000-0000C61B0000}"/>
    <cellStyle name="Calculation 2 2 2 3 6 2" xfId="24165" xr:uid="{00000000-0005-0000-0000-0000C71B0000}"/>
    <cellStyle name="Calculation 2 2 2 3 7" xfId="3658" xr:uid="{00000000-0005-0000-0000-0000C81B0000}"/>
    <cellStyle name="Calculation 2 2 2 3 7 2" xfId="24166" xr:uid="{00000000-0005-0000-0000-0000C91B0000}"/>
    <cellStyle name="Calculation 2 2 2 3 8" xfId="24160" xr:uid="{00000000-0005-0000-0000-0000CA1B0000}"/>
    <cellStyle name="Calculation 2 2 2 4" xfId="3659" xr:uid="{00000000-0005-0000-0000-0000CB1B0000}"/>
    <cellStyle name="Calculation 2 2 2 4 2" xfId="3660" xr:uid="{00000000-0005-0000-0000-0000CC1B0000}"/>
    <cellStyle name="Calculation 2 2 2 4 2 2" xfId="24168" xr:uid="{00000000-0005-0000-0000-0000CD1B0000}"/>
    <cellStyle name="Calculation 2 2 2 4 3" xfId="24167" xr:uid="{00000000-0005-0000-0000-0000CE1B0000}"/>
    <cellStyle name="Calculation 2 2 2 5" xfId="3661" xr:uid="{00000000-0005-0000-0000-0000CF1B0000}"/>
    <cellStyle name="Calculation 2 2 2 5 2" xfId="24169" xr:uid="{00000000-0005-0000-0000-0000D01B0000}"/>
    <cellStyle name="Calculation 2 2 2 6" xfId="3662" xr:uid="{00000000-0005-0000-0000-0000D11B0000}"/>
    <cellStyle name="Calculation 2 2 2 6 2" xfId="24170" xr:uid="{00000000-0005-0000-0000-0000D21B0000}"/>
    <cellStyle name="Calculation 2 2 2 7" xfId="3663" xr:uid="{00000000-0005-0000-0000-0000D31B0000}"/>
    <cellStyle name="Calculation 2 2 2 7 2" xfId="24171" xr:uid="{00000000-0005-0000-0000-0000D41B0000}"/>
    <cellStyle name="Calculation 2 2 2 8" xfId="3664" xr:uid="{00000000-0005-0000-0000-0000D51B0000}"/>
    <cellStyle name="Calculation 2 2 2 8 2" xfId="24172" xr:uid="{00000000-0005-0000-0000-0000D61B0000}"/>
    <cellStyle name="Calculation 2 2 2 9" xfId="3665" xr:uid="{00000000-0005-0000-0000-0000D71B0000}"/>
    <cellStyle name="Calculation 2 2 2 9 2" xfId="24173" xr:uid="{00000000-0005-0000-0000-0000D81B0000}"/>
    <cellStyle name="Calculation 2 2 3" xfId="3666" xr:uid="{00000000-0005-0000-0000-0000D91B0000}"/>
    <cellStyle name="Calculation 2 2 3 10" xfId="3667" xr:uid="{00000000-0005-0000-0000-0000DA1B0000}"/>
    <cellStyle name="Calculation 2 2 3 10 2" xfId="24175" xr:uid="{00000000-0005-0000-0000-0000DB1B0000}"/>
    <cellStyle name="Calculation 2 2 3 11" xfId="24174" xr:uid="{00000000-0005-0000-0000-0000DC1B0000}"/>
    <cellStyle name="Calculation 2 2 3 2" xfId="3668" xr:uid="{00000000-0005-0000-0000-0000DD1B0000}"/>
    <cellStyle name="Calculation 2 2 3 2 2" xfId="3669" xr:uid="{00000000-0005-0000-0000-0000DE1B0000}"/>
    <cellStyle name="Calculation 2 2 3 2 2 2" xfId="24177" xr:uid="{00000000-0005-0000-0000-0000DF1B0000}"/>
    <cellStyle name="Calculation 2 2 3 2 3" xfId="3670" xr:uid="{00000000-0005-0000-0000-0000E01B0000}"/>
    <cellStyle name="Calculation 2 2 3 2 3 2" xfId="24178" xr:uid="{00000000-0005-0000-0000-0000E11B0000}"/>
    <cellStyle name="Calculation 2 2 3 2 4" xfId="3671" xr:uid="{00000000-0005-0000-0000-0000E21B0000}"/>
    <cellStyle name="Calculation 2 2 3 2 4 2" xfId="24179" xr:uid="{00000000-0005-0000-0000-0000E31B0000}"/>
    <cellStyle name="Calculation 2 2 3 2 5" xfId="3672" xr:uid="{00000000-0005-0000-0000-0000E41B0000}"/>
    <cellStyle name="Calculation 2 2 3 2 5 2" xfId="24180" xr:uid="{00000000-0005-0000-0000-0000E51B0000}"/>
    <cellStyle name="Calculation 2 2 3 2 6" xfId="3673" xr:uid="{00000000-0005-0000-0000-0000E61B0000}"/>
    <cellStyle name="Calculation 2 2 3 2 6 2" xfId="24181" xr:uid="{00000000-0005-0000-0000-0000E71B0000}"/>
    <cellStyle name="Calculation 2 2 3 2 7" xfId="3674" xr:uid="{00000000-0005-0000-0000-0000E81B0000}"/>
    <cellStyle name="Calculation 2 2 3 2 7 2" xfId="24182" xr:uid="{00000000-0005-0000-0000-0000E91B0000}"/>
    <cellStyle name="Calculation 2 2 3 2 8" xfId="3675" xr:uid="{00000000-0005-0000-0000-0000EA1B0000}"/>
    <cellStyle name="Calculation 2 2 3 2 8 2" xfId="24183" xr:uid="{00000000-0005-0000-0000-0000EB1B0000}"/>
    <cellStyle name="Calculation 2 2 3 2 9" xfId="24176" xr:uid="{00000000-0005-0000-0000-0000EC1B0000}"/>
    <cellStyle name="Calculation 2 2 3 3" xfId="3676" xr:uid="{00000000-0005-0000-0000-0000ED1B0000}"/>
    <cellStyle name="Calculation 2 2 3 3 2" xfId="3677" xr:uid="{00000000-0005-0000-0000-0000EE1B0000}"/>
    <cellStyle name="Calculation 2 2 3 3 2 2" xfId="24185" xr:uid="{00000000-0005-0000-0000-0000EF1B0000}"/>
    <cellStyle name="Calculation 2 2 3 3 3" xfId="3678" xr:uid="{00000000-0005-0000-0000-0000F01B0000}"/>
    <cellStyle name="Calculation 2 2 3 3 3 2" xfId="24186" xr:uid="{00000000-0005-0000-0000-0000F11B0000}"/>
    <cellStyle name="Calculation 2 2 3 3 4" xfId="3679" xr:uid="{00000000-0005-0000-0000-0000F21B0000}"/>
    <cellStyle name="Calculation 2 2 3 3 4 2" xfId="24187" xr:uid="{00000000-0005-0000-0000-0000F31B0000}"/>
    <cellStyle name="Calculation 2 2 3 3 5" xfId="3680" xr:uid="{00000000-0005-0000-0000-0000F41B0000}"/>
    <cellStyle name="Calculation 2 2 3 3 5 2" xfId="24188" xr:uid="{00000000-0005-0000-0000-0000F51B0000}"/>
    <cellStyle name="Calculation 2 2 3 3 6" xfId="3681" xr:uid="{00000000-0005-0000-0000-0000F61B0000}"/>
    <cellStyle name="Calculation 2 2 3 3 6 2" xfId="24189" xr:uid="{00000000-0005-0000-0000-0000F71B0000}"/>
    <cellStyle name="Calculation 2 2 3 3 7" xfId="3682" xr:uid="{00000000-0005-0000-0000-0000F81B0000}"/>
    <cellStyle name="Calculation 2 2 3 3 7 2" xfId="24190" xr:uid="{00000000-0005-0000-0000-0000F91B0000}"/>
    <cellStyle name="Calculation 2 2 3 3 8" xfId="24184" xr:uid="{00000000-0005-0000-0000-0000FA1B0000}"/>
    <cellStyle name="Calculation 2 2 3 4" xfId="3683" xr:uid="{00000000-0005-0000-0000-0000FB1B0000}"/>
    <cellStyle name="Calculation 2 2 3 4 2" xfId="3684" xr:uid="{00000000-0005-0000-0000-0000FC1B0000}"/>
    <cellStyle name="Calculation 2 2 3 4 2 2" xfId="24192" xr:uid="{00000000-0005-0000-0000-0000FD1B0000}"/>
    <cellStyle name="Calculation 2 2 3 4 3" xfId="24191" xr:uid="{00000000-0005-0000-0000-0000FE1B0000}"/>
    <cellStyle name="Calculation 2 2 3 5" xfId="3685" xr:uid="{00000000-0005-0000-0000-0000FF1B0000}"/>
    <cellStyle name="Calculation 2 2 3 5 2" xfId="24193" xr:uid="{00000000-0005-0000-0000-0000001C0000}"/>
    <cellStyle name="Calculation 2 2 3 6" xfId="3686" xr:uid="{00000000-0005-0000-0000-0000011C0000}"/>
    <cellStyle name="Calculation 2 2 3 6 2" xfId="24194" xr:uid="{00000000-0005-0000-0000-0000021C0000}"/>
    <cellStyle name="Calculation 2 2 3 7" xfId="3687" xr:uid="{00000000-0005-0000-0000-0000031C0000}"/>
    <cellStyle name="Calculation 2 2 3 7 2" xfId="24195" xr:uid="{00000000-0005-0000-0000-0000041C0000}"/>
    <cellStyle name="Calculation 2 2 3 8" xfId="3688" xr:uid="{00000000-0005-0000-0000-0000051C0000}"/>
    <cellStyle name="Calculation 2 2 3 8 2" xfId="24196" xr:uid="{00000000-0005-0000-0000-0000061C0000}"/>
    <cellStyle name="Calculation 2 2 3 9" xfId="3689" xr:uid="{00000000-0005-0000-0000-0000071C0000}"/>
    <cellStyle name="Calculation 2 2 3 9 2" xfId="24197" xr:uid="{00000000-0005-0000-0000-0000081C0000}"/>
    <cellStyle name="Calculation 2 2 4" xfId="3690" xr:uid="{00000000-0005-0000-0000-0000091C0000}"/>
    <cellStyle name="Calculation 2 2 4 10" xfId="3691" xr:uid="{00000000-0005-0000-0000-00000A1C0000}"/>
    <cellStyle name="Calculation 2 2 4 10 2" xfId="24199" xr:uid="{00000000-0005-0000-0000-00000B1C0000}"/>
    <cellStyle name="Calculation 2 2 4 11" xfId="24198" xr:uid="{00000000-0005-0000-0000-00000C1C0000}"/>
    <cellStyle name="Calculation 2 2 4 2" xfId="3692" xr:uid="{00000000-0005-0000-0000-00000D1C0000}"/>
    <cellStyle name="Calculation 2 2 4 2 2" xfId="3693" xr:uid="{00000000-0005-0000-0000-00000E1C0000}"/>
    <cellStyle name="Calculation 2 2 4 2 2 2" xfId="24201" xr:uid="{00000000-0005-0000-0000-00000F1C0000}"/>
    <cellStyle name="Calculation 2 2 4 2 3" xfId="3694" xr:uid="{00000000-0005-0000-0000-0000101C0000}"/>
    <cellStyle name="Calculation 2 2 4 2 3 2" xfId="24202" xr:uid="{00000000-0005-0000-0000-0000111C0000}"/>
    <cellStyle name="Calculation 2 2 4 2 4" xfId="3695" xr:uid="{00000000-0005-0000-0000-0000121C0000}"/>
    <cellStyle name="Calculation 2 2 4 2 4 2" xfId="24203" xr:uid="{00000000-0005-0000-0000-0000131C0000}"/>
    <cellStyle name="Calculation 2 2 4 2 5" xfId="3696" xr:uid="{00000000-0005-0000-0000-0000141C0000}"/>
    <cellStyle name="Calculation 2 2 4 2 5 2" xfId="24204" xr:uid="{00000000-0005-0000-0000-0000151C0000}"/>
    <cellStyle name="Calculation 2 2 4 2 6" xfId="3697" xr:uid="{00000000-0005-0000-0000-0000161C0000}"/>
    <cellStyle name="Calculation 2 2 4 2 6 2" xfId="24205" xr:uid="{00000000-0005-0000-0000-0000171C0000}"/>
    <cellStyle name="Calculation 2 2 4 2 7" xfId="3698" xr:uid="{00000000-0005-0000-0000-0000181C0000}"/>
    <cellStyle name="Calculation 2 2 4 2 7 2" xfId="24206" xr:uid="{00000000-0005-0000-0000-0000191C0000}"/>
    <cellStyle name="Calculation 2 2 4 2 8" xfId="3699" xr:uid="{00000000-0005-0000-0000-00001A1C0000}"/>
    <cellStyle name="Calculation 2 2 4 2 8 2" xfId="24207" xr:uid="{00000000-0005-0000-0000-00001B1C0000}"/>
    <cellStyle name="Calculation 2 2 4 2 9" xfId="24200" xr:uid="{00000000-0005-0000-0000-00001C1C0000}"/>
    <cellStyle name="Calculation 2 2 4 3" xfId="3700" xr:uid="{00000000-0005-0000-0000-00001D1C0000}"/>
    <cellStyle name="Calculation 2 2 4 3 2" xfId="3701" xr:uid="{00000000-0005-0000-0000-00001E1C0000}"/>
    <cellStyle name="Calculation 2 2 4 3 2 2" xfId="24209" xr:uid="{00000000-0005-0000-0000-00001F1C0000}"/>
    <cellStyle name="Calculation 2 2 4 3 3" xfId="3702" xr:uid="{00000000-0005-0000-0000-0000201C0000}"/>
    <cellStyle name="Calculation 2 2 4 3 3 2" xfId="24210" xr:uid="{00000000-0005-0000-0000-0000211C0000}"/>
    <cellStyle name="Calculation 2 2 4 3 4" xfId="3703" xr:uid="{00000000-0005-0000-0000-0000221C0000}"/>
    <cellStyle name="Calculation 2 2 4 3 4 2" xfId="24211" xr:uid="{00000000-0005-0000-0000-0000231C0000}"/>
    <cellStyle name="Calculation 2 2 4 3 5" xfId="3704" xr:uid="{00000000-0005-0000-0000-0000241C0000}"/>
    <cellStyle name="Calculation 2 2 4 3 5 2" xfId="24212" xr:uid="{00000000-0005-0000-0000-0000251C0000}"/>
    <cellStyle name="Calculation 2 2 4 3 6" xfId="3705" xr:uid="{00000000-0005-0000-0000-0000261C0000}"/>
    <cellStyle name="Calculation 2 2 4 3 6 2" xfId="24213" xr:uid="{00000000-0005-0000-0000-0000271C0000}"/>
    <cellStyle name="Calculation 2 2 4 3 7" xfId="3706" xr:uid="{00000000-0005-0000-0000-0000281C0000}"/>
    <cellStyle name="Calculation 2 2 4 3 7 2" xfId="24214" xr:uid="{00000000-0005-0000-0000-0000291C0000}"/>
    <cellStyle name="Calculation 2 2 4 3 8" xfId="24208" xr:uid="{00000000-0005-0000-0000-00002A1C0000}"/>
    <cellStyle name="Calculation 2 2 4 4" xfId="3707" xr:uid="{00000000-0005-0000-0000-00002B1C0000}"/>
    <cellStyle name="Calculation 2 2 4 4 2" xfId="3708" xr:uid="{00000000-0005-0000-0000-00002C1C0000}"/>
    <cellStyle name="Calculation 2 2 4 4 2 2" xfId="24216" xr:uid="{00000000-0005-0000-0000-00002D1C0000}"/>
    <cellStyle name="Calculation 2 2 4 4 3" xfId="24215" xr:uid="{00000000-0005-0000-0000-00002E1C0000}"/>
    <cellStyle name="Calculation 2 2 4 5" xfId="3709" xr:uid="{00000000-0005-0000-0000-00002F1C0000}"/>
    <cellStyle name="Calculation 2 2 4 5 2" xfId="24217" xr:uid="{00000000-0005-0000-0000-0000301C0000}"/>
    <cellStyle name="Calculation 2 2 4 6" xfId="3710" xr:uid="{00000000-0005-0000-0000-0000311C0000}"/>
    <cellStyle name="Calculation 2 2 4 6 2" xfId="24218" xr:uid="{00000000-0005-0000-0000-0000321C0000}"/>
    <cellStyle name="Calculation 2 2 4 7" xfId="3711" xr:uid="{00000000-0005-0000-0000-0000331C0000}"/>
    <cellStyle name="Calculation 2 2 4 7 2" xfId="24219" xr:uid="{00000000-0005-0000-0000-0000341C0000}"/>
    <cellStyle name="Calculation 2 2 4 8" xfId="3712" xr:uid="{00000000-0005-0000-0000-0000351C0000}"/>
    <cellStyle name="Calculation 2 2 4 8 2" xfId="24220" xr:uid="{00000000-0005-0000-0000-0000361C0000}"/>
    <cellStyle name="Calculation 2 2 4 9" xfId="3713" xr:uid="{00000000-0005-0000-0000-0000371C0000}"/>
    <cellStyle name="Calculation 2 2 4 9 2" xfId="24221" xr:uid="{00000000-0005-0000-0000-0000381C0000}"/>
    <cellStyle name="Calculation 2 2 5" xfId="3714" xr:uid="{00000000-0005-0000-0000-0000391C0000}"/>
    <cellStyle name="Calculation 2 2 5 2" xfId="3715" xr:uid="{00000000-0005-0000-0000-00003A1C0000}"/>
    <cellStyle name="Calculation 2 2 5 2 2" xfId="24223" xr:uid="{00000000-0005-0000-0000-00003B1C0000}"/>
    <cellStyle name="Calculation 2 2 5 3" xfId="3716" xr:uid="{00000000-0005-0000-0000-00003C1C0000}"/>
    <cellStyle name="Calculation 2 2 5 3 2" xfId="24224" xr:uid="{00000000-0005-0000-0000-00003D1C0000}"/>
    <cellStyle name="Calculation 2 2 5 4" xfId="3717" xr:uid="{00000000-0005-0000-0000-00003E1C0000}"/>
    <cellStyle name="Calculation 2 2 5 4 2" xfId="24225" xr:uid="{00000000-0005-0000-0000-00003F1C0000}"/>
    <cellStyle name="Calculation 2 2 5 5" xfId="3718" xr:uid="{00000000-0005-0000-0000-0000401C0000}"/>
    <cellStyle name="Calculation 2 2 5 5 2" xfId="24226" xr:uid="{00000000-0005-0000-0000-0000411C0000}"/>
    <cellStyle name="Calculation 2 2 5 6" xfId="3719" xr:uid="{00000000-0005-0000-0000-0000421C0000}"/>
    <cellStyle name="Calculation 2 2 5 6 2" xfId="24227" xr:uid="{00000000-0005-0000-0000-0000431C0000}"/>
    <cellStyle name="Calculation 2 2 5 7" xfId="3720" xr:uid="{00000000-0005-0000-0000-0000441C0000}"/>
    <cellStyle name="Calculation 2 2 5 7 2" xfId="24228" xr:uid="{00000000-0005-0000-0000-0000451C0000}"/>
    <cellStyle name="Calculation 2 2 5 8" xfId="3721" xr:uid="{00000000-0005-0000-0000-0000461C0000}"/>
    <cellStyle name="Calculation 2 2 5 8 2" xfId="24229" xr:uid="{00000000-0005-0000-0000-0000471C0000}"/>
    <cellStyle name="Calculation 2 2 5 9" xfId="24222" xr:uid="{00000000-0005-0000-0000-0000481C0000}"/>
    <cellStyle name="Calculation 2 2 6" xfId="3722" xr:uid="{00000000-0005-0000-0000-0000491C0000}"/>
    <cellStyle name="Calculation 2 2 6 2" xfId="3723" xr:uid="{00000000-0005-0000-0000-00004A1C0000}"/>
    <cellStyle name="Calculation 2 2 6 2 2" xfId="24231" xr:uid="{00000000-0005-0000-0000-00004B1C0000}"/>
    <cellStyle name="Calculation 2 2 6 3" xfId="3724" xr:uid="{00000000-0005-0000-0000-00004C1C0000}"/>
    <cellStyle name="Calculation 2 2 6 3 2" xfId="24232" xr:uid="{00000000-0005-0000-0000-00004D1C0000}"/>
    <cellStyle name="Calculation 2 2 6 4" xfId="3725" xr:uid="{00000000-0005-0000-0000-00004E1C0000}"/>
    <cellStyle name="Calculation 2 2 6 4 2" xfId="24233" xr:uid="{00000000-0005-0000-0000-00004F1C0000}"/>
    <cellStyle name="Calculation 2 2 6 5" xfId="3726" xr:uid="{00000000-0005-0000-0000-0000501C0000}"/>
    <cellStyle name="Calculation 2 2 6 5 2" xfId="24234" xr:uid="{00000000-0005-0000-0000-0000511C0000}"/>
    <cellStyle name="Calculation 2 2 6 6" xfId="3727" xr:uid="{00000000-0005-0000-0000-0000521C0000}"/>
    <cellStyle name="Calculation 2 2 6 6 2" xfId="24235" xr:uid="{00000000-0005-0000-0000-0000531C0000}"/>
    <cellStyle name="Calculation 2 2 6 7" xfId="3728" xr:uid="{00000000-0005-0000-0000-0000541C0000}"/>
    <cellStyle name="Calculation 2 2 6 7 2" xfId="24236" xr:uid="{00000000-0005-0000-0000-0000551C0000}"/>
    <cellStyle name="Calculation 2 2 6 8" xfId="24230" xr:uid="{00000000-0005-0000-0000-0000561C0000}"/>
    <cellStyle name="Calculation 2 2 7" xfId="3729" xr:uid="{00000000-0005-0000-0000-0000571C0000}"/>
    <cellStyle name="Calculation 2 2 7 2" xfId="3730" xr:uid="{00000000-0005-0000-0000-0000581C0000}"/>
    <cellStyle name="Calculation 2 2 7 2 2" xfId="24238" xr:uid="{00000000-0005-0000-0000-0000591C0000}"/>
    <cellStyle name="Calculation 2 2 7 3" xfId="24237" xr:uid="{00000000-0005-0000-0000-00005A1C0000}"/>
    <cellStyle name="Calculation 2 2 8" xfId="3731" xr:uid="{00000000-0005-0000-0000-00005B1C0000}"/>
    <cellStyle name="Calculation 2 2 8 2" xfId="24239" xr:uid="{00000000-0005-0000-0000-00005C1C0000}"/>
    <cellStyle name="Calculation 2 2 9" xfId="3732" xr:uid="{00000000-0005-0000-0000-00005D1C0000}"/>
    <cellStyle name="Calculation 2 2 9 2" xfId="24240" xr:uid="{00000000-0005-0000-0000-00005E1C0000}"/>
    <cellStyle name="Calculation 2 20" xfId="3733" xr:uid="{00000000-0005-0000-0000-00005F1C0000}"/>
    <cellStyle name="Calculation 2 20 2" xfId="24241" xr:uid="{00000000-0005-0000-0000-0000601C0000}"/>
    <cellStyle name="Calculation 2 21" xfId="3734" xr:uid="{00000000-0005-0000-0000-0000611C0000}"/>
    <cellStyle name="Calculation 2 21 2" xfId="24242" xr:uid="{00000000-0005-0000-0000-0000621C0000}"/>
    <cellStyle name="Calculation 2 22" xfId="3735" xr:uid="{00000000-0005-0000-0000-0000631C0000}"/>
    <cellStyle name="Calculation 2 22 2" xfId="24243" xr:uid="{00000000-0005-0000-0000-0000641C0000}"/>
    <cellStyle name="Calculation 2 23" xfId="3736" xr:uid="{00000000-0005-0000-0000-0000651C0000}"/>
    <cellStyle name="Calculation 2 23 2" xfId="24244" xr:uid="{00000000-0005-0000-0000-0000661C0000}"/>
    <cellStyle name="Calculation 2 24" xfId="3737" xr:uid="{00000000-0005-0000-0000-0000671C0000}"/>
    <cellStyle name="Calculation 2 24 2" xfId="24245" xr:uid="{00000000-0005-0000-0000-0000681C0000}"/>
    <cellStyle name="Calculation 2 3" xfId="3738" xr:uid="{00000000-0005-0000-0000-0000691C0000}"/>
    <cellStyle name="Calculation 2 3 10" xfId="3739" xr:uid="{00000000-0005-0000-0000-00006A1C0000}"/>
    <cellStyle name="Calculation 2 3 10 2" xfId="24247" xr:uid="{00000000-0005-0000-0000-00006B1C0000}"/>
    <cellStyle name="Calculation 2 3 11" xfId="24246" xr:uid="{00000000-0005-0000-0000-00006C1C0000}"/>
    <cellStyle name="Calculation 2 3 2" xfId="3740" xr:uid="{00000000-0005-0000-0000-00006D1C0000}"/>
    <cellStyle name="Calculation 2 3 2 2" xfId="3741" xr:uid="{00000000-0005-0000-0000-00006E1C0000}"/>
    <cellStyle name="Calculation 2 3 2 2 2" xfId="24249" xr:uid="{00000000-0005-0000-0000-00006F1C0000}"/>
    <cellStyle name="Calculation 2 3 2 3" xfId="3742" xr:uid="{00000000-0005-0000-0000-0000701C0000}"/>
    <cellStyle name="Calculation 2 3 2 3 2" xfId="24250" xr:uid="{00000000-0005-0000-0000-0000711C0000}"/>
    <cellStyle name="Calculation 2 3 2 4" xfId="3743" xr:uid="{00000000-0005-0000-0000-0000721C0000}"/>
    <cellStyle name="Calculation 2 3 2 4 2" xfId="24251" xr:uid="{00000000-0005-0000-0000-0000731C0000}"/>
    <cellStyle name="Calculation 2 3 2 5" xfId="3744" xr:uid="{00000000-0005-0000-0000-0000741C0000}"/>
    <cellStyle name="Calculation 2 3 2 5 2" xfId="24252" xr:uid="{00000000-0005-0000-0000-0000751C0000}"/>
    <cellStyle name="Calculation 2 3 2 6" xfId="3745" xr:uid="{00000000-0005-0000-0000-0000761C0000}"/>
    <cellStyle name="Calculation 2 3 2 6 2" xfId="24253" xr:uid="{00000000-0005-0000-0000-0000771C0000}"/>
    <cellStyle name="Calculation 2 3 2 7" xfId="3746" xr:uid="{00000000-0005-0000-0000-0000781C0000}"/>
    <cellStyle name="Calculation 2 3 2 7 2" xfId="24254" xr:uid="{00000000-0005-0000-0000-0000791C0000}"/>
    <cellStyle name="Calculation 2 3 2 8" xfId="3747" xr:uid="{00000000-0005-0000-0000-00007A1C0000}"/>
    <cellStyle name="Calculation 2 3 2 8 2" xfId="24255" xr:uid="{00000000-0005-0000-0000-00007B1C0000}"/>
    <cellStyle name="Calculation 2 3 2 9" xfId="24248" xr:uid="{00000000-0005-0000-0000-00007C1C0000}"/>
    <cellStyle name="Calculation 2 3 3" xfId="3748" xr:uid="{00000000-0005-0000-0000-00007D1C0000}"/>
    <cellStyle name="Calculation 2 3 3 2" xfId="3749" xr:uid="{00000000-0005-0000-0000-00007E1C0000}"/>
    <cellStyle name="Calculation 2 3 3 2 2" xfId="24257" xr:uid="{00000000-0005-0000-0000-00007F1C0000}"/>
    <cellStyle name="Calculation 2 3 3 3" xfId="3750" xr:uid="{00000000-0005-0000-0000-0000801C0000}"/>
    <cellStyle name="Calculation 2 3 3 3 2" xfId="24258" xr:uid="{00000000-0005-0000-0000-0000811C0000}"/>
    <cellStyle name="Calculation 2 3 3 4" xfId="3751" xr:uid="{00000000-0005-0000-0000-0000821C0000}"/>
    <cellStyle name="Calculation 2 3 3 4 2" xfId="24259" xr:uid="{00000000-0005-0000-0000-0000831C0000}"/>
    <cellStyle name="Calculation 2 3 3 5" xfId="3752" xr:uid="{00000000-0005-0000-0000-0000841C0000}"/>
    <cellStyle name="Calculation 2 3 3 5 2" xfId="24260" xr:uid="{00000000-0005-0000-0000-0000851C0000}"/>
    <cellStyle name="Calculation 2 3 3 6" xfId="3753" xr:uid="{00000000-0005-0000-0000-0000861C0000}"/>
    <cellStyle name="Calculation 2 3 3 6 2" xfId="24261" xr:uid="{00000000-0005-0000-0000-0000871C0000}"/>
    <cellStyle name="Calculation 2 3 3 7" xfId="3754" xr:uid="{00000000-0005-0000-0000-0000881C0000}"/>
    <cellStyle name="Calculation 2 3 3 7 2" xfId="24262" xr:uid="{00000000-0005-0000-0000-0000891C0000}"/>
    <cellStyle name="Calculation 2 3 3 8" xfId="24256" xr:uid="{00000000-0005-0000-0000-00008A1C0000}"/>
    <cellStyle name="Calculation 2 3 4" xfId="3755" xr:uid="{00000000-0005-0000-0000-00008B1C0000}"/>
    <cellStyle name="Calculation 2 3 4 2" xfId="3756" xr:uid="{00000000-0005-0000-0000-00008C1C0000}"/>
    <cellStyle name="Calculation 2 3 4 2 2" xfId="24264" xr:uid="{00000000-0005-0000-0000-00008D1C0000}"/>
    <cellStyle name="Calculation 2 3 4 3" xfId="24263" xr:uid="{00000000-0005-0000-0000-00008E1C0000}"/>
    <cellStyle name="Calculation 2 3 5" xfId="3757" xr:uid="{00000000-0005-0000-0000-00008F1C0000}"/>
    <cellStyle name="Calculation 2 3 5 2" xfId="24265" xr:uid="{00000000-0005-0000-0000-0000901C0000}"/>
    <cellStyle name="Calculation 2 3 6" xfId="3758" xr:uid="{00000000-0005-0000-0000-0000911C0000}"/>
    <cellStyle name="Calculation 2 3 6 2" xfId="24266" xr:uid="{00000000-0005-0000-0000-0000921C0000}"/>
    <cellStyle name="Calculation 2 3 7" xfId="3759" xr:uid="{00000000-0005-0000-0000-0000931C0000}"/>
    <cellStyle name="Calculation 2 3 7 2" xfId="24267" xr:uid="{00000000-0005-0000-0000-0000941C0000}"/>
    <cellStyle name="Calculation 2 3 8" xfId="3760" xr:uid="{00000000-0005-0000-0000-0000951C0000}"/>
    <cellStyle name="Calculation 2 3 8 2" xfId="24268" xr:uid="{00000000-0005-0000-0000-0000961C0000}"/>
    <cellStyle name="Calculation 2 3 9" xfId="3761" xr:uid="{00000000-0005-0000-0000-0000971C0000}"/>
    <cellStyle name="Calculation 2 3 9 2" xfId="24269" xr:uid="{00000000-0005-0000-0000-0000981C0000}"/>
    <cellStyle name="Calculation 2 4" xfId="3762" xr:uid="{00000000-0005-0000-0000-0000991C0000}"/>
    <cellStyle name="Calculation 2 4 10" xfId="3763" xr:uid="{00000000-0005-0000-0000-00009A1C0000}"/>
    <cellStyle name="Calculation 2 4 10 2" xfId="24271" xr:uid="{00000000-0005-0000-0000-00009B1C0000}"/>
    <cellStyle name="Calculation 2 4 11" xfId="24270" xr:uid="{00000000-0005-0000-0000-00009C1C0000}"/>
    <cellStyle name="Calculation 2 4 2" xfId="3764" xr:uid="{00000000-0005-0000-0000-00009D1C0000}"/>
    <cellStyle name="Calculation 2 4 2 2" xfId="3765" xr:uid="{00000000-0005-0000-0000-00009E1C0000}"/>
    <cellStyle name="Calculation 2 4 2 2 2" xfId="24273" xr:uid="{00000000-0005-0000-0000-00009F1C0000}"/>
    <cellStyle name="Calculation 2 4 2 3" xfId="3766" xr:uid="{00000000-0005-0000-0000-0000A01C0000}"/>
    <cellStyle name="Calculation 2 4 2 3 2" xfId="24274" xr:uid="{00000000-0005-0000-0000-0000A11C0000}"/>
    <cellStyle name="Calculation 2 4 2 4" xfId="3767" xr:uid="{00000000-0005-0000-0000-0000A21C0000}"/>
    <cellStyle name="Calculation 2 4 2 4 2" xfId="24275" xr:uid="{00000000-0005-0000-0000-0000A31C0000}"/>
    <cellStyle name="Calculation 2 4 2 5" xfId="3768" xr:uid="{00000000-0005-0000-0000-0000A41C0000}"/>
    <cellStyle name="Calculation 2 4 2 5 2" xfId="24276" xr:uid="{00000000-0005-0000-0000-0000A51C0000}"/>
    <cellStyle name="Calculation 2 4 2 6" xfId="3769" xr:uid="{00000000-0005-0000-0000-0000A61C0000}"/>
    <cellStyle name="Calculation 2 4 2 6 2" xfId="24277" xr:uid="{00000000-0005-0000-0000-0000A71C0000}"/>
    <cellStyle name="Calculation 2 4 2 7" xfId="3770" xr:uid="{00000000-0005-0000-0000-0000A81C0000}"/>
    <cellStyle name="Calculation 2 4 2 7 2" xfId="24278" xr:uid="{00000000-0005-0000-0000-0000A91C0000}"/>
    <cellStyle name="Calculation 2 4 2 8" xfId="3771" xr:uid="{00000000-0005-0000-0000-0000AA1C0000}"/>
    <cellStyle name="Calculation 2 4 2 8 2" xfId="24279" xr:uid="{00000000-0005-0000-0000-0000AB1C0000}"/>
    <cellStyle name="Calculation 2 4 2 9" xfId="24272" xr:uid="{00000000-0005-0000-0000-0000AC1C0000}"/>
    <cellStyle name="Calculation 2 4 3" xfId="3772" xr:uid="{00000000-0005-0000-0000-0000AD1C0000}"/>
    <cellStyle name="Calculation 2 4 3 2" xfId="3773" xr:uid="{00000000-0005-0000-0000-0000AE1C0000}"/>
    <cellStyle name="Calculation 2 4 3 2 2" xfId="24281" xr:uid="{00000000-0005-0000-0000-0000AF1C0000}"/>
    <cellStyle name="Calculation 2 4 3 3" xfId="3774" xr:uid="{00000000-0005-0000-0000-0000B01C0000}"/>
    <cellStyle name="Calculation 2 4 3 3 2" xfId="24282" xr:uid="{00000000-0005-0000-0000-0000B11C0000}"/>
    <cellStyle name="Calculation 2 4 3 4" xfId="3775" xr:uid="{00000000-0005-0000-0000-0000B21C0000}"/>
    <cellStyle name="Calculation 2 4 3 4 2" xfId="24283" xr:uid="{00000000-0005-0000-0000-0000B31C0000}"/>
    <cellStyle name="Calculation 2 4 3 5" xfId="3776" xr:uid="{00000000-0005-0000-0000-0000B41C0000}"/>
    <cellStyle name="Calculation 2 4 3 5 2" xfId="24284" xr:uid="{00000000-0005-0000-0000-0000B51C0000}"/>
    <cellStyle name="Calculation 2 4 3 6" xfId="3777" xr:uid="{00000000-0005-0000-0000-0000B61C0000}"/>
    <cellStyle name="Calculation 2 4 3 6 2" xfId="24285" xr:uid="{00000000-0005-0000-0000-0000B71C0000}"/>
    <cellStyle name="Calculation 2 4 3 7" xfId="3778" xr:uid="{00000000-0005-0000-0000-0000B81C0000}"/>
    <cellStyle name="Calculation 2 4 3 7 2" xfId="24286" xr:uid="{00000000-0005-0000-0000-0000B91C0000}"/>
    <cellStyle name="Calculation 2 4 3 8" xfId="24280" xr:uid="{00000000-0005-0000-0000-0000BA1C0000}"/>
    <cellStyle name="Calculation 2 4 4" xfId="3779" xr:uid="{00000000-0005-0000-0000-0000BB1C0000}"/>
    <cellStyle name="Calculation 2 4 4 2" xfId="3780" xr:uid="{00000000-0005-0000-0000-0000BC1C0000}"/>
    <cellStyle name="Calculation 2 4 4 2 2" xfId="24288" xr:uid="{00000000-0005-0000-0000-0000BD1C0000}"/>
    <cellStyle name="Calculation 2 4 4 3" xfId="24287" xr:uid="{00000000-0005-0000-0000-0000BE1C0000}"/>
    <cellStyle name="Calculation 2 4 5" xfId="3781" xr:uid="{00000000-0005-0000-0000-0000BF1C0000}"/>
    <cellStyle name="Calculation 2 4 5 2" xfId="24289" xr:uid="{00000000-0005-0000-0000-0000C01C0000}"/>
    <cellStyle name="Calculation 2 4 6" xfId="3782" xr:uid="{00000000-0005-0000-0000-0000C11C0000}"/>
    <cellStyle name="Calculation 2 4 6 2" xfId="24290" xr:uid="{00000000-0005-0000-0000-0000C21C0000}"/>
    <cellStyle name="Calculation 2 4 7" xfId="3783" xr:uid="{00000000-0005-0000-0000-0000C31C0000}"/>
    <cellStyle name="Calculation 2 4 7 2" xfId="24291" xr:uid="{00000000-0005-0000-0000-0000C41C0000}"/>
    <cellStyle name="Calculation 2 4 8" xfId="3784" xr:uid="{00000000-0005-0000-0000-0000C51C0000}"/>
    <cellStyle name="Calculation 2 4 8 2" xfId="24292" xr:uid="{00000000-0005-0000-0000-0000C61C0000}"/>
    <cellStyle name="Calculation 2 4 9" xfId="3785" xr:uid="{00000000-0005-0000-0000-0000C71C0000}"/>
    <cellStyle name="Calculation 2 4 9 2" xfId="24293" xr:uid="{00000000-0005-0000-0000-0000C81C0000}"/>
    <cellStyle name="Calculation 2 5" xfId="3786" xr:uid="{00000000-0005-0000-0000-0000C91C0000}"/>
    <cellStyle name="Calculation 2 5 10" xfId="3787" xr:uid="{00000000-0005-0000-0000-0000CA1C0000}"/>
    <cellStyle name="Calculation 2 5 10 2" xfId="24295" xr:uid="{00000000-0005-0000-0000-0000CB1C0000}"/>
    <cellStyle name="Calculation 2 5 11" xfId="24294" xr:uid="{00000000-0005-0000-0000-0000CC1C0000}"/>
    <cellStyle name="Calculation 2 5 2" xfId="3788" xr:uid="{00000000-0005-0000-0000-0000CD1C0000}"/>
    <cellStyle name="Calculation 2 5 2 2" xfId="3789" xr:uid="{00000000-0005-0000-0000-0000CE1C0000}"/>
    <cellStyle name="Calculation 2 5 2 2 2" xfId="24297" xr:uid="{00000000-0005-0000-0000-0000CF1C0000}"/>
    <cellStyle name="Calculation 2 5 2 3" xfId="3790" xr:uid="{00000000-0005-0000-0000-0000D01C0000}"/>
    <cellStyle name="Calculation 2 5 2 3 2" xfId="24298" xr:uid="{00000000-0005-0000-0000-0000D11C0000}"/>
    <cellStyle name="Calculation 2 5 2 4" xfId="3791" xr:uid="{00000000-0005-0000-0000-0000D21C0000}"/>
    <cellStyle name="Calculation 2 5 2 4 2" xfId="24299" xr:uid="{00000000-0005-0000-0000-0000D31C0000}"/>
    <cellStyle name="Calculation 2 5 2 5" xfId="3792" xr:uid="{00000000-0005-0000-0000-0000D41C0000}"/>
    <cellStyle name="Calculation 2 5 2 5 2" xfId="24300" xr:uid="{00000000-0005-0000-0000-0000D51C0000}"/>
    <cellStyle name="Calculation 2 5 2 6" xfId="3793" xr:uid="{00000000-0005-0000-0000-0000D61C0000}"/>
    <cellStyle name="Calculation 2 5 2 6 2" xfId="24301" xr:uid="{00000000-0005-0000-0000-0000D71C0000}"/>
    <cellStyle name="Calculation 2 5 2 7" xfId="3794" xr:uid="{00000000-0005-0000-0000-0000D81C0000}"/>
    <cellStyle name="Calculation 2 5 2 7 2" xfId="24302" xr:uid="{00000000-0005-0000-0000-0000D91C0000}"/>
    <cellStyle name="Calculation 2 5 2 8" xfId="3795" xr:uid="{00000000-0005-0000-0000-0000DA1C0000}"/>
    <cellStyle name="Calculation 2 5 2 8 2" xfId="24303" xr:uid="{00000000-0005-0000-0000-0000DB1C0000}"/>
    <cellStyle name="Calculation 2 5 2 9" xfId="24296" xr:uid="{00000000-0005-0000-0000-0000DC1C0000}"/>
    <cellStyle name="Calculation 2 5 3" xfId="3796" xr:uid="{00000000-0005-0000-0000-0000DD1C0000}"/>
    <cellStyle name="Calculation 2 5 3 2" xfId="3797" xr:uid="{00000000-0005-0000-0000-0000DE1C0000}"/>
    <cellStyle name="Calculation 2 5 3 2 2" xfId="24305" xr:uid="{00000000-0005-0000-0000-0000DF1C0000}"/>
    <cellStyle name="Calculation 2 5 3 3" xfId="3798" xr:uid="{00000000-0005-0000-0000-0000E01C0000}"/>
    <cellStyle name="Calculation 2 5 3 3 2" xfId="24306" xr:uid="{00000000-0005-0000-0000-0000E11C0000}"/>
    <cellStyle name="Calculation 2 5 3 4" xfId="3799" xr:uid="{00000000-0005-0000-0000-0000E21C0000}"/>
    <cellStyle name="Calculation 2 5 3 4 2" xfId="24307" xr:uid="{00000000-0005-0000-0000-0000E31C0000}"/>
    <cellStyle name="Calculation 2 5 3 5" xfId="3800" xr:uid="{00000000-0005-0000-0000-0000E41C0000}"/>
    <cellStyle name="Calculation 2 5 3 5 2" xfId="24308" xr:uid="{00000000-0005-0000-0000-0000E51C0000}"/>
    <cellStyle name="Calculation 2 5 3 6" xfId="3801" xr:uid="{00000000-0005-0000-0000-0000E61C0000}"/>
    <cellStyle name="Calculation 2 5 3 6 2" xfId="24309" xr:uid="{00000000-0005-0000-0000-0000E71C0000}"/>
    <cellStyle name="Calculation 2 5 3 7" xfId="3802" xr:uid="{00000000-0005-0000-0000-0000E81C0000}"/>
    <cellStyle name="Calculation 2 5 3 7 2" xfId="24310" xr:uid="{00000000-0005-0000-0000-0000E91C0000}"/>
    <cellStyle name="Calculation 2 5 3 8" xfId="24304" xr:uid="{00000000-0005-0000-0000-0000EA1C0000}"/>
    <cellStyle name="Calculation 2 5 4" xfId="3803" xr:uid="{00000000-0005-0000-0000-0000EB1C0000}"/>
    <cellStyle name="Calculation 2 5 4 2" xfId="3804" xr:uid="{00000000-0005-0000-0000-0000EC1C0000}"/>
    <cellStyle name="Calculation 2 5 4 2 2" xfId="24312" xr:uid="{00000000-0005-0000-0000-0000ED1C0000}"/>
    <cellStyle name="Calculation 2 5 4 3" xfId="24311" xr:uid="{00000000-0005-0000-0000-0000EE1C0000}"/>
    <cellStyle name="Calculation 2 5 5" xfId="3805" xr:uid="{00000000-0005-0000-0000-0000EF1C0000}"/>
    <cellStyle name="Calculation 2 5 5 2" xfId="24313" xr:uid="{00000000-0005-0000-0000-0000F01C0000}"/>
    <cellStyle name="Calculation 2 5 6" xfId="3806" xr:uid="{00000000-0005-0000-0000-0000F11C0000}"/>
    <cellStyle name="Calculation 2 5 6 2" xfId="24314" xr:uid="{00000000-0005-0000-0000-0000F21C0000}"/>
    <cellStyle name="Calculation 2 5 7" xfId="3807" xr:uid="{00000000-0005-0000-0000-0000F31C0000}"/>
    <cellStyle name="Calculation 2 5 7 2" xfId="24315" xr:uid="{00000000-0005-0000-0000-0000F41C0000}"/>
    <cellStyle name="Calculation 2 5 8" xfId="3808" xr:uid="{00000000-0005-0000-0000-0000F51C0000}"/>
    <cellStyle name="Calculation 2 5 8 2" xfId="24316" xr:uid="{00000000-0005-0000-0000-0000F61C0000}"/>
    <cellStyle name="Calculation 2 5 9" xfId="3809" xr:uid="{00000000-0005-0000-0000-0000F71C0000}"/>
    <cellStyle name="Calculation 2 5 9 2" xfId="24317" xr:uid="{00000000-0005-0000-0000-0000F81C0000}"/>
    <cellStyle name="Calculation 2 6" xfId="3810" xr:uid="{00000000-0005-0000-0000-0000F91C0000}"/>
    <cellStyle name="Calculation 2 6 10" xfId="3811" xr:uid="{00000000-0005-0000-0000-0000FA1C0000}"/>
    <cellStyle name="Calculation 2 6 10 2" xfId="24319" xr:uid="{00000000-0005-0000-0000-0000FB1C0000}"/>
    <cellStyle name="Calculation 2 6 11" xfId="24318" xr:uid="{00000000-0005-0000-0000-0000FC1C0000}"/>
    <cellStyle name="Calculation 2 6 2" xfId="3812" xr:uid="{00000000-0005-0000-0000-0000FD1C0000}"/>
    <cellStyle name="Calculation 2 6 2 2" xfId="3813" xr:uid="{00000000-0005-0000-0000-0000FE1C0000}"/>
    <cellStyle name="Calculation 2 6 2 2 2" xfId="24321" xr:uid="{00000000-0005-0000-0000-0000FF1C0000}"/>
    <cellStyle name="Calculation 2 6 2 3" xfId="3814" xr:uid="{00000000-0005-0000-0000-0000001D0000}"/>
    <cellStyle name="Calculation 2 6 2 3 2" xfId="24322" xr:uid="{00000000-0005-0000-0000-0000011D0000}"/>
    <cellStyle name="Calculation 2 6 2 4" xfId="3815" xr:uid="{00000000-0005-0000-0000-0000021D0000}"/>
    <cellStyle name="Calculation 2 6 2 4 2" xfId="24323" xr:uid="{00000000-0005-0000-0000-0000031D0000}"/>
    <cellStyle name="Calculation 2 6 2 5" xfId="3816" xr:uid="{00000000-0005-0000-0000-0000041D0000}"/>
    <cellStyle name="Calculation 2 6 2 5 2" xfId="24324" xr:uid="{00000000-0005-0000-0000-0000051D0000}"/>
    <cellStyle name="Calculation 2 6 2 6" xfId="3817" xr:uid="{00000000-0005-0000-0000-0000061D0000}"/>
    <cellStyle name="Calculation 2 6 2 6 2" xfId="24325" xr:uid="{00000000-0005-0000-0000-0000071D0000}"/>
    <cellStyle name="Calculation 2 6 2 7" xfId="3818" xr:uid="{00000000-0005-0000-0000-0000081D0000}"/>
    <cellStyle name="Calculation 2 6 2 7 2" xfId="24326" xr:uid="{00000000-0005-0000-0000-0000091D0000}"/>
    <cellStyle name="Calculation 2 6 2 8" xfId="3819" xr:uid="{00000000-0005-0000-0000-00000A1D0000}"/>
    <cellStyle name="Calculation 2 6 2 8 2" xfId="24327" xr:uid="{00000000-0005-0000-0000-00000B1D0000}"/>
    <cellStyle name="Calculation 2 6 2 9" xfId="24320" xr:uid="{00000000-0005-0000-0000-00000C1D0000}"/>
    <cellStyle name="Calculation 2 6 3" xfId="3820" xr:uid="{00000000-0005-0000-0000-00000D1D0000}"/>
    <cellStyle name="Calculation 2 6 3 2" xfId="3821" xr:uid="{00000000-0005-0000-0000-00000E1D0000}"/>
    <cellStyle name="Calculation 2 6 3 2 2" xfId="24329" xr:uid="{00000000-0005-0000-0000-00000F1D0000}"/>
    <cellStyle name="Calculation 2 6 3 3" xfId="3822" xr:uid="{00000000-0005-0000-0000-0000101D0000}"/>
    <cellStyle name="Calculation 2 6 3 3 2" xfId="24330" xr:uid="{00000000-0005-0000-0000-0000111D0000}"/>
    <cellStyle name="Calculation 2 6 3 4" xfId="3823" xr:uid="{00000000-0005-0000-0000-0000121D0000}"/>
    <cellStyle name="Calculation 2 6 3 4 2" xfId="24331" xr:uid="{00000000-0005-0000-0000-0000131D0000}"/>
    <cellStyle name="Calculation 2 6 3 5" xfId="3824" xr:uid="{00000000-0005-0000-0000-0000141D0000}"/>
    <cellStyle name="Calculation 2 6 3 5 2" xfId="24332" xr:uid="{00000000-0005-0000-0000-0000151D0000}"/>
    <cellStyle name="Calculation 2 6 3 6" xfId="3825" xr:uid="{00000000-0005-0000-0000-0000161D0000}"/>
    <cellStyle name="Calculation 2 6 3 6 2" xfId="24333" xr:uid="{00000000-0005-0000-0000-0000171D0000}"/>
    <cellStyle name="Calculation 2 6 3 7" xfId="3826" xr:uid="{00000000-0005-0000-0000-0000181D0000}"/>
    <cellStyle name="Calculation 2 6 3 7 2" xfId="24334" xr:uid="{00000000-0005-0000-0000-0000191D0000}"/>
    <cellStyle name="Calculation 2 6 3 8" xfId="24328" xr:uid="{00000000-0005-0000-0000-00001A1D0000}"/>
    <cellStyle name="Calculation 2 6 4" xfId="3827" xr:uid="{00000000-0005-0000-0000-00001B1D0000}"/>
    <cellStyle name="Calculation 2 6 4 2" xfId="3828" xr:uid="{00000000-0005-0000-0000-00001C1D0000}"/>
    <cellStyle name="Calculation 2 6 4 2 2" xfId="24336" xr:uid="{00000000-0005-0000-0000-00001D1D0000}"/>
    <cellStyle name="Calculation 2 6 4 3" xfId="24335" xr:uid="{00000000-0005-0000-0000-00001E1D0000}"/>
    <cellStyle name="Calculation 2 6 5" xfId="3829" xr:uid="{00000000-0005-0000-0000-00001F1D0000}"/>
    <cellStyle name="Calculation 2 6 5 2" xfId="24337" xr:uid="{00000000-0005-0000-0000-0000201D0000}"/>
    <cellStyle name="Calculation 2 6 6" xfId="3830" xr:uid="{00000000-0005-0000-0000-0000211D0000}"/>
    <cellStyle name="Calculation 2 6 6 2" xfId="24338" xr:uid="{00000000-0005-0000-0000-0000221D0000}"/>
    <cellStyle name="Calculation 2 6 7" xfId="3831" xr:uid="{00000000-0005-0000-0000-0000231D0000}"/>
    <cellStyle name="Calculation 2 6 7 2" xfId="24339" xr:uid="{00000000-0005-0000-0000-0000241D0000}"/>
    <cellStyle name="Calculation 2 6 8" xfId="3832" xr:uid="{00000000-0005-0000-0000-0000251D0000}"/>
    <cellStyle name="Calculation 2 6 8 2" xfId="24340" xr:uid="{00000000-0005-0000-0000-0000261D0000}"/>
    <cellStyle name="Calculation 2 6 9" xfId="3833" xr:uid="{00000000-0005-0000-0000-0000271D0000}"/>
    <cellStyle name="Calculation 2 6 9 2" xfId="24341" xr:uid="{00000000-0005-0000-0000-0000281D0000}"/>
    <cellStyle name="Calculation 2 7" xfId="3834" xr:uid="{00000000-0005-0000-0000-0000291D0000}"/>
    <cellStyle name="Calculation 2 7 10" xfId="3835" xr:uid="{00000000-0005-0000-0000-00002A1D0000}"/>
    <cellStyle name="Calculation 2 7 10 2" xfId="24343" xr:uid="{00000000-0005-0000-0000-00002B1D0000}"/>
    <cellStyle name="Calculation 2 7 11" xfId="24342" xr:uid="{00000000-0005-0000-0000-00002C1D0000}"/>
    <cellStyle name="Calculation 2 7 2" xfId="3836" xr:uid="{00000000-0005-0000-0000-00002D1D0000}"/>
    <cellStyle name="Calculation 2 7 2 2" xfId="3837" xr:uid="{00000000-0005-0000-0000-00002E1D0000}"/>
    <cellStyle name="Calculation 2 7 2 2 2" xfId="24345" xr:uid="{00000000-0005-0000-0000-00002F1D0000}"/>
    <cellStyle name="Calculation 2 7 2 3" xfId="3838" xr:uid="{00000000-0005-0000-0000-0000301D0000}"/>
    <cellStyle name="Calculation 2 7 2 3 2" xfId="24346" xr:uid="{00000000-0005-0000-0000-0000311D0000}"/>
    <cellStyle name="Calculation 2 7 2 4" xfId="3839" xr:uid="{00000000-0005-0000-0000-0000321D0000}"/>
    <cellStyle name="Calculation 2 7 2 4 2" xfId="24347" xr:uid="{00000000-0005-0000-0000-0000331D0000}"/>
    <cellStyle name="Calculation 2 7 2 5" xfId="3840" xr:uid="{00000000-0005-0000-0000-0000341D0000}"/>
    <cellStyle name="Calculation 2 7 2 5 2" xfId="24348" xr:uid="{00000000-0005-0000-0000-0000351D0000}"/>
    <cellStyle name="Calculation 2 7 2 6" xfId="3841" xr:uid="{00000000-0005-0000-0000-0000361D0000}"/>
    <cellStyle name="Calculation 2 7 2 6 2" xfId="24349" xr:uid="{00000000-0005-0000-0000-0000371D0000}"/>
    <cellStyle name="Calculation 2 7 2 7" xfId="3842" xr:uid="{00000000-0005-0000-0000-0000381D0000}"/>
    <cellStyle name="Calculation 2 7 2 7 2" xfId="24350" xr:uid="{00000000-0005-0000-0000-0000391D0000}"/>
    <cellStyle name="Calculation 2 7 2 8" xfId="3843" xr:uid="{00000000-0005-0000-0000-00003A1D0000}"/>
    <cellStyle name="Calculation 2 7 2 8 2" xfId="24351" xr:uid="{00000000-0005-0000-0000-00003B1D0000}"/>
    <cellStyle name="Calculation 2 7 2 9" xfId="24344" xr:uid="{00000000-0005-0000-0000-00003C1D0000}"/>
    <cellStyle name="Calculation 2 7 3" xfId="3844" xr:uid="{00000000-0005-0000-0000-00003D1D0000}"/>
    <cellStyle name="Calculation 2 7 3 2" xfId="3845" xr:uid="{00000000-0005-0000-0000-00003E1D0000}"/>
    <cellStyle name="Calculation 2 7 3 2 2" xfId="24353" xr:uid="{00000000-0005-0000-0000-00003F1D0000}"/>
    <cellStyle name="Calculation 2 7 3 3" xfId="3846" xr:uid="{00000000-0005-0000-0000-0000401D0000}"/>
    <cellStyle name="Calculation 2 7 3 3 2" xfId="24354" xr:uid="{00000000-0005-0000-0000-0000411D0000}"/>
    <cellStyle name="Calculation 2 7 3 4" xfId="3847" xr:uid="{00000000-0005-0000-0000-0000421D0000}"/>
    <cellStyle name="Calculation 2 7 3 4 2" xfId="24355" xr:uid="{00000000-0005-0000-0000-0000431D0000}"/>
    <cellStyle name="Calculation 2 7 3 5" xfId="3848" xr:uid="{00000000-0005-0000-0000-0000441D0000}"/>
    <cellStyle name="Calculation 2 7 3 5 2" xfId="24356" xr:uid="{00000000-0005-0000-0000-0000451D0000}"/>
    <cellStyle name="Calculation 2 7 3 6" xfId="3849" xr:uid="{00000000-0005-0000-0000-0000461D0000}"/>
    <cellStyle name="Calculation 2 7 3 6 2" xfId="24357" xr:uid="{00000000-0005-0000-0000-0000471D0000}"/>
    <cellStyle name="Calculation 2 7 3 7" xfId="3850" xr:uid="{00000000-0005-0000-0000-0000481D0000}"/>
    <cellStyle name="Calculation 2 7 3 7 2" xfId="24358" xr:uid="{00000000-0005-0000-0000-0000491D0000}"/>
    <cellStyle name="Calculation 2 7 3 8" xfId="24352" xr:uid="{00000000-0005-0000-0000-00004A1D0000}"/>
    <cellStyle name="Calculation 2 7 4" xfId="3851" xr:uid="{00000000-0005-0000-0000-00004B1D0000}"/>
    <cellStyle name="Calculation 2 7 4 2" xfId="3852" xr:uid="{00000000-0005-0000-0000-00004C1D0000}"/>
    <cellStyle name="Calculation 2 7 4 2 2" xfId="24360" xr:uid="{00000000-0005-0000-0000-00004D1D0000}"/>
    <cellStyle name="Calculation 2 7 4 3" xfId="24359" xr:uid="{00000000-0005-0000-0000-00004E1D0000}"/>
    <cellStyle name="Calculation 2 7 5" xfId="3853" xr:uid="{00000000-0005-0000-0000-00004F1D0000}"/>
    <cellStyle name="Calculation 2 7 5 2" xfId="24361" xr:uid="{00000000-0005-0000-0000-0000501D0000}"/>
    <cellStyle name="Calculation 2 7 6" xfId="3854" xr:uid="{00000000-0005-0000-0000-0000511D0000}"/>
    <cellStyle name="Calculation 2 7 6 2" xfId="24362" xr:uid="{00000000-0005-0000-0000-0000521D0000}"/>
    <cellStyle name="Calculation 2 7 7" xfId="3855" xr:uid="{00000000-0005-0000-0000-0000531D0000}"/>
    <cellStyle name="Calculation 2 7 7 2" xfId="24363" xr:uid="{00000000-0005-0000-0000-0000541D0000}"/>
    <cellStyle name="Calculation 2 7 8" xfId="3856" xr:uid="{00000000-0005-0000-0000-0000551D0000}"/>
    <cellStyle name="Calculation 2 7 8 2" xfId="24364" xr:uid="{00000000-0005-0000-0000-0000561D0000}"/>
    <cellStyle name="Calculation 2 7 9" xfId="3857" xr:uid="{00000000-0005-0000-0000-0000571D0000}"/>
    <cellStyle name="Calculation 2 7 9 2" xfId="24365" xr:uid="{00000000-0005-0000-0000-0000581D0000}"/>
    <cellStyle name="Calculation 2 8" xfId="3858" xr:uid="{00000000-0005-0000-0000-0000591D0000}"/>
    <cellStyle name="Calculation 2 8 10" xfId="3859" xr:uid="{00000000-0005-0000-0000-00005A1D0000}"/>
    <cellStyle name="Calculation 2 8 10 2" xfId="24367" xr:uid="{00000000-0005-0000-0000-00005B1D0000}"/>
    <cellStyle name="Calculation 2 8 11" xfId="24366" xr:uid="{00000000-0005-0000-0000-00005C1D0000}"/>
    <cellStyle name="Calculation 2 8 2" xfId="3860" xr:uid="{00000000-0005-0000-0000-00005D1D0000}"/>
    <cellStyle name="Calculation 2 8 2 2" xfId="3861" xr:uid="{00000000-0005-0000-0000-00005E1D0000}"/>
    <cellStyle name="Calculation 2 8 2 2 2" xfId="24369" xr:uid="{00000000-0005-0000-0000-00005F1D0000}"/>
    <cellStyle name="Calculation 2 8 2 3" xfId="3862" xr:uid="{00000000-0005-0000-0000-0000601D0000}"/>
    <cellStyle name="Calculation 2 8 2 3 2" xfId="24370" xr:uid="{00000000-0005-0000-0000-0000611D0000}"/>
    <cellStyle name="Calculation 2 8 2 4" xfId="3863" xr:uid="{00000000-0005-0000-0000-0000621D0000}"/>
    <cellStyle name="Calculation 2 8 2 4 2" xfId="24371" xr:uid="{00000000-0005-0000-0000-0000631D0000}"/>
    <cellStyle name="Calculation 2 8 2 5" xfId="3864" xr:uid="{00000000-0005-0000-0000-0000641D0000}"/>
    <cellStyle name="Calculation 2 8 2 5 2" xfId="24372" xr:uid="{00000000-0005-0000-0000-0000651D0000}"/>
    <cellStyle name="Calculation 2 8 2 6" xfId="3865" xr:uid="{00000000-0005-0000-0000-0000661D0000}"/>
    <cellStyle name="Calculation 2 8 2 6 2" xfId="24373" xr:uid="{00000000-0005-0000-0000-0000671D0000}"/>
    <cellStyle name="Calculation 2 8 2 7" xfId="3866" xr:uid="{00000000-0005-0000-0000-0000681D0000}"/>
    <cellStyle name="Calculation 2 8 2 7 2" xfId="24374" xr:uid="{00000000-0005-0000-0000-0000691D0000}"/>
    <cellStyle name="Calculation 2 8 2 8" xfId="3867" xr:uid="{00000000-0005-0000-0000-00006A1D0000}"/>
    <cellStyle name="Calculation 2 8 2 8 2" xfId="24375" xr:uid="{00000000-0005-0000-0000-00006B1D0000}"/>
    <cellStyle name="Calculation 2 8 2 9" xfId="24368" xr:uid="{00000000-0005-0000-0000-00006C1D0000}"/>
    <cellStyle name="Calculation 2 8 3" xfId="3868" xr:uid="{00000000-0005-0000-0000-00006D1D0000}"/>
    <cellStyle name="Calculation 2 8 3 2" xfId="3869" xr:uid="{00000000-0005-0000-0000-00006E1D0000}"/>
    <cellStyle name="Calculation 2 8 3 2 2" xfId="24377" xr:uid="{00000000-0005-0000-0000-00006F1D0000}"/>
    <cellStyle name="Calculation 2 8 3 3" xfId="3870" xr:uid="{00000000-0005-0000-0000-0000701D0000}"/>
    <cellStyle name="Calculation 2 8 3 3 2" xfId="24378" xr:uid="{00000000-0005-0000-0000-0000711D0000}"/>
    <cellStyle name="Calculation 2 8 3 4" xfId="3871" xr:uid="{00000000-0005-0000-0000-0000721D0000}"/>
    <cellStyle name="Calculation 2 8 3 4 2" xfId="24379" xr:uid="{00000000-0005-0000-0000-0000731D0000}"/>
    <cellStyle name="Calculation 2 8 3 5" xfId="3872" xr:uid="{00000000-0005-0000-0000-0000741D0000}"/>
    <cellStyle name="Calculation 2 8 3 5 2" xfId="24380" xr:uid="{00000000-0005-0000-0000-0000751D0000}"/>
    <cellStyle name="Calculation 2 8 3 6" xfId="3873" xr:uid="{00000000-0005-0000-0000-0000761D0000}"/>
    <cellStyle name="Calculation 2 8 3 6 2" xfId="24381" xr:uid="{00000000-0005-0000-0000-0000771D0000}"/>
    <cellStyle name="Calculation 2 8 3 7" xfId="3874" xr:uid="{00000000-0005-0000-0000-0000781D0000}"/>
    <cellStyle name="Calculation 2 8 3 7 2" xfId="24382" xr:uid="{00000000-0005-0000-0000-0000791D0000}"/>
    <cellStyle name="Calculation 2 8 3 8" xfId="24376" xr:uid="{00000000-0005-0000-0000-00007A1D0000}"/>
    <cellStyle name="Calculation 2 8 4" xfId="3875" xr:uid="{00000000-0005-0000-0000-00007B1D0000}"/>
    <cellStyle name="Calculation 2 8 4 2" xfId="3876" xr:uid="{00000000-0005-0000-0000-00007C1D0000}"/>
    <cellStyle name="Calculation 2 8 4 2 2" xfId="24384" xr:uid="{00000000-0005-0000-0000-00007D1D0000}"/>
    <cellStyle name="Calculation 2 8 4 3" xfId="24383" xr:uid="{00000000-0005-0000-0000-00007E1D0000}"/>
    <cellStyle name="Calculation 2 8 5" xfId="3877" xr:uid="{00000000-0005-0000-0000-00007F1D0000}"/>
    <cellStyle name="Calculation 2 8 5 2" xfId="24385" xr:uid="{00000000-0005-0000-0000-0000801D0000}"/>
    <cellStyle name="Calculation 2 8 6" xfId="3878" xr:uid="{00000000-0005-0000-0000-0000811D0000}"/>
    <cellStyle name="Calculation 2 8 6 2" xfId="24386" xr:uid="{00000000-0005-0000-0000-0000821D0000}"/>
    <cellStyle name="Calculation 2 8 7" xfId="3879" xr:uid="{00000000-0005-0000-0000-0000831D0000}"/>
    <cellStyle name="Calculation 2 8 7 2" xfId="24387" xr:uid="{00000000-0005-0000-0000-0000841D0000}"/>
    <cellStyle name="Calculation 2 8 8" xfId="3880" xr:uid="{00000000-0005-0000-0000-0000851D0000}"/>
    <cellStyle name="Calculation 2 8 8 2" xfId="24388" xr:uid="{00000000-0005-0000-0000-0000861D0000}"/>
    <cellStyle name="Calculation 2 8 9" xfId="3881" xr:uid="{00000000-0005-0000-0000-0000871D0000}"/>
    <cellStyle name="Calculation 2 8 9 2" xfId="24389" xr:uid="{00000000-0005-0000-0000-0000881D0000}"/>
    <cellStyle name="Calculation 2 9" xfId="3882" xr:uid="{00000000-0005-0000-0000-0000891D0000}"/>
    <cellStyle name="Calculation 2 9 10" xfId="3883" xr:uid="{00000000-0005-0000-0000-00008A1D0000}"/>
    <cellStyle name="Calculation 2 9 10 2" xfId="24391" xr:uid="{00000000-0005-0000-0000-00008B1D0000}"/>
    <cellStyle name="Calculation 2 9 11" xfId="24390" xr:uid="{00000000-0005-0000-0000-00008C1D0000}"/>
    <cellStyle name="Calculation 2 9 2" xfId="3884" xr:uid="{00000000-0005-0000-0000-00008D1D0000}"/>
    <cellStyle name="Calculation 2 9 2 2" xfId="3885" xr:uid="{00000000-0005-0000-0000-00008E1D0000}"/>
    <cellStyle name="Calculation 2 9 2 2 2" xfId="24393" xr:uid="{00000000-0005-0000-0000-00008F1D0000}"/>
    <cellStyle name="Calculation 2 9 2 3" xfId="3886" xr:uid="{00000000-0005-0000-0000-0000901D0000}"/>
    <cellStyle name="Calculation 2 9 2 3 2" xfId="24394" xr:uid="{00000000-0005-0000-0000-0000911D0000}"/>
    <cellStyle name="Calculation 2 9 2 4" xfId="3887" xr:uid="{00000000-0005-0000-0000-0000921D0000}"/>
    <cellStyle name="Calculation 2 9 2 4 2" xfId="24395" xr:uid="{00000000-0005-0000-0000-0000931D0000}"/>
    <cellStyle name="Calculation 2 9 2 5" xfId="3888" xr:uid="{00000000-0005-0000-0000-0000941D0000}"/>
    <cellStyle name="Calculation 2 9 2 5 2" xfId="24396" xr:uid="{00000000-0005-0000-0000-0000951D0000}"/>
    <cellStyle name="Calculation 2 9 2 6" xfId="3889" xr:uid="{00000000-0005-0000-0000-0000961D0000}"/>
    <cellStyle name="Calculation 2 9 2 6 2" xfId="24397" xr:uid="{00000000-0005-0000-0000-0000971D0000}"/>
    <cellStyle name="Calculation 2 9 2 7" xfId="3890" xr:uid="{00000000-0005-0000-0000-0000981D0000}"/>
    <cellStyle name="Calculation 2 9 2 7 2" xfId="24398" xr:uid="{00000000-0005-0000-0000-0000991D0000}"/>
    <cellStyle name="Calculation 2 9 2 8" xfId="3891" xr:uid="{00000000-0005-0000-0000-00009A1D0000}"/>
    <cellStyle name="Calculation 2 9 2 8 2" xfId="24399" xr:uid="{00000000-0005-0000-0000-00009B1D0000}"/>
    <cellStyle name="Calculation 2 9 2 9" xfId="24392" xr:uid="{00000000-0005-0000-0000-00009C1D0000}"/>
    <cellStyle name="Calculation 2 9 3" xfId="3892" xr:uid="{00000000-0005-0000-0000-00009D1D0000}"/>
    <cellStyle name="Calculation 2 9 3 2" xfId="3893" xr:uid="{00000000-0005-0000-0000-00009E1D0000}"/>
    <cellStyle name="Calculation 2 9 3 2 2" xfId="24401" xr:uid="{00000000-0005-0000-0000-00009F1D0000}"/>
    <cellStyle name="Calculation 2 9 3 3" xfId="3894" xr:uid="{00000000-0005-0000-0000-0000A01D0000}"/>
    <cellStyle name="Calculation 2 9 3 3 2" xfId="24402" xr:uid="{00000000-0005-0000-0000-0000A11D0000}"/>
    <cellStyle name="Calculation 2 9 3 4" xfId="3895" xr:uid="{00000000-0005-0000-0000-0000A21D0000}"/>
    <cellStyle name="Calculation 2 9 3 4 2" xfId="24403" xr:uid="{00000000-0005-0000-0000-0000A31D0000}"/>
    <cellStyle name="Calculation 2 9 3 5" xfId="3896" xr:uid="{00000000-0005-0000-0000-0000A41D0000}"/>
    <cellStyle name="Calculation 2 9 3 5 2" xfId="24404" xr:uid="{00000000-0005-0000-0000-0000A51D0000}"/>
    <cellStyle name="Calculation 2 9 3 6" xfId="3897" xr:uid="{00000000-0005-0000-0000-0000A61D0000}"/>
    <cellStyle name="Calculation 2 9 3 6 2" xfId="24405" xr:uid="{00000000-0005-0000-0000-0000A71D0000}"/>
    <cellStyle name="Calculation 2 9 3 7" xfId="3898" xr:uid="{00000000-0005-0000-0000-0000A81D0000}"/>
    <cellStyle name="Calculation 2 9 3 7 2" xfId="24406" xr:uid="{00000000-0005-0000-0000-0000A91D0000}"/>
    <cellStyle name="Calculation 2 9 3 8" xfId="24400" xr:uid="{00000000-0005-0000-0000-0000AA1D0000}"/>
    <cellStyle name="Calculation 2 9 4" xfId="3899" xr:uid="{00000000-0005-0000-0000-0000AB1D0000}"/>
    <cellStyle name="Calculation 2 9 4 2" xfId="3900" xr:uid="{00000000-0005-0000-0000-0000AC1D0000}"/>
    <cellStyle name="Calculation 2 9 4 2 2" xfId="24408" xr:uid="{00000000-0005-0000-0000-0000AD1D0000}"/>
    <cellStyle name="Calculation 2 9 4 3" xfId="24407" xr:uid="{00000000-0005-0000-0000-0000AE1D0000}"/>
    <cellStyle name="Calculation 2 9 5" xfId="3901" xr:uid="{00000000-0005-0000-0000-0000AF1D0000}"/>
    <cellStyle name="Calculation 2 9 5 2" xfId="24409" xr:uid="{00000000-0005-0000-0000-0000B01D0000}"/>
    <cellStyle name="Calculation 2 9 6" xfId="3902" xr:uid="{00000000-0005-0000-0000-0000B11D0000}"/>
    <cellStyle name="Calculation 2 9 6 2" xfId="24410" xr:uid="{00000000-0005-0000-0000-0000B21D0000}"/>
    <cellStyle name="Calculation 2 9 7" xfId="3903" xr:uid="{00000000-0005-0000-0000-0000B31D0000}"/>
    <cellStyle name="Calculation 2 9 7 2" xfId="24411" xr:uid="{00000000-0005-0000-0000-0000B41D0000}"/>
    <cellStyle name="Calculation 2 9 8" xfId="3904" xr:uid="{00000000-0005-0000-0000-0000B51D0000}"/>
    <cellStyle name="Calculation 2 9 8 2" xfId="24412" xr:uid="{00000000-0005-0000-0000-0000B61D0000}"/>
    <cellStyle name="Calculation 2 9 9" xfId="3905" xr:uid="{00000000-0005-0000-0000-0000B71D0000}"/>
    <cellStyle name="Calculation 2 9 9 2" xfId="24413" xr:uid="{00000000-0005-0000-0000-0000B81D0000}"/>
    <cellStyle name="Calculation 20" xfId="3906" xr:uid="{00000000-0005-0000-0000-0000B91D0000}"/>
    <cellStyle name="Calculation 20 2" xfId="3907" xr:uid="{00000000-0005-0000-0000-0000BA1D0000}"/>
    <cellStyle name="Calculation 20 2 2" xfId="24415" xr:uid="{00000000-0005-0000-0000-0000BB1D0000}"/>
    <cellStyle name="Calculation 20 3" xfId="24414" xr:uid="{00000000-0005-0000-0000-0000BC1D0000}"/>
    <cellStyle name="Calculation 21" xfId="3908" xr:uid="{00000000-0005-0000-0000-0000BD1D0000}"/>
    <cellStyle name="Calculation 21 2" xfId="24416" xr:uid="{00000000-0005-0000-0000-0000BE1D0000}"/>
    <cellStyle name="Calculation 22" xfId="3909" xr:uid="{00000000-0005-0000-0000-0000BF1D0000}"/>
    <cellStyle name="Calculation 22 2" xfId="24417" xr:uid="{00000000-0005-0000-0000-0000C01D0000}"/>
    <cellStyle name="Calculation 23" xfId="3910" xr:uid="{00000000-0005-0000-0000-0000C11D0000}"/>
    <cellStyle name="Calculation 23 2" xfId="24418" xr:uid="{00000000-0005-0000-0000-0000C21D0000}"/>
    <cellStyle name="Calculation 24" xfId="3911" xr:uid="{00000000-0005-0000-0000-0000C31D0000}"/>
    <cellStyle name="Calculation 24 2" xfId="24419" xr:uid="{00000000-0005-0000-0000-0000C41D0000}"/>
    <cellStyle name="Calculation 25" xfId="3912" xr:uid="{00000000-0005-0000-0000-0000C51D0000}"/>
    <cellStyle name="Calculation 25 2" xfId="24420" xr:uid="{00000000-0005-0000-0000-0000C61D0000}"/>
    <cellStyle name="Calculation 3" xfId="3913" xr:uid="{00000000-0005-0000-0000-0000C71D0000}"/>
    <cellStyle name="Calculation 3 10" xfId="3914" xr:uid="{00000000-0005-0000-0000-0000C81D0000}"/>
    <cellStyle name="Calculation 3 10 2" xfId="24421" xr:uid="{00000000-0005-0000-0000-0000C91D0000}"/>
    <cellStyle name="Calculation 3 11" xfId="3915" xr:uid="{00000000-0005-0000-0000-0000CA1D0000}"/>
    <cellStyle name="Calculation 3 11 2" xfId="24422" xr:uid="{00000000-0005-0000-0000-0000CB1D0000}"/>
    <cellStyle name="Calculation 3 12" xfId="3916" xr:uid="{00000000-0005-0000-0000-0000CC1D0000}"/>
    <cellStyle name="Calculation 3 12 2" xfId="24423" xr:uid="{00000000-0005-0000-0000-0000CD1D0000}"/>
    <cellStyle name="Calculation 3 13" xfId="3917" xr:uid="{00000000-0005-0000-0000-0000CE1D0000}"/>
    <cellStyle name="Calculation 3 13 2" xfId="24424" xr:uid="{00000000-0005-0000-0000-0000CF1D0000}"/>
    <cellStyle name="Calculation 3 2" xfId="3918" xr:uid="{00000000-0005-0000-0000-0000D01D0000}"/>
    <cellStyle name="Calculation 3 2 10" xfId="3919" xr:uid="{00000000-0005-0000-0000-0000D11D0000}"/>
    <cellStyle name="Calculation 3 2 10 2" xfId="24426" xr:uid="{00000000-0005-0000-0000-0000D21D0000}"/>
    <cellStyle name="Calculation 3 2 11" xfId="24425" xr:uid="{00000000-0005-0000-0000-0000D31D0000}"/>
    <cellStyle name="Calculation 3 2 2" xfId="3920" xr:uid="{00000000-0005-0000-0000-0000D41D0000}"/>
    <cellStyle name="Calculation 3 2 2 2" xfId="3921" xr:uid="{00000000-0005-0000-0000-0000D51D0000}"/>
    <cellStyle name="Calculation 3 2 2 2 2" xfId="24428" xr:uid="{00000000-0005-0000-0000-0000D61D0000}"/>
    <cellStyle name="Calculation 3 2 2 3" xfId="3922" xr:uid="{00000000-0005-0000-0000-0000D71D0000}"/>
    <cellStyle name="Calculation 3 2 2 3 2" xfId="24429" xr:uid="{00000000-0005-0000-0000-0000D81D0000}"/>
    <cellStyle name="Calculation 3 2 2 4" xfId="3923" xr:uid="{00000000-0005-0000-0000-0000D91D0000}"/>
    <cellStyle name="Calculation 3 2 2 4 2" xfId="24430" xr:uid="{00000000-0005-0000-0000-0000DA1D0000}"/>
    <cellStyle name="Calculation 3 2 2 5" xfId="3924" xr:uid="{00000000-0005-0000-0000-0000DB1D0000}"/>
    <cellStyle name="Calculation 3 2 2 5 2" xfId="24431" xr:uid="{00000000-0005-0000-0000-0000DC1D0000}"/>
    <cellStyle name="Calculation 3 2 2 6" xfId="3925" xr:uid="{00000000-0005-0000-0000-0000DD1D0000}"/>
    <cellStyle name="Calculation 3 2 2 6 2" xfId="24432" xr:uid="{00000000-0005-0000-0000-0000DE1D0000}"/>
    <cellStyle name="Calculation 3 2 2 7" xfId="3926" xr:uid="{00000000-0005-0000-0000-0000DF1D0000}"/>
    <cellStyle name="Calculation 3 2 2 7 2" xfId="24433" xr:uid="{00000000-0005-0000-0000-0000E01D0000}"/>
    <cellStyle name="Calculation 3 2 2 8" xfId="3927" xr:uid="{00000000-0005-0000-0000-0000E11D0000}"/>
    <cellStyle name="Calculation 3 2 2 8 2" xfId="24434" xr:uid="{00000000-0005-0000-0000-0000E21D0000}"/>
    <cellStyle name="Calculation 3 2 2 9" xfId="24427" xr:uid="{00000000-0005-0000-0000-0000E31D0000}"/>
    <cellStyle name="Calculation 3 2 3" xfId="3928" xr:uid="{00000000-0005-0000-0000-0000E41D0000}"/>
    <cellStyle name="Calculation 3 2 3 2" xfId="3929" xr:uid="{00000000-0005-0000-0000-0000E51D0000}"/>
    <cellStyle name="Calculation 3 2 3 2 2" xfId="24436" xr:uid="{00000000-0005-0000-0000-0000E61D0000}"/>
    <cellStyle name="Calculation 3 2 3 3" xfId="3930" xr:uid="{00000000-0005-0000-0000-0000E71D0000}"/>
    <cellStyle name="Calculation 3 2 3 3 2" xfId="24437" xr:uid="{00000000-0005-0000-0000-0000E81D0000}"/>
    <cellStyle name="Calculation 3 2 3 4" xfId="3931" xr:uid="{00000000-0005-0000-0000-0000E91D0000}"/>
    <cellStyle name="Calculation 3 2 3 4 2" xfId="24438" xr:uid="{00000000-0005-0000-0000-0000EA1D0000}"/>
    <cellStyle name="Calculation 3 2 3 5" xfId="3932" xr:uid="{00000000-0005-0000-0000-0000EB1D0000}"/>
    <cellStyle name="Calculation 3 2 3 5 2" xfId="24439" xr:uid="{00000000-0005-0000-0000-0000EC1D0000}"/>
    <cellStyle name="Calculation 3 2 3 6" xfId="3933" xr:uid="{00000000-0005-0000-0000-0000ED1D0000}"/>
    <cellStyle name="Calculation 3 2 3 6 2" xfId="24440" xr:uid="{00000000-0005-0000-0000-0000EE1D0000}"/>
    <cellStyle name="Calculation 3 2 3 7" xfId="3934" xr:uid="{00000000-0005-0000-0000-0000EF1D0000}"/>
    <cellStyle name="Calculation 3 2 3 7 2" xfId="24441" xr:uid="{00000000-0005-0000-0000-0000F01D0000}"/>
    <cellStyle name="Calculation 3 2 3 8" xfId="24435" xr:uid="{00000000-0005-0000-0000-0000F11D0000}"/>
    <cellStyle name="Calculation 3 2 4" xfId="3935" xr:uid="{00000000-0005-0000-0000-0000F21D0000}"/>
    <cellStyle name="Calculation 3 2 4 2" xfId="3936" xr:uid="{00000000-0005-0000-0000-0000F31D0000}"/>
    <cellStyle name="Calculation 3 2 4 2 2" xfId="24443" xr:uid="{00000000-0005-0000-0000-0000F41D0000}"/>
    <cellStyle name="Calculation 3 2 4 3" xfId="24442" xr:uid="{00000000-0005-0000-0000-0000F51D0000}"/>
    <cellStyle name="Calculation 3 2 5" xfId="3937" xr:uid="{00000000-0005-0000-0000-0000F61D0000}"/>
    <cellStyle name="Calculation 3 2 5 2" xfId="24444" xr:uid="{00000000-0005-0000-0000-0000F71D0000}"/>
    <cellStyle name="Calculation 3 2 6" xfId="3938" xr:uid="{00000000-0005-0000-0000-0000F81D0000}"/>
    <cellStyle name="Calculation 3 2 6 2" xfId="24445" xr:uid="{00000000-0005-0000-0000-0000F91D0000}"/>
    <cellStyle name="Calculation 3 2 7" xfId="3939" xr:uid="{00000000-0005-0000-0000-0000FA1D0000}"/>
    <cellStyle name="Calculation 3 2 7 2" xfId="24446" xr:uid="{00000000-0005-0000-0000-0000FB1D0000}"/>
    <cellStyle name="Calculation 3 2 8" xfId="3940" xr:uid="{00000000-0005-0000-0000-0000FC1D0000}"/>
    <cellStyle name="Calculation 3 2 8 2" xfId="24447" xr:uid="{00000000-0005-0000-0000-0000FD1D0000}"/>
    <cellStyle name="Calculation 3 2 9" xfId="3941" xr:uid="{00000000-0005-0000-0000-0000FE1D0000}"/>
    <cellStyle name="Calculation 3 2 9 2" xfId="24448" xr:uid="{00000000-0005-0000-0000-0000FF1D0000}"/>
    <cellStyle name="Calculation 3 3" xfId="3942" xr:uid="{00000000-0005-0000-0000-0000001E0000}"/>
    <cellStyle name="Calculation 3 3 10" xfId="3943" xr:uid="{00000000-0005-0000-0000-0000011E0000}"/>
    <cellStyle name="Calculation 3 3 10 2" xfId="24450" xr:uid="{00000000-0005-0000-0000-0000021E0000}"/>
    <cellStyle name="Calculation 3 3 11" xfId="24449" xr:uid="{00000000-0005-0000-0000-0000031E0000}"/>
    <cellStyle name="Calculation 3 3 2" xfId="3944" xr:uid="{00000000-0005-0000-0000-0000041E0000}"/>
    <cellStyle name="Calculation 3 3 2 2" xfId="3945" xr:uid="{00000000-0005-0000-0000-0000051E0000}"/>
    <cellStyle name="Calculation 3 3 2 2 2" xfId="24452" xr:uid="{00000000-0005-0000-0000-0000061E0000}"/>
    <cellStyle name="Calculation 3 3 2 3" xfId="3946" xr:uid="{00000000-0005-0000-0000-0000071E0000}"/>
    <cellStyle name="Calculation 3 3 2 3 2" xfId="24453" xr:uid="{00000000-0005-0000-0000-0000081E0000}"/>
    <cellStyle name="Calculation 3 3 2 4" xfId="3947" xr:uid="{00000000-0005-0000-0000-0000091E0000}"/>
    <cellStyle name="Calculation 3 3 2 4 2" xfId="24454" xr:uid="{00000000-0005-0000-0000-00000A1E0000}"/>
    <cellStyle name="Calculation 3 3 2 5" xfId="3948" xr:uid="{00000000-0005-0000-0000-00000B1E0000}"/>
    <cellStyle name="Calculation 3 3 2 5 2" xfId="24455" xr:uid="{00000000-0005-0000-0000-00000C1E0000}"/>
    <cellStyle name="Calculation 3 3 2 6" xfId="3949" xr:uid="{00000000-0005-0000-0000-00000D1E0000}"/>
    <cellStyle name="Calculation 3 3 2 6 2" xfId="24456" xr:uid="{00000000-0005-0000-0000-00000E1E0000}"/>
    <cellStyle name="Calculation 3 3 2 7" xfId="3950" xr:uid="{00000000-0005-0000-0000-00000F1E0000}"/>
    <cellStyle name="Calculation 3 3 2 7 2" xfId="24457" xr:uid="{00000000-0005-0000-0000-0000101E0000}"/>
    <cellStyle name="Calculation 3 3 2 8" xfId="3951" xr:uid="{00000000-0005-0000-0000-0000111E0000}"/>
    <cellStyle name="Calculation 3 3 2 8 2" xfId="24458" xr:uid="{00000000-0005-0000-0000-0000121E0000}"/>
    <cellStyle name="Calculation 3 3 2 9" xfId="24451" xr:uid="{00000000-0005-0000-0000-0000131E0000}"/>
    <cellStyle name="Calculation 3 3 3" xfId="3952" xr:uid="{00000000-0005-0000-0000-0000141E0000}"/>
    <cellStyle name="Calculation 3 3 3 2" xfId="3953" xr:uid="{00000000-0005-0000-0000-0000151E0000}"/>
    <cellStyle name="Calculation 3 3 3 2 2" xfId="24460" xr:uid="{00000000-0005-0000-0000-0000161E0000}"/>
    <cellStyle name="Calculation 3 3 3 3" xfId="3954" xr:uid="{00000000-0005-0000-0000-0000171E0000}"/>
    <cellStyle name="Calculation 3 3 3 3 2" xfId="24461" xr:uid="{00000000-0005-0000-0000-0000181E0000}"/>
    <cellStyle name="Calculation 3 3 3 4" xfId="3955" xr:uid="{00000000-0005-0000-0000-0000191E0000}"/>
    <cellStyle name="Calculation 3 3 3 4 2" xfId="24462" xr:uid="{00000000-0005-0000-0000-00001A1E0000}"/>
    <cellStyle name="Calculation 3 3 3 5" xfId="3956" xr:uid="{00000000-0005-0000-0000-00001B1E0000}"/>
    <cellStyle name="Calculation 3 3 3 5 2" xfId="24463" xr:uid="{00000000-0005-0000-0000-00001C1E0000}"/>
    <cellStyle name="Calculation 3 3 3 6" xfId="3957" xr:uid="{00000000-0005-0000-0000-00001D1E0000}"/>
    <cellStyle name="Calculation 3 3 3 6 2" xfId="24464" xr:uid="{00000000-0005-0000-0000-00001E1E0000}"/>
    <cellStyle name="Calculation 3 3 3 7" xfId="3958" xr:uid="{00000000-0005-0000-0000-00001F1E0000}"/>
    <cellStyle name="Calculation 3 3 3 7 2" xfId="24465" xr:uid="{00000000-0005-0000-0000-0000201E0000}"/>
    <cellStyle name="Calculation 3 3 3 8" xfId="24459" xr:uid="{00000000-0005-0000-0000-0000211E0000}"/>
    <cellStyle name="Calculation 3 3 4" xfId="3959" xr:uid="{00000000-0005-0000-0000-0000221E0000}"/>
    <cellStyle name="Calculation 3 3 4 2" xfId="3960" xr:uid="{00000000-0005-0000-0000-0000231E0000}"/>
    <cellStyle name="Calculation 3 3 4 2 2" xfId="24467" xr:uid="{00000000-0005-0000-0000-0000241E0000}"/>
    <cellStyle name="Calculation 3 3 4 3" xfId="24466" xr:uid="{00000000-0005-0000-0000-0000251E0000}"/>
    <cellStyle name="Calculation 3 3 5" xfId="3961" xr:uid="{00000000-0005-0000-0000-0000261E0000}"/>
    <cellStyle name="Calculation 3 3 5 2" xfId="24468" xr:uid="{00000000-0005-0000-0000-0000271E0000}"/>
    <cellStyle name="Calculation 3 3 6" xfId="3962" xr:uid="{00000000-0005-0000-0000-0000281E0000}"/>
    <cellStyle name="Calculation 3 3 6 2" xfId="24469" xr:uid="{00000000-0005-0000-0000-0000291E0000}"/>
    <cellStyle name="Calculation 3 3 7" xfId="3963" xr:uid="{00000000-0005-0000-0000-00002A1E0000}"/>
    <cellStyle name="Calculation 3 3 7 2" xfId="24470" xr:uid="{00000000-0005-0000-0000-00002B1E0000}"/>
    <cellStyle name="Calculation 3 3 8" xfId="3964" xr:uid="{00000000-0005-0000-0000-00002C1E0000}"/>
    <cellStyle name="Calculation 3 3 8 2" xfId="24471" xr:uid="{00000000-0005-0000-0000-00002D1E0000}"/>
    <cellStyle name="Calculation 3 3 9" xfId="3965" xr:uid="{00000000-0005-0000-0000-00002E1E0000}"/>
    <cellStyle name="Calculation 3 3 9 2" xfId="24472" xr:uid="{00000000-0005-0000-0000-00002F1E0000}"/>
    <cellStyle name="Calculation 3 4" xfId="3966" xr:uid="{00000000-0005-0000-0000-0000301E0000}"/>
    <cellStyle name="Calculation 3 4 10" xfId="3967" xr:uid="{00000000-0005-0000-0000-0000311E0000}"/>
    <cellStyle name="Calculation 3 4 10 2" xfId="24474" xr:uid="{00000000-0005-0000-0000-0000321E0000}"/>
    <cellStyle name="Calculation 3 4 11" xfId="24473" xr:uid="{00000000-0005-0000-0000-0000331E0000}"/>
    <cellStyle name="Calculation 3 4 2" xfId="3968" xr:uid="{00000000-0005-0000-0000-0000341E0000}"/>
    <cellStyle name="Calculation 3 4 2 2" xfId="3969" xr:uid="{00000000-0005-0000-0000-0000351E0000}"/>
    <cellStyle name="Calculation 3 4 2 2 2" xfId="24476" xr:uid="{00000000-0005-0000-0000-0000361E0000}"/>
    <cellStyle name="Calculation 3 4 2 3" xfId="3970" xr:uid="{00000000-0005-0000-0000-0000371E0000}"/>
    <cellStyle name="Calculation 3 4 2 3 2" xfId="24477" xr:uid="{00000000-0005-0000-0000-0000381E0000}"/>
    <cellStyle name="Calculation 3 4 2 4" xfId="3971" xr:uid="{00000000-0005-0000-0000-0000391E0000}"/>
    <cellStyle name="Calculation 3 4 2 4 2" xfId="24478" xr:uid="{00000000-0005-0000-0000-00003A1E0000}"/>
    <cellStyle name="Calculation 3 4 2 5" xfId="3972" xr:uid="{00000000-0005-0000-0000-00003B1E0000}"/>
    <cellStyle name="Calculation 3 4 2 5 2" xfId="24479" xr:uid="{00000000-0005-0000-0000-00003C1E0000}"/>
    <cellStyle name="Calculation 3 4 2 6" xfId="3973" xr:uid="{00000000-0005-0000-0000-00003D1E0000}"/>
    <cellStyle name="Calculation 3 4 2 6 2" xfId="24480" xr:uid="{00000000-0005-0000-0000-00003E1E0000}"/>
    <cellStyle name="Calculation 3 4 2 7" xfId="3974" xr:uid="{00000000-0005-0000-0000-00003F1E0000}"/>
    <cellStyle name="Calculation 3 4 2 7 2" xfId="24481" xr:uid="{00000000-0005-0000-0000-0000401E0000}"/>
    <cellStyle name="Calculation 3 4 2 8" xfId="3975" xr:uid="{00000000-0005-0000-0000-0000411E0000}"/>
    <cellStyle name="Calculation 3 4 2 8 2" xfId="24482" xr:uid="{00000000-0005-0000-0000-0000421E0000}"/>
    <cellStyle name="Calculation 3 4 2 9" xfId="24475" xr:uid="{00000000-0005-0000-0000-0000431E0000}"/>
    <cellStyle name="Calculation 3 4 3" xfId="3976" xr:uid="{00000000-0005-0000-0000-0000441E0000}"/>
    <cellStyle name="Calculation 3 4 3 2" xfId="3977" xr:uid="{00000000-0005-0000-0000-0000451E0000}"/>
    <cellStyle name="Calculation 3 4 3 2 2" xfId="24484" xr:uid="{00000000-0005-0000-0000-0000461E0000}"/>
    <cellStyle name="Calculation 3 4 3 3" xfId="3978" xr:uid="{00000000-0005-0000-0000-0000471E0000}"/>
    <cellStyle name="Calculation 3 4 3 3 2" xfId="24485" xr:uid="{00000000-0005-0000-0000-0000481E0000}"/>
    <cellStyle name="Calculation 3 4 3 4" xfId="3979" xr:uid="{00000000-0005-0000-0000-0000491E0000}"/>
    <cellStyle name="Calculation 3 4 3 4 2" xfId="24486" xr:uid="{00000000-0005-0000-0000-00004A1E0000}"/>
    <cellStyle name="Calculation 3 4 3 5" xfId="3980" xr:uid="{00000000-0005-0000-0000-00004B1E0000}"/>
    <cellStyle name="Calculation 3 4 3 5 2" xfId="24487" xr:uid="{00000000-0005-0000-0000-00004C1E0000}"/>
    <cellStyle name="Calculation 3 4 3 6" xfId="3981" xr:uid="{00000000-0005-0000-0000-00004D1E0000}"/>
    <cellStyle name="Calculation 3 4 3 6 2" xfId="24488" xr:uid="{00000000-0005-0000-0000-00004E1E0000}"/>
    <cellStyle name="Calculation 3 4 3 7" xfId="3982" xr:uid="{00000000-0005-0000-0000-00004F1E0000}"/>
    <cellStyle name="Calculation 3 4 3 7 2" xfId="24489" xr:uid="{00000000-0005-0000-0000-0000501E0000}"/>
    <cellStyle name="Calculation 3 4 3 8" xfId="24483" xr:uid="{00000000-0005-0000-0000-0000511E0000}"/>
    <cellStyle name="Calculation 3 4 4" xfId="3983" xr:uid="{00000000-0005-0000-0000-0000521E0000}"/>
    <cellStyle name="Calculation 3 4 4 2" xfId="3984" xr:uid="{00000000-0005-0000-0000-0000531E0000}"/>
    <cellStyle name="Calculation 3 4 4 2 2" xfId="24491" xr:uid="{00000000-0005-0000-0000-0000541E0000}"/>
    <cellStyle name="Calculation 3 4 4 3" xfId="24490" xr:uid="{00000000-0005-0000-0000-0000551E0000}"/>
    <cellStyle name="Calculation 3 4 5" xfId="3985" xr:uid="{00000000-0005-0000-0000-0000561E0000}"/>
    <cellStyle name="Calculation 3 4 5 2" xfId="24492" xr:uid="{00000000-0005-0000-0000-0000571E0000}"/>
    <cellStyle name="Calculation 3 4 6" xfId="3986" xr:uid="{00000000-0005-0000-0000-0000581E0000}"/>
    <cellStyle name="Calculation 3 4 6 2" xfId="24493" xr:uid="{00000000-0005-0000-0000-0000591E0000}"/>
    <cellStyle name="Calculation 3 4 7" xfId="3987" xr:uid="{00000000-0005-0000-0000-00005A1E0000}"/>
    <cellStyle name="Calculation 3 4 7 2" xfId="24494" xr:uid="{00000000-0005-0000-0000-00005B1E0000}"/>
    <cellStyle name="Calculation 3 4 8" xfId="3988" xr:uid="{00000000-0005-0000-0000-00005C1E0000}"/>
    <cellStyle name="Calculation 3 4 8 2" xfId="24495" xr:uid="{00000000-0005-0000-0000-00005D1E0000}"/>
    <cellStyle name="Calculation 3 4 9" xfId="3989" xr:uid="{00000000-0005-0000-0000-00005E1E0000}"/>
    <cellStyle name="Calculation 3 4 9 2" xfId="24496" xr:uid="{00000000-0005-0000-0000-00005F1E0000}"/>
    <cellStyle name="Calculation 3 5" xfId="3990" xr:uid="{00000000-0005-0000-0000-0000601E0000}"/>
    <cellStyle name="Calculation 3 5 2" xfId="3991" xr:uid="{00000000-0005-0000-0000-0000611E0000}"/>
    <cellStyle name="Calculation 3 5 2 2" xfId="24498" xr:uid="{00000000-0005-0000-0000-0000621E0000}"/>
    <cellStyle name="Calculation 3 5 3" xfId="3992" xr:uid="{00000000-0005-0000-0000-0000631E0000}"/>
    <cellStyle name="Calculation 3 5 3 2" xfId="24499" xr:uid="{00000000-0005-0000-0000-0000641E0000}"/>
    <cellStyle name="Calculation 3 5 4" xfId="3993" xr:uid="{00000000-0005-0000-0000-0000651E0000}"/>
    <cellStyle name="Calculation 3 5 4 2" xfId="24500" xr:uid="{00000000-0005-0000-0000-0000661E0000}"/>
    <cellStyle name="Calculation 3 5 5" xfId="3994" xr:uid="{00000000-0005-0000-0000-0000671E0000}"/>
    <cellStyle name="Calculation 3 5 5 2" xfId="24501" xr:uid="{00000000-0005-0000-0000-0000681E0000}"/>
    <cellStyle name="Calculation 3 5 6" xfId="3995" xr:uid="{00000000-0005-0000-0000-0000691E0000}"/>
    <cellStyle name="Calculation 3 5 6 2" xfId="24502" xr:uid="{00000000-0005-0000-0000-00006A1E0000}"/>
    <cellStyle name="Calculation 3 5 7" xfId="3996" xr:uid="{00000000-0005-0000-0000-00006B1E0000}"/>
    <cellStyle name="Calculation 3 5 7 2" xfId="24503" xr:uid="{00000000-0005-0000-0000-00006C1E0000}"/>
    <cellStyle name="Calculation 3 5 8" xfId="3997" xr:uid="{00000000-0005-0000-0000-00006D1E0000}"/>
    <cellStyle name="Calculation 3 5 8 2" xfId="24504" xr:uid="{00000000-0005-0000-0000-00006E1E0000}"/>
    <cellStyle name="Calculation 3 5 9" xfId="24497" xr:uid="{00000000-0005-0000-0000-00006F1E0000}"/>
    <cellStyle name="Calculation 3 6" xfId="3998" xr:uid="{00000000-0005-0000-0000-0000701E0000}"/>
    <cellStyle name="Calculation 3 6 2" xfId="3999" xr:uid="{00000000-0005-0000-0000-0000711E0000}"/>
    <cellStyle name="Calculation 3 6 2 2" xfId="24506" xr:uid="{00000000-0005-0000-0000-0000721E0000}"/>
    <cellStyle name="Calculation 3 6 3" xfId="4000" xr:uid="{00000000-0005-0000-0000-0000731E0000}"/>
    <cellStyle name="Calculation 3 6 3 2" xfId="24507" xr:uid="{00000000-0005-0000-0000-0000741E0000}"/>
    <cellStyle name="Calculation 3 6 4" xfId="4001" xr:uid="{00000000-0005-0000-0000-0000751E0000}"/>
    <cellStyle name="Calculation 3 6 4 2" xfId="24508" xr:uid="{00000000-0005-0000-0000-0000761E0000}"/>
    <cellStyle name="Calculation 3 6 5" xfId="4002" xr:uid="{00000000-0005-0000-0000-0000771E0000}"/>
    <cellStyle name="Calculation 3 6 5 2" xfId="24509" xr:uid="{00000000-0005-0000-0000-0000781E0000}"/>
    <cellStyle name="Calculation 3 6 6" xfId="4003" xr:uid="{00000000-0005-0000-0000-0000791E0000}"/>
    <cellStyle name="Calculation 3 6 6 2" xfId="24510" xr:uid="{00000000-0005-0000-0000-00007A1E0000}"/>
    <cellStyle name="Calculation 3 6 7" xfId="4004" xr:uid="{00000000-0005-0000-0000-00007B1E0000}"/>
    <cellStyle name="Calculation 3 6 7 2" xfId="24511" xr:uid="{00000000-0005-0000-0000-00007C1E0000}"/>
    <cellStyle name="Calculation 3 6 8" xfId="24505" xr:uid="{00000000-0005-0000-0000-00007D1E0000}"/>
    <cellStyle name="Calculation 3 7" xfId="4005" xr:uid="{00000000-0005-0000-0000-00007E1E0000}"/>
    <cellStyle name="Calculation 3 7 2" xfId="4006" xr:uid="{00000000-0005-0000-0000-00007F1E0000}"/>
    <cellStyle name="Calculation 3 7 2 2" xfId="24513" xr:uid="{00000000-0005-0000-0000-0000801E0000}"/>
    <cellStyle name="Calculation 3 7 3" xfId="24512" xr:uid="{00000000-0005-0000-0000-0000811E0000}"/>
    <cellStyle name="Calculation 3 8" xfId="4007" xr:uid="{00000000-0005-0000-0000-0000821E0000}"/>
    <cellStyle name="Calculation 3 8 2" xfId="24514" xr:uid="{00000000-0005-0000-0000-0000831E0000}"/>
    <cellStyle name="Calculation 3 9" xfId="4008" xr:uid="{00000000-0005-0000-0000-0000841E0000}"/>
    <cellStyle name="Calculation 3 9 2" xfId="24515" xr:uid="{00000000-0005-0000-0000-0000851E0000}"/>
    <cellStyle name="Calculation 4" xfId="4009" xr:uid="{00000000-0005-0000-0000-0000861E0000}"/>
    <cellStyle name="Calculation 4 10" xfId="4010" xr:uid="{00000000-0005-0000-0000-0000871E0000}"/>
    <cellStyle name="Calculation 4 10 2" xfId="24516" xr:uid="{00000000-0005-0000-0000-0000881E0000}"/>
    <cellStyle name="Calculation 4 2" xfId="4011" xr:uid="{00000000-0005-0000-0000-0000891E0000}"/>
    <cellStyle name="Calculation 4 2 2" xfId="4012" xr:uid="{00000000-0005-0000-0000-00008A1E0000}"/>
    <cellStyle name="Calculation 4 2 2 2" xfId="24518" xr:uid="{00000000-0005-0000-0000-00008B1E0000}"/>
    <cellStyle name="Calculation 4 2 3" xfId="4013" xr:uid="{00000000-0005-0000-0000-00008C1E0000}"/>
    <cellStyle name="Calculation 4 2 3 2" xfId="24519" xr:uid="{00000000-0005-0000-0000-00008D1E0000}"/>
    <cellStyle name="Calculation 4 2 4" xfId="4014" xr:uid="{00000000-0005-0000-0000-00008E1E0000}"/>
    <cellStyle name="Calculation 4 2 4 2" xfId="24520" xr:uid="{00000000-0005-0000-0000-00008F1E0000}"/>
    <cellStyle name="Calculation 4 2 5" xfId="4015" xr:uid="{00000000-0005-0000-0000-0000901E0000}"/>
    <cellStyle name="Calculation 4 2 5 2" xfId="24521" xr:uid="{00000000-0005-0000-0000-0000911E0000}"/>
    <cellStyle name="Calculation 4 2 6" xfId="4016" xr:uid="{00000000-0005-0000-0000-0000921E0000}"/>
    <cellStyle name="Calculation 4 2 6 2" xfId="24522" xr:uid="{00000000-0005-0000-0000-0000931E0000}"/>
    <cellStyle name="Calculation 4 2 7" xfId="4017" xr:uid="{00000000-0005-0000-0000-0000941E0000}"/>
    <cellStyle name="Calculation 4 2 7 2" xfId="24523" xr:uid="{00000000-0005-0000-0000-0000951E0000}"/>
    <cellStyle name="Calculation 4 2 8" xfId="4018" xr:uid="{00000000-0005-0000-0000-0000961E0000}"/>
    <cellStyle name="Calculation 4 2 8 2" xfId="24524" xr:uid="{00000000-0005-0000-0000-0000971E0000}"/>
    <cellStyle name="Calculation 4 2 9" xfId="24517" xr:uid="{00000000-0005-0000-0000-0000981E0000}"/>
    <cellStyle name="Calculation 4 3" xfId="4019" xr:uid="{00000000-0005-0000-0000-0000991E0000}"/>
    <cellStyle name="Calculation 4 3 2" xfId="4020" xr:uid="{00000000-0005-0000-0000-00009A1E0000}"/>
    <cellStyle name="Calculation 4 3 2 2" xfId="24526" xr:uid="{00000000-0005-0000-0000-00009B1E0000}"/>
    <cellStyle name="Calculation 4 3 3" xfId="4021" xr:uid="{00000000-0005-0000-0000-00009C1E0000}"/>
    <cellStyle name="Calculation 4 3 3 2" xfId="24527" xr:uid="{00000000-0005-0000-0000-00009D1E0000}"/>
    <cellStyle name="Calculation 4 3 4" xfId="4022" xr:uid="{00000000-0005-0000-0000-00009E1E0000}"/>
    <cellStyle name="Calculation 4 3 4 2" xfId="24528" xr:uid="{00000000-0005-0000-0000-00009F1E0000}"/>
    <cellStyle name="Calculation 4 3 5" xfId="4023" xr:uid="{00000000-0005-0000-0000-0000A01E0000}"/>
    <cellStyle name="Calculation 4 3 5 2" xfId="24529" xr:uid="{00000000-0005-0000-0000-0000A11E0000}"/>
    <cellStyle name="Calculation 4 3 6" xfId="4024" xr:uid="{00000000-0005-0000-0000-0000A21E0000}"/>
    <cellStyle name="Calculation 4 3 6 2" xfId="24530" xr:uid="{00000000-0005-0000-0000-0000A31E0000}"/>
    <cellStyle name="Calculation 4 3 7" xfId="4025" xr:uid="{00000000-0005-0000-0000-0000A41E0000}"/>
    <cellStyle name="Calculation 4 3 7 2" xfId="24531" xr:uid="{00000000-0005-0000-0000-0000A51E0000}"/>
    <cellStyle name="Calculation 4 3 8" xfId="24525" xr:uid="{00000000-0005-0000-0000-0000A61E0000}"/>
    <cellStyle name="Calculation 4 4" xfId="4026" xr:uid="{00000000-0005-0000-0000-0000A71E0000}"/>
    <cellStyle name="Calculation 4 4 2" xfId="4027" xr:uid="{00000000-0005-0000-0000-0000A81E0000}"/>
    <cellStyle name="Calculation 4 4 2 2" xfId="24533" xr:uid="{00000000-0005-0000-0000-0000A91E0000}"/>
    <cellStyle name="Calculation 4 4 3" xfId="24532" xr:uid="{00000000-0005-0000-0000-0000AA1E0000}"/>
    <cellStyle name="Calculation 4 5" xfId="4028" xr:uid="{00000000-0005-0000-0000-0000AB1E0000}"/>
    <cellStyle name="Calculation 4 5 2" xfId="24534" xr:uid="{00000000-0005-0000-0000-0000AC1E0000}"/>
    <cellStyle name="Calculation 4 6" xfId="4029" xr:uid="{00000000-0005-0000-0000-0000AD1E0000}"/>
    <cellStyle name="Calculation 4 6 2" xfId="24535" xr:uid="{00000000-0005-0000-0000-0000AE1E0000}"/>
    <cellStyle name="Calculation 4 7" xfId="4030" xr:uid="{00000000-0005-0000-0000-0000AF1E0000}"/>
    <cellStyle name="Calculation 4 7 2" xfId="24536" xr:uid="{00000000-0005-0000-0000-0000B01E0000}"/>
    <cellStyle name="Calculation 4 8" xfId="4031" xr:uid="{00000000-0005-0000-0000-0000B11E0000}"/>
    <cellStyle name="Calculation 4 8 2" xfId="24537" xr:uid="{00000000-0005-0000-0000-0000B21E0000}"/>
    <cellStyle name="Calculation 4 9" xfId="4032" xr:uid="{00000000-0005-0000-0000-0000B31E0000}"/>
    <cellStyle name="Calculation 4 9 2" xfId="24538" xr:uid="{00000000-0005-0000-0000-0000B41E0000}"/>
    <cellStyle name="Calculation 5" xfId="4033" xr:uid="{00000000-0005-0000-0000-0000B51E0000}"/>
    <cellStyle name="Calculation 5 10" xfId="4034" xr:uid="{00000000-0005-0000-0000-0000B61E0000}"/>
    <cellStyle name="Calculation 5 10 2" xfId="24539" xr:uid="{00000000-0005-0000-0000-0000B71E0000}"/>
    <cellStyle name="Calculation 5 11" xfId="20468" xr:uid="{00000000-0005-0000-0000-0000B81E0000}"/>
    <cellStyle name="Calculation 5 2" xfId="4035" xr:uid="{00000000-0005-0000-0000-0000B91E0000}"/>
    <cellStyle name="Calculation 5 2 2" xfId="4036" xr:uid="{00000000-0005-0000-0000-0000BA1E0000}"/>
    <cellStyle name="Calculation 5 2 2 2" xfId="24541" xr:uid="{00000000-0005-0000-0000-0000BB1E0000}"/>
    <cellStyle name="Calculation 5 2 3" xfId="4037" xr:uid="{00000000-0005-0000-0000-0000BC1E0000}"/>
    <cellStyle name="Calculation 5 2 3 2" xfId="24542" xr:uid="{00000000-0005-0000-0000-0000BD1E0000}"/>
    <cellStyle name="Calculation 5 2 4" xfId="4038" xr:uid="{00000000-0005-0000-0000-0000BE1E0000}"/>
    <cellStyle name="Calculation 5 2 4 2" xfId="24543" xr:uid="{00000000-0005-0000-0000-0000BF1E0000}"/>
    <cellStyle name="Calculation 5 2 5" xfId="4039" xr:uid="{00000000-0005-0000-0000-0000C01E0000}"/>
    <cellStyle name="Calculation 5 2 5 2" xfId="24544" xr:uid="{00000000-0005-0000-0000-0000C11E0000}"/>
    <cellStyle name="Calculation 5 2 6" xfId="4040" xr:uid="{00000000-0005-0000-0000-0000C21E0000}"/>
    <cellStyle name="Calculation 5 2 6 2" xfId="24545" xr:uid="{00000000-0005-0000-0000-0000C31E0000}"/>
    <cellStyle name="Calculation 5 2 7" xfId="4041" xr:uid="{00000000-0005-0000-0000-0000C41E0000}"/>
    <cellStyle name="Calculation 5 2 7 2" xfId="24546" xr:uid="{00000000-0005-0000-0000-0000C51E0000}"/>
    <cellStyle name="Calculation 5 2 8" xfId="4042" xr:uid="{00000000-0005-0000-0000-0000C61E0000}"/>
    <cellStyle name="Calculation 5 2 8 2" xfId="24547" xr:uid="{00000000-0005-0000-0000-0000C71E0000}"/>
    <cellStyle name="Calculation 5 2 9" xfId="24540" xr:uid="{00000000-0005-0000-0000-0000C81E0000}"/>
    <cellStyle name="Calculation 5 3" xfId="4043" xr:uid="{00000000-0005-0000-0000-0000C91E0000}"/>
    <cellStyle name="Calculation 5 3 2" xfId="4044" xr:uid="{00000000-0005-0000-0000-0000CA1E0000}"/>
    <cellStyle name="Calculation 5 3 2 2" xfId="24549" xr:uid="{00000000-0005-0000-0000-0000CB1E0000}"/>
    <cellStyle name="Calculation 5 3 3" xfId="4045" xr:uid="{00000000-0005-0000-0000-0000CC1E0000}"/>
    <cellStyle name="Calculation 5 3 3 2" xfId="24550" xr:uid="{00000000-0005-0000-0000-0000CD1E0000}"/>
    <cellStyle name="Calculation 5 3 4" xfId="4046" xr:uid="{00000000-0005-0000-0000-0000CE1E0000}"/>
    <cellStyle name="Calculation 5 3 4 2" xfId="24551" xr:uid="{00000000-0005-0000-0000-0000CF1E0000}"/>
    <cellStyle name="Calculation 5 3 5" xfId="4047" xr:uid="{00000000-0005-0000-0000-0000D01E0000}"/>
    <cellStyle name="Calculation 5 3 5 2" xfId="24552" xr:uid="{00000000-0005-0000-0000-0000D11E0000}"/>
    <cellStyle name="Calculation 5 3 6" xfId="4048" xr:uid="{00000000-0005-0000-0000-0000D21E0000}"/>
    <cellStyle name="Calculation 5 3 6 2" xfId="24553" xr:uid="{00000000-0005-0000-0000-0000D31E0000}"/>
    <cellStyle name="Calculation 5 3 7" xfId="4049" xr:uid="{00000000-0005-0000-0000-0000D41E0000}"/>
    <cellStyle name="Calculation 5 3 7 2" xfId="24554" xr:uid="{00000000-0005-0000-0000-0000D51E0000}"/>
    <cellStyle name="Calculation 5 3 8" xfId="24548" xr:uid="{00000000-0005-0000-0000-0000D61E0000}"/>
    <cellStyle name="Calculation 5 4" xfId="4050" xr:uid="{00000000-0005-0000-0000-0000D71E0000}"/>
    <cellStyle name="Calculation 5 4 2" xfId="4051" xr:uid="{00000000-0005-0000-0000-0000D81E0000}"/>
    <cellStyle name="Calculation 5 4 2 2" xfId="24556" xr:uid="{00000000-0005-0000-0000-0000D91E0000}"/>
    <cellStyle name="Calculation 5 4 3" xfId="24555" xr:uid="{00000000-0005-0000-0000-0000DA1E0000}"/>
    <cellStyle name="Calculation 5 5" xfId="4052" xr:uid="{00000000-0005-0000-0000-0000DB1E0000}"/>
    <cellStyle name="Calculation 5 5 2" xfId="24557" xr:uid="{00000000-0005-0000-0000-0000DC1E0000}"/>
    <cellStyle name="Calculation 5 6" xfId="4053" xr:uid="{00000000-0005-0000-0000-0000DD1E0000}"/>
    <cellStyle name="Calculation 5 6 2" xfId="24558" xr:uid="{00000000-0005-0000-0000-0000DE1E0000}"/>
    <cellStyle name="Calculation 5 7" xfId="4054" xr:uid="{00000000-0005-0000-0000-0000DF1E0000}"/>
    <cellStyle name="Calculation 5 7 2" xfId="24559" xr:uid="{00000000-0005-0000-0000-0000E01E0000}"/>
    <cellStyle name="Calculation 5 8" xfId="4055" xr:uid="{00000000-0005-0000-0000-0000E11E0000}"/>
    <cellStyle name="Calculation 5 8 2" xfId="24560" xr:uid="{00000000-0005-0000-0000-0000E21E0000}"/>
    <cellStyle name="Calculation 5 9" xfId="4056" xr:uid="{00000000-0005-0000-0000-0000E31E0000}"/>
    <cellStyle name="Calculation 5 9 2" xfId="24561" xr:uid="{00000000-0005-0000-0000-0000E41E0000}"/>
    <cellStyle name="Calculation 6" xfId="4057" xr:uid="{00000000-0005-0000-0000-0000E51E0000}"/>
    <cellStyle name="Calculation 6 10" xfId="4058" xr:uid="{00000000-0005-0000-0000-0000E61E0000}"/>
    <cellStyle name="Calculation 6 10 2" xfId="24562" xr:uid="{00000000-0005-0000-0000-0000E71E0000}"/>
    <cellStyle name="Calculation 6 11" xfId="20469" xr:uid="{00000000-0005-0000-0000-0000E81E0000}"/>
    <cellStyle name="Calculation 6 2" xfId="4059" xr:uid="{00000000-0005-0000-0000-0000E91E0000}"/>
    <cellStyle name="Calculation 6 2 2" xfId="4060" xr:uid="{00000000-0005-0000-0000-0000EA1E0000}"/>
    <cellStyle name="Calculation 6 2 2 2" xfId="24564" xr:uid="{00000000-0005-0000-0000-0000EB1E0000}"/>
    <cellStyle name="Calculation 6 2 3" xfId="4061" xr:uid="{00000000-0005-0000-0000-0000EC1E0000}"/>
    <cellStyle name="Calculation 6 2 3 2" xfId="24565" xr:uid="{00000000-0005-0000-0000-0000ED1E0000}"/>
    <cellStyle name="Calculation 6 2 4" xfId="4062" xr:uid="{00000000-0005-0000-0000-0000EE1E0000}"/>
    <cellStyle name="Calculation 6 2 4 2" xfId="24566" xr:uid="{00000000-0005-0000-0000-0000EF1E0000}"/>
    <cellStyle name="Calculation 6 2 5" xfId="4063" xr:uid="{00000000-0005-0000-0000-0000F01E0000}"/>
    <cellStyle name="Calculation 6 2 5 2" xfId="24567" xr:uid="{00000000-0005-0000-0000-0000F11E0000}"/>
    <cellStyle name="Calculation 6 2 6" xfId="4064" xr:uid="{00000000-0005-0000-0000-0000F21E0000}"/>
    <cellStyle name="Calculation 6 2 6 2" xfId="24568" xr:uid="{00000000-0005-0000-0000-0000F31E0000}"/>
    <cellStyle name="Calculation 6 2 7" xfId="4065" xr:uid="{00000000-0005-0000-0000-0000F41E0000}"/>
    <cellStyle name="Calculation 6 2 7 2" xfId="24569" xr:uid="{00000000-0005-0000-0000-0000F51E0000}"/>
    <cellStyle name="Calculation 6 2 8" xfId="4066" xr:uid="{00000000-0005-0000-0000-0000F61E0000}"/>
    <cellStyle name="Calculation 6 2 8 2" xfId="24570" xr:uid="{00000000-0005-0000-0000-0000F71E0000}"/>
    <cellStyle name="Calculation 6 2 9" xfId="24563" xr:uid="{00000000-0005-0000-0000-0000F81E0000}"/>
    <cellStyle name="Calculation 6 3" xfId="4067" xr:uid="{00000000-0005-0000-0000-0000F91E0000}"/>
    <cellStyle name="Calculation 6 3 2" xfId="4068" xr:uid="{00000000-0005-0000-0000-0000FA1E0000}"/>
    <cellStyle name="Calculation 6 3 2 2" xfId="24572" xr:uid="{00000000-0005-0000-0000-0000FB1E0000}"/>
    <cellStyle name="Calculation 6 3 3" xfId="4069" xr:uid="{00000000-0005-0000-0000-0000FC1E0000}"/>
    <cellStyle name="Calculation 6 3 3 2" xfId="24573" xr:uid="{00000000-0005-0000-0000-0000FD1E0000}"/>
    <cellStyle name="Calculation 6 3 4" xfId="4070" xr:uid="{00000000-0005-0000-0000-0000FE1E0000}"/>
    <cellStyle name="Calculation 6 3 4 2" xfId="24574" xr:uid="{00000000-0005-0000-0000-0000FF1E0000}"/>
    <cellStyle name="Calculation 6 3 5" xfId="4071" xr:uid="{00000000-0005-0000-0000-0000001F0000}"/>
    <cellStyle name="Calculation 6 3 5 2" xfId="24575" xr:uid="{00000000-0005-0000-0000-0000011F0000}"/>
    <cellStyle name="Calculation 6 3 6" xfId="4072" xr:uid="{00000000-0005-0000-0000-0000021F0000}"/>
    <cellStyle name="Calculation 6 3 6 2" xfId="24576" xr:uid="{00000000-0005-0000-0000-0000031F0000}"/>
    <cellStyle name="Calculation 6 3 7" xfId="4073" xr:uid="{00000000-0005-0000-0000-0000041F0000}"/>
    <cellStyle name="Calculation 6 3 7 2" xfId="24577" xr:uid="{00000000-0005-0000-0000-0000051F0000}"/>
    <cellStyle name="Calculation 6 3 8" xfId="24571" xr:uid="{00000000-0005-0000-0000-0000061F0000}"/>
    <cellStyle name="Calculation 6 4" xfId="4074" xr:uid="{00000000-0005-0000-0000-0000071F0000}"/>
    <cellStyle name="Calculation 6 4 2" xfId="4075" xr:uid="{00000000-0005-0000-0000-0000081F0000}"/>
    <cellStyle name="Calculation 6 4 2 2" xfId="24579" xr:uid="{00000000-0005-0000-0000-0000091F0000}"/>
    <cellStyle name="Calculation 6 4 3" xfId="24578" xr:uid="{00000000-0005-0000-0000-00000A1F0000}"/>
    <cellStyle name="Calculation 6 5" xfId="4076" xr:uid="{00000000-0005-0000-0000-00000B1F0000}"/>
    <cellStyle name="Calculation 6 5 2" xfId="24580" xr:uid="{00000000-0005-0000-0000-00000C1F0000}"/>
    <cellStyle name="Calculation 6 6" xfId="4077" xr:uid="{00000000-0005-0000-0000-00000D1F0000}"/>
    <cellStyle name="Calculation 6 6 2" xfId="24581" xr:uid="{00000000-0005-0000-0000-00000E1F0000}"/>
    <cellStyle name="Calculation 6 7" xfId="4078" xr:uid="{00000000-0005-0000-0000-00000F1F0000}"/>
    <cellStyle name="Calculation 6 7 2" xfId="24582" xr:uid="{00000000-0005-0000-0000-0000101F0000}"/>
    <cellStyle name="Calculation 6 8" xfId="4079" xr:uid="{00000000-0005-0000-0000-0000111F0000}"/>
    <cellStyle name="Calculation 6 8 2" xfId="24583" xr:uid="{00000000-0005-0000-0000-0000121F0000}"/>
    <cellStyle name="Calculation 6 9" xfId="4080" xr:uid="{00000000-0005-0000-0000-0000131F0000}"/>
    <cellStyle name="Calculation 6 9 2" xfId="24584" xr:uid="{00000000-0005-0000-0000-0000141F0000}"/>
    <cellStyle name="Calculation 7" xfId="4081" xr:uid="{00000000-0005-0000-0000-0000151F0000}"/>
    <cellStyle name="Calculation 7 10" xfId="4082" xr:uid="{00000000-0005-0000-0000-0000161F0000}"/>
    <cellStyle name="Calculation 7 10 2" xfId="24586" xr:uid="{00000000-0005-0000-0000-0000171F0000}"/>
    <cellStyle name="Calculation 7 11" xfId="24585" xr:uid="{00000000-0005-0000-0000-0000181F0000}"/>
    <cellStyle name="Calculation 7 2" xfId="4083" xr:uid="{00000000-0005-0000-0000-0000191F0000}"/>
    <cellStyle name="Calculation 7 2 2" xfId="4084" xr:uid="{00000000-0005-0000-0000-00001A1F0000}"/>
    <cellStyle name="Calculation 7 2 2 2" xfId="24588" xr:uid="{00000000-0005-0000-0000-00001B1F0000}"/>
    <cellStyle name="Calculation 7 2 3" xfId="4085" xr:uid="{00000000-0005-0000-0000-00001C1F0000}"/>
    <cellStyle name="Calculation 7 2 3 2" xfId="24589" xr:uid="{00000000-0005-0000-0000-00001D1F0000}"/>
    <cellStyle name="Calculation 7 2 4" xfId="4086" xr:uid="{00000000-0005-0000-0000-00001E1F0000}"/>
    <cellStyle name="Calculation 7 2 4 2" xfId="24590" xr:uid="{00000000-0005-0000-0000-00001F1F0000}"/>
    <cellStyle name="Calculation 7 2 5" xfId="4087" xr:uid="{00000000-0005-0000-0000-0000201F0000}"/>
    <cellStyle name="Calculation 7 2 5 2" xfId="24591" xr:uid="{00000000-0005-0000-0000-0000211F0000}"/>
    <cellStyle name="Calculation 7 2 6" xfId="4088" xr:uid="{00000000-0005-0000-0000-0000221F0000}"/>
    <cellStyle name="Calculation 7 2 6 2" xfId="24592" xr:uid="{00000000-0005-0000-0000-0000231F0000}"/>
    <cellStyle name="Calculation 7 2 7" xfId="4089" xr:uid="{00000000-0005-0000-0000-0000241F0000}"/>
    <cellStyle name="Calculation 7 2 7 2" xfId="24593" xr:uid="{00000000-0005-0000-0000-0000251F0000}"/>
    <cellStyle name="Calculation 7 2 8" xfId="4090" xr:uid="{00000000-0005-0000-0000-0000261F0000}"/>
    <cellStyle name="Calculation 7 2 8 2" xfId="24594" xr:uid="{00000000-0005-0000-0000-0000271F0000}"/>
    <cellStyle name="Calculation 7 2 9" xfId="24587" xr:uid="{00000000-0005-0000-0000-0000281F0000}"/>
    <cellStyle name="Calculation 7 3" xfId="4091" xr:uid="{00000000-0005-0000-0000-0000291F0000}"/>
    <cellStyle name="Calculation 7 3 2" xfId="4092" xr:uid="{00000000-0005-0000-0000-00002A1F0000}"/>
    <cellStyle name="Calculation 7 3 2 2" xfId="24596" xr:uid="{00000000-0005-0000-0000-00002B1F0000}"/>
    <cellStyle name="Calculation 7 3 3" xfId="4093" xr:uid="{00000000-0005-0000-0000-00002C1F0000}"/>
    <cellStyle name="Calculation 7 3 3 2" xfId="24597" xr:uid="{00000000-0005-0000-0000-00002D1F0000}"/>
    <cellStyle name="Calculation 7 3 4" xfId="4094" xr:uid="{00000000-0005-0000-0000-00002E1F0000}"/>
    <cellStyle name="Calculation 7 3 4 2" xfId="24598" xr:uid="{00000000-0005-0000-0000-00002F1F0000}"/>
    <cellStyle name="Calculation 7 3 5" xfId="4095" xr:uid="{00000000-0005-0000-0000-0000301F0000}"/>
    <cellStyle name="Calculation 7 3 5 2" xfId="24599" xr:uid="{00000000-0005-0000-0000-0000311F0000}"/>
    <cellStyle name="Calculation 7 3 6" xfId="4096" xr:uid="{00000000-0005-0000-0000-0000321F0000}"/>
    <cellStyle name="Calculation 7 3 6 2" xfId="24600" xr:uid="{00000000-0005-0000-0000-0000331F0000}"/>
    <cellStyle name="Calculation 7 3 7" xfId="4097" xr:uid="{00000000-0005-0000-0000-0000341F0000}"/>
    <cellStyle name="Calculation 7 3 7 2" xfId="24601" xr:uid="{00000000-0005-0000-0000-0000351F0000}"/>
    <cellStyle name="Calculation 7 3 8" xfId="24595" xr:uid="{00000000-0005-0000-0000-0000361F0000}"/>
    <cellStyle name="Calculation 7 4" xfId="4098" xr:uid="{00000000-0005-0000-0000-0000371F0000}"/>
    <cellStyle name="Calculation 7 4 2" xfId="4099" xr:uid="{00000000-0005-0000-0000-0000381F0000}"/>
    <cellStyle name="Calculation 7 4 2 2" xfId="24603" xr:uid="{00000000-0005-0000-0000-0000391F0000}"/>
    <cellStyle name="Calculation 7 4 3" xfId="24602" xr:uid="{00000000-0005-0000-0000-00003A1F0000}"/>
    <cellStyle name="Calculation 7 5" xfId="4100" xr:uid="{00000000-0005-0000-0000-00003B1F0000}"/>
    <cellStyle name="Calculation 7 5 2" xfId="24604" xr:uid="{00000000-0005-0000-0000-00003C1F0000}"/>
    <cellStyle name="Calculation 7 6" xfId="4101" xr:uid="{00000000-0005-0000-0000-00003D1F0000}"/>
    <cellStyle name="Calculation 7 6 2" xfId="24605" xr:uid="{00000000-0005-0000-0000-00003E1F0000}"/>
    <cellStyle name="Calculation 7 7" xfId="4102" xr:uid="{00000000-0005-0000-0000-00003F1F0000}"/>
    <cellStyle name="Calculation 7 7 2" xfId="24606" xr:uid="{00000000-0005-0000-0000-0000401F0000}"/>
    <cellStyle name="Calculation 7 8" xfId="4103" xr:uid="{00000000-0005-0000-0000-0000411F0000}"/>
    <cellStyle name="Calculation 7 8 2" xfId="24607" xr:uid="{00000000-0005-0000-0000-0000421F0000}"/>
    <cellStyle name="Calculation 7 9" xfId="4104" xr:uid="{00000000-0005-0000-0000-0000431F0000}"/>
    <cellStyle name="Calculation 7 9 2" xfId="24608" xr:uid="{00000000-0005-0000-0000-0000441F0000}"/>
    <cellStyle name="Calculation 8" xfId="4105" xr:uid="{00000000-0005-0000-0000-0000451F0000}"/>
    <cellStyle name="Calculation 8 10" xfId="4106" xr:uid="{00000000-0005-0000-0000-0000461F0000}"/>
    <cellStyle name="Calculation 8 10 2" xfId="24610" xr:uid="{00000000-0005-0000-0000-0000471F0000}"/>
    <cellStyle name="Calculation 8 11" xfId="24609" xr:uid="{00000000-0005-0000-0000-0000481F0000}"/>
    <cellStyle name="Calculation 8 2" xfId="4107" xr:uid="{00000000-0005-0000-0000-0000491F0000}"/>
    <cellStyle name="Calculation 8 2 2" xfId="4108" xr:uid="{00000000-0005-0000-0000-00004A1F0000}"/>
    <cellStyle name="Calculation 8 2 2 2" xfId="24612" xr:uid="{00000000-0005-0000-0000-00004B1F0000}"/>
    <cellStyle name="Calculation 8 2 3" xfId="4109" xr:uid="{00000000-0005-0000-0000-00004C1F0000}"/>
    <cellStyle name="Calculation 8 2 3 2" xfId="24613" xr:uid="{00000000-0005-0000-0000-00004D1F0000}"/>
    <cellStyle name="Calculation 8 2 4" xfId="4110" xr:uid="{00000000-0005-0000-0000-00004E1F0000}"/>
    <cellStyle name="Calculation 8 2 4 2" xfId="24614" xr:uid="{00000000-0005-0000-0000-00004F1F0000}"/>
    <cellStyle name="Calculation 8 2 5" xfId="4111" xr:uid="{00000000-0005-0000-0000-0000501F0000}"/>
    <cellStyle name="Calculation 8 2 5 2" xfId="24615" xr:uid="{00000000-0005-0000-0000-0000511F0000}"/>
    <cellStyle name="Calculation 8 2 6" xfId="4112" xr:uid="{00000000-0005-0000-0000-0000521F0000}"/>
    <cellStyle name="Calculation 8 2 6 2" xfId="24616" xr:uid="{00000000-0005-0000-0000-0000531F0000}"/>
    <cellStyle name="Calculation 8 2 7" xfId="4113" xr:uid="{00000000-0005-0000-0000-0000541F0000}"/>
    <cellStyle name="Calculation 8 2 7 2" xfId="24617" xr:uid="{00000000-0005-0000-0000-0000551F0000}"/>
    <cellStyle name="Calculation 8 2 8" xfId="4114" xr:uid="{00000000-0005-0000-0000-0000561F0000}"/>
    <cellStyle name="Calculation 8 2 8 2" xfId="24618" xr:uid="{00000000-0005-0000-0000-0000571F0000}"/>
    <cellStyle name="Calculation 8 2 9" xfId="24611" xr:uid="{00000000-0005-0000-0000-0000581F0000}"/>
    <cellStyle name="Calculation 8 3" xfId="4115" xr:uid="{00000000-0005-0000-0000-0000591F0000}"/>
    <cellStyle name="Calculation 8 3 2" xfId="4116" xr:uid="{00000000-0005-0000-0000-00005A1F0000}"/>
    <cellStyle name="Calculation 8 3 2 2" xfId="24620" xr:uid="{00000000-0005-0000-0000-00005B1F0000}"/>
    <cellStyle name="Calculation 8 3 3" xfId="4117" xr:uid="{00000000-0005-0000-0000-00005C1F0000}"/>
    <cellStyle name="Calculation 8 3 3 2" xfId="24621" xr:uid="{00000000-0005-0000-0000-00005D1F0000}"/>
    <cellStyle name="Calculation 8 3 4" xfId="4118" xr:uid="{00000000-0005-0000-0000-00005E1F0000}"/>
    <cellStyle name="Calculation 8 3 4 2" xfId="24622" xr:uid="{00000000-0005-0000-0000-00005F1F0000}"/>
    <cellStyle name="Calculation 8 3 5" xfId="4119" xr:uid="{00000000-0005-0000-0000-0000601F0000}"/>
    <cellStyle name="Calculation 8 3 5 2" xfId="24623" xr:uid="{00000000-0005-0000-0000-0000611F0000}"/>
    <cellStyle name="Calculation 8 3 6" xfId="4120" xr:uid="{00000000-0005-0000-0000-0000621F0000}"/>
    <cellStyle name="Calculation 8 3 6 2" xfId="24624" xr:uid="{00000000-0005-0000-0000-0000631F0000}"/>
    <cellStyle name="Calculation 8 3 7" xfId="4121" xr:uid="{00000000-0005-0000-0000-0000641F0000}"/>
    <cellStyle name="Calculation 8 3 7 2" xfId="24625" xr:uid="{00000000-0005-0000-0000-0000651F0000}"/>
    <cellStyle name="Calculation 8 3 8" xfId="24619" xr:uid="{00000000-0005-0000-0000-0000661F0000}"/>
    <cellStyle name="Calculation 8 4" xfId="4122" xr:uid="{00000000-0005-0000-0000-0000671F0000}"/>
    <cellStyle name="Calculation 8 4 2" xfId="4123" xr:uid="{00000000-0005-0000-0000-0000681F0000}"/>
    <cellStyle name="Calculation 8 4 2 2" xfId="24627" xr:uid="{00000000-0005-0000-0000-0000691F0000}"/>
    <cellStyle name="Calculation 8 4 3" xfId="24626" xr:uid="{00000000-0005-0000-0000-00006A1F0000}"/>
    <cellStyle name="Calculation 8 5" xfId="4124" xr:uid="{00000000-0005-0000-0000-00006B1F0000}"/>
    <cellStyle name="Calculation 8 5 2" xfId="24628" xr:uid="{00000000-0005-0000-0000-00006C1F0000}"/>
    <cellStyle name="Calculation 8 6" xfId="4125" xr:uid="{00000000-0005-0000-0000-00006D1F0000}"/>
    <cellStyle name="Calculation 8 6 2" xfId="24629" xr:uid="{00000000-0005-0000-0000-00006E1F0000}"/>
    <cellStyle name="Calculation 8 7" xfId="4126" xr:uid="{00000000-0005-0000-0000-00006F1F0000}"/>
    <cellStyle name="Calculation 8 7 2" xfId="24630" xr:uid="{00000000-0005-0000-0000-0000701F0000}"/>
    <cellStyle name="Calculation 8 8" xfId="4127" xr:uid="{00000000-0005-0000-0000-0000711F0000}"/>
    <cellStyle name="Calculation 8 8 2" xfId="24631" xr:uid="{00000000-0005-0000-0000-0000721F0000}"/>
    <cellStyle name="Calculation 8 9" xfId="4128" xr:uid="{00000000-0005-0000-0000-0000731F0000}"/>
    <cellStyle name="Calculation 8 9 2" xfId="24632" xr:uid="{00000000-0005-0000-0000-0000741F0000}"/>
    <cellStyle name="Calculation 9" xfId="4129" xr:uid="{00000000-0005-0000-0000-0000751F0000}"/>
    <cellStyle name="Calculation 9 10" xfId="4130" xr:uid="{00000000-0005-0000-0000-0000761F0000}"/>
    <cellStyle name="Calculation 9 10 2" xfId="24634" xr:uid="{00000000-0005-0000-0000-0000771F0000}"/>
    <cellStyle name="Calculation 9 11" xfId="24633" xr:uid="{00000000-0005-0000-0000-0000781F0000}"/>
    <cellStyle name="Calculation 9 2" xfId="4131" xr:uid="{00000000-0005-0000-0000-0000791F0000}"/>
    <cellStyle name="Calculation 9 2 2" xfId="4132" xr:uid="{00000000-0005-0000-0000-00007A1F0000}"/>
    <cellStyle name="Calculation 9 2 2 2" xfId="24636" xr:uid="{00000000-0005-0000-0000-00007B1F0000}"/>
    <cellStyle name="Calculation 9 2 3" xfId="4133" xr:uid="{00000000-0005-0000-0000-00007C1F0000}"/>
    <cellStyle name="Calculation 9 2 3 2" xfId="24637" xr:uid="{00000000-0005-0000-0000-00007D1F0000}"/>
    <cellStyle name="Calculation 9 2 4" xfId="4134" xr:uid="{00000000-0005-0000-0000-00007E1F0000}"/>
    <cellStyle name="Calculation 9 2 4 2" xfId="24638" xr:uid="{00000000-0005-0000-0000-00007F1F0000}"/>
    <cellStyle name="Calculation 9 2 5" xfId="4135" xr:uid="{00000000-0005-0000-0000-0000801F0000}"/>
    <cellStyle name="Calculation 9 2 5 2" xfId="24639" xr:uid="{00000000-0005-0000-0000-0000811F0000}"/>
    <cellStyle name="Calculation 9 2 6" xfId="4136" xr:uid="{00000000-0005-0000-0000-0000821F0000}"/>
    <cellStyle name="Calculation 9 2 6 2" xfId="24640" xr:uid="{00000000-0005-0000-0000-0000831F0000}"/>
    <cellStyle name="Calculation 9 2 7" xfId="4137" xr:uid="{00000000-0005-0000-0000-0000841F0000}"/>
    <cellStyle name="Calculation 9 2 7 2" xfId="24641" xr:uid="{00000000-0005-0000-0000-0000851F0000}"/>
    <cellStyle name="Calculation 9 2 8" xfId="4138" xr:uid="{00000000-0005-0000-0000-0000861F0000}"/>
    <cellStyle name="Calculation 9 2 8 2" xfId="24642" xr:uid="{00000000-0005-0000-0000-0000871F0000}"/>
    <cellStyle name="Calculation 9 2 9" xfId="24635" xr:uid="{00000000-0005-0000-0000-0000881F0000}"/>
    <cellStyle name="Calculation 9 3" xfId="4139" xr:uid="{00000000-0005-0000-0000-0000891F0000}"/>
    <cellStyle name="Calculation 9 3 2" xfId="4140" xr:uid="{00000000-0005-0000-0000-00008A1F0000}"/>
    <cellStyle name="Calculation 9 3 2 2" xfId="24644" xr:uid="{00000000-0005-0000-0000-00008B1F0000}"/>
    <cellStyle name="Calculation 9 3 3" xfId="4141" xr:uid="{00000000-0005-0000-0000-00008C1F0000}"/>
    <cellStyle name="Calculation 9 3 3 2" xfId="24645" xr:uid="{00000000-0005-0000-0000-00008D1F0000}"/>
    <cellStyle name="Calculation 9 3 4" xfId="4142" xr:uid="{00000000-0005-0000-0000-00008E1F0000}"/>
    <cellStyle name="Calculation 9 3 4 2" xfId="24646" xr:uid="{00000000-0005-0000-0000-00008F1F0000}"/>
    <cellStyle name="Calculation 9 3 5" xfId="4143" xr:uid="{00000000-0005-0000-0000-0000901F0000}"/>
    <cellStyle name="Calculation 9 3 5 2" xfId="24647" xr:uid="{00000000-0005-0000-0000-0000911F0000}"/>
    <cellStyle name="Calculation 9 3 6" xfId="4144" xr:uid="{00000000-0005-0000-0000-0000921F0000}"/>
    <cellStyle name="Calculation 9 3 6 2" xfId="24648" xr:uid="{00000000-0005-0000-0000-0000931F0000}"/>
    <cellStyle name="Calculation 9 3 7" xfId="4145" xr:uid="{00000000-0005-0000-0000-0000941F0000}"/>
    <cellStyle name="Calculation 9 3 7 2" xfId="24649" xr:uid="{00000000-0005-0000-0000-0000951F0000}"/>
    <cellStyle name="Calculation 9 3 8" xfId="24643" xr:uid="{00000000-0005-0000-0000-0000961F0000}"/>
    <cellStyle name="Calculation 9 4" xfId="4146" xr:uid="{00000000-0005-0000-0000-0000971F0000}"/>
    <cellStyle name="Calculation 9 4 2" xfId="4147" xr:uid="{00000000-0005-0000-0000-0000981F0000}"/>
    <cellStyle name="Calculation 9 4 2 2" xfId="24651" xr:uid="{00000000-0005-0000-0000-0000991F0000}"/>
    <cellStyle name="Calculation 9 4 3" xfId="24650" xr:uid="{00000000-0005-0000-0000-00009A1F0000}"/>
    <cellStyle name="Calculation 9 5" xfId="4148" xr:uid="{00000000-0005-0000-0000-00009B1F0000}"/>
    <cellStyle name="Calculation 9 5 2" xfId="24652" xr:uid="{00000000-0005-0000-0000-00009C1F0000}"/>
    <cellStyle name="Calculation 9 6" xfId="4149" xr:uid="{00000000-0005-0000-0000-00009D1F0000}"/>
    <cellStyle name="Calculation 9 6 2" xfId="24653" xr:uid="{00000000-0005-0000-0000-00009E1F0000}"/>
    <cellStyle name="Calculation 9 7" xfId="4150" xr:uid="{00000000-0005-0000-0000-00009F1F0000}"/>
    <cellStyle name="Calculation 9 7 2" xfId="24654" xr:uid="{00000000-0005-0000-0000-0000A01F0000}"/>
    <cellStyle name="Calculation 9 8" xfId="4151" xr:uid="{00000000-0005-0000-0000-0000A11F0000}"/>
    <cellStyle name="Calculation 9 8 2" xfId="24655" xr:uid="{00000000-0005-0000-0000-0000A21F0000}"/>
    <cellStyle name="Calculation 9 9" xfId="4152" xr:uid="{00000000-0005-0000-0000-0000A31F0000}"/>
    <cellStyle name="Calculation 9 9 2" xfId="24656" xr:uid="{00000000-0005-0000-0000-0000A41F0000}"/>
    <cellStyle name="Cellule liée 2" xfId="4153" xr:uid="{00000000-0005-0000-0000-0000A51F0000}"/>
    <cellStyle name="Cellule liée 2 2" xfId="20470" xr:uid="{00000000-0005-0000-0000-0000A61F0000}"/>
    <cellStyle name="Cellule liée 3" xfId="4154" xr:uid="{00000000-0005-0000-0000-0000A71F0000}"/>
    <cellStyle name="Cellule liée 3 2" xfId="20471" xr:uid="{00000000-0005-0000-0000-0000A81F0000}"/>
    <cellStyle name="Cellule liée 4" xfId="4155" xr:uid="{00000000-0005-0000-0000-0000A91F0000}"/>
    <cellStyle name="Cellule liée 4 2" xfId="20472" xr:uid="{00000000-0005-0000-0000-0000AA1F0000}"/>
    <cellStyle name="Cellule liée 5" xfId="4156" xr:uid="{00000000-0005-0000-0000-0000AB1F0000}"/>
    <cellStyle name="Cellule liée 5 2" xfId="24657" xr:uid="{00000000-0005-0000-0000-0000AC1F0000}"/>
    <cellStyle name="Cellule liée 6" xfId="4157" xr:uid="{00000000-0005-0000-0000-0000AD1F0000}"/>
    <cellStyle name="Cellule liée 6 2" xfId="24658" xr:uid="{00000000-0005-0000-0000-0000AE1F0000}"/>
    <cellStyle name="Check Cell" xfId="4158" xr:uid="{00000000-0005-0000-0000-0000AF1F0000}"/>
    <cellStyle name="Check Cell 2" xfId="20473" xr:uid="{00000000-0005-0000-0000-0000B01F0000}"/>
    <cellStyle name="Comma 2" xfId="4159" xr:uid="{00000000-0005-0000-0000-0000B11F0000}"/>
    <cellStyle name="Comma 2 2" xfId="4160" xr:uid="{00000000-0005-0000-0000-0000B21F0000}"/>
    <cellStyle name="Comma 2 2 2" xfId="4161" xr:uid="{00000000-0005-0000-0000-0000B31F0000}"/>
    <cellStyle name="Comma 2 2 2 2" xfId="20476" xr:uid="{00000000-0005-0000-0000-0000B41F0000}"/>
    <cellStyle name="Comma 2 2 3" xfId="20475" xr:uid="{00000000-0005-0000-0000-0000B51F0000}"/>
    <cellStyle name="Comma 2 3" xfId="4162" xr:uid="{00000000-0005-0000-0000-0000B61F0000}"/>
    <cellStyle name="Comma 2 3 2" xfId="20477" xr:uid="{00000000-0005-0000-0000-0000B71F0000}"/>
    <cellStyle name="Comma 2 4" xfId="20474" xr:uid="{00000000-0005-0000-0000-0000B81F0000}"/>
    <cellStyle name="Commentaire 2" xfId="4163" xr:uid="{00000000-0005-0000-0000-0000B91F0000}"/>
    <cellStyle name="Commentaire 2 10" xfId="4164" xr:uid="{00000000-0005-0000-0000-0000BA1F0000}"/>
    <cellStyle name="Commentaire 2 10 10" xfId="4165" xr:uid="{00000000-0005-0000-0000-0000BB1F0000}"/>
    <cellStyle name="Commentaire 2 10 10 2" xfId="24660" xr:uid="{00000000-0005-0000-0000-0000BC1F0000}"/>
    <cellStyle name="Commentaire 2 10 11" xfId="4166" xr:uid="{00000000-0005-0000-0000-0000BD1F0000}"/>
    <cellStyle name="Commentaire 2 10 11 2" xfId="24661" xr:uid="{00000000-0005-0000-0000-0000BE1F0000}"/>
    <cellStyle name="Commentaire 2 10 12" xfId="24659" xr:uid="{00000000-0005-0000-0000-0000BF1F0000}"/>
    <cellStyle name="Commentaire 2 10 2" xfId="4167" xr:uid="{00000000-0005-0000-0000-0000C01F0000}"/>
    <cellStyle name="Commentaire 2 10 2 2" xfId="4168" xr:uid="{00000000-0005-0000-0000-0000C11F0000}"/>
    <cellStyle name="Commentaire 2 10 2 2 2" xfId="24663" xr:uid="{00000000-0005-0000-0000-0000C21F0000}"/>
    <cellStyle name="Commentaire 2 10 2 3" xfId="4169" xr:uid="{00000000-0005-0000-0000-0000C31F0000}"/>
    <cellStyle name="Commentaire 2 10 2 3 2" xfId="24664" xr:uid="{00000000-0005-0000-0000-0000C41F0000}"/>
    <cellStyle name="Commentaire 2 10 2 4" xfId="4170" xr:uid="{00000000-0005-0000-0000-0000C51F0000}"/>
    <cellStyle name="Commentaire 2 10 2 4 2" xfId="24665" xr:uid="{00000000-0005-0000-0000-0000C61F0000}"/>
    <cellStyle name="Commentaire 2 10 2 5" xfId="4171" xr:uid="{00000000-0005-0000-0000-0000C71F0000}"/>
    <cellStyle name="Commentaire 2 10 2 5 2" xfId="24666" xr:uid="{00000000-0005-0000-0000-0000C81F0000}"/>
    <cellStyle name="Commentaire 2 10 2 6" xfId="4172" xr:uid="{00000000-0005-0000-0000-0000C91F0000}"/>
    <cellStyle name="Commentaire 2 10 2 6 2" xfId="24667" xr:uid="{00000000-0005-0000-0000-0000CA1F0000}"/>
    <cellStyle name="Commentaire 2 10 2 7" xfId="4173" xr:uid="{00000000-0005-0000-0000-0000CB1F0000}"/>
    <cellStyle name="Commentaire 2 10 2 7 2" xfId="24668" xr:uid="{00000000-0005-0000-0000-0000CC1F0000}"/>
    <cellStyle name="Commentaire 2 10 2 8" xfId="4174" xr:uid="{00000000-0005-0000-0000-0000CD1F0000}"/>
    <cellStyle name="Commentaire 2 10 2 8 2" xfId="24669" xr:uid="{00000000-0005-0000-0000-0000CE1F0000}"/>
    <cellStyle name="Commentaire 2 10 2 9" xfId="24662" xr:uid="{00000000-0005-0000-0000-0000CF1F0000}"/>
    <cellStyle name="Commentaire 2 10 3" xfId="4175" xr:uid="{00000000-0005-0000-0000-0000D01F0000}"/>
    <cellStyle name="Commentaire 2 10 3 2" xfId="4176" xr:uid="{00000000-0005-0000-0000-0000D11F0000}"/>
    <cellStyle name="Commentaire 2 10 3 2 2" xfId="24671" xr:uid="{00000000-0005-0000-0000-0000D21F0000}"/>
    <cellStyle name="Commentaire 2 10 3 3" xfId="4177" xr:uid="{00000000-0005-0000-0000-0000D31F0000}"/>
    <cellStyle name="Commentaire 2 10 3 3 2" xfId="24672" xr:uid="{00000000-0005-0000-0000-0000D41F0000}"/>
    <cellStyle name="Commentaire 2 10 3 4" xfId="4178" xr:uid="{00000000-0005-0000-0000-0000D51F0000}"/>
    <cellStyle name="Commentaire 2 10 3 4 2" xfId="24673" xr:uid="{00000000-0005-0000-0000-0000D61F0000}"/>
    <cellStyle name="Commentaire 2 10 3 5" xfId="4179" xr:uid="{00000000-0005-0000-0000-0000D71F0000}"/>
    <cellStyle name="Commentaire 2 10 3 5 2" xfId="24674" xr:uid="{00000000-0005-0000-0000-0000D81F0000}"/>
    <cellStyle name="Commentaire 2 10 3 6" xfId="4180" xr:uid="{00000000-0005-0000-0000-0000D91F0000}"/>
    <cellStyle name="Commentaire 2 10 3 6 2" xfId="24675" xr:uid="{00000000-0005-0000-0000-0000DA1F0000}"/>
    <cellStyle name="Commentaire 2 10 3 7" xfId="4181" xr:uid="{00000000-0005-0000-0000-0000DB1F0000}"/>
    <cellStyle name="Commentaire 2 10 3 7 2" xfId="24676" xr:uid="{00000000-0005-0000-0000-0000DC1F0000}"/>
    <cellStyle name="Commentaire 2 10 3 8" xfId="24670" xr:uid="{00000000-0005-0000-0000-0000DD1F0000}"/>
    <cellStyle name="Commentaire 2 10 4" xfId="4182" xr:uid="{00000000-0005-0000-0000-0000DE1F0000}"/>
    <cellStyle name="Commentaire 2 10 4 2" xfId="4183" xr:uid="{00000000-0005-0000-0000-0000DF1F0000}"/>
    <cellStyle name="Commentaire 2 10 4 2 2" xfId="24678" xr:uid="{00000000-0005-0000-0000-0000E01F0000}"/>
    <cellStyle name="Commentaire 2 10 4 3" xfId="24677" xr:uid="{00000000-0005-0000-0000-0000E11F0000}"/>
    <cellStyle name="Commentaire 2 10 5" xfId="4184" xr:uid="{00000000-0005-0000-0000-0000E21F0000}"/>
    <cellStyle name="Commentaire 2 10 5 2" xfId="24679" xr:uid="{00000000-0005-0000-0000-0000E31F0000}"/>
    <cellStyle name="Commentaire 2 10 6" xfId="4185" xr:uid="{00000000-0005-0000-0000-0000E41F0000}"/>
    <cellStyle name="Commentaire 2 10 6 2" xfId="24680" xr:uid="{00000000-0005-0000-0000-0000E51F0000}"/>
    <cellStyle name="Commentaire 2 10 7" xfId="4186" xr:uid="{00000000-0005-0000-0000-0000E61F0000}"/>
    <cellStyle name="Commentaire 2 10 7 2" xfId="24681" xr:uid="{00000000-0005-0000-0000-0000E71F0000}"/>
    <cellStyle name="Commentaire 2 10 8" xfId="4187" xr:uid="{00000000-0005-0000-0000-0000E81F0000}"/>
    <cellStyle name="Commentaire 2 10 8 2" xfId="24682" xr:uid="{00000000-0005-0000-0000-0000E91F0000}"/>
    <cellStyle name="Commentaire 2 10 9" xfId="4188" xr:uid="{00000000-0005-0000-0000-0000EA1F0000}"/>
    <cellStyle name="Commentaire 2 10 9 2" xfId="24683" xr:uid="{00000000-0005-0000-0000-0000EB1F0000}"/>
    <cellStyle name="Commentaire 2 11" xfId="4189" xr:uid="{00000000-0005-0000-0000-0000EC1F0000}"/>
    <cellStyle name="Commentaire 2 11 10" xfId="4190" xr:uid="{00000000-0005-0000-0000-0000ED1F0000}"/>
    <cellStyle name="Commentaire 2 11 10 2" xfId="24685" xr:uid="{00000000-0005-0000-0000-0000EE1F0000}"/>
    <cellStyle name="Commentaire 2 11 11" xfId="4191" xr:uid="{00000000-0005-0000-0000-0000EF1F0000}"/>
    <cellStyle name="Commentaire 2 11 11 2" xfId="24686" xr:uid="{00000000-0005-0000-0000-0000F01F0000}"/>
    <cellStyle name="Commentaire 2 11 12" xfId="24684" xr:uid="{00000000-0005-0000-0000-0000F11F0000}"/>
    <cellStyle name="Commentaire 2 11 2" xfId="4192" xr:uid="{00000000-0005-0000-0000-0000F21F0000}"/>
    <cellStyle name="Commentaire 2 11 2 2" xfId="4193" xr:uid="{00000000-0005-0000-0000-0000F31F0000}"/>
    <cellStyle name="Commentaire 2 11 2 2 2" xfId="24688" xr:uid="{00000000-0005-0000-0000-0000F41F0000}"/>
    <cellStyle name="Commentaire 2 11 2 3" xfId="4194" xr:uid="{00000000-0005-0000-0000-0000F51F0000}"/>
    <cellStyle name="Commentaire 2 11 2 3 2" xfId="24689" xr:uid="{00000000-0005-0000-0000-0000F61F0000}"/>
    <cellStyle name="Commentaire 2 11 2 4" xfId="4195" xr:uid="{00000000-0005-0000-0000-0000F71F0000}"/>
    <cellStyle name="Commentaire 2 11 2 4 2" xfId="24690" xr:uid="{00000000-0005-0000-0000-0000F81F0000}"/>
    <cellStyle name="Commentaire 2 11 2 5" xfId="4196" xr:uid="{00000000-0005-0000-0000-0000F91F0000}"/>
    <cellStyle name="Commentaire 2 11 2 5 2" xfId="24691" xr:uid="{00000000-0005-0000-0000-0000FA1F0000}"/>
    <cellStyle name="Commentaire 2 11 2 6" xfId="4197" xr:uid="{00000000-0005-0000-0000-0000FB1F0000}"/>
    <cellStyle name="Commentaire 2 11 2 6 2" xfId="24692" xr:uid="{00000000-0005-0000-0000-0000FC1F0000}"/>
    <cellStyle name="Commentaire 2 11 2 7" xfId="4198" xr:uid="{00000000-0005-0000-0000-0000FD1F0000}"/>
    <cellStyle name="Commentaire 2 11 2 7 2" xfId="24693" xr:uid="{00000000-0005-0000-0000-0000FE1F0000}"/>
    <cellStyle name="Commentaire 2 11 2 8" xfId="4199" xr:uid="{00000000-0005-0000-0000-0000FF1F0000}"/>
    <cellStyle name="Commentaire 2 11 2 8 2" xfId="24694" xr:uid="{00000000-0005-0000-0000-000000200000}"/>
    <cellStyle name="Commentaire 2 11 2 9" xfId="24687" xr:uid="{00000000-0005-0000-0000-000001200000}"/>
    <cellStyle name="Commentaire 2 11 3" xfId="4200" xr:uid="{00000000-0005-0000-0000-000002200000}"/>
    <cellStyle name="Commentaire 2 11 3 2" xfId="4201" xr:uid="{00000000-0005-0000-0000-000003200000}"/>
    <cellStyle name="Commentaire 2 11 3 2 2" xfId="24696" xr:uid="{00000000-0005-0000-0000-000004200000}"/>
    <cellStyle name="Commentaire 2 11 3 3" xfId="4202" xr:uid="{00000000-0005-0000-0000-000005200000}"/>
    <cellStyle name="Commentaire 2 11 3 3 2" xfId="24697" xr:uid="{00000000-0005-0000-0000-000006200000}"/>
    <cellStyle name="Commentaire 2 11 3 4" xfId="4203" xr:uid="{00000000-0005-0000-0000-000007200000}"/>
    <cellStyle name="Commentaire 2 11 3 4 2" xfId="24698" xr:uid="{00000000-0005-0000-0000-000008200000}"/>
    <cellStyle name="Commentaire 2 11 3 5" xfId="4204" xr:uid="{00000000-0005-0000-0000-000009200000}"/>
    <cellStyle name="Commentaire 2 11 3 5 2" xfId="24699" xr:uid="{00000000-0005-0000-0000-00000A200000}"/>
    <cellStyle name="Commentaire 2 11 3 6" xfId="4205" xr:uid="{00000000-0005-0000-0000-00000B200000}"/>
    <cellStyle name="Commentaire 2 11 3 6 2" xfId="24700" xr:uid="{00000000-0005-0000-0000-00000C200000}"/>
    <cellStyle name="Commentaire 2 11 3 7" xfId="4206" xr:uid="{00000000-0005-0000-0000-00000D200000}"/>
    <cellStyle name="Commentaire 2 11 3 7 2" xfId="24701" xr:uid="{00000000-0005-0000-0000-00000E200000}"/>
    <cellStyle name="Commentaire 2 11 3 8" xfId="24695" xr:uid="{00000000-0005-0000-0000-00000F200000}"/>
    <cellStyle name="Commentaire 2 11 4" xfId="4207" xr:uid="{00000000-0005-0000-0000-000010200000}"/>
    <cellStyle name="Commentaire 2 11 4 2" xfId="4208" xr:uid="{00000000-0005-0000-0000-000011200000}"/>
    <cellStyle name="Commentaire 2 11 4 2 2" xfId="24703" xr:uid="{00000000-0005-0000-0000-000012200000}"/>
    <cellStyle name="Commentaire 2 11 4 3" xfId="24702" xr:uid="{00000000-0005-0000-0000-000013200000}"/>
    <cellStyle name="Commentaire 2 11 5" xfId="4209" xr:uid="{00000000-0005-0000-0000-000014200000}"/>
    <cellStyle name="Commentaire 2 11 5 2" xfId="24704" xr:uid="{00000000-0005-0000-0000-000015200000}"/>
    <cellStyle name="Commentaire 2 11 6" xfId="4210" xr:uid="{00000000-0005-0000-0000-000016200000}"/>
    <cellStyle name="Commentaire 2 11 6 2" xfId="24705" xr:uid="{00000000-0005-0000-0000-000017200000}"/>
    <cellStyle name="Commentaire 2 11 7" xfId="4211" xr:uid="{00000000-0005-0000-0000-000018200000}"/>
    <cellStyle name="Commentaire 2 11 7 2" xfId="24706" xr:uid="{00000000-0005-0000-0000-000019200000}"/>
    <cellStyle name="Commentaire 2 11 8" xfId="4212" xr:uid="{00000000-0005-0000-0000-00001A200000}"/>
    <cellStyle name="Commentaire 2 11 8 2" xfId="24707" xr:uid="{00000000-0005-0000-0000-00001B200000}"/>
    <cellStyle name="Commentaire 2 11 9" xfId="4213" xr:uid="{00000000-0005-0000-0000-00001C200000}"/>
    <cellStyle name="Commentaire 2 11 9 2" xfId="24708" xr:uid="{00000000-0005-0000-0000-00001D200000}"/>
    <cellStyle name="Commentaire 2 12" xfId="4214" xr:uid="{00000000-0005-0000-0000-00001E200000}"/>
    <cellStyle name="Commentaire 2 12 10" xfId="4215" xr:uid="{00000000-0005-0000-0000-00001F200000}"/>
    <cellStyle name="Commentaire 2 12 10 2" xfId="24710" xr:uid="{00000000-0005-0000-0000-000020200000}"/>
    <cellStyle name="Commentaire 2 12 11" xfId="4216" xr:uid="{00000000-0005-0000-0000-000021200000}"/>
    <cellStyle name="Commentaire 2 12 11 2" xfId="24711" xr:uid="{00000000-0005-0000-0000-000022200000}"/>
    <cellStyle name="Commentaire 2 12 12" xfId="24709" xr:uid="{00000000-0005-0000-0000-000023200000}"/>
    <cellStyle name="Commentaire 2 12 2" xfId="4217" xr:uid="{00000000-0005-0000-0000-000024200000}"/>
    <cellStyle name="Commentaire 2 12 2 2" xfId="4218" xr:uid="{00000000-0005-0000-0000-000025200000}"/>
    <cellStyle name="Commentaire 2 12 2 2 2" xfId="24713" xr:uid="{00000000-0005-0000-0000-000026200000}"/>
    <cellStyle name="Commentaire 2 12 2 3" xfId="4219" xr:uid="{00000000-0005-0000-0000-000027200000}"/>
    <cellStyle name="Commentaire 2 12 2 3 2" xfId="24714" xr:uid="{00000000-0005-0000-0000-000028200000}"/>
    <cellStyle name="Commentaire 2 12 2 4" xfId="4220" xr:uid="{00000000-0005-0000-0000-000029200000}"/>
    <cellStyle name="Commentaire 2 12 2 4 2" xfId="24715" xr:uid="{00000000-0005-0000-0000-00002A200000}"/>
    <cellStyle name="Commentaire 2 12 2 5" xfId="4221" xr:uid="{00000000-0005-0000-0000-00002B200000}"/>
    <cellStyle name="Commentaire 2 12 2 5 2" xfId="24716" xr:uid="{00000000-0005-0000-0000-00002C200000}"/>
    <cellStyle name="Commentaire 2 12 2 6" xfId="4222" xr:uid="{00000000-0005-0000-0000-00002D200000}"/>
    <cellStyle name="Commentaire 2 12 2 6 2" xfId="24717" xr:uid="{00000000-0005-0000-0000-00002E200000}"/>
    <cellStyle name="Commentaire 2 12 2 7" xfId="4223" xr:uid="{00000000-0005-0000-0000-00002F200000}"/>
    <cellStyle name="Commentaire 2 12 2 7 2" xfId="24718" xr:uid="{00000000-0005-0000-0000-000030200000}"/>
    <cellStyle name="Commentaire 2 12 2 8" xfId="4224" xr:uid="{00000000-0005-0000-0000-000031200000}"/>
    <cellStyle name="Commentaire 2 12 2 8 2" xfId="24719" xr:uid="{00000000-0005-0000-0000-000032200000}"/>
    <cellStyle name="Commentaire 2 12 2 9" xfId="24712" xr:uid="{00000000-0005-0000-0000-000033200000}"/>
    <cellStyle name="Commentaire 2 12 3" xfId="4225" xr:uid="{00000000-0005-0000-0000-000034200000}"/>
    <cellStyle name="Commentaire 2 12 3 2" xfId="4226" xr:uid="{00000000-0005-0000-0000-000035200000}"/>
    <cellStyle name="Commentaire 2 12 3 2 2" xfId="24721" xr:uid="{00000000-0005-0000-0000-000036200000}"/>
    <cellStyle name="Commentaire 2 12 3 3" xfId="4227" xr:uid="{00000000-0005-0000-0000-000037200000}"/>
    <cellStyle name="Commentaire 2 12 3 3 2" xfId="24722" xr:uid="{00000000-0005-0000-0000-000038200000}"/>
    <cellStyle name="Commentaire 2 12 3 4" xfId="4228" xr:uid="{00000000-0005-0000-0000-000039200000}"/>
    <cellStyle name="Commentaire 2 12 3 4 2" xfId="24723" xr:uid="{00000000-0005-0000-0000-00003A200000}"/>
    <cellStyle name="Commentaire 2 12 3 5" xfId="4229" xr:uid="{00000000-0005-0000-0000-00003B200000}"/>
    <cellStyle name="Commentaire 2 12 3 5 2" xfId="24724" xr:uid="{00000000-0005-0000-0000-00003C200000}"/>
    <cellStyle name="Commentaire 2 12 3 6" xfId="4230" xr:uid="{00000000-0005-0000-0000-00003D200000}"/>
    <cellStyle name="Commentaire 2 12 3 6 2" xfId="24725" xr:uid="{00000000-0005-0000-0000-00003E200000}"/>
    <cellStyle name="Commentaire 2 12 3 7" xfId="4231" xr:uid="{00000000-0005-0000-0000-00003F200000}"/>
    <cellStyle name="Commentaire 2 12 3 7 2" xfId="24726" xr:uid="{00000000-0005-0000-0000-000040200000}"/>
    <cellStyle name="Commentaire 2 12 3 8" xfId="24720" xr:uid="{00000000-0005-0000-0000-000041200000}"/>
    <cellStyle name="Commentaire 2 12 4" xfId="4232" xr:uid="{00000000-0005-0000-0000-000042200000}"/>
    <cellStyle name="Commentaire 2 12 4 2" xfId="4233" xr:uid="{00000000-0005-0000-0000-000043200000}"/>
    <cellStyle name="Commentaire 2 12 4 2 2" xfId="24728" xr:uid="{00000000-0005-0000-0000-000044200000}"/>
    <cellStyle name="Commentaire 2 12 4 3" xfId="24727" xr:uid="{00000000-0005-0000-0000-000045200000}"/>
    <cellStyle name="Commentaire 2 12 5" xfId="4234" xr:uid="{00000000-0005-0000-0000-000046200000}"/>
    <cellStyle name="Commentaire 2 12 5 2" xfId="24729" xr:uid="{00000000-0005-0000-0000-000047200000}"/>
    <cellStyle name="Commentaire 2 12 6" xfId="4235" xr:uid="{00000000-0005-0000-0000-000048200000}"/>
    <cellStyle name="Commentaire 2 12 6 2" xfId="24730" xr:uid="{00000000-0005-0000-0000-000049200000}"/>
    <cellStyle name="Commentaire 2 12 7" xfId="4236" xr:uid="{00000000-0005-0000-0000-00004A200000}"/>
    <cellStyle name="Commentaire 2 12 7 2" xfId="24731" xr:uid="{00000000-0005-0000-0000-00004B200000}"/>
    <cellStyle name="Commentaire 2 12 8" xfId="4237" xr:uid="{00000000-0005-0000-0000-00004C200000}"/>
    <cellStyle name="Commentaire 2 12 8 2" xfId="24732" xr:uid="{00000000-0005-0000-0000-00004D200000}"/>
    <cellStyle name="Commentaire 2 12 9" xfId="4238" xr:uid="{00000000-0005-0000-0000-00004E200000}"/>
    <cellStyle name="Commentaire 2 12 9 2" xfId="24733" xr:uid="{00000000-0005-0000-0000-00004F200000}"/>
    <cellStyle name="Commentaire 2 13" xfId="4239" xr:uid="{00000000-0005-0000-0000-000050200000}"/>
    <cellStyle name="Commentaire 2 13 10" xfId="4240" xr:uid="{00000000-0005-0000-0000-000051200000}"/>
    <cellStyle name="Commentaire 2 13 10 2" xfId="24735" xr:uid="{00000000-0005-0000-0000-000052200000}"/>
    <cellStyle name="Commentaire 2 13 11" xfId="4241" xr:uid="{00000000-0005-0000-0000-000053200000}"/>
    <cellStyle name="Commentaire 2 13 11 2" xfId="24736" xr:uid="{00000000-0005-0000-0000-000054200000}"/>
    <cellStyle name="Commentaire 2 13 12" xfId="24734" xr:uid="{00000000-0005-0000-0000-000055200000}"/>
    <cellStyle name="Commentaire 2 13 2" xfId="4242" xr:uid="{00000000-0005-0000-0000-000056200000}"/>
    <cellStyle name="Commentaire 2 13 2 2" xfId="4243" xr:uid="{00000000-0005-0000-0000-000057200000}"/>
    <cellStyle name="Commentaire 2 13 2 2 2" xfId="24738" xr:uid="{00000000-0005-0000-0000-000058200000}"/>
    <cellStyle name="Commentaire 2 13 2 3" xfId="4244" xr:uid="{00000000-0005-0000-0000-000059200000}"/>
    <cellStyle name="Commentaire 2 13 2 3 2" xfId="24739" xr:uid="{00000000-0005-0000-0000-00005A200000}"/>
    <cellStyle name="Commentaire 2 13 2 4" xfId="4245" xr:uid="{00000000-0005-0000-0000-00005B200000}"/>
    <cellStyle name="Commentaire 2 13 2 4 2" xfId="24740" xr:uid="{00000000-0005-0000-0000-00005C200000}"/>
    <cellStyle name="Commentaire 2 13 2 5" xfId="4246" xr:uid="{00000000-0005-0000-0000-00005D200000}"/>
    <cellStyle name="Commentaire 2 13 2 5 2" xfId="24741" xr:uid="{00000000-0005-0000-0000-00005E200000}"/>
    <cellStyle name="Commentaire 2 13 2 6" xfId="4247" xr:uid="{00000000-0005-0000-0000-00005F200000}"/>
    <cellStyle name="Commentaire 2 13 2 6 2" xfId="24742" xr:uid="{00000000-0005-0000-0000-000060200000}"/>
    <cellStyle name="Commentaire 2 13 2 7" xfId="4248" xr:uid="{00000000-0005-0000-0000-000061200000}"/>
    <cellStyle name="Commentaire 2 13 2 7 2" xfId="24743" xr:uid="{00000000-0005-0000-0000-000062200000}"/>
    <cellStyle name="Commentaire 2 13 2 8" xfId="4249" xr:uid="{00000000-0005-0000-0000-000063200000}"/>
    <cellStyle name="Commentaire 2 13 2 8 2" xfId="24744" xr:uid="{00000000-0005-0000-0000-000064200000}"/>
    <cellStyle name="Commentaire 2 13 2 9" xfId="24737" xr:uid="{00000000-0005-0000-0000-000065200000}"/>
    <cellStyle name="Commentaire 2 13 3" xfId="4250" xr:uid="{00000000-0005-0000-0000-000066200000}"/>
    <cellStyle name="Commentaire 2 13 3 2" xfId="4251" xr:uid="{00000000-0005-0000-0000-000067200000}"/>
    <cellStyle name="Commentaire 2 13 3 2 2" xfId="24746" xr:uid="{00000000-0005-0000-0000-000068200000}"/>
    <cellStyle name="Commentaire 2 13 3 3" xfId="4252" xr:uid="{00000000-0005-0000-0000-000069200000}"/>
    <cellStyle name="Commentaire 2 13 3 3 2" xfId="24747" xr:uid="{00000000-0005-0000-0000-00006A200000}"/>
    <cellStyle name="Commentaire 2 13 3 4" xfId="4253" xr:uid="{00000000-0005-0000-0000-00006B200000}"/>
    <cellStyle name="Commentaire 2 13 3 4 2" xfId="24748" xr:uid="{00000000-0005-0000-0000-00006C200000}"/>
    <cellStyle name="Commentaire 2 13 3 5" xfId="4254" xr:uid="{00000000-0005-0000-0000-00006D200000}"/>
    <cellStyle name="Commentaire 2 13 3 5 2" xfId="24749" xr:uid="{00000000-0005-0000-0000-00006E200000}"/>
    <cellStyle name="Commentaire 2 13 3 6" xfId="4255" xr:uid="{00000000-0005-0000-0000-00006F200000}"/>
    <cellStyle name="Commentaire 2 13 3 6 2" xfId="24750" xr:uid="{00000000-0005-0000-0000-000070200000}"/>
    <cellStyle name="Commentaire 2 13 3 7" xfId="4256" xr:uid="{00000000-0005-0000-0000-000071200000}"/>
    <cellStyle name="Commentaire 2 13 3 7 2" xfId="24751" xr:uid="{00000000-0005-0000-0000-000072200000}"/>
    <cellStyle name="Commentaire 2 13 3 8" xfId="24745" xr:uid="{00000000-0005-0000-0000-000073200000}"/>
    <cellStyle name="Commentaire 2 13 4" xfId="4257" xr:uid="{00000000-0005-0000-0000-000074200000}"/>
    <cellStyle name="Commentaire 2 13 4 2" xfId="4258" xr:uid="{00000000-0005-0000-0000-000075200000}"/>
    <cellStyle name="Commentaire 2 13 4 2 2" xfId="24753" xr:uid="{00000000-0005-0000-0000-000076200000}"/>
    <cellStyle name="Commentaire 2 13 4 3" xfId="24752" xr:uid="{00000000-0005-0000-0000-000077200000}"/>
    <cellStyle name="Commentaire 2 13 5" xfId="4259" xr:uid="{00000000-0005-0000-0000-000078200000}"/>
    <cellStyle name="Commentaire 2 13 5 2" xfId="24754" xr:uid="{00000000-0005-0000-0000-000079200000}"/>
    <cellStyle name="Commentaire 2 13 6" xfId="4260" xr:uid="{00000000-0005-0000-0000-00007A200000}"/>
    <cellStyle name="Commentaire 2 13 6 2" xfId="24755" xr:uid="{00000000-0005-0000-0000-00007B200000}"/>
    <cellStyle name="Commentaire 2 13 7" xfId="4261" xr:uid="{00000000-0005-0000-0000-00007C200000}"/>
    <cellStyle name="Commentaire 2 13 7 2" xfId="24756" xr:uid="{00000000-0005-0000-0000-00007D200000}"/>
    <cellStyle name="Commentaire 2 13 8" xfId="4262" xr:uid="{00000000-0005-0000-0000-00007E200000}"/>
    <cellStyle name="Commentaire 2 13 8 2" xfId="24757" xr:uid="{00000000-0005-0000-0000-00007F200000}"/>
    <cellStyle name="Commentaire 2 13 9" xfId="4263" xr:uid="{00000000-0005-0000-0000-000080200000}"/>
    <cellStyle name="Commentaire 2 13 9 2" xfId="24758" xr:uid="{00000000-0005-0000-0000-000081200000}"/>
    <cellStyle name="Commentaire 2 14" xfId="4264" xr:uid="{00000000-0005-0000-0000-000082200000}"/>
    <cellStyle name="Commentaire 2 14 10" xfId="4265" xr:uid="{00000000-0005-0000-0000-000083200000}"/>
    <cellStyle name="Commentaire 2 14 10 2" xfId="24760" xr:uid="{00000000-0005-0000-0000-000084200000}"/>
    <cellStyle name="Commentaire 2 14 11" xfId="4266" xr:uid="{00000000-0005-0000-0000-000085200000}"/>
    <cellStyle name="Commentaire 2 14 11 2" xfId="24761" xr:uid="{00000000-0005-0000-0000-000086200000}"/>
    <cellStyle name="Commentaire 2 14 12" xfId="24759" xr:uid="{00000000-0005-0000-0000-000087200000}"/>
    <cellStyle name="Commentaire 2 14 2" xfId="4267" xr:uid="{00000000-0005-0000-0000-000088200000}"/>
    <cellStyle name="Commentaire 2 14 2 2" xfId="4268" xr:uid="{00000000-0005-0000-0000-000089200000}"/>
    <cellStyle name="Commentaire 2 14 2 2 2" xfId="24763" xr:uid="{00000000-0005-0000-0000-00008A200000}"/>
    <cellStyle name="Commentaire 2 14 2 3" xfId="4269" xr:uid="{00000000-0005-0000-0000-00008B200000}"/>
    <cellStyle name="Commentaire 2 14 2 3 2" xfId="24764" xr:uid="{00000000-0005-0000-0000-00008C200000}"/>
    <cellStyle name="Commentaire 2 14 2 4" xfId="4270" xr:uid="{00000000-0005-0000-0000-00008D200000}"/>
    <cellStyle name="Commentaire 2 14 2 4 2" xfId="24765" xr:uid="{00000000-0005-0000-0000-00008E200000}"/>
    <cellStyle name="Commentaire 2 14 2 5" xfId="4271" xr:uid="{00000000-0005-0000-0000-00008F200000}"/>
    <cellStyle name="Commentaire 2 14 2 5 2" xfId="24766" xr:uid="{00000000-0005-0000-0000-000090200000}"/>
    <cellStyle name="Commentaire 2 14 2 6" xfId="4272" xr:uid="{00000000-0005-0000-0000-000091200000}"/>
    <cellStyle name="Commentaire 2 14 2 6 2" xfId="24767" xr:uid="{00000000-0005-0000-0000-000092200000}"/>
    <cellStyle name="Commentaire 2 14 2 7" xfId="4273" xr:uid="{00000000-0005-0000-0000-000093200000}"/>
    <cellStyle name="Commentaire 2 14 2 7 2" xfId="24768" xr:uid="{00000000-0005-0000-0000-000094200000}"/>
    <cellStyle name="Commentaire 2 14 2 8" xfId="4274" xr:uid="{00000000-0005-0000-0000-000095200000}"/>
    <cellStyle name="Commentaire 2 14 2 8 2" xfId="24769" xr:uid="{00000000-0005-0000-0000-000096200000}"/>
    <cellStyle name="Commentaire 2 14 2 9" xfId="24762" xr:uid="{00000000-0005-0000-0000-000097200000}"/>
    <cellStyle name="Commentaire 2 14 3" xfId="4275" xr:uid="{00000000-0005-0000-0000-000098200000}"/>
    <cellStyle name="Commentaire 2 14 3 2" xfId="4276" xr:uid="{00000000-0005-0000-0000-000099200000}"/>
    <cellStyle name="Commentaire 2 14 3 2 2" xfId="24771" xr:uid="{00000000-0005-0000-0000-00009A200000}"/>
    <cellStyle name="Commentaire 2 14 3 3" xfId="4277" xr:uid="{00000000-0005-0000-0000-00009B200000}"/>
    <cellStyle name="Commentaire 2 14 3 3 2" xfId="24772" xr:uid="{00000000-0005-0000-0000-00009C200000}"/>
    <cellStyle name="Commentaire 2 14 3 4" xfId="4278" xr:uid="{00000000-0005-0000-0000-00009D200000}"/>
    <cellStyle name="Commentaire 2 14 3 4 2" xfId="24773" xr:uid="{00000000-0005-0000-0000-00009E200000}"/>
    <cellStyle name="Commentaire 2 14 3 5" xfId="4279" xr:uid="{00000000-0005-0000-0000-00009F200000}"/>
    <cellStyle name="Commentaire 2 14 3 5 2" xfId="24774" xr:uid="{00000000-0005-0000-0000-0000A0200000}"/>
    <cellStyle name="Commentaire 2 14 3 6" xfId="4280" xr:uid="{00000000-0005-0000-0000-0000A1200000}"/>
    <cellStyle name="Commentaire 2 14 3 6 2" xfId="24775" xr:uid="{00000000-0005-0000-0000-0000A2200000}"/>
    <cellStyle name="Commentaire 2 14 3 7" xfId="4281" xr:uid="{00000000-0005-0000-0000-0000A3200000}"/>
    <cellStyle name="Commentaire 2 14 3 7 2" xfId="24776" xr:uid="{00000000-0005-0000-0000-0000A4200000}"/>
    <cellStyle name="Commentaire 2 14 3 8" xfId="24770" xr:uid="{00000000-0005-0000-0000-0000A5200000}"/>
    <cellStyle name="Commentaire 2 14 4" xfId="4282" xr:uid="{00000000-0005-0000-0000-0000A6200000}"/>
    <cellStyle name="Commentaire 2 14 4 2" xfId="4283" xr:uid="{00000000-0005-0000-0000-0000A7200000}"/>
    <cellStyle name="Commentaire 2 14 4 2 2" xfId="24778" xr:uid="{00000000-0005-0000-0000-0000A8200000}"/>
    <cellStyle name="Commentaire 2 14 4 3" xfId="24777" xr:uid="{00000000-0005-0000-0000-0000A9200000}"/>
    <cellStyle name="Commentaire 2 14 5" xfId="4284" xr:uid="{00000000-0005-0000-0000-0000AA200000}"/>
    <cellStyle name="Commentaire 2 14 5 2" xfId="24779" xr:uid="{00000000-0005-0000-0000-0000AB200000}"/>
    <cellStyle name="Commentaire 2 14 6" xfId="4285" xr:uid="{00000000-0005-0000-0000-0000AC200000}"/>
    <cellStyle name="Commentaire 2 14 6 2" xfId="24780" xr:uid="{00000000-0005-0000-0000-0000AD200000}"/>
    <cellStyle name="Commentaire 2 14 7" xfId="4286" xr:uid="{00000000-0005-0000-0000-0000AE200000}"/>
    <cellStyle name="Commentaire 2 14 7 2" xfId="24781" xr:uid="{00000000-0005-0000-0000-0000AF200000}"/>
    <cellStyle name="Commentaire 2 14 8" xfId="4287" xr:uid="{00000000-0005-0000-0000-0000B0200000}"/>
    <cellStyle name="Commentaire 2 14 8 2" xfId="24782" xr:uid="{00000000-0005-0000-0000-0000B1200000}"/>
    <cellStyle name="Commentaire 2 14 9" xfId="4288" xr:uid="{00000000-0005-0000-0000-0000B2200000}"/>
    <cellStyle name="Commentaire 2 14 9 2" xfId="24783" xr:uid="{00000000-0005-0000-0000-0000B3200000}"/>
    <cellStyle name="Commentaire 2 15" xfId="4289" xr:uid="{00000000-0005-0000-0000-0000B4200000}"/>
    <cellStyle name="Commentaire 2 15 10" xfId="4290" xr:uid="{00000000-0005-0000-0000-0000B5200000}"/>
    <cellStyle name="Commentaire 2 15 10 2" xfId="24785" xr:uid="{00000000-0005-0000-0000-0000B6200000}"/>
    <cellStyle name="Commentaire 2 15 11" xfId="4291" xr:uid="{00000000-0005-0000-0000-0000B7200000}"/>
    <cellStyle name="Commentaire 2 15 11 2" xfId="24786" xr:uid="{00000000-0005-0000-0000-0000B8200000}"/>
    <cellStyle name="Commentaire 2 15 12" xfId="24784" xr:uid="{00000000-0005-0000-0000-0000B9200000}"/>
    <cellStyle name="Commentaire 2 15 2" xfId="4292" xr:uid="{00000000-0005-0000-0000-0000BA200000}"/>
    <cellStyle name="Commentaire 2 15 2 2" xfId="4293" xr:uid="{00000000-0005-0000-0000-0000BB200000}"/>
    <cellStyle name="Commentaire 2 15 2 2 2" xfId="24788" xr:uid="{00000000-0005-0000-0000-0000BC200000}"/>
    <cellStyle name="Commentaire 2 15 2 3" xfId="4294" xr:uid="{00000000-0005-0000-0000-0000BD200000}"/>
    <cellStyle name="Commentaire 2 15 2 3 2" xfId="24789" xr:uid="{00000000-0005-0000-0000-0000BE200000}"/>
    <cellStyle name="Commentaire 2 15 2 4" xfId="4295" xr:uid="{00000000-0005-0000-0000-0000BF200000}"/>
    <cellStyle name="Commentaire 2 15 2 4 2" xfId="24790" xr:uid="{00000000-0005-0000-0000-0000C0200000}"/>
    <cellStyle name="Commentaire 2 15 2 5" xfId="4296" xr:uid="{00000000-0005-0000-0000-0000C1200000}"/>
    <cellStyle name="Commentaire 2 15 2 5 2" xfId="24791" xr:uid="{00000000-0005-0000-0000-0000C2200000}"/>
    <cellStyle name="Commentaire 2 15 2 6" xfId="4297" xr:uid="{00000000-0005-0000-0000-0000C3200000}"/>
    <cellStyle name="Commentaire 2 15 2 6 2" xfId="24792" xr:uid="{00000000-0005-0000-0000-0000C4200000}"/>
    <cellStyle name="Commentaire 2 15 2 7" xfId="4298" xr:uid="{00000000-0005-0000-0000-0000C5200000}"/>
    <cellStyle name="Commentaire 2 15 2 7 2" xfId="24793" xr:uid="{00000000-0005-0000-0000-0000C6200000}"/>
    <cellStyle name="Commentaire 2 15 2 8" xfId="4299" xr:uid="{00000000-0005-0000-0000-0000C7200000}"/>
    <cellStyle name="Commentaire 2 15 2 8 2" xfId="24794" xr:uid="{00000000-0005-0000-0000-0000C8200000}"/>
    <cellStyle name="Commentaire 2 15 2 9" xfId="24787" xr:uid="{00000000-0005-0000-0000-0000C9200000}"/>
    <cellStyle name="Commentaire 2 15 3" xfId="4300" xr:uid="{00000000-0005-0000-0000-0000CA200000}"/>
    <cellStyle name="Commentaire 2 15 3 2" xfId="4301" xr:uid="{00000000-0005-0000-0000-0000CB200000}"/>
    <cellStyle name="Commentaire 2 15 3 2 2" xfId="24796" xr:uid="{00000000-0005-0000-0000-0000CC200000}"/>
    <cellStyle name="Commentaire 2 15 3 3" xfId="4302" xr:uid="{00000000-0005-0000-0000-0000CD200000}"/>
    <cellStyle name="Commentaire 2 15 3 3 2" xfId="24797" xr:uid="{00000000-0005-0000-0000-0000CE200000}"/>
    <cellStyle name="Commentaire 2 15 3 4" xfId="4303" xr:uid="{00000000-0005-0000-0000-0000CF200000}"/>
    <cellStyle name="Commentaire 2 15 3 4 2" xfId="24798" xr:uid="{00000000-0005-0000-0000-0000D0200000}"/>
    <cellStyle name="Commentaire 2 15 3 5" xfId="4304" xr:uid="{00000000-0005-0000-0000-0000D1200000}"/>
    <cellStyle name="Commentaire 2 15 3 5 2" xfId="24799" xr:uid="{00000000-0005-0000-0000-0000D2200000}"/>
    <cellStyle name="Commentaire 2 15 3 6" xfId="4305" xr:uid="{00000000-0005-0000-0000-0000D3200000}"/>
    <cellStyle name="Commentaire 2 15 3 6 2" xfId="24800" xr:uid="{00000000-0005-0000-0000-0000D4200000}"/>
    <cellStyle name="Commentaire 2 15 3 7" xfId="4306" xr:uid="{00000000-0005-0000-0000-0000D5200000}"/>
    <cellStyle name="Commentaire 2 15 3 7 2" xfId="24801" xr:uid="{00000000-0005-0000-0000-0000D6200000}"/>
    <cellStyle name="Commentaire 2 15 3 8" xfId="24795" xr:uid="{00000000-0005-0000-0000-0000D7200000}"/>
    <cellStyle name="Commentaire 2 15 4" xfId="4307" xr:uid="{00000000-0005-0000-0000-0000D8200000}"/>
    <cellStyle name="Commentaire 2 15 4 2" xfId="4308" xr:uid="{00000000-0005-0000-0000-0000D9200000}"/>
    <cellStyle name="Commentaire 2 15 4 2 2" xfId="24803" xr:uid="{00000000-0005-0000-0000-0000DA200000}"/>
    <cellStyle name="Commentaire 2 15 4 3" xfId="24802" xr:uid="{00000000-0005-0000-0000-0000DB200000}"/>
    <cellStyle name="Commentaire 2 15 5" xfId="4309" xr:uid="{00000000-0005-0000-0000-0000DC200000}"/>
    <cellStyle name="Commentaire 2 15 5 2" xfId="24804" xr:uid="{00000000-0005-0000-0000-0000DD200000}"/>
    <cellStyle name="Commentaire 2 15 6" xfId="4310" xr:uid="{00000000-0005-0000-0000-0000DE200000}"/>
    <cellStyle name="Commentaire 2 15 6 2" xfId="24805" xr:uid="{00000000-0005-0000-0000-0000DF200000}"/>
    <cellStyle name="Commentaire 2 15 7" xfId="4311" xr:uid="{00000000-0005-0000-0000-0000E0200000}"/>
    <cellStyle name="Commentaire 2 15 7 2" xfId="24806" xr:uid="{00000000-0005-0000-0000-0000E1200000}"/>
    <cellStyle name="Commentaire 2 15 8" xfId="4312" xr:uid="{00000000-0005-0000-0000-0000E2200000}"/>
    <cellStyle name="Commentaire 2 15 8 2" xfId="24807" xr:uid="{00000000-0005-0000-0000-0000E3200000}"/>
    <cellStyle name="Commentaire 2 15 9" xfId="4313" xr:uid="{00000000-0005-0000-0000-0000E4200000}"/>
    <cellStyle name="Commentaire 2 15 9 2" xfId="24808" xr:uid="{00000000-0005-0000-0000-0000E5200000}"/>
    <cellStyle name="Commentaire 2 16" xfId="4314" xr:uid="{00000000-0005-0000-0000-0000E6200000}"/>
    <cellStyle name="Commentaire 2 16 10" xfId="4315" xr:uid="{00000000-0005-0000-0000-0000E7200000}"/>
    <cellStyle name="Commentaire 2 16 10 2" xfId="24810" xr:uid="{00000000-0005-0000-0000-0000E8200000}"/>
    <cellStyle name="Commentaire 2 16 11" xfId="4316" xr:uid="{00000000-0005-0000-0000-0000E9200000}"/>
    <cellStyle name="Commentaire 2 16 11 2" xfId="24811" xr:uid="{00000000-0005-0000-0000-0000EA200000}"/>
    <cellStyle name="Commentaire 2 16 12" xfId="24809" xr:uid="{00000000-0005-0000-0000-0000EB200000}"/>
    <cellStyle name="Commentaire 2 16 2" xfId="4317" xr:uid="{00000000-0005-0000-0000-0000EC200000}"/>
    <cellStyle name="Commentaire 2 16 2 2" xfId="4318" xr:uid="{00000000-0005-0000-0000-0000ED200000}"/>
    <cellStyle name="Commentaire 2 16 2 2 2" xfId="24813" xr:uid="{00000000-0005-0000-0000-0000EE200000}"/>
    <cellStyle name="Commentaire 2 16 2 3" xfId="4319" xr:uid="{00000000-0005-0000-0000-0000EF200000}"/>
    <cellStyle name="Commentaire 2 16 2 3 2" xfId="24814" xr:uid="{00000000-0005-0000-0000-0000F0200000}"/>
    <cellStyle name="Commentaire 2 16 2 4" xfId="4320" xr:uid="{00000000-0005-0000-0000-0000F1200000}"/>
    <cellStyle name="Commentaire 2 16 2 4 2" xfId="24815" xr:uid="{00000000-0005-0000-0000-0000F2200000}"/>
    <cellStyle name="Commentaire 2 16 2 5" xfId="4321" xr:uid="{00000000-0005-0000-0000-0000F3200000}"/>
    <cellStyle name="Commentaire 2 16 2 5 2" xfId="24816" xr:uid="{00000000-0005-0000-0000-0000F4200000}"/>
    <cellStyle name="Commentaire 2 16 2 6" xfId="4322" xr:uid="{00000000-0005-0000-0000-0000F5200000}"/>
    <cellStyle name="Commentaire 2 16 2 6 2" xfId="24817" xr:uid="{00000000-0005-0000-0000-0000F6200000}"/>
    <cellStyle name="Commentaire 2 16 2 7" xfId="4323" xr:uid="{00000000-0005-0000-0000-0000F7200000}"/>
    <cellStyle name="Commentaire 2 16 2 7 2" xfId="24818" xr:uid="{00000000-0005-0000-0000-0000F8200000}"/>
    <cellStyle name="Commentaire 2 16 2 8" xfId="4324" xr:uid="{00000000-0005-0000-0000-0000F9200000}"/>
    <cellStyle name="Commentaire 2 16 2 8 2" xfId="24819" xr:uid="{00000000-0005-0000-0000-0000FA200000}"/>
    <cellStyle name="Commentaire 2 16 2 9" xfId="24812" xr:uid="{00000000-0005-0000-0000-0000FB200000}"/>
    <cellStyle name="Commentaire 2 16 3" xfId="4325" xr:uid="{00000000-0005-0000-0000-0000FC200000}"/>
    <cellStyle name="Commentaire 2 16 3 2" xfId="4326" xr:uid="{00000000-0005-0000-0000-0000FD200000}"/>
    <cellStyle name="Commentaire 2 16 3 2 2" xfId="24821" xr:uid="{00000000-0005-0000-0000-0000FE200000}"/>
    <cellStyle name="Commentaire 2 16 3 3" xfId="4327" xr:uid="{00000000-0005-0000-0000-0000FF200000}"/>
    <cellStyle name="Commentaire 2 16 3 3 2" xfId="24822" xr:uid="{00000000-0005-0000-0000-000000210000}"/>
    <cellStyle name="Commentaire 2 16 3 4" xfId="4328" xr:uid="{00000000-0005-0000-0000-000001210000}"/>
    <cellStyle name="Commentaire 2 16 3 4 2" xfId="24823" xr:uid="{00000000-0005-0000-0000-000002210000}"/>
    <cellStyle name="Commentaire 2 16 3 5" xfId="4329" xr:uid="{00000000-0005-0000-0000-000003210000}"/>
    <cellStyle name="Commentaire 2 16 3 5 2" xfId="24824" xr:uid="{00000000-0005-0000-0000-000004210000}"/>
    <cellStyle name="Commentaire 2 16 3 6" xfId="4330" xr:uid="{00000000-0005-0000-0000-000005210000}"/>
    <cellStyle name="Commentaire 2 16 3 6 2" xfId="24825" xr:uid="{00000000-0005-0000-0000-000006210000}"/>
    <cellStyle name="Commentaire 2 16 3 7" xfId="4331" xr:uid="{00000000-0005-0000-0000-000007210000}"/>
    <cellStyle name="Commentaire 2 16 3 7 2" xfId="24826" xr:uid="{00000000-0005-0000-0000-000008210000}"/>
    <cellStyle name="Commentaire 2 16 3 8" xfId="24820" xr:uid="{00000000-0005-0000-0000-000009210000}"/>
    <cellStyle name="Commentaire 2 16 4" xfId="4332" xr:uid="{00000000-0005-0000-0000-00000A210000}"/>
    <cellStyle name="Commentaire 2 16 4 2" xfId="4333" xr:uid="{00000000-0005-0000-0000-00000B210000}"/>
    <cellStyle name="Commentaire 2 16 4 2 2" xfId="24828" xr:uid="{00000000-0005-0000-0000-00000C210000}"/>
    <cellStyle name="Commentaire 2 16 4 3" xfId="24827" xr:uid="{00000000-0005-0000-0000-00000D210000}"/>
    <cellStyle name="Commentaire 2 16 5" xfId="4334" xr:uid="{00000000-0005-0000-0000-00000E210000}"/>
    <cellStyle name="Commentaire 2 16 5 2" xfId="24829" xr:uid="{00000000-0005-0000-0000-00000F210000}"/>
    <cellStyle name="Commentaire 2 16 6" xfId="4335" xr:uid="{00000000-0005-0000-0000-000010210000}"/>
    <cellStyle name="Commentaire 2 16 6 2" xfId="24830" xr:uid="{00000000-0005-0000-0000-000011210000}"/>
    <cellStyle name="Commentaire 2 16 7" xfId="4336" xr:uid="{00000000-0005-0000-0000-000012210000}"/>
    <cellStyle name="Commentaire 2 16 7 2" xfId="24831" xr:uid="{00000000-0005-0000-0000-000013210000}"/>
    <cellStyle name="Commentaire 2 16 8" xfId="4337" xr:uid="{00000000-0005-0000-0000-000014210000}"/>
    <cellStyle name="Commentaire 2 16 8 2" xfId="24832" xr:uid="{00000000-0005-0000-0000-000015210000}"/>
    <cellStyle name="Commentaire 2 16 9" xfId="4338" xr:uid="{00000000-0005-0000-0000-000016210000}"/>
    <cellStyle name="Commentaire 2 16 9 2" xfId="24833" xr:uid="{00000000-0005-0000-0000-000017210000}"/>
    <cellStyle name="Commentaire 2 17" xfId="4339" xr:uid="{00000000-0005-0000-0000-000018210000}"/>
    <cellStyle name="Commentaire 2 17 2" xfId="4340" xr:uid="{00000000-0005-0000-0000-000019210000}"/>
    <cellStyle name="Commentaire 2 17 2 2" xfId="24835" xr:uid="{00000000-0005-0000-0000-00001A210000}"/>
    <cellStyle name="Commentaire 2 17 3" xfId="24834" xr:uid="{00000000-0005-0000-0000-00001B210000}"/>
    <cellStyle name="Commentaire 2 18" xfId="4341" xr:uid="{00000000-0005-0000-0000-00001C210000}"/>
    <cellStyle name="Commentaire 2 18 2" xfId="4342" xr:uid="{00000000-0005-0000-0000-00001D210000}"/>
    <cellStyle name="Commentaire 2 18 2 2" xfId="24837" xr:uid="{00000000-0005-0000-0000-00001E210000}"/>
    <cellStyle name="Commentaire 2 18 3" xfId="24836" xr:uid="{00000000-0005-0000-0000-00001F210000}"/>
    <cellStyle name="Commentaire 2 19" xfId="4343" xr:uid="{00000000-0005-0000-0000-000020210000}"/>
    <cellStyle name="Commentaire 2 19 2" xfId="24838" xr:uid="{00000000-0005-0000-0000-000021210000}"/>
    <cellStyle name="Commentaire 2 2" xfId="4344" xr:uid="{00000000-0005-0000-0000-000022210000}"/>
    <cellStyle name="Commentaire 2 2 10" xfId="4345" xr:uid="{00000000-0005-0000-0000-000023210000}"/>
    <cellStyle name="Commentaire 2 2 10 10" xfId="4346" xr:uid="{00000000-0005-0000-0000-000024210000}"/>
    <cellStyle name="Commentaire 2 2 10 10 2" xfId="24840" xr:uid="{00000000-0005-0000-0000-000025210000}"/>
    <cellStyle name="Commentaire 2 2 10 11" xfId="4347" xr:uid="{00000000-0005-0000-0000-000026210000}"/>
    <cellStyle name="Commentaire 2 2 10 11 2" xfId="24841" xr:uid="{00000000-0005-0000-0000-000027210000}"/>
    <cellStyle name="Commentaire 2 2 10 12" xfId="24839" xr:uid="{00000000-0005-0000-0000-000028210000}"/>
    <cellStyle name="Commentaire 2 2 10 2" xfId="4348" xr:uid="{00000000-0005-0000-0000-000029210000}"/>
    <cellStyle name="Commentaire 2 2 10 2 2" xfId="4349" xr:uid="{00000000-0005-0000-0000-00002A210000}"/>
    <cellStyle name="Commentaire 2 2 10 2 2 2" xfId="24843" xr:uid="{00000000-0005-0000-0000-00002B210000}"/>
    <cellStyle name="Commentaire 2 2 10 2 3" xfId="4350" xr:uid="{00000000-0005-0000-0000-00002C210000}"/>
    <cellStyle name="Commentaire 2 2 10 2 3 2" xfId="24844" xr:uid="{00000000-0005-0000-0000-00002D210000}"/>
    <cellStyle name="Commentaire 2 2 10 2 4" xfId="4351" xr:uid="{00000000-0005-0000-0000-00002E210000}"/>
    <cellStyle name="Commentaire 2 2 10 2 4 2" xfId="24845" xr:uid="{00000000-0005-0000-0000-00002F210000}"/>
    <cellStyle name="Commentaire 2 2 10 2 5" xfId="4352" xr:uid="{00000000-0005-0000-0000-000030210000}"/>
    <cellStyle name="Commentaire 2 2 10 2 5 2" xfId="24846" xr:uid="{00000000-0005-0000-0000-000031210000}"/>
    <cellStyle name="Commentaire 2 2 10 2 6" xfId="4353" xr:uid="{00000000-0005-0000-0000-000032210000}"/>
    <cellStyle name="Commentaire 2 2 10 2 6 2" xfId="24847" xr:uid="{00000000-0005-0000-0000-000033210000}"/>
    <cellStyle name="Commentaire 2 2 10 2 7" xfId="4354" xr:uid="{00000000-0005-0000-0000-000034210000}"/>
    <cellStyle name="Commentaire 2 2 10 2 7 2" xfId="24848" xr:uid="{00000000-0005-0000-0000-000035210000}"/>
    <cellStyle name="Commentaire 2 2 10 2 8" xfId="4355" xr:uid="{00000000-0005-0000-0000-000036210000}"/>
    <cellStyle name="Commentaire 2 2 10 2 8 2" xfId="24849" xr:uid="{00000000-0005-0000-0000-000037210000}"/>
    <cellStyle name="Commentaire 2 2 10 2 9" xfId="24842" xr:uid="{00000000-0005-0000-0000-000038210000}"/>
    <cellStyle name="Commentaire 2 2 10 3" xfId="4356" xr:uid="{00000000-0005-0000-0000-000039210000}"/>
    <cellStyle name="Commentaire 2 2 10 3 2" xfId="4357" xr:uid="{00000000-0005-0000-0000-00003A210000}"/>
    <cellStyle name="Commentaire 2 2 10 3 2 2" xfId="24851" xr:uid="{00000000-0005-0000-0000-00003B210000}"/>
    <cellStyle name="Commentaire 2 2 10 3 3" xfId="4358" xr:uid="{00000000-0005-0000-0000-00003C210000}"/>
    <cellStyle name="Commentaire 2 2 10 3 3 2" xfId="24852" xr:uid="{00000000-0005-0000-0000-00003D210000}"/>
    <cellStyle name="Commentaire 2 2 10 3 4" xfId="4359" xr:uid="{00000000-0005-0000-0000-00003E210000}"/>
    <cellStyle name="Commentaire 2 2 10 3 4 2" xfId="24853" xr:uid="{00000000-0005-0000-0000-00003F210000}"/>
    <cellStyle name="Commentaire 2 2 10 3 5" xfId="4360" xr:uid="{00000000-0005-0000-0000-000040210000}"/>
    <cellStyle name="Commentaire 2 2 10 3 5 2" xfId="24854" xr:uid="{00000000-0005-0000-0000-000041210000}"/>
    <cellStyle name="Commentaire 2 2 10 3 6" xfId="4361" xr:uid="{00000000-0005-0000-0000-000042210000}"/>
    <cellStyle name="Commentaire 2 2 10 3 6 2" xfId="24855" xr:uid="{00000000-0005-0000-0000-000043210000}"/>
    <cellStyle name="Commentaire 2 2 10 3 7" xfId="4362" xr:uid="{00000000-0005-0000-0000-000044210000}"/>
    <cellStyle name="Commentaire 2 2 10 3 7 2" xfId="24856" xr:uid="{00000000-0005-0000-0000-000045210000}"/>
    <cellStyle name="Commentaire 2 2 10 3 8" xfId="24850" xr:uid="{00000000-0005-0000-0000-000046210000}"/>
    <cellStyle name="Commentaire 2 2 10 4" xfId="4363" xr:uid="{00000000-0005-0000-0000-000047210000}"/>
    <cellStyle name="Commentaire 2 2 10 4 2" xfId="4364" xr:uid="{00000000-0005-0000-0000-000048210000}"/>
    <cellStyle name="Commentaire 2 2 10 4 2 2" xfId="24858" xr:uid="{00000000-0005-0000-0000-000049210000}"/>
    <cellStyle name="Commentaire 2 2 10 4 3" xfId="24857" xr:uid="{00000000-0005-0000-0000-00004A210000}"/>
    <cellStyle name="Commentaire 2 2 10 5" xfId="4365" xr:uid="{00000000-0005-0000-0000-00004B210000}"/>
    <cellStyle name="Commentaire 2 2 10 5 2" xfId="24859" xr:uid="{00000000-0005-0000-0000-00004C210000}"/>
    <cellStyle name="Commentaire 2 2 10 6" xfId="4366" xr:uid="{00000000-0005-0000-0000-00004D210000}"/>
    <cellStyle name="Commentaire 2 2 10 6 2" xfId="24860" xr:uid="{00000000-0005-0000-0000-00004E210000}"/>
    <cellStyle name="Commentaire 2 2 10 7" xfId="4367" xr:uid="{00000000-0005-0000-0000-00004F210000}"/>
    <cellStyle name="Commentaire 2 2 10 7 2" xfId="24861" xr:uid="{00000000-0005-0000-0000-000050210000}"/>
    <cellStyle name="Commentaire 2 2 10 8" xfId="4368" xr:uid="{00000000-0005-0000-0000-000051210000}"/>
    <cellStyle name="Commentaire 2 2 10 8 2" xfId="24862" xr:uid="{00000000-0005-0000-0000-000052210000}"/>
    <cellStyle name="Commentaire 2 2 10 9" xfId="4369" xr:uid="{00000000-0005-0000-0000-000053210000}"/>
    <cellStyle name="Commentaire 2 2 10 9 2" xfId="24863" xr:uid="{00000000-0005-0000-0000-000054210000}"/>
    <cellStyle name="Commentaire 2 2 11" xfId="4370" xr:uid="{00000000-0005-0000-0000-000055210000}"/>
    <cellStyle name="Commentaire 2 2 11 10" xfId="4371" xr:uid="{00000000-0005-0000-0000-000056210000}"/>
    <cellStyle name="Commentaire 2 2 11 10 2" xfId="24865" xr:uid="{00000000-0005-0000-0000-000057210000}"/>
    <cellStyle name="Commentaire 2 2 11 11" xfId="4372" xr:uid="{00000000-0005-0000-0000-000058210000}"/>
    <cellStyle name="Commentaire 2 2 11 11 2" xfId="24866" xr:uid="{00000000-0005-0000-0000-000059210000}"/>
    <cellStyle name="Commentaire 2 2 11 12" xfId="24864" xr:uid="{00000000-0005-0000-0000-00005A210000}"/>
    <cellStyle name="Commentaire 2 2 11 2" xfId="4373" xr:uid="{00000000-0005-0000-0000-00005B210000}"/>
    <cellStyle name="Commentaire 2 2 11 2 2" xfId="4374" xr:uid="{00000000-0005-0000-0000-00005C210000}"/>
    <cellStyle name="Commentaire 2 2 11 2 2 2" xfId="24868" xr:uid="{00000000-0005-0000-0000-00005D210000}"/>
    <cellStyle name="Commentaire 2 2 11 2 3" xfId="4375" xr:uid="{00000000-0005-0000-0000-00005E210000}"/>
    <cellStyle name="Commentaire 2 2 11 2 3 2" xfId="24869" xr:uid="{00000000-0005-0000-0000-00005F210000}"/>
    <cellStyle name="Commentaire 2 2 11 2 4" xfId="4376" xr:uid="{00000000-0005-0000-0000-000060210000}"/>
    <cellStyle name="Commentaire 2 2 11 2 4 2" xfId="24870" xr:uid="{00000000-0005-0000-0000-000061210000}"/>
    <cellStyle name="Commentaire 2 2 11 2 5" xfId="4377" xr:uid="{00000000-0005-0000-0000-000062210000}"/>
    <cellStyle name="Commentaire 2 2 11 2 5 2" xfId="24871" xr:uid="{00000000-0005-0000-0000-000063210000}"/>
    <cellStyle name="Commentaire 2 2 11 2 6" xfId="4378" xr:uid="{00000000-0005-0000-0000-000064210000}"/>
    <cellStyle name="Commentaire 2 2 11 2 6 2" xfId="24872" xr:uid="{00000000-0005-0000-0000-000065210000}"/>
    <cellStyle name="Commentaire 2 2 11 2 7" xfId="4379" xr:uid="{00000000-0005-0000-0000-000066210000}"/>
    <cellStyle name="Commentaire 2 2 11 2 7 2" xfId="24873" xr:uid="{00000000-0005-0000-0000-000067210000}"/>
    <cellStyle name="Commentaire 2 2 11 2 8" xfId="4380" xr:uid="{00000000-0005-0000-0000-000068210000}"/>
    <cellStyle name="Commentaire 2 2 11 2 8 2" xfId="24874" xr:uid="{00000000-0005-0000-0000-000069210000}"/>
    <cellStyle name="Commentaire 2 2 11 2 9" xfId="24867" xr:uid="{00000000-0005-0000-0000-00006A210000}"/>
    <cellStyle name="Commentaire 2 2 11 3" xfId="4381" xr:uid="{00000000-0005-0000-0000-00006B210000}"/>
    <cellStyle name="Commentaire 2 2 11 3 2" xfId="4382" xr:uid="{00000000-0005-0000-0000-00006C210000}"/>
    <cellStyle name="Commentaire 2 2 11 3 2 2" xfId="24876" xr:uid="{00000000-0005-0000-0000-00006D210000}"/>
    <cellStyle name="Commentaire 2 2 11 3 3" xfId="4383" xr:uid="{00000000-0005-0000-0000-00006E210000}"/>
    <cellStyle name="Commentaire 2 2 11 3 3 2" xfId="24877" xr:uid="{00000000-0005-0000-0000-00006F210000}"/>
    <cellStyle name="Commentaire 2 2 11 3 4" xfId="4384" xr:uid="{00000000-0005-0000-0000-000070210000}"/>
    <cellStyle name="Commentaire 2 2 11 3 4 2" xfId="24878" xr:uid="{00000000-0005-0000-0000-000071210000}"/>
    <cellStyle name="Commentaire 2 2 11 3 5" xfId="4385" xr:uid="{00000000-0005-0000-0000-000072210000}"/>
    <cellStyle name="Commentaire 2 2 11 3 5 2" xfId="24879" xr:uid="{00000000-0005-0000-0000-000073210000}"/>
    <cellStyle name="Commentaire 2 2 11 3 6" xfId="4386" xr:uid="{00000000-0005-0000-0000-000074210000}"/>
    <cellStyle name="Commentaire 2 2 11 3 6 2" xfId="24880" xr:uid="{00000000-0005-0000-0000-000075210000}"/>
    <cellStyle name="Commentaire 2 2 11 3 7" xfId="4387" xr:uid="{00000000-0005-0000-0000-000076210000}"/>
    <cellStyle name="Commentaire 2 2 11 3 7 2" xfId="24881" xr:uid="{00000000-0005-0000-0000-000077210000}"/>
    <cellStyle name="Commentaire 2 2 11 3 8" xfId="24875" xr:uid="{00000000-0005-0000-0000-000078210000}"/>
    <cellStyle name="Commentaire 2 2 11 4" xfId="4388" xr:uid="{00000000-0005-0000-0000-000079210000}"/>
    <cellStyle name="Commentaire 2 2 11 4 2" xfId="4389" xr:uid="{00000000-0005-0000-0000-00007A210000}"/>
    <cellStyle name="Commentaire 2 2 11 4 2 2" xfId="24883" xr:uid="{00000000-0005-0000-0000-00007B210000}"/>
    <cellStyle name="Commentaire 2 2 11 4 3" xfId="24882" xr:uid="{00000000-0005-0000-0000-00007C210000}"/>
    <cellStyle name="Commentaire 2 2 11 5" xfId="4390" xr:uid="{00000000-0005-0000-0000-00007D210000}"/>
    <cellStyle name="Commentaire 2 2 11 5 2" xfId="24884" xr:uid="{00000000-0005-0000-0000-00007E210000}"/>
    <cellStyle name="Commentaire 2 2 11 6" xfId="4391" xr:uid="{00000000-0005-0000-0000-00007F210000}"/>
    <cellStyle name="Commentaire 2 2 11 6 2" xfId="24885" xr:uid="{00000000-0005-0000-0000-000080210000}"/>
    <cellStyle name="Commentaire 2 2 11 7" xfId="4392" xr:uid="{00000000-0005-0000-0000-000081210000}"/>
    <cellStyle name="Commentaire 2 2 11 7 2" xfId="24886" xr:uid="{00000000-0005-0000-0000-000082210000}"/>
    <cellStyle name="Commentaire 2 2 11 8" xfId="4393" xr:uid="{00000000-0005-0000-0000-000083210000}"/>
    <cellStyle name="Commentaire 2 2 11 8 2" xfId="24887" xr:uid="{00000000-0005-0000-0000-000084210000}"/>
    <cellStyle name="Commentaire 2 2 11 9" xfId="4394" xr:uid="{00000000-0005-0000-0000-000085210000}"/>
    <cellStyle name="Commentaire 2 2 11 9 2" xfId="24888" xr:uid="{00000000-0005-0000-0000-000086210000}"/>
    <cellStyle name="Commentaire 2 2 12" xfId="4395" xr:uid="{00000000-0005-0000-0000-000087210000}"/>
    <cellStyle name="Commentaire 2 2 12 10" xfId="4396" xr:uid="{00000000-0005-0000-0000-000088210000}"/>
    <cellStyle name="Commentaire 2 2 12 10 2" xfId="24890" xr:uid="{00000000-0005-0000-0000-000089210000}"/>
    <cellStyle name="Commentaire 2 2 12 11" xfId="4397" xr:uid="{00000000-0005-0000-0000-00008A210000}"/>
    <cellStyle name="Commentaire 2 2 12 11 2" xfId="24891" xr:uid="{00000000-0005-0000-0000-00008B210000}"/>
    <cellStyle name="Commentaire 2 2 12 12" xfId="24889" xr:uid="{00000000-0005-0000-0000-00008C210000}"/>
    <cellStyle name="Commentaire 2 2 12 2" xfId="4398" xr:uid="{00000000-0005-0000-0000-00008D210000}"/>
    <cellStyle name="Commentaire 2 2 12 2 2" xfId="4399" xr:uid="{00000000-0005-0000-0000-00008E210000}"/>
    <cellStyle name="Commentaire 2 2 12 2 2 2" xfId="24893" xr:uid="{00000000-0005-0000-0000-00008F210000}"/>
    <cellStyle name="Commentaire 2 2 12 2 3" xfId="4400" xr:uid="{00000000-0005-0000-0000-000090210000}"/>
    <cellStyle name="Commentaire 2 2 12 2 3 2" xfId="24894" xr:uid="{00000000-0005-0000-0000-000091210000}"/>
    <cellStyle name="Commentaire 2 2 12 2 4" xfId="4401" xr:uid="{00000000-0005-0000-0000-000092210000}"/>
    <cellStyle name="Commentaire 2 2 12 2 4 2" xfId="24895" xr:uid="{00000000-0005-0000-0000-000093210000}"/>
    <cellStyle name="Commentaire 2 2 12 2 5" xfId="4402" xr:uid="{00000000-0005-0000-0000-000094210000}"/>
    <cellStyle name="Commentaire 2 2 12 2 5 2" xfId="24896" xr:uid="{00000000-0005-0000-0000-000095210000}"/>
    <cellStyle name="Commentaire 2 2 12 2 6" xfId="4403" xr:uid="{00000000-0005-0000-0000-000096210000}"/>
    <cellStyle name="Commentaire 2 2 12 2 6 2" xfId="24897" xr:uid="{00000000-0005-0000-0000-000097210000}"/>
    <cellStyle name="Commentaire 2 2 12 2 7" xfId="4404" xr:uid="{00000000-0005-0000-0000-000098210000}"/>
    <cellStyle name="Commentaire 2 2 12 2 7 2" xfId="24898" xr:uid="{00000000-0005-0000-0000-000099210000}"/>
    <cellStyle name="Commentaire 2 2 12 2 8" xfId="4405" xr:uid="{00000000-0005-0000-0000-00009A210000}"/>
    <cellStyle name="Commentaire 2 2 12 2 8 2" xfId="24899" xr:uid="{00000000-0005-0000-0000-00009B210000}"/>
    <cellStyle name="Commentaire 2 2 12 2 9" xfId="24892" xr:uid="{00000000-0005-0000-0000-00009C210000}"/>
    <cellStyle name="Commentaire 2 2 12 3" xfId="4406" xr:uid="{00000000-0005-0000-0000-00009D210000}"/>
    <cellStyle name="Commentaire 2 2 12 3 2" xfId="4407" xr:uid="{00000000-0005-0000-0000-00009E210000}"/>
    <cellStyle name="Commentaire 2 2 12 3 2 2" xfId="24901" xr:uid="{00000000-0005-0000-0000-00009F210000}"/>
    <cellStyle name="Commentaire 2 2 12 3 3" xfId="4408" xr:uid="{00000000-0005-0000-0000-0000A0210000}"/>
    <cellStyle name="Commentaire 2 2 12 3 3 2" xfId="24902" xr:uid="{00000000-0005-0000-0000-0000A1210000}"/>
    <cellStyle name="Commentaire 2 2 12 3 4" xfId="4409" xr:uid="{00000000-0005-0000-0000-0000A2210000}"/>
    <cellStyle name="Commentaire 2 2 12 3 4 2" xfId="24903" xr:uid="{00000000-0005-0000-0000-0000A3210000}"/>
    <cellStyle name="Commentaire 2 2 12 3 5" xfId="4410" xr:uid="{00000000-0005-0000-0000-0000A4210000}"/>
    <cellStyle name="Commentaire 2 2 12 3 5 2" xfId="24904" xr:uid="{00000000-0005-0000-0000-0000A5210000}"/>
    <cellStyle name="Commentaire 2 2 12 3 6" xfId="4411" xr:uid="{00000000-0005-0000-0000-0000A6210000}"/>
    <cellStyle name="Commentaire 2 2 12 3 6 2" xfId="24905" xr:uid="{00000000-0005-0000-0000-0000A7210000}"/>
    <cellStyle name="Commentaire 2 2 12 3 7" xfId="4412" xr:uid="{00000000-0005-0000-0000-0000A8210000}"/>
    <cellStyle name="Commentaire 2 2 12 3 7 2" xfId="24906" xr:uid="{00000000-0005-0000-0000-0000A9210000}"/>
    <cellStyle name="Commentaire 2 2 12 3 8" xfId="24900" xr:uid="{00000000-0005-0000-0000-0000AA210000}"/>
    <cellStyle name="Commentaire 2 2 12 4" xfId="4413" xr:uid="{00000000-0005-0000-0000-0000AB210000}"/>
    <cellStyle name="Commentaire 2 2 12 4 2" xfId="4414" xr:uid="{00000000-0005-0000-0000-0000AC210000}"/>
    <cellStyle name="Commentaire 2 2 12 4 2 2" xfId="24908" xr:uid="{00000000-0005-0000-0000-0000AD210000}"/>
    <cellStyle name="Commentaire 2 2 12 4 3" xfId="24907" xr:uid="{00000000-0005-0000-0000-0000AE210000}"/>
    <cellStyle name="Commentaire 2 2 12 5" xfId="4415" xr:uid="{00000000-0005-0000-0000-0000AF210000}"/>
    <cellStyle name="Commentaire 2 2 12 5 2" xfId="24909" xr:uid="{00000000-0005-0000-0000-0000B0210000}"/>
    <cellStyle name="Commentaire 2 2 12 6" xfId="4416" xr:uid="{00000000-0005-0000-0000-0000B1210000}"/>
    <cellStyle name="Commentaire 2 2 12 6 2" xfId="24910" xr:uid="{00000000-0005-0000-0000-0000B2210000}"/>
    <cellStyle name="Commentaire 2 2 12 7" xfId="4417" xr:uid="{00000000-0005-0000-0000-0000B3210000}"/>
    <cellStyle name="Commentaire 2 2 12 7 2" xfId="24911" xr:uid="{00000000-0005-0000-0000-0000B4210000}"/>
    <cellStyle name="Commentaire 2 2 12 8" xfId="4418" xr:uid="{00000000-0005-0000-0000-0000B5210000}"/>
    <cellStyle name="Commentaire 2 2 12 8 2" xfId="24912" xr:uid="{00000000-0005-0000-0000-0000B6210000}"/>
    <cellStyle name="Commentaire 2 2 12 9" xfId="4419" xr:uid="{00000000-0005-0000-0000-0000B7210000}"/>
    <cellStyle name="Commentaire 2 2 12 9 2" xfId="24913" xr:uid="{00000000-0005-0000-0000-0000B8210000}"/>
    <cellStyle name="Commentaire 2 2 13" xfId="4420" xr:uid="{00000000-0005-0000-0000-0000B9210000}"/>
    <cellStyle name="Commentaire 2 2 13 10" xfId="4421" xr:uid="{00000000-0005-0000-0000-0000BA210000}"/>
    <cellStyle name="Commentaire 2 2 13 10 2" xfId="24915" xr:uid="{00000000-0005-0000-0000-0000BB210000}"/>
    <cellStyle name="Commentaire 2 2 13 11" xfId="4422" xr:uid="{00000000-0005-0000-0000-0000BC210000}"/>
    <cellStyle name="Commentaire 2 2 13 11 2" xfId="24916" xr:uid="{00000000-0005-0000-0000-0000BD210000}"/>
    <cellStyle name="Commentaire 2 2 13 12" xfId="24914" xr:uid="{00000000-0005-0000-0000-0000BE210000}"/>
    <cellStyle name="Commentaire 2 2 13 2" xfId="4423" xr:uid="{00000000-0005-0000-0000-0000BF210000}"/>
    <cellStyle name="Commentaire 2 2 13 2 2" xfId="4424" xr:uid="{00000000-0005-0000-0000-0000C0210000}"/>
    <cellStyle name="Commentaire 2 2 13 2 2 2" xfId="24918" xr:uid="{00000000-0005-0000-0000-0000C1210000}"/>
    <cellStyle name="Commentaire 2 2 13 2 3" xfId="4425" xr:uid="{00000000-0005-0000-0000-0000C2210000}"/>
    <cellStyle name="Commentaire 2 2 13 2 3 2" xfId="24919" xr:uid="{00000000-0005-0000-0000-0000C3210000}"/>
    <cellStyle name="Commentaire 2 2 13 2 4" xfId="4426" xr:uid="{00000000-0005-0000-0000-0000C4210000}"/>
    <cellStyle name="Commentaire 2 2 13 2 4 2" xfId="24920" xr:uid="{00000000-0005-0000-0000-0000C5210000}"/>
    <cellStyle name="Commentaire 2 2 13 2 5" xfId="4427" xr:uid="{00000000-0005-0000-0000-0000C6210000}"/>
    <cellStyle name="Commentaire 2 2 13 2 5 2" xfId="24921" xr:uid="{00000000-0005-0000-0000-0000C7210000}"/>
    <cellStyle name="Commentaire 2 2 13 2 6" xfId="4428" xr:uid="{00000000-0005-0000-0000-0000C8210000}"/>
    <cellStyle name="Commentaire 2 2 13 2 6 2" xfId="24922" xr:uid="{00000000-0005-0000-0000-0000C9210000}"/>
    <cellStyle name="Commentaire 2 2 13 2 7" xfId="4429" xr:uid="{00000000-0005-0000-0000-0000CA210000}"/>
    <cellStyle name="Commentaire 2 2 13 2 7 2" xfId="24923" xr:uid="{00000000-0005-0000-0000-0000CB210000}"/>
    <cellStyle name="Commentaire 2 2 13 2 8" xfId="4430" xr:uid="{00000000-0005-0000-0000-0000CC210000}"/>
    <cellStyle name="Commentaire 2 2 13 2 8 2" xfId="24924" xr:uid="{00000000-0005-0000-0000-0000CD210000}"/>
    <cellStyle name="Commentaire 2 2 13 2 9" xfId="24917" xr:uid="{00000000-0005-0000-0000-0000CE210000}"/>
    <cellStyle name="Commentaire 2 2 13 3" xfId="4431" xr:uid="{00000000-0005-0000-0000-0000CF210000}"/>
    <cellStyle name="Commentaire 2 2 13 3 2" xfId="4432" xr:uid="{00000000-0005-0000-0000-0000D0210000}"/>
    <cellStyle name="Commentaire 2 2 13 3 2 2" xfId="24926" xr:uid="{00000000-0005-0000-0000-0000D1210000}"/>
    <cellStyle name="Commentaire 2 2 13 3 3" xfId="4433" xr:uid="{00000000-0005-0000-0000-0000D2210000}"/>
    <cellStyle name="Commentaire 2 2 13 3 3 2" xfId="24927" xr:uid="{00000000-0005-0000-0000-0000D3210000}"/>
    <cellStyle name="Commentaire 2 2 13 3 4" xfId="4434" xr:uid="{00000000-0005-0000-0000-0000D4210000}"/>
    <cellStyle name="Commentaire 2 2 13 3 4 2" xfId="24928" xr:uid="{00000000-0005-0000-0000-0000D5210000}"/>
    <cellStyle name="Commentaire 2 2 13 3 5" xfId="4435" xr:uid="{00000000-0005-0000-0000-0000D6210000}"/>
    <cellStyle name="Commentaire 2 2 13 3 5 2" xfId="24929" xr:uid="{00000000-0005-0000-0000-0000D7210000}"/>
    <cellStyle name="Commentaire 2 2 13 3 6" xfId="4436" xr:uid="{00000000-0005-0000-0000-0000D8210000}"/>
    <cellStyle name="Commentaire 2 2 13 3 6 2" xfId="24930" xr:uid="{00000000-0005-0000-0000-0000D9210000}"/>
    <cellStyle name="Commentaire 2 2 13 3 7" xfId="4437" xr:uid="{00000000-0005-0000-0000-0000DA210000}"/>
    <cellStyle name="Commentaire 2 2 13 3 7 2" xfId="24931" xr:uid="{00000000-0005-0000-0000-0000DB210000}"/>
    <cellStyle name="Commentaire 2 2 13 3 8" xfId="24925" xr:uid="{00000000-0005-0000-0000-0000DC210000}"/>
    <cellStyle name="Commentaire 2 2 13 4" xfId="4438" xr:uid="{00000000-0005-0000-0000-0000DD210000}"/>
    <cellStyle name="Commentaire 2 2 13 4 2" xfId="4439" xr:uid="{00000000-0005-0000-0000-0000DE210000}"/>
    <cellStyle name="Commentaire 2 2 13 4 2 2" xfId="24933" xr:uid="{00000000-0005-0000-0000-0000DF210000}"/>
    <cellStyle name="Commentaire 2 2 13 4 3" xfId="24932" xr:uid="{00000000-0005-0000-0000-0000E0210000}"/>
    <cellStyle name="Commentaire 2 2 13 5" xfId="4440" xr:uid="{00000000-0005-0000-0000-0000E1210000}"/>
    <cellStyle name="Commentaire 2 2 13 5 2" xfId="24934" xr:uid="{00000000-0005-0000-0000-0000E2210000}"/>
    <cellStyle name="Commentaire 2 2 13 6" xfId="4441" xr:uid="{00000000-0005-0000-0000-0000E3210000}"/>
    <cellStyle name="Commentaire 2 2 13 6 2" xfId="24935" xr:uid="{00000000-0005-0000-0000-0000E4210000}"/>
    <cellStyle name="Commentaire 2 2 13 7" xfId="4442" xr:uid="{00000000-0005-0000-0000-0000E5210000}"/>
    <cellStyle name="Commentaire 2 2 13 7 2" xfId="24936" xr:uid="{00000000-0005-0000-0000-0000E6210000}"/>
    <cellStyle name="Commentaire 2 2 13 8" xfId="4443" xr:uid="{00000000-0005-0000-0000-0000E7210000}"/>
    <cellStyle name="Commentaire 2 2 13 8 2" xfId="24937" xr:uid="{00000000-0005-0000-0000-0000E8210000}"/>
    <cellStyle name="Commentaire 2 2 13 9" xfId="4444" xr:uid="{00000000-0005-0000-0000-0000E9210000}"/>
    <cellStyle name="Commentaire 2 2 13 9 2" xfId="24938" xr:uid="{00000000-0005-0000-0000-0000EA210000}"/>
    <cellStyle name="Commentaire 2 2 14" xfId="4445" xr:uid="{00000000-0005-0000-0000-0000EB210000}"/>
    <cellStyle name="Commentaire 2 2 14 10" xfId="4446" xr:uid="{00000000-0005-0000-0000-0000EC210000}"/>
    <cellStyle name="Commentaire 2 2 14 10 2" xfId="24940" xr:uid="{00000000-0005-0000-0000-0000ED210000}"/>
    <cellStyle name="Commentaire 2 2 14 11" xfId="4447" xr:uid="{00000000-0005-0000-0000-0000EE210000}"/>
    <cellStyle name="Commentaire 2 2 14 11 2" xfId="24941" xr:uid="{00000000-0005-0000-0000-0000EF210000}"/>
    <cellStyle name="Commentaire 2 2 14 12" xfId="24939" xr:uid="{00000000-0005-0000-0000-0000F0210000}"/>
    <cellStyle name="Commentaire 2 2 14 2" xfId="4448" xr:uid="{00000000-0005-0000-0000-0000F1210000}"/>
    <cellStyle name="Commentaire 2 2 14 2 2" xfId="4449" xr:uid="{00000000-0005-0000-0000-0000F2210000}"/>
    <cellStyle name="Commentaire 2 2 14 2 2 2" xfId="24943" xr:uid="{00000000-0005-0000-0000-0000F3210000}"/>
    <cellStyle name="Commentaire 2 2 14 2 3" xfId="4450" xr:uid="{00000000-0005-0000-0000-0000F4210000}"/>
    <cellStyle name="Commentaire 2 2 14 2 3 2" xfId="24944" xr:uid="{00000000-0005-0000-0000-0000F5210000}"/>
    <cellStyle name="Commentaire 2 2 14 2 4" xfId="4451" xr:uid="{00000000-0005-0000-0000-0000F6210000}"/>
    <cellStyle name="Commentaire 2 2 14 2 4 2" xfId="24945" xr:uid="{00000000-0005-0000-0000-0000F7210000}"/>
    <cellStyle name="Commentaire 2 2 14 2 5" xfId="4452" xr:uid="{00000000-0005-0000-0000-0000F8210000}"/>
    <cellStyle name="Commentaire 2 2 14 2 5 2" xfId="24946" xr:uid="{00000000-0005-0000-0000-0000F9210000}"/>
    <cellStyle name="Commentaire 2 2 14 2 6" xfId="4453" xr:uid="{00000000-0005-0000-0000-0000FA210000}"/>
    <cellStyle name="Commentaire 2 2 14 2 6 2" xfId="24947" xr:uid="{00000000-0005-0000-0000-0000FB210000}"/>
    <cellStyle name="Commentaire 2 2 14 2 7" xfId="4454" xr:uid="{00000000-0005-0000-0000-0000FC210000}"/>
    <cellStyle name="Commentaire 2 2 14 2 7 2" xfId="24948" xr:uid="{00000000-0005-0000-0000-0000FD210000}"/>
    <cellStyle name="Commentaire 2 2 14 2 8" xfId="4455" xr:uid="{00000000-0005-0000-0000-0000FE210000}"/>
    <cellStyle name="Commentaire 2 2 14 2 8 2" xfId="24949" xr:uid="{00000000-0005-0000-0000-0000FF210000}"/>
    <cellStyle name="Commentaire 2 2 14 2 9" xfId="24942" xr:uid="{00000000-0005-0000-0000-000000220000}"/>
    <cellStyle name="Commentaire 2 2 14 3" xfId="4456" xr:uid="{00000000-0005-0000-0000-000001220000}"/>
    <cellStyle name="Commentaire 2 2 14 3 2" xfId="4457" xr:uid="{00000000-0005-0000-0000-000002220000}"/>
    <cellStyle name="Commentaire 2 2 14 3 2 2" xfId="24951" xr:uid="{00000000-0005-0000-0000-000003220000}"/>
    <cellStyle name="Commentaire 2 2 14 3 3" xfId="4458" xr:uid="{00000000-0005-0000-0000-000004220000}"/>
    <cellStyle name="Commentaire 2 2 14 3 3 2" xfId="24952" xr:uid="{00000000-0005-0000-0000-000005220000}"/>
    <cellStyle name="Commentaire 2 2 14 3 4" xfId="4459" xr:uid="{00000000-0005-0000-0000-000006220000}"/>
    <cellStyle name="Commentaire 2 2 14 3 4 2" xfId="24953" xr:uid="{00000000-0005-0000-0000-000007220000}"/>
    <cellStyle name="Commentaire 2 2 14 3 5" xfId="4460" xr:uid="{00000000-0005-0000-0000-000008220000}"/>
    <cellStyle name="Commentaire 2 2 14 3 5 2" xfId="24954" xr:uid="{00000000-0005-0000-0000-000009220000}"/>
    <cellStyle name="Commentaire 2 2 14 3 6" xfId="4461" xr:uid="{00000000-0005-0000-0000-00000A220000}"/>
    <cellStyle name="Commentaire 2 2 14 3 6 2" xfId="24955" xr:uid="{00000000-0005-0000-0000-00000B220000}"/>
    <cellStyle name="Commentaire 2 2 14 3 7" xfId="4462" xr:uid="{00000000-0005-0000-0000-00000C220000}"/>
    <cellStyle name="Commentaire 2 2 14 3 7 2" xfId="24956" xr:uid="{00000000-0005-0000-0000-00000D220000}"/>
    <cellStyle name="Commentaire 2 2 14 3 8" xfId="24950" xr:uid="{00000000-0005-0000-0000-00000E220000}"/>
    <cellStyle name="Commentaire 2 2 14 4" xfId="4463" xr:uid="{00000000-0005-0000-0000-00000F220000}"/>
    <cellStyle name="Commentaire 2 2 14 4 2" xfId="4464" xr:uid="{00000000-0005-0000-0000-000010220000}"/>
    <cellStyle name="Commentaire 2 2 14 4 2 2" xfId="24958" xr:uid="{00000000-0005-0000-0000-000011220000}"/>
    <cellStyle name="Commentaire 2 2 14 4 3" xfId="24957" xr:uid="{00000000-0005-0000-0000-000012220000}"/>
    <cellStyle name="Commentaire 2 2 14 5" xfId="4465" xr:uid="{00000000-0005-0000-0000-000013220000}"/>
    <cellStyle name="Commentaire 2 2 14 5 2" xfId="24959" xr:uid="{00000000-0005-0000-0000-000014220000}"/>
    <cellStyle name="Commentaire 2 2 14 6" xfId="4466" xr:uid="{00000000-0005-0000-0000-000015220000}"/>
    <cellStyle name="Commentaire 2 2 14 6 2" xfId="24960" xr:uid="{00000000-0005-0000-0000-000016220000}"/>
    <cellStyle name="Commentaire 2 2 14 7" xfId="4467" xr:uid="{00000000-0005-0000-0000-000017220000}"/>
    <cellStyle name="Commentaire 2 2 14 7 2" xfId="24961" xr:uid="{00000000-0005-0000-0000-000018220000}"/>
    <cellStyle name="Commentaire 2 2 14 8" xfId="4468" xr:uid="{00000000-0005-0000-0000-000019220000}"/>
    <cellStyle name="Commentaire 2 2 14 8 2" xfId="24962" xr:uid="{00000000-0005-0000-0000-00001A220000}"/>
    <cellStyle name="Commentaire 2 2 14 9" xfId="4469" xr:uid="{00000000-0005-0000-0000-00001B220000}"/>
    <cellStyle name="Commentaire 2 2 14 9 2" xfId="24963" xr:uid="{00000000-0005-0000-0000-00001C220000}"/>
    <cellStyle name="Commentaire 2 2 15" xfId="4470" xr:uid="{00000000-0005-0000-0000-00001D220000}"/>
    <cellStyle name="Commentaire 2 2 15 10" xfId="4471" xr:uid="{00000000-0005-0000-0000-00001E220000}"/>
    <cellStyle name="Commentaire 2 2 15 10 2" xfId="24965" xr:uid="{00000000-0005-0000-0000-00001F220000}"/>
    <cellStyle name="Commentaire 2 2 15 11" xfId="4472" xr:uid="{00000000-0005-0000-0000-000020220000}"/>
    <cellStyle name="Commentaire 2 2 15 11 2" xfId="24966" xr:uid="{00000000-0005-0000-0000-000021220000}"/>
    <cellStyle name="Commentaire 2 2 15 12" xfId="24964" xr:uid="{00000000-0005-0000-0000-000022220000}"/>
    <cellStyle name="Commentaire 2 2 15 2" xfId="4473" xr:uid="{00000000-0005-0000-0000-000023220000}"/>
    <cellStyle name="Commentaire 2 2 15 2 2" xfId="4474" xr:uid="{00000000-0005-0000-0000-000024220000}"/>
    <cellStyle name="Commentaire 2 2 15 2 2 2" xfId="24968" xr:uid="{00000000-0005-0000-0000-000025220000}"/>
    <cellStyle name="Commentaire 2 2 15 2 3" xfId="4475" xr:uid="{00000000-0005-0000-0000-000026220000}"/>
    <cellStyle name="Commentaire 2 2 15 2 3 2" xfId="24969" xr:uid="{00000000-0005-0000-0000-000027220000}"/>
    <cellStyle name="Commentaire 2 2 15 2 4" xfId="4476" xr:uid="{00000000-0005-0000-0000-000028220000}"/>
    <cellStyle name="Commentaire 2 2 15 2 4 2" xfId="24970" xr:uid="{00000000-0005-0000-0000-000029220000}"/>
    <cellStyle name="Commentaire 2 2 15 2 5" xfId="4477" xr:uid="{00000000-0005-0000-0000-00002A220000}"/>
    <cellStyle name="Commentaire 2 2 15 2 5 2" xfId="24971" xr:uid="{00000000-0005-0000-0000-00002B220000}"/>
    <cellStyle name="Commentaire 2 2 15 2 6" xfId="4478" xr:uid="{00000000-0005-0000-0000-00002C220000}"/>
    <cellStyle name="Commentaire 2 2 15 2 6 2" xfId="24972" xr:uid="{00000000-0005-0000-0000-00002D220000}"/>
    <cellStyle name="Commentaire 2 2 15 2 7" xfId="4479" xr:uid="{00000000-0005-0000-0000-00002E220000}"/>
    <cellStyle name="Commentaire 2 2 15 2 7 2" xfId="24973" xr:uid="{00000000-0005-0000-0000-00002F220000}"/>
    <cellStyle name="Commentaire 2 2 15 2 8" xfId="4480" xr:uid="{00000000-0005-0000-0000-000030220000}"/>
    <cellStyle name="Commentaire 2 2 15 2 8 2" xfId="24974" xr:uid="{00000000-0005-0000-0000-000031220000}"/>
    <cellStyle name="Commentaire 2 2 15 2 9" xfId="24967" xr:uid="{00000000-0005-0000-0000-000032220000}"/>
    <cellStyle name="Commentaire 2 2 15 3" xfId="4481" xr:uid="{00000000-0005-0000-0000-000033220000}"/>
    <cellStyle name="Commentaire 2 2 15 3 2" xfId="4482" xr:uid="{00000000-0005-0000-0000-000034220000}"/>
    <cellStyle name="Commentaire 2 2 15 3 2 2" xfId="24976" xr:uid="{00000000-0005-0000-0000-000035220000}"/>
    <cellStyle name="Commentaire 2 2 15 3 3" xfId="4483" xr:uid="{00000000-0005-0000-0000-000036220000}"/>
    <cellStyle name="Commentaire 2 2 15 3 3 2" xfId="24977" xr:uid="{00000000-0005-0000-0000-000037220000}"/>
    <cellStyle name="Commentaire 2 2 15 3 4" xfId="4484" xr:uid="{00000000-0005-0000-0000-000038220000}"/>
    <cellStyle name="Commentaire 2 2 15 3 4 2" xfId="24978" xr:uid="{00000000-0005-0000-0000-000039220000}"/>
    <cellStyle name="Commentaire 2 2 15 3 5" xfId="4485" xr:uid="{00000000-0005-0000-0000-00003A220000}"/>
    <cellStyle name="Commentaire 2 2 15 3 5 2" xfId="24979" xr:uid="{00000000-0005-0000-0000-00003B220000}"/>
    <cellStyle name="Commentaire 2 2 15 3 6" xfId="4486" xr:uid="{00000000-0005-0000-0000-00003C220000}"/>
    <cellStyle name="Commentaire 2 2 15 3 6 2" xfId="24980" xr:uid="{00000000-0005-0000-0000-00003D220000}"/>
    <cellStyle name="Commentaire 2 2 15 3 7" xfId="4487" xr:uid="{00000000-0005-0000-0000-00003E220000}"/>
    <cellStyle name="Commentaire 2 2 15 3 7 2" xfId="24981" xr:uid="{00000000-0005-0000-0000-00003F220000}"/>
    <cellStyle name="Commentaire 2 2 15 3 8" xfId="24975" xr:uid="{00000000-0005-0000-0000-000040220000}"/>
    <cellStyle name="Commentaire 2 2 15 4" xfId="4488" xr:uid="{00000000-0005-0000-0000-000041220000}"/>
    <cellStyle name="Commentaire 2 2 15 4 2" xfId="4489" xr:uid="{00000000-0005-0000-0000-000042220000}"/>
    <cellStyle name="Commentaire 2 2 15 4 2 2" xfId="24983" xr:uid="{00000000-0005-0000-0000-000043220000}"/>
    <cellStyle name="Commentaire 2 2 15 4 3" xfId="24982" xr:uid="{00000000-0005-0000-0000-000044220000}"/>
    <cellStyle name="Commentaire 2 2 15 5" xfId="4490" xr:uid="{00000000-0005-0000-0000-000045220000}"/>
    <cellStyle name="Commentaire 2 2 15 5 2" xfId="24984" xr:uid="{00000000-0005-0000-0000-000046220000}"/>
    <cellStyle name="Commentaire 2 2 15 6" xfId="4491" xr:uid="{00000000-0005-0000-0000-000047220000}"/>
    <cellStyle name="Commentaire 2 2 15 6 2" xfId="24985" xr:uid="{00000000-0005-0000-0000-000048220000}"/>
    <cellStyle name="Commentaire 2 2 15 7" xfId="4492" xr:uid="{00000000-0005-0000-0000-000049220000}"/>
    <cellStyle name="Commentaire 2 2 15 7 2" xfId="24986" xr:uid="{00000000-0005-0000-0000-00004A220000}"/>
    <cellStyle name="Commentaire 2 2 15 8" xfId="4493" xr:uid="{00000000-0005-0000-0000-00004B220000}"/>
    <cellStyle name="Commentaire 2 2 15 8 2" xfId="24987" xr:uid="{00000000-0005-0000-0000-00004C220000}"/>
    <cellStyle name="Commentaire 2 2 15 9" xfId="4494" xr:uid="{00000000-0005-0000-0000-00004D220000}"/>
    <cellStyle name="Commentaire 2 2 15 9 2" xfId="24988" xr:uid="{00000000-0005-0000-0000-00004E220000}"/>
    <cellStyle name="Commentaire 2 2 16" xfId="4495" xr:uid="{00000000-0005-0000-0000-00004F220000}"/>
    <cellStyle name="Commentaire 2 2 16 10" xfId="4496" xr:uid="{00000000-0005-0000-0000-000050220000}"/>
    <cellStyle name="Commentaire 2 2 16 10 2" xfId="24990" xr:uid="{00000000-0005-0000-0000-000051220000}"/>
    <cellStyle name="Commentaire 2 2 16 11" xfId="4497" xr:uid="{00000000-0005-0000-0000-000052220000}"/>
    <cellStyle name="Commentaire 2 2 16 11 2" xfId="24991" xr:uid="{00000000-0005-0000-0000-000053220000}"/>
    <cellStyle name="Commentaire 2 2 16 12" xfId="24989" xr:uid="{00000000-0005-0000-0000-000054220000}"/>
    <cellStyle name="Commentaire 2 2 16 2" xfId="4498" xr:uid="{00000000-0005-0000-0000-000055220000}"/>
    <cellStyle name="Commentaire 2 2 16 2 2" xfId="4499" xr:uid="{00000000-0005-0000-0000-000056220000}"/>
    <cellStyle name="Commentaire 2 2 16 2 2 2" xfId="24993" xr:uid="{00000000-0005-0000-0000-000057220000}"/>
    <cellStyle name="Commentaire 2 2 16 2 3" xfId="4500" xr:uid="{00000000-0005-0000-0000-000058220000}"/>
    <cellStyle name="Commentaire 2 2 16 2 3 2" xfId="24994" xr:uid="{00000000-0005-0000-0000-000059220000}"/>
    <cellStyle name="Commentaire 2 2 16 2 4" xfId="4501" xr:uid="{00000000-0005-0000-0000-00005A220000}"/>
    <cellStyle name="Commentaire 2 2 16 2 4 2" xfId="24995" xr:uid="{00000000-0005-0000-0000-00005B220000}"/>
    <cellStyle name="Commentaire 2 2 16 2 5" xfId="4502" xr:uid="{00000000-0005-0000-0000-00005C220000}"/>
    <cellStyle name="Commentaire 2 2 16 2 5 2" xfId="24996" xr:uid="{00000000-0005-0000-0000-00005D220000}"/>
    <cellStyle name="Commentaire 2 2 16 2 6" xfId="4503" xr:uid="{00000000-0005-0000-0000-00005E220000}"/>
    <cellStyle name="Commentaire 2 2 16 2 6 2" xfId="24997" xr:uid="{00000000-0005-0000-0000-00005F220000}"/>
    <cellStyle name="Commentaire 2 2 16 2 7" xfId="4504" xr:uid="{00000000-0005-0000-0000-000060220000}"/>
    <cellStyle name="Commentaire 2 2 16 2 7 2" xfId="24998" xr:uid="{00000000-0005-0000-0000-000061220000}"/>
    <cellStyle name="Commentaire 2 2 16 2 8" xfId="4505" xr:uid="{00000000-0005-0000-0000-000062220000}"/>
    <cellStyle name="Commentaire 2 2 16 2 8 2" xfId="24999" xr:uid="{00000000-0005-0000-0000-000063220000}"/>
    <cellStyle name="Commentaire 2 2 16 2 9" xfId="24992" xr:uid="{00000000-0005-0000-0000-000064220000}"/>
    <cellStyle name="Commentaire 2 2 16 3" xfId="4506" xr:uid="{00000000-0005-0000-0000-000065220000}"/>
    <cellStyle name="Commentaire 2 2 16 3 2" xfId="4507" xr:uid="{00000000-0005-0000-0000-000066220000}"/>
    <cellStyle name="Commentaire 2 2 16 3 2 2" xfId="25001" xr:uid="{00000000-0005-0000-0000-000067220000}"/>
    <cellStyle name="Commentaire 2 2 16 3 3" xfId="4508" xr:uid="{00000000-0005-0000-0000-000068220000}"/>
    <cellStyle name="Commentaire 2 2 16 3 3 2" xfId="25002" xr:uid="{00000000-0005-0000-0000-000069220000}"/>
    <cellStyle name="Commentaire 2 2 16 3 4" xfId="4509" xr:uid="{00000000-0005-0000-0000-00006A220000}"/>
    <cellStyle name="Commentaire 2 2 16 3 4 2" xfId="25003" xr:uid="{00000000-0005-0000-0000-00006B220000}"/>
    <cellStyle name="Commentaire 2 2 16 3 5" xfId="4510" xr:uid="{00000000-0005-0000-0000-00006C220000}"/>
    <cellStyle name="Commentaire 2 2 16 3 5 2" xfId="25004" xr:uid="{00000000-0005-0000-0000-00006D220000}"/>
    <cellStyle name="Commentaire 2 2 16 3 6" xfId="4511" xr:uid="{00000000-0005-0000-0000-00006E220000}"/>
    <cellStyle name="Commentaire 2 2 16 3 6 2" xfId="25005" xr:uid="{00000000-0005-0000-0000-00006F220000}"/>
    <cellStyle name="Commentaire 2 2 16 3 7" xfId="4512" xr:uid="{00000000-0005-0000-0000-000070220000}"/>
    <cellStyle name="Commentaire 2 2 16 3 7 2" xfId="25006" xr:uid="{00000000-0005-0000-0000-000071220000}"/>
    <cellStyle name="Commentaire 2 2 16 3 8" xfId="25000" xr:uid="{00000000-0005-0000-0000-000072220000}"/>
    <cellStyle name="Commentaire 2 2 16 4" xfId="4513" xr:uid="{00000000-0005-0000-0000-000073220000}"/>
    <cellStyle name="Commentaire 2 2 16 4 2" xfId="4514" xr:uid="{00000000-0005-0000-0000-000074220000}"/>
    <cellStyle name="Commentaire 2 2 16 4 2 2" xfId="25008" xr:uid="{00000000-0005-0000-0000-000075220000}"/>
    <cellStyle name="Commentaire 2 2 16 4 3" xfId="25007" xr:uid="{00000000-0005-0000-0000-000076220000}"/>
    <cellStyle name="Commentaire 2 2 16 5" xfId="4515" xr:uid="{00000000-0005-0000-0000-000077220000}"/>
    <cellStyle name="Commentaire 2 2 16 5 2" xfId="25009" xr:uid="{00000000-0005-0000-0000-000078220000}"/>
    <cellStyle name="Commentaire 2 2 16 6" xfId="4516" xr:uid="{00000000-0005-0000-0000-000079220000}"/>
    <cellStyle name="Commentaire 2 2 16 6 2" xfId="25010" xr:uid="{00000000-0005-0000-0000-00007A220000}"/>
    <cellStyle name="Commentaire 2 2 16 7" xfId="4517" xr:uid="{00000000-0005-0000-0000-00007B220000}"/>
    <cellStyle name="Commentaire 2 2 16 7 2" xfId="25011" xr:uid="{00000000-0005-0000-0000-00007C220000}"/>
    <cellStyle name="Commentaire 2 2 16 8" xfId="4518" xr:uid="{00000000-0005-0000-0000-00007D220000}"/>
    <cellStyle name="Commentaire 2 2 16 8 2" xfId="25012" xr:uid="{00000000-0005-0000-0000-00007E220000}"/>
    <cellStyle name="Commentaire 2 2 16 9" xfId="4519" xr:uid="{00000000-0005-0000-0000-00007F220000}"/>
    <cellStyle name="Commentaire 2 2 16 9 2" xfId="25013" xr:uid="{00000000-0005-0000-0000-000080220000}"/>
    <cellStyle name="Commentaire 2 2 17" xfId="4520" xr:uid="{00000000-0005-0000-0000-000081220000}"/>
    <cellStyle name="Commentaire 2 2 17 2" xfId="4521" xr:uid="{00000000-0005-0000-0000-000082220000}"/>
    <cellStyle name="Commentaire 2 2 17 2 2" xfId="25015" xr:uid="{00000000-0005-0000-0000-000083220000}"/>
    <cellStyle name="Commentaire 2 2 17 3" xfId="25014" xr:uid="{00000000-0005-0000-0000-000084220000}"/>
    <cellStyle name="Commentaire 2 2 18" xfId="4522" xr:uid="{00000000-0005-0000-0000-000085220000}"/>
    <cellStyle name="Commentaire 2 2 18 2" xfId="4523" xr:uid="{00000000-0005-0000-0000-000086220000}"/>
    <cellStyle name="Commentaire 2 2 18 2 2" xfId="25017" xr:uid="{00000000-0005-0000-0000-000087220000}"/>
    <cellStyle name="Commentaire 2 2 18 3" xfId="25016" xr:uid="{00000000-0005-0000-0000-000088220000}"/>
    <cellStyle name="Commentaire 2 2 19" xfId="4524" xr:uid="{00000000-0005-0000-0000-000089220000}"/>
    <cellStyle name="Commentaire 2 2 19 2" xfId="25018" xr:uid="{00000000-0005-0000-0000-00008A220000}"/>
    <cellStyle name="Commentaire 2 2 2" xfId="4525" xr:uid="{00000000-0005-0000-0000-00008B220000}"/>
    <cellStyle name="Commentaire 2 2 2 10" xfId="4526" xr:uid="{00000000-0005-0000-0000-00008C220000}"/>
    <cellStyle name="Commentaire 2 2 2 10 2" xfId="25020" xr:uid="{00000000-0005-0000-0000-00008D220000}"/>
    <cellStyle name="Commentaire 2 2 2 11" xfId="4527" xr:uid="{00000000-0005-0000-0000-00008E220000}"/>
    <cellStyle name="Commentaire 2 2 2 11 2" xfId="25021" xr:uid="{00000000-0005-0000-0000-00008F220000}"/>
    <cellStyle name="Commentaire 2 2 2 12" xfId="4528" xr:uid="{00000000-0005-0000-0000-000090220000}"/>
    <cellStyle name="Commentaire 2 2 2 12 2" xfId="25022" xr:uid="{00000000-0005-0000-0000-000091220000}"/>
    <cellStyle name="Commentaire 2 2 2 13" xfId="4529" xr:uid="{00000000-0005-0000-0000-000092220000}"/>
    <cellStyle name="Commentaire 2 2 2 13 2" xfId="25023" xr:uid="{00000000-0005-0000-0000-000093220000}"/>
    <cellStyle name="Commentaire 2 2 2 14" xfId="4530" xr:uid="{00000000-0005-0000-0000-000094220000}"/>
    <cellStyle name="Commentaire 2 2 2 14 2" xfId="25024" xr:uid="{00000000-0005-0000-0000-000095220000}"/>
    <cellStyle name="Commentaire 2 2 2 15" xfId="25019" xr:uid="{00000000-0005-0000-0000-000096220000}"/>
    <cellStyle name="Commentaire 2 2 2 2" xfId="4531" xr:uid="{00000000-0005-0000-0000-000097220000}"/>
    <cellStyle name="Commentaire 2 2 2 2 10" xfId="4532" xr:uid="{00000000-0005-0000-0000-000098220000}"/>
    <cellStyle name="Commentaire 2 2 2 2 10 2" xfId="25026" xr:uid="{00000000-0005-0000-0000-000099220000}"/>
    <cellStyle name="Commentaire 2 2 2 2 11" xfId="4533" xr:uid="{00000000-0005-0000-0000-00009A220000}"/>
    <cellStyle name="Commentaire 2 2 2 2 11 2" xfId="25027" xr:uid="{00000000-0005-0000-0000-00009B220000}"/>
    <cellStyle name="Commentaire 2 2 2 2 12" xfId="25025" xr:uid="{00000000-0005-0000-0000-00009C220000}"/>
    <cellStyle name="Commentaire 2 2 2 2 2" xfId="4534" xr:uid="{00000000-0005-0000-0000-00009D220000}"/>
    <cellStyle name="Commentaire 2 2 2 2 2 2" xfId="4535" xr:uid="{00000000-0005-0000-0000-00009E220000}"/>
    <cellStyle name="Commentaire 2 2 2 2 2 2 2" xfId="25029" xr:uid="{00000000-0005-0000-0000-00009F220000}"/>
    <cellStyle name="Commentaire 2 2 2 2 2 3" xfId="4536" xr:uid="{00000000-0005-0000-0000-0000A0220000}"/>
    <cellStyle name="Commentaire 2 2 2 2 2 3 2" xfId="25030" xr:uid="{00000000-0005-0000-0000-0000A1220000}"/>
    <cellStyle name="Commentaire 2 2 2 2 2 4" xfId="4537" xr:uid="{00000000-0005-0000-0000-0000A2220000}"/>
    <cellStyle name="Commentaire 2 2 2 2 2 4 2" xfId="25031" xr:uid="{00000000-0005-0000-0000-0000A3220000}"/>
    <cellStyle name="Commentaire 2 2 2 2 2 5" xfId="4538" xr:uid="{00000000-0005-0000-0000-0000A4220000}"/>
    <cellStyle name="Commentaire 2 2 2 2 2 5 2" xfId="25032" xr:uid="{00000000-0005-0000-0000-0000A5220000}"/>
    <cellStyle name="Commentaire 2 2 2 2 2 6" xfId="4539" xr:uid="{00000000-0005-0000-0000-0000A6220000}"/>
    <cellStyle name="Commentaire 2 2 2 2 2 6 2" xfId="25033" xr:uid="{00000000-0005-0000-0000-0000A7220000}"/>
    <cellStyle name="Commentaire 2 2 2 2 2 7" xfId="4540" xr:uid="{00000000-0005-0000-0000-0000A8220000}"/>
    <cellStyle name="Commentaire 2 2 2 2 2 7 2" xfId="25034" xr:uid="{00000000-0005-0000-0000-0000A9220000}"/>
    <cellStyle name="Commentaire 2 2 2 2 2 8" xfId="4541" xr:uid="{00000000-0005-0000-0000-0000AA220000}"/>
    <cellStyle name="Commentaire 2 2 2 2 2 8 2" xfId="25035" xr:uid="{00000000-0005-0000-0000-0000AB220000}"/>
    <cellStyle name="Commentaire 2 2 2 2 2 9" xfId="25028" xr:uid="{00000000-0005-0000-0000-0000AC220000}"/>
    <cellStyle name="Commentaire 2 2 2 2 3" xfId="4542" xr:uid="{00000000-0005-0000-0000-0000AD220000}"/>
    <cellStyle name="Commentaire 2 2 2 2 3 2" xfId="4543" xr:uid="{00000000-0005-0000-0000-0000AE220000}"/>
    <cellStyle name="Commentaire 2 2 2 2 3 2 2" xfId="25037" xr:uid="{00000000-0005-0000-0000-0000AF220000}"/>
    <cellStyle name="Commentaire 2 2 2 2 3 3" xfId="4544" xr:uid="{00000000-0005-0000-0000-0000B0220000}"/>
    <cellStyle name="Commentaire 2 2 2 2 3 3 2" xfId="25038" xr:uid="{00000000-0005-0000-0000-0000B1220000}"/>
    <cellStyle name="Commentaire 2 2 2 2 3 4" xfId="4545" xr:uid="{00000000-0005-0000-0000-0000B2220000}"/>
    <cellStyle name="Commentaire 2 2 2 2 3 4 2" xfId="25039" xr:uid="{00000000-0005-0000-0000-0000B3220000}"/>
    <cellStyle name="Commentaire 2 2 2 2 3 5" xfId="4546" xr:uid="{00000000-0005-0000-0000-0000B4220000}"/>
    <cellStyle name="Commentaire 2 2 2 2 3 5 2" xfId="25040" xr:uid="{00000000-0005-0000-0000-0000B5220000}"/>
    <cellStyle name="Commentaire 2 2 2 2 3 6" xfId="4547" xr:uid="{00000000-0005-0000-0000-0000B6220000}"/>
    <cellStyle name="Commentaire 2 2 2 2 3 6 2" xfId="25041" xr:uid="{00000000-0005-0000-0000-0000B7220000}"/>
    <cellStyle name="Commentaire 2 2 2 2 3 7" xfId="4548" xr:uid="{00000000-0005-0000-0000-0000B8220000}"/>
    <cellStyle name="Commentaire 2 2 2 2 3 7 2" xfId="25042" xr:uid="{00000000-0005-0000-0000-0000B9220000}"/>
    <cellStyle name="Commentaire 2 2 2 2 3 8" xfId="25036" xr:uid="{00000000-0005-0000-0000-0000BA220000}"/>
    <cellStyle name="Commentaire 2 2 2 2 4" xfId="4549" xr:uid="{00000000-0005-0000-0000-0000BB220000}"/>
    <cellStyle name="Commentaire 2 2 2 2 4 2" xfId="4550" xr:uid="{00000000-0005-0000-0000-0000BC220000}"/>
    <cellStyle name="Commentaire 2 2 2 2 4 2 2" xfId="25044" xr:uid="{00000000-0005-0000-0000-0000BD220000}"/>
    <cellStyle name="Commentaire 2 2 2 2 4 3" xfId="25043" xr:uid="{00000000-0005-0000-0000-0000BE220000}"/>
    <cellStyle name="Commentaire 2 2 2 2 5" xfId="4551" xr:uid="{00000000-0005-0000-0000-0000BF220000}"/>
    <cellStyle name="Commentaire 2 2 2 2 5 2" xfId="25045" xr:uid="{00000000-0005-0000-0000-0000C0220000}"/>
    <cellStyle name="Commentaire 2 2 2 2 6" xfId="4552" xr:uid="{00000000-0005-0000-0000-0000C1220000}"/>
    <cellStyle name="Commentaire 2 2 2 2 6 2" xfId="25046" xr:uid="{00000000-0005-0000-0000-0000C2220000}"/>
    <cellStyle name="Commentaire 2 2 2 2 7" xfId="4553" xr:uid="{00000000-0005-0000-0000-0000C3220000}"/>
    <cellStyle name="Commentaire 2 2 2 2 7 2" xfId="25047" xr:uid="{00000000-0005-0000-0000-0000C4220000}"/>
    <cellStyle name="Commentaire 2 2 2 2 8" xfId="4554" xr:uid="{00000000-0005-0000-0000-0000C5220000}"/>
    <cellStyle name="Commentaire 2 2 2 2 8 2" xfId="25048" xr:uid="{00000000-0005-0000-0000-0000C6220000}"/>
    <cellStyle name="Commentaire 2 2 2 2 9" xfId="4555" xr:uid="{00000000-0005-0000-0000-0000C7220000}"/>
    <cellStyle name="Commentaire 2 2 2 2 9 2" xfId="25049" xr:uid="{00000000-0005-0000-0000-0000C8220000}"/>
    <cellStyle name="Commentaire 2 2 2 3" xfId="4556" xr:uid="{00000000-0005-0000-0000-0000C9220000}"/>
    <cellStyle name="Commentaire 2 2 2 3 10" xfId="4557" xr:uid="{00000000-0005-0000-0000-0000CA220000}"/>
    <cellStyle name="Commentaire 2 2 2 3 10 2" xfId="25051" xr:uid="{00000000-0005-0000-0000-0000CB220000}"/>
    <cellStyle name="Commentaire 2 2 2 3 11" xfId="4558" xr:uid="{00000000-0005-0000-0000-0000CC220000}"/>
    <cellStyle name="Commentaire 2 2 2 3 11 2" xfId="25052" xr:uid="{00000000-0005-0000-0000-0000CD220000}"/>
    <cellStyle name="Commentaire 2 2 2 3 12" xfId="25050" xr:uid="{00000000-0005-0000-0000-0000CE220000}"/>
    <cellStyle name="Commentaire 2 2 2 3 2" xfId="4559" xr:uid="{00000000-0005-0000-0000-0000CF220000}"/>
    <cellStyle name="Commentaire 2 2 2 3 2 2" xfId="4560" xr:uid="{00000000-0005-0000-0000-0000D0220000}"/>
    <cellStyle name="Commentaire 2 2 2 3 2 2 2" xfId="25054" xr:uid="{00000000-0005-0000-0000-0000D1220000}"/>
    <cellStyle name="Commentaire 2 2 2 3 2 3" xfId="4561" xr:uid="{00000000-0005-0000-0000-0000D2220000}"/>
    <cellStyle name="Commentaire 2 2 2 3 2 3 2" xfId="25055" xr:uid="{00000000-0005-0000-0000-0000D3220000}"/>
    <cellStyle name="Commentaire 2 2 2 3 2 4" xfId="4562" xr:uid="{00000000-0005-0000-0000-0000D4220000}"/>
    <cellStyle name="Commentaire 2 2 2 3 2 4 2" xfId="25056" xr:uid="{00000000-0005-0000-0000-0000D5220000}"/>
    <cellStyle name="Commentaire 2 2 2 3 2 5" xfId="4563" xr:uid="{00000000-0005-0000-0000-0000D6220000}"/>
    <cellStyle name="Commentaire 2 2 2 3 2 5 2" xfId="25057" xr:uid="{00000000-0005-0000-0000-0000D7220000}"/>
    <cellStyle name="Commentaire 2 2 2 3 2 6" xfId="4564" xr:uid="{00000000-0005-0000-0000-0000D8220000}"/>
    <cellStyle name="Commentaire 2 2 2 3 2 6 2" xfId="25058" xr:uid="{00000000-0005-0000-0000-0000D9220000}"/>
    <cellStyle name="Commentaire 2 2 2 3 2 7" xfId="4565" xr:uid="{00000000-0005-0000-0000-0000DA220000}"/>
    <cellStyle name="Commentaire 2 2 2 3 2 7 2" xfId="25059" xr:uid="{00000000-0005-0000-0000-0000DB220000}"/>
    <cellStyle name="Commentaire 2 2 2 3 2 8" xfId="4566" xr:uid="{00000000-0005-0000-0000-0000DC220000}"/>
    <cellStyle name="Commentaire 2 2 2 3 2 8 2" xfId="25060" xr:uid="{00000000-0005-0000-0000-0000DD220000}"/>
    <cellStyle name="Commentaire 2 2 2 3 2 9" xfId="25053" xr:uid="{00000000-0005-0000-0000-0000DE220000}"/>
    <cellStyle name="Commentaire 2 2 2 3 3" xfId="4567" xr:uid="{00000000-0005-0000-0000-0000DF220000}"/>
    <cellStyle name="Commentaire 2 2 2 3 3 2" xfId="4568" xr:uid="{00000000-0005-0000-0000-0000E0220000}"/>
    <cellStyle name="Commentaire 2 2 2 3 3 2 2" xfId="25062" xr:uid="{00000000-0005-0000-0000-0000E1220000}"/>
    <cellStyle name="Commentaire 2 2 2 3 3 3" xfId="4569" xr:uid="{00000000-0005-0000-0000-0000E2220000}"/>
    <cellStyle name="Commentaire 2 2 2 3 3 3 2" xfId="25063" xr:uid="{00000000-0005-0000-0000-0000E3220000}"/>
    <cellStyle name="Commentaire 2 2 2 3 3 4" xfId="4570" xr:uid="{00000000-0005-0000-0000-0000E4220000}"/>
    <cellStyle name="Commentaire 2 2 2 3 3 4 2" xfId="25064" xr:uid="{00000000-0005-0000-0000-0000E5220000}"/>
    <cellStyle name="Commentaire 2 2 2 3 3 5" xfId="4571" xr:uid="{00000000-0005-0000-0000-0000E6220000}"/>
    <cellStyle name="Commentaire 2 2 2 3 3 5 2" xfId="25065" xr:uid="{00000000-0005-0000-0000-0000E7220000}"/>
    <cellStyle name="Commentaire 2 2 2 3 3 6" xfId="4572" xr:uid="{00000000-0005-0000-0000-0000E8220000}"/>
    <cellStyle name="Commentaire 2 2 2 3 3 6 2" xfId="25066" xr:uid="{00000000-0005-0000-0000-0000E9220000}"/>
    <cellStyle name="Commentaire 2 2 2 3 3 7" xfId="4573" xr:uid="{00000000-0005-0000-0000-0000EA220000}"/>
    <cellStyle name="Commentaire 2 2 2 3 3 7 2" xfId="25067" xr:uid="{00000000-0005-0000-0000-0000EB220000}"/>
    <cellStyle name="Commentaire 2 2 2 3 3 8" xfId="25061" xr:uid="{00000000-0005-0000-0000-0000EC220000}"/>
    <cellStyle name="Commentaire 2 2 2 3 4" xfId="4574" xr:uid="{00000000-0005-0000-0000-0000ED220000}"/>
    <cellStyle name="Commentaire 2 2 2 3 4 2" xfId="4575" xr:uid="{00000000-0005-0000-0000-0000EE220000}"/>
    <cellStyle name="Commentaire 2 2 2 3 4 2 2" xfId="25069" xr:uid="{00000000-0005-0000-0000-0000EF220000}"/>
    <cellStyle name="Commentaire 2 2 2 3 4 3" xfId="25068" xr:uid="{00000000-0005-0000-0000-0000F0220000}"/>
    <cellStyle name="Commentaire 2 2 2 3 5" xfId="4576" xr:uid="{00000000-0005-0000-0000-0000F1220000}"/>
    <cellStyle name="Commentaire 2 2 2 3 5 2" xfId="25070" xr:uid="{00000000-0005-0000-0000-0000F2220000}"/>
    <cellStyle name="Commentaire 2 2 2 3 6" xfId="4577" xr:uid="{00000000-0005-0000-0000-0000F3220000}"/>
    <cellStyle name="Commentaire 2 2 2 3 6 2" xfId="25071" xr:uid="{00000000-0005-0000-0000-0000F4220000}"/>
    <cellStyle name="Commentaire 2 2 2 3 7" xfId="4578" xr:uid="{00000000-0005-0000-0000-0000F5220000}"/>
    <cellStyle name="Commentaire 2 2 2 3 7 2" xfId="25072" xr:uid="{00000000-0005-0000-0000-0000F6220000}"/>
    <cellStyle name="Commentaire 2 2 2 3 8" xfId="4579" xr:uid="{00000000-0005-0000-0000-0000F7220000}"/>
    <cellStyle name="Commentaire 2 2 2 3 8 2" xfId="25073" xr:uid="{00000000-0005-0000-0000-0000F8220000}"/>
    <cellStyle name="Commentaire 2 2 2 3 9" xfId="4580" xr:uid="{00000000-0005-0000-0000-0000F9220000}"/>
    <cellStyle name="Commentaire 2 2 2 3 9 2" xfId="25074" xr:uid="{00000000-0005-0000-0000-0000FA220000}"/>
    <cellStyle name="Commentaire 2 2 2 4" xfId="4581" xr:uid="{00000000-0005-0000-0000-0000FB220000}"/>
    <cellStyle name="Commentaire 2 2 2 4 10" xfId="4582" xr:uid="{00000000-0005-0000-0000-0000FC220000}"/>
    <cellStyle name="Commentaire 2 2 2 4 10 2" xfId="25076" xr:uid="{00000000-0005-0000-0000-0000FD220000}"/>
    <cellStyle name="Commentaire 2 2 2 4 11" xfId="4583" xr:uid="{00000000-0005-0000-0000-0000FE220000}"/>
    <cellStyle name="Commentaire 2 2 2 4 11 2" xfId="25077" xr:uid="{00000000-0005-0000-0000-0000FF220000}"/>
    <cellStyle name="Commentaire 2 2 2 4 12" xfId="25075" xr:uid="{00000000-0005-0000-0000-000000230000}"/>
    <cellStyle name="Commentaire 2 2 2 4 2" xfId="4584" xr:uid="{00000000-0005-0000-0000-000001230000}"/>
    <cellStyle name="Commentaire 2 2 2 4 2 2" xfId="4585" xr:uid="{00000000-0005-0000-0000-000002230000}"/>
    <cellStyle name="Commentaire 2 2 2 4 2 2 2" xfId="25079" xr:uid="{00000000-0005-0000-0000-000003230000}"/>
    <cellStyle name="Commentaire 2 2 2 4 2 3" xfId="4586" xr:uid="{00000000-0005-0000-0000-000004230000}"/>
    <cellStyle name="Commentaire 2 2 2 4 2 3 2" xfId="25080" xr:uid="{00000000-0005-0000-0000-000005230000}"/>
    <cellStyle name="Commentaire 2 2 2 4 2 4" xfId="4587" xr:uid="{00000000-0005-0000-0000-000006230000}"/>
    <cellStyle name="Commentaire 2 2 2 4 2 4 2" xfId="25081" xr:uid="{00000000-0005-0000-0000-000007230000}"/>
    <cellStyle name="Commentaire 2 2 2 4 2 5" xfId="4588" xr:uid="{00000000-0005-0000-0000-000008230000}"/>
    <cellStyle name="Commentaire 2 2 2 4 2 5 2" xfId="25082" xr:uid="{00000000-0005-0000-0000-000009230000}"/>
    <cellStyle name="Commentaire 2 2 2 4 2 6" xfId="4589" xr:uid="{00000000-0005-0000-0000-00000A230000}"/>
    <cellStyle name="Commentaire 2 2 2 4 2 6 2" xfId="25083" xr:uid="{00000000-0005-0000-0000-00000B230000}"/>
    <cellStyle name="Commentaire 2 2 2 4 2 7" xfId="4590" xr:uid="{00000000-0005-0000-0000-00000C230000}"/>
    <cellStyle name="Commentaire 2 2 2 4 2 7 2" xfId="25084" xr:uid="{00000000-0005-0000-0000-00000D230000}"/>
    <cellStyle name="Commentaire 2 2 2 4 2 8" xfId="4591" xr:uid="{00000000-0005-0000-0000-00000E230000}"/>
    <cellStyle name="Commentaire 2 2 2 4 2 8 2" xfId="25085" xr:uid="{00000000-0005-0000-0000-00000F230000}"/>
    <cellStyle name="Commentaire 2 2 2 4 2 9" xfId="25078" xr:uid="{00000000-0005-0000-0000-000010230000}"/>
    <cellStyle name="Commentaire 2 2 2 4 3" xfId="4592" xr:uid="{00000000-0005-0000-0000-000011230000}"/>
    <cellStyle name="Commentaire 2 2 2 4 3 2" xfId="4593" xr:uid="{00000000-0005-0000-0000-000012230000}"/>
    <cellStyle name="Commentaire 2 2 2 4 3 2 2" xfId="25087" xr:uid="{00000000-0005-0000-0000-000013230000}"/>
    <cellStyle name="Commentaire 2 2 2 4 3 3" xfId="4594" xr:uid="{00000000-0005-0000-0000-000014230000}"/>
    <cellStyle name="Commentaire 2 2 2 4 3 3 2" xfId="25088" xr:uid="{00000000-0005-0000-0000-000015230000}"/>
    <cellStyle name="Commentaire 2 2 2 4 3 4" xfId="4595" xr:uid="{00000000-0005-0000-0000-000016230000}"/>
    <cellStyle name="Commentaire 2 2 2 4 3 4 2" xfId="25089" xr:uid="{00000000-0005-0000-0000-000017230000}"/>
    <cellStyle name="Commentaire 2 2 2 4 3 5" xfId="4596" xr:uid="{00000000-0005-0000-0000-000018230000}"/>
    <cellStyle name="Commentaire 2 2 2 4 3 5 2" xfId="25090" xr:uid="{00000000-0005-0000-0000-000019230000}"/>
    <cellStyle name="Commentaire 2 2 2 4 3 6" xfId="4597" xr:uid="{00000000-0005-0000-0000-00001A230000}"/>
    <cellStyle name="Commentaire 2 2 2 4 3 6 2" xfId="25091" xr:uid="{00000000-0005-0000-0000-00001B230000}"/>
    <cellStyle name="Commentaire 2 2 2 4 3 7" xfId="4598" xr:uid="{00000000-0005-0000-0000-00001C230000}"/>
    <cellStyle name="Commentaire 2 2 2 4 3 7 2" xfId="25092" xr:uid="{00000000-0005-0000-0000-00001D230000}"/>
    <cellStyle name="Commentaire 2 2 2 4 3 8" xfId="25086" xr:uid="{00000000-0005-0000-0000-00001E230000}"/>
    <cellStyle name="Commentaire 2 2 2 4 4" xfId="4599" xr:uid="{00000000-0005-0000-0000-00001F230000}"/>
    <cellStyle name="Commentaire 2 2 2 4 4 2" xfId="4600" xr:uid="{00000000-0005-0000-0000-000020230000}"/>
    <cellStyle name="Commentaire 2 2 2 4 4 2 2" xfId="25094" xr:uid="{00000000-0005-0000-0000-000021230000}"/>
    <cellStyle name="Commentaire 2 2 2 4 4 3" xfId="25093" xr:uid="{00000000-0005-0000-0000-000022230000}"/>
    <cellStyle name="Commentaire 2 2 2 4 5" xfId="4601" xr:uid="{00000000-0005-0000-0000-000023230000}"/>
    <cellStyle name="Commentaire 2 2 2 4 5 2" xfId="25095" xr:uid="{00000000-0005-0000-0000-000024230000}"/>
    <cellStyle name="Commentaire 2 2 2 4 6" xfId="4602" xr:uid="{00000000-0005-0000-0000-000025230000}"/>
    <cellStyle name="Commentaire 2 2 2 4 6 2" xfId="25096" xr:uid="{00000000-0005-0000-0000-000026230000}"/>
    <cellStyle name="Commentaire 2 2 2 4 7" xfId="4603" xr:uid="{00000000-0005-0000-0000-000027230000}"/>
    <cellStyle name="Commentaire 2 2 2 4 7 2" xfId="25097" xr:uid="{00000000-0005-0000-0000-000028230000}"/>
    <cellStyle name="Commentaire 2 2 2 4 8" xfId="4604" xr:uid="{00000000-0005-0000-0000-000029230000}"/>
    <cellStyle name="Commentaire 2 2 2 4 8 2" xfId="25098" xr:uid="{00000000-0005-0000-0000-00002A230000}"/>
    <cellStyle name="Commentaire 2 2 2 4 9" xfId="4605" xr:uid="{00000000-0005-0000-0000-00002B230000}"/>
    <cellStyle name="Commentaire 2 2 2 4 9 2" xfId="25099" xr:uid="{00000000-0005-0000-0000-00002C230000}"/>
    <cellStyle name="Commentaire 2 2 2 5" xfId="4606" xr:uid="{00000000-0005-0000-0000-00002D230000}"/>
    <cellStyle name="Commentaire 2 2 2 5 2" xfId="4607" xr:uid="{00000000-0005-0000-0000-00002E230000}"/>
    <cellStyle name="Commentaire 2 2 2 5 2 2" xfId="25101" xr:uid="{00000000-0005-0000-0000-00002F230000}"/>
    <cellStyle name="Commentaire 2 2 2 5 3" xfId="4608" xr:uid="{00000000-0005-0000-0000-000030230000}"/>
    <cellStyle name="Commentaire 2 2 2 5 3 2" xfId="25102" xr:uid="{00000000-0005-0000-0000-000031230000}"/>
    <cellStyle name="Commentaire 2 2 2 5 4" xfId="4609" xr:uid="{00000000-0005-0000-0000-000032230000}"/>
    <cellStyle name="Commentaire 2 2 2 5 4 2" xfId="25103" xr:uid="{00000000-0005-0000-0000-000033230000}"/>
    <cellStyle name="Commentaire 2 2 2 5 5" xfId="4610" xr:uid="{00000000-0005-0000-0000-000034230000}"/>
    <cellStyle name="Commentaire 2 2 2 5 5 2" xfId="25104" xr:uid="{00000000-0005-0000-0000-000035230000}"/>
    <cellStyle name="Commentaire 2 2 2 5 6" xfId="4611" xr:uid="{00000000-0005-0000-0000-000036230000}"/>
    <cellStyle name="Commentaire 2 2 2 5 6 2" xfId="25105" xr:uid="{00000000-0005-0000-0000-000037230000}"/>
    <cellStyle name="Commentaire 2 2 2 5 7" xfId="4612" xr:uid="{00000000-0005-0000-0000-000038230000}"/>
    <cellStyle name="Commentaire 2 2 2 5 7 2" xfId="25106" xr:uid="{00000000-0005-0000-0000-000039230000}"/>
    <cellStyle name="Commentaire 2 2 2 5 8" xfId="4613" xr:uid="{00000000-0005-0000-0000-00003A230000}"/>
    <cellStyle name="Commentaire 2 2 2 5 8 2" xfId="25107" xr:uid="{00000000-0005-0000-0000-00003B230000}"/>
    <cellStyle name="Commentaire 2 2 2 5 9" xfId="25100" xr:uid="{00000000-0005-0000-0000-00003C230000}"/>
    <cellStyle name="Commentaire 2 2 2 6" xfId="4614" xr:uid="{00000000-0005-0000-0000-00003D230000}"/>
    <cellStyle name="Commentaire 2 2 2 6 2" xfId="4615" xr:uid="{00000000-0005-0000-0000-00003E230000}"/>
    <cellStyle name="Commentaire 2 2 2 6 2 2" xfId="25109" xr:uid="{00000000-0005-0000-0000-00003F230000}"/>
    <cellStyle name="Commentaire 2 2 2 6 3" xfId="4616" xr:uid="{00000000-0005-0000-0000-000040230000}"/>
    <cellStyle name="Commentaire 2 2 2 6 3 2" xfId="25110" xr:uid="{00000000-0005-0000-0000-000041230000}"/>
    <cellStyle name="Commentaire 2 2 2 6 4" xfId="4617" xr:uid="{00000000-0005-0000-0000-000042230000}"/>
    <cellStyle name="Commentaire 2 2 2 6 4 2" xfId="25111" xr:uid="{00000000-0005-0000-0000-000043230000}"/>
    <cellStyle name="Commentaire 2 2 2 6 5" xfId="4618" xr:uid="{00000000-0005-0000-0000-000044230000}"/>
    <cellStyle name="Commentaire 2 2 2 6 5 2" xfId="25112" xr:uid="{00000000-0005-0000-0000-000045230000}"/>
    <cellStyle name="Commentaire 2 2 2 6 6" xfId="4619" xr:uid="{00000000-0005-0000-0000-000046230000}"/>
    <cellStyle name="Commentaire 2 2 2 6 6 2" xfId="25113" xr:uid="{00000000-0005-0000-0000-000047230000}"/>
    <cellStyle name="Commentaire 2 2 2 6 7" xfId="4620" xr:uid="{00000000-0005-0000-0000-000048230000}"/>
    <cellStyle name="Commentaire 2 2 2 6 7 2" xfId="25114" xr:uid="{00000000-0005-0000-0000-000049230000}"/>
    <cellStyle name="Commentaire 2 2 2 6 8" xfId="25108" xr:uid="{00000000-0005-0000-0000-00004A230000}"/>
    <cellStyle name="Commentaire 2 2 2 7" xfId="4621" xr:uid="{00000000-0005-0000-0000-00004B230000}"/>
    <cellStyle name="Commentaire 2 2 2 7 2" xfId="4622" xr:uid="{00000000-0005-0000-0000-00004C230000}"/>
    <cellStyle name="Commentaire 2 2 2 7 2 2" xfId="25116" xr:uid="{00000000-0005-0000-0000-00004D230000}"/>
    <cellStyle name="Commentaire 2 2 2 7 3" xfId="25115" xr:uid="{00000000-0005-0000-0000-00004E230000}"/>
    <cellStyle name="Commentaire 2 2 2 8" xfId="4623" xr:uid="{00000000-0005-0000-0000-00004F230000}"/>
    <cellStyle name="Commentaire 2 2 2 8 2" xfId="25117" xr:uid="{00000000-0005-0000-0000-000050230000}"/>
    <cellStyle name="Commentaire 2 2 2 9" xfId="4624" xr:uid="{00000000-0005-0000-0000-000051230000}"/>
    <cellStyle name="Commentaire 2 2 2 9 2" xfId="25118" xr:uid="{00000000-0005-0000-0000-000052230000}"/>
    <cellStyle name="Commentaire 2 2 20" xfId="4625" xr:uid="{00000000-0005-0000-0000-000053230000}"/>
    <cellStyle name="Commentaire 2 2 20 2" xfId="25119" xr:uid="{00000000-0005-0000-0000-000054230000}"/>
    <cellStyle name="Commentaire 2 2 21" xfId="20479" xr:uid="{00000000-0005-0000-0000-000055230000}"/>
    <cellStyle name="Commentaire 2 2 3" xfId="4626" xr:uid="{00000000-0005-0000-0000-000056230000}"/>
    <cellStyle name="Commentaire 2 2 3 10" xfId="4627" xr:uid="{00000000-0005-0000-0000-000057230000}"/>
    <cellStyle name="Commentaire 2 2 3 10 2" xfId="25121" xr:uid="{00000000-0005-0000-0000-000058230000}"/>
    <cellStyle name="Commentaire 2 2 3 11" xfId="4628" xr:uid="{00000000-0005-0000-0000-000059230000}"/>
    <cellStyle name="Commentaire 2 2 3 11 2" xfId="25122" xr:uid="{00000000-0005-0000-0000-00005A230000}"/>
    <cellStyle name="Commentaire 2 2 3 12" xfId="25120" xr:uid="{00000000-0005-0000-0000-00005B230000}"/>
    <cellStyle name="Commentaire 2 2 3 2" xfId="4629" xr:uid="{00000000-0005-0000-0000-00005C230000}"/>
    <cellStyle name="Commentaire 2 2 3 2 2" xfId="4630" xr:uid="{00000000-0005-0000-0000-00005D230000}"/>
    <cellStyle name="Commentaire 2 2 3 2 2 2" xfId="25124" xr:uid="{00000000-0005-0000-0000-00005E230000}"/>
    <cellStyle name="Commentaire 2 2 3 2 3" xfId="4631" xr:uid="{00000000-0005-0000-0000-00005F230000}"/>
    <cellStyle name="Commentaire 2 2 3 2 3 2" xfId="25125" xr:uid="{00000000-0005-0000-0000-000060230000}"/>
    <cellStyle name="Commentaire 2 2 3 2 4" xfId="4632" xr:uid="{00000000-0005-0000-0000-000061230000}"/>
    <cellStyle name="Commentaire 2 2 3 2 4 2" xfId="25126" xr:uid="{00000000-0005-0000-0000-000062230000}"/>
    <cellStyle name="Commentaire 2 2 3 2 5" xfId="4633" xr:uid="{00000000-0005-0000-0000-000063230000}"/>
    <cellStyle name="Commentaire 2 2 3 2 5 2" xfId="25127" xr:uid="{00000000-0005-0000-0000-000064230000}"/>
    <cellStyle name="Commentaire 2 2 3 2 6" xfId="4634" xr:uid="{00000000-0005-0000-0000-000065230000}"/>
    <cellStyle name="Commentaire 2 2 3 2 6 2" xfId="25128" xr:uid="{00000000-0005-0000-0000-000066230000}"/>
    <cellStyle name="Commentaire 2 2 3 2 7" xfId="4635" xr:uid="{00000000-0005-0000-0000-000067230000}"/>
    <cellStyle name="Commentaire 2 2 3 2 7 2" xfId="25129" xr:uid="{00000000-0005-0000-0000-000068230000}"/>
    <cellStyle name="Commentaire 2 2 3 2 8" xfId="4636" xr:uid="{00000000-0005-0000-0000-000069230000}"/>
    <cellStyle name="Commentaire 2 2 3 2 8 2" xfId="25130" xr:uid="{00000000-0005-0000-0000-00006A230000}"/>
    <cellStyle name="Commentaire 2 2 3 2 9" xfId="25123" xr:uid="{00000000-0005-0000-0000-00006B230000}"/>
    <cellStyle name="Commentaire 2 2 3 3" xfId="4637" xr:uid="{00000000-0005-0000-0000-00006C230000}"/>
    <cellStyle name="Commentaire 2 2 3 3 2" xfId="4638" xr:uid="{00000000-0005-0000-0000-00006D230000}"/>
    <cellStyle name="Commentaire 2 2 3 3 2 2" xfId="25132" xr:uid="{00000000-0005-0000-0000-00006E230000}"/>
    <cellStyle name="Commentaire 2 2 3 3 3" xfId="4639" xr:uid="{00000000-0005-0000-0000-00006F230000}"/>
    <cellStyle name="Commentaire 2 2 3 3 3 2" xfId="25133" xr:uid="{00000000-0005-0000-0000-000070230000}"/>
    <cellStyle name="Commentaire 2 2 3 3 4" xfId="4640" xr:uid="{00000000-0005-0000-0000-000071230000}"/>
    <cellStyle name="Commentaire 2 2 3 3 4 2" xfId="25134" xr:uid="{00000000-0005-0000-0000-000072230000}"/>
    <cellStyle name="Commentaire 2 2 3 3 5" xfId="4641" xr:uid="{00000000-0005-0000-0000-000073230000}"/>
    <cellStyle name="Commentaire 2 2 3 3 5 2" xfId="25135" xr:uid="{00000000-0005-0000-0000-000074230000}"/>
    <cellStyle name="Commentaire 2 2 3 3 6" xfId="4642" xr:uid="{00000000-0005-0000-0000-000075230000}"/>
    <cellStyle name="Commentaire 2 2 3 3 6 2" xfId="25136" xr:uid="{00000000-0005-0000-0000-000076230000}"/>
    <cellStyle name="Commentaire 2 2 3 3 7" xfId="4643" xr:uid="{00000000-0005-0000-0000-000077230000}"/>
    <cellStyle name="Commentaire 2 2 3 3 7 2" xfId="25137" xr:uid="{00000000-0005-0000-0000-000078230000}"/>
    <cellStyle name="Commentaire 2 2 3 3 8" xfId="25131" xr:uid="{00000000-0005-0000-0000-000079230000}"/>
    <cellStyle name="Commentaire 2 2 3 4" xfId="4644" xr:uid="{00000000-0005-0000-0000-00007A230000}"/>
    <cellStyle name="Commentaire 2 2 3 4 2" xfId="4645" xr:uid="{00000000-0005-0000-0000-00007B230000}"/>
    <cellStyle name="Commentaire 2 2 3 4 2 2" xfId="25139" xr:uid="{00000000-0005-0000-0000-00007C230000}"/>
    <cellStyle name="Commentaire 2 2 3 4 3" xfId="25138" xr:uid="{00000000-0005-0000-0000-00007D230000}"/>
    <cellStyle name="Commentaire 2 2 3 5" xfId="4646" xr:uid="{00000000-0005-0000-0000-00007E230000}"/>
    <cellStyle name="Commentaire 2 2 3 5 2" xfId="25140" xr:uid="{00000000-0005-0000-0000-00007F230000}"/>
    <cellStyle name="Commentaire 2 2 3 6" xfId="4647" xr:uid="{00000000-0005-0000-0000-000080230000}"/>
    <cellStyle name="Commentaire 2 2 3 6 2" xfId="25141" xr:uid="{00000000-0005-0000-0000-000081230000}"/>
    <cellStyle name="Commentaire 2 2 3 7" xfId="4648" xr:uid="{00000000-0005-0000-0000-000082230000}"/>
    <cellStyle name="Commentaire 2 2 3 7 2" xfId="25142" xr:uid="{00000000-0005-0000-0000-000083230000}"/>
    <cellStyle name="Commentaire 2 2 3 8" xfId="4649" xr:uid="{00000000-0005-0000-0000-000084230000}"/>
    <cellStyle name="Commentaire 2 2 3 8 2" xfId="25143" xr:uid="{00000000-0005-0000-0000-000085230000}"/>
    <cellStyle name="Commentaire 2 2 3 9" xfId="4650" xr:uid="{00000000-0005-0000-0000-000086230000}"/>
    <cellStyle name="Commentaire 2 2 3 9 2" xfId="25144" xr:uid="{00000000-0005-0000-0000-000087230000}"/>
    <cellStyle name="Commentaire 2 2 4" xfId="4651" xr:uid="{00000000-0005-0000-0000-000088230000}"/>
    <cellStyle name="Commentaire 2 2 4 10" xfId="4652" xr:uid="{00000000-0005-0000-0000-000089230000}"/>
    <cellStyle name="Commentaire 2 2 4 10 2" xfId="25146" xr:uid="{00000000-0005-0000-0000-00008A230000}"/>
    <cellStyle name="Commentaire 2 2 4 11" xfId="4653" xr:uid="{00000000-0005-0000-0000-00008B230000}"/>
    <cellStyle name="Commentaire 2 2 4 11 2" xfId="25147" xr:uid="{00000000-0005-0000-0000-00008C230000}"/>
    <cellStyle name="Commentaire 2 2 4 12" xfId="25145" xr:uid="{00000000-0005-0000-0000-00008D230000}"/>
    <cellStyle name="Commentaire 2 2 4 2" xfId="4654" xr:uid="{00000000-0005-0000-0000-00008E230000}"/>
    <cellStyle name="Commentaire 2 2 4 2 2" xfId="4655" xr:uid="{00000000-0005-0000-0000-00008F230000}"/>
    <cellStyle name="Commentaire 2 2 4 2 2 2" xfId="25149" xr:uid="{00000000-0005-0000-0000-000090230000}"/>
    <cellStyle name="Commentaire 2 2 4 2 3" xfId="4656" xr:uid="{00000000-0005-0000-0000-000091230000}"/>
    <cellStyle name="Commentaire 2 2 4 2 3 2" xfId="25150" xr:uid="{00000000-0005-0000-0000-000092230000}"/>
    <cellStyle name="Commentaire 2 2 4 2 4" xfId="4657" xr:uid="{00000000-0005-0000-0000-000093230000}"/>
    <cellStyle name="Commentaire 2 2 4 2 4 2" xfId="25151" xr:uid="{00000000-0005-0000-0000-000094230000}"/>
    <cellStyle name="Commentaire 2 2 4 2 5" xfId="4658" xr:uid="{00000000-0005-0000-0000-000095230000}"/>
    <cellStyle name="Commentaire 2 2 4 2 5 2" xfId="25152" xr:uid="{00000000-0005-0000-0000-000096230000}"/>
    <cellStyle name="Commentaire 2 2 4 2 6" xfId="4659" xr:uid="{00000000-0005-0000-0000-000097230000}"/>
    <cellStyle name="Commentaire 2 2 4 2 6 2" xfId="25153" xr:uid="{00000000-0005-0000-0000-000098230000}"/>
    <cellStyle name="Commentaire 2 2 4 2 7" xfId="4660" xr:uid="{00000000-0005-0000-0000-000099230000}"/>
    <cellStyle name="Commentaire 2 2 4 2 7 2" xfId="25154" xr:uid="{00000000-0005-0000-0000-00009A230000}"/>
    <cellStyle name="Commentaire 2 2 4 2 8" xfId="4661" xr:uid="{00000000-0005-0000-0000-00009B230000}"/>
    <cellStyle name="Commentaire 2 2 4 2 8 2" xfId="25155" xr:uid="{00000000-0005-0000-0000-00009C230000}"/>
    <cellStyle name="Commentaire 2 2 4 2 9" xfId="25148" xr:uid="{00000000-0005-0000-0000-00009D230000}"/>
    <cellStyle name="Commentaire 2 2 4 3" xfId="4662" xr:uid="{00000000-0005-0000-0000-00009E230000}"/>
    <cellStyle name="Commentaire 2 2 4 3 2" xfId="4663" xr:uid="{00000000-0005-0000-0000-00009F230000}"/>
    <cellStyle name="Commentaire 2 2 4 3 2 2" xfId="25157" xr:uid="{00000000-0005-0000-0000-0000A0230000}"/>
    <cellStyle name="Commentaire 2 2 4 3 3" xfId="4664" xr:uid="{00000000-0005-0000-0000-0000A1230000}"/>
    <cellStyle name="Commentaire 2 2 4 3 3 2" xfId="25158" xr:uid="{00000000-0005-0000-0000-0000A2230000}"/>
    <cellStyle name="Commentaire 2 2 4 3 4" xfId="4665" xr:uid="{00000000-0005-0000-0000-0000A3230000}"/>
    <cellStyle name="Commentaire 2 2 4 3 4 2" xfId="25159" xr:uid="{00000000-0005-0000-0000-0000A4230000}"/>
    <cellStyle name="Commentaire 2 2 4 3 5" xfId="4666" xr:uid="{00000000-0005-0000-0000-0000A5230000}"/>
    <cellStyle name="Commentaire 2 2 4 3 5 2" xfId="25160" xr:uid="{00000000-0005-0000-0000-0000A6230000}"/>
    <cellStyle name="Commentaire 2 2 4 3 6" xfId="4667" xr:uid="{00000000-0005-0000-0000-0000A7230000}"/>
    <cellStyle name="Commentaire 2 2 4 3 6 2" xfId="25161" xr:uid="{00000000-0005-0000-0000-0000A8230000}"/>
    <cellStyle name="Commentaire 2 2 4 3 7" xfId="4668" xr:uid="{00000000-0005-0000-0000-0000A9230000}"/>
    <cellStyle name="Commentaire 2 2 4 3 7 2" xfId="25162" xr:uid="{00000000-0005-0000-0000-0000AA230000}"/>
    <cellStyle name="Commentaire 2 2 4 3 8" xfId="25156" xr:uid="{00000000-0005-0000-0000-0000AB230000}"/>
    <cellStyle name="Commentaire 2 2 4 4" xfId="4669" xr:uid="{00000000-0005-0000-0000-0000AC230000}"/>
    <cellStyle name="Commentaire 2 2 4 4 2" xfId="4670" xr:uid="{00000000-0005-0000-0000-0000AD230000}"/>
    <cellStyle name="Commentaire 2 2 4 4 2 2" xfId="25164" xr:uid="{00000000-0005-0000-0000-0000AE230000}"/>
    <cellStyle name="Commentaire 2 2 4 4 3" xfId="25163" xr:uid="{00000000-0005-0000-0000-0000AF230000}"/>
    <cellStyle name="Commentaire 2 2 4 5" xfId="4671" xr:uid="{00000000-0005-0000-0000-0000B0230000}"/>
    <cellStyle name="Commentaire 2 2 4 5 2" xfId="25165" xr:uid="{00000000-0005-0000-0000-0000B1230000}"/>
    <cellStyle name="Commentaire 2 2 4 6" xfId="4672" xr:uid="{00000000-0005-0000-0000-0000B2230000}"/>
    <cellStyle name="Commentaire 2 2 4 6 2" xfId="25166" xr:uid="{00000000-0005-0000-0000-0000B3230000}"/>
    <cellStyle name="Commentaire 2 2 4 7" xfId="4673" xr:uid="{00000000-0005-0000-0000-0000B4230000}"/>
    <cellStyle name="Commentaire 2 2 4 7 2" xfId="25167" xr:uid="{00000000-0005-0000-0000-0000B5230000}"/>
    <cellStyle name="Commentaire 2 2 4 8" xfId="4674" xr:uid="{00000000-0005-0000-0000-0000B6230000}"/>
    <cellStyle name="Commentaire 2 2 4 8 2" xfId="25168" xr:uid="{00000000-0005-0000-0000-0000B7230000}"/>
    <cellStyle name="Commentaire 2 2 4 9" xfId="4675" xr:uid="{00000000-0005-0000-0000-0000B8230000}"/>
    <cellStyle name="Commentaire 2 2 4 9 2" xfId="25169" xr:uid="{00000000-0005-0000-0000-0000B9230000}"/>
    <cellStyle name="Commentaire 2 2 5" xfId="4676" xr:uid="{00000000-0005-0000-0000-0000BA230000}"/>
    <cellStyle name="Commentaire 2 2 5 10" xfId="4677" xr:uid="{00000000-0005-0000-0000-0000BB230000}"/>
    <cellStyle name="Commentaire 2 2 5 10 2" xfId="25171" xr:uid="{00000000-0005-0000-0000-0000BC230000}"/>
    <cellStyle name="Commentaire 2 2 5 11" xfId="4678" xr:uid="{00000000-0005-0000-0000-0000BD230000}"/>
    <cellStyle name="Commentaire 2 2 5 11 2" xfId="25172" xr:uid="{00000000-0005-0000-0000-0000BE230000}"/>
    <cellStyle name="Commentaire 2 2 5 12" xfId="25170" xr:uid="{00000000-0005-0000-0000-0000BF230000}"/>
    <cellStyle name="Commentaire 2 2 5 2" xfId="4679" xr:uid="{00000000-0005-0000-0000-0000C0230000}"/>
    <cellStyle name="Commentaire 2 2 5 2 2" xfId="4680" xr:uid="{00000000-0005-0000-0000-0000C1230000}"/>
    <cellStyle name="Commentaire 2 2 5 2 2 2" xfId="25174" xr:uid="{00000000-0005-0000-0000-0000C2230000}"/>
    <cellStyle name="Commentaire 2 2 5 2 3" xfId="4681" xr:uid="{00000000-0005-0000-0000-0000C3230000}"/>
    <cellStyle name="Commentaire 2 2 5 2 3 2" xfId="25175" xr:uid="{00000000-0005-0000-0000-0000C4230000}"/>
    <cellStyle name="Commentaire 2 2 5 2 4" xfId="4682" xr:uid="{00000000-0005-0000-0000-0000C5230000}"/>
    <cellStyle name="Commentaire 2 2 5 2 4 2" xfId="25176" xr:uid="{00000000-0005-0000-0000-0000C6230000}"/>
    <cellStyle name="Commentaire 2 2 5 2 5" xfId="4683" xr:uid="{00000000-0005-0000-0000-0000C7230000}"/>
    <cellStyle name="Commentaire 2 2 5 2 5 2" xfId="25177" xr:uid="{00000000-0005-0000-0000-0000C8230000}"/>
    <cellStyle name="Commentaire 2 2 5 2 6" xfId="4684" xr:uid="{00000000-0005-0000-0000-0000C9230000}"/>
    <cellStyle name="Commentaire 2 2 5 2 6 2" xfId="25178" xr:uid="{00000000-0005-0000-0000-0000CA230000}"/>
    <cellStyle name="Commentaire 2 2 5 2 7" xfId="4685" xr:uid="{00000000-0005-0000-0000-0000CB230000}"/>
    <cellStyle name="Commentaire 2 2 5 2 7 2" xfId="25179" xr:uid="{00000000-0005-0000-0000-0000CC230000}"/>
    <cellStyle name="Commentaire 2 2 5 2 8" xfId="4686" xr:uid="{00000000-0005-0000-0000-0000CD230000}"/>
    <cellStyle name="Commentaire 2 2 5 2 8 2" xfId="25180" xr:uid="{00000000-0005-0000-0000-0000CE230000}"/>
    <cellStyle name="Commentaire 2 2 5 2 9" xfId="25173" xr:uid="{00000000-0005-0000-0000-0000CF230000}"/>
    <cellStyle name="Commentaire 2 2 5 3" xfId="4687" xr:uid="{00000000-0005-0000-0000-0000D0230000}"/>
    <cellStyle name="Commentaire 2 2 5 3 2" xfId="4688" xr:uid="{00000000-0005-0000-0000-0000D1230000}"/>
    <cellStyle name="Commentaire 2 2 5 3 2 2" xfId="25182" xr:uid="{00000000-0005-0000-0000-0000D2230000}"/>
    <cellStyle name="Commentaire 2 2 5 3 3" xfId="4689" xr:uid="{00000000-0005-0000-0000-0000D3230000}"/>
    <cellStyle name="Commentaire 2 2 5 3 3 2" xfId="25183" xr:uid="{00000000-0005-0000-0000-0000D4230000}"/>
    <cellStyle name="Commentaire 2 2 5 3 4" xfId="4690" xr:uid="{00000000-0005-0000-0000-0000D5230000}"/>
    <cellStyle name="Commentaire 2 2 5 3 4 2" xfId="25184" xr:uid="{00000000-0005-0000-0000-0000D6230000}"/>
    <cellStyle name="Commentaire 2 2 5 3 5" xfId="4691" xr:uid="{00000000-0005-0000-0000-0000D7230000}"/>
    <cellStyle name="Commentaire 2 2 5 3 5 2" xfId="25185" xr:uid="{00000000-0005-0000-0000-0000D8230000}"/>
    <cellStyle name="Commentaire 2 2 5 3 6" xfId="4692" xr:uid="{00000000-0005-0000-0000-0000D9230000}"/>
    <cellStyle name="Commentaire 2 2 5 3 6 2" xfId="25186" xr:uid="{00000000-0005-0000-0000-0000DA230000}"/>
    <cellStyle name="Commentaire 2 2 5 3 7" xfId="4693" xr:uid="{00000000-0005-0000-0000-0000DB230000}"/>
    <cellStyle name="Commentaire 2 2 5 3 7 2" xfId="25187" xr:uid="{00000000-0005-0000-0000-0000DC230000}"/>
    <cellStyle name="Commentaire 2 2 5 3 8" xfId="25181" xr:uid="{00000000-0005-0000-0000-0000DD230000}"/>
    <cellStyle name="Commentaire 2 2 5 4" xfId="4694" xr:uid="{00000000-0005-0000-0000-0000DE230000}"/>
    <cellStyle name="Commentaire 2 2 5 4 2" xfId="4695" xr:uid="{00000000-0005-0000-0000-0000DF230000}"/>
    <cellStyle name="Commentaire 2 2 5 4 2 2" xfId="25189" xr:uid="{00000000-0005-0000-0000-0000E0230000}"/>
    <cellStyle name="Commentaire 2 2 5 4 3" xfId="25188" xr:uid="{00000000-0005-0000-0000-0000E1230000}"/>
    <cellStyle name="Commentaire 2 2 5 5" xfId="4696" xr:uid="{00000000-0005-0000-0000-0000E2230000}"/>
    <cellStyle name="Commentaire 2 2 5 5 2" xfId="25190" xr:uid="{00000000-0005-0000-0000-0000E3230000}"/>
    <cellStyle name="Commentaire 2 2 5 6" xfId="4697" xr:uid="{00000000-0005-0000-0000-0000E4230000}"/>
    <cellStyle name="Commentaire 2 2 5 6 2" xfId="25191" xr:uid="{00000000-0005-0000-0000-0000E5230000}"/>
    <cellStyle name="Commentaire 2 2 5 7" xfId="4698" xr:uid="{00000000-0005-0000-0000-0000E6230000}"/>
    <cellStyle name="Commentaire 2 2 5 7 2" xfId="25192" xr:uid="{00000000-0005-0000-0000-0000E7230000}"/>
    <cellStyle name="Commentaire 2 2 5 8" xfId="4699" xr:uid="{00000000-0005-0000-0000-0000E8230000}"/>
    <cellStyle name="Commentaire 2 2 5 8 2" xfId="25193" xr:uid="{00000000-0005-0000-0000-0000E9230000}"/>
    <cellStyle name="Commentaire 2 2 5 9" xfId="4700" xr:uid="{00000000-0005-0000-0000-0000EA230000}"/>
    <cellStyle name="Commentaire 2 2 5 9 2" xfId="25194" xr:uid="{00000000-0005-0000-0000-0000EB230000}"/>
    <cellStyle name="Commentaire 2 2 6" xfId="4701" xr:uid="{00000000-0005-0000-0000-0000EC230000}"/>
    <cellStyle name="Commentaire 2 2 6 10" xfId="4702" xr:uid="{00000000-0005-0000-0000-0000ED230000}"/>
    <cellStyle name="Commentaire 2 2 6 10 2" xfId="25196" xr:uid="{00000000-0005-0000-0000-0000EE230000}"/>
    <cellStyle name="Commentaire 2 2 6 11" xfId="4703" xr:uid="{00000000-0005-0000-0000-0000EF230000}"/>
    <cellStyle name="Commentaire 2 2 6 11 2" xfId="25197" xr:uid="{00000000-0005-0000-0000-0000F0230000}"/>
    <cellStyle name="Commentaire 2 2 6 12" xfId="25195" xr:uid="{00000000-0005-0000-0000-0000F1230000}"/>
    <cellStyle name="Commentaire 2 2 6 2" xfId="4704" xr:uid="{00000000-0005-0000-0000-0000F2230000}"/>
    <cellStyle name="Commentaire 2 2 6 2 2" xfId="4705" xr:uid="{00000000-0005-0000-0000-0000F3230000}"/>
    <cellStyle name="Commentaire 2 2 6 2 2 2" xfId="25199" xr:uid="{00000000-0005-0000-0000-0000F4230000}"/>
    <cellStyle name="Commentaire 2 2 6 2 3" xfId="4706" xr:uid="{00000000-0005-0000-0000-0000F5230000}"/>
    <cellStyle name="Commentaire 2 2 6 2 3 2" xfId="25200" xr:uid="{00000000-0005-0000-0000-0000F6230000}"/>
    <cellStyle name="Commentaire 2 2 6 2 4" xfId="4707" xr:uid="{00000000-0005-0000-0000-0000F7230000}"/>
    <cellStyle name="Commentaire 2 2 6 2 4 2" xfId="25201" xr:uid="{00000000-0005-0000-0000-0000F8230000}"/>
    <cellStyle name="Commentaire 2 2 6 2 5" xfId="4708" xr:uid="{00000000-0005-0000-0000-0000F9230000}"/>
    <cellStyle name="Commentaire 2 2 6 2 5 2" xfId="25202" xr:uid="{00000000-0005-0000-0000-0000FA230000}"/>
    <cellStyle name="Commentaire 2 2 6 2 6" xfId="4709" xr:uid="{00000000-0005-0000-0000-0000FB230000}"/>
    <cellStyle name="Commentaire 2 2 6 2 6 2" xfId="25203" xr:uid="{00000000-0005-0000-0000-0000FC230000}"/>
    <cellStyle name="Commentaire 2 2 6 2 7" xfId="4710" xr:uid="{00000000-0005-0000-0000-0000FD230000}"/>
    <cellStyle name="Commentaire 2 2 6 2 7 2" xfId="25204" xr:uid="{00000000-0005-0000-0000-0000FE230000}"/>
    <cellStyle name="Commentaire 2 2 6 2 8" xfId="4711" xr:uid="{00000000-0005-0000-0000-0000FF230000}"/>
    <cellStyle name="Commentaire 2 2 6 2 8 2" xfId="25205" xr:uid="{00000000-0005-0000-0000-000000240000}"/>
    <cellStyle name="Commentaire 2 2 6 2 9" xfId="25198" xr:uid="{00000000-0005-0000-0000-000001240000}"/>
    <cellStyle name="Commentaire 2 2 6 3" xfId="4712" xr:uid="{00000000-0005-0000-0000-000002240000}"/>
    <cellStyle name="Commentaire 2 2 6 3 2" xfId="4713" xr:uid="{00000000-0005-0000-0000-000003240000}"/>
    <cellStyle name="Commentaire 2 2 6 3 2 2" xfId="25207" xr:uid="{00000000-0005-0000-0000-000004240000}"/>
    <cellStyle name="Commentaire 2 2 6 3 3" xfId="4714" xr:uid="{00000000-0005-0000-0000-000005240000}"/>
    <cellStyle name="Commentaire 2 2 6 3 3 2" xfId="25208" xr:uid="{00000000-0005-0000-0000-000006240000}"/>
    <cellStyle name="Commentaire 2 2 6 3 4" xfId="4715" xr:uid="{00000000-0005-0000-0000-000007240000}"/>
    <cellStyle name="Commentaire 2 2 6 3 4 2" xfId="25209" xr:uid="{00000000-0005-0000-0000-000008240000}"/>
    <cellStyle name="Commentaire 2 2 6 3 5" xfId="4716" xr:uid="{00000000-0005-0000-0000-000009240000}"/>
    <cellStyle name="Commentaire 2 2 6 3 5 2" xfId="25210" xr:uid="{00000000-0005-0000-0000-00000A240000}"/>
    <cellStyle name="Commentaire 2 2 6 3 6" xfId="4717" xr:uid="{00000000-0005-0000-0000-00000B240000}"/>
    <cellStyle name="Commentaire 2 2 6 3 6 2" xfId="25211" xr:uid="{00000000-0005-0000-0000-00000C240000}"/>
    <cellStyle name="Commentaire 2 2 6 3 7" xfId="4718" xr:uid="{00000000-0005-0000-0000-00000D240000}"/>
    <cellStyle name="Commentaire 2 2 6 3 7 2" xfId="25212" xr:uid="{00000000-0005-0000-0000-00000E240000}"/>
    <cellStyle name="Commentaire 2 2 6 3 8" xfId="25206" xr:uid="{00000000-0005-0000-0000-00000F240000}"/>
    <cellStyle name="Commentaire 2 2 6 4" xfId="4719" xr:uid="{00000000-0005-0000-0000-000010240000}"/>
    <cellStyle name="Commentaire 2 2 6 4 2" xfId="4720" xr:uid="{00000000-0005-0000-0000-000011240000}"/>
    <cellStyle name="Commentaire 2 2 6 4 2 2" xfId="25214" xr:uid="{00000000-0005-0000-0000-000012240000}"/>
    <cellStyle name="Commentaire 2 2 6 4 3" xfId="25213" xr:uid="{00000000-0005-0000-0000-000013240000}"/>
    <cellStyle name="Commentaire 2 2 6 5" xfId="4721" xr:uid="{00000000-0005-0000-0000-000014240000}"/>
    <cellStyle name="Commentaire 2 2 6 5 2" xfId="25215" xr:uid="{00000000-0005-0000-0000-000015240000}"/>
    <cellStyle name="Commentaire 2 2 6 6" xfId="4722" xr:uid="{00000000-0005-0000-0000-000016240000}"/>
    <cellStyle name="Commentaire 2 2 6 6 2" xfId="25216" xr:uid="{00000000-0005-0000-0000-000017240000}"/>
    <cellStyle name="Commentaire 2 2 6 7" xfId="4723" xr:uid="{00000000-0005-0000-0000-000018240000}"/>
    <cellStyle name="Commentaire 2 2 6 7 2" xfId="25217" xr:uid="{00000000-0005-0000-0000-000019240000}"/>
    <cellStyle name="Commentaire 2 2 6 8" xfId="4724" xr:uid="{00000000-0005-0000-0000-00001A240000}"/>
    <cellStyle name="Commentaire 2 2 6 8 2" xfId="25218" xr:uid="{00000000-0005-0000-0000-00001B240000}"/>
    <cellStyle name="Commentaire 2 2 6 9" xfId="4725" xr:uid="{00000000-0005-0000-0000-00001C240000}"/>
    <cellStyle name="Commentaire 2 2 6 9 2" xfId="25219" xr:uid="{00000000-0005-0000-0000-00001D240000}"/>
    <cellStyle name="Commentaire 2 2 7" xfId="4726" xr:uid="{00000000-0005-0000-0000-00001E240000}"/>
    <cellStyle name="Commentaire 2 2 7 10" xfId="4727" xr:uid="{00000000-0005-0000-0000-00001F240000}"/>
    <cellStyle name="Commentaire 2 2 7 10 2" xfId="25221" xr:uid="{00000000-0005-0000-0000-000020240000}"/>
    <cellStyle name="Commentaire 2 2 7 11" xfId="4728" xr:uid="{00000000-0005-0000-0000-000021240000}"/>
    <cellStyle name="Commentaire 2 2 7 11 2" xfId="25222" xr:uid="{00000000-0005-0000-0000-000022240000}"/>
    <cellStyle name="Commentaire 2 2 7 12" xfId="25220" xr:uid="{00000000-0005-0000-0000-000023240000}"/>
    <cellStyle name="Commentaire 2 2 7 2" xfId="4729" xr:uid="{00000000-0005-0000-0000-000024240000}"/>
    <cellStyle name="Commentaire 2 2 7 2 2" xfId="4730" xr:uid="{00000000-0005-0000-0000-000025240000}"/>
    <cellStyle name="Commentaire 2 2 7 2 2 2" xfId="25224" xr:uid="{00000000-0005-0000-0000-000026240000}"/>
    <cellStyle name="Commentaire 2 2 7 2 3" xfId="4731" xr:uid="{00000000-0005-0000-0000-000027240000}"/>
    <cellStyle name="Commentaire 2 2 7 2 3 2" xfId="25225" xr:uid="{00000000-0005-0000-0000-000028240000}"/>
    <cellStyle name="Commentaire 2 2 7 2 4" xfId="4732" xr:uid="{00000000-0005-0000-0000-000029240000}"/>
    <cellStyle name="Commentaire 2 2 7 2 4 2" xfId="25226" xr:uid="{00000000-0005-0000-0000-00002A240000}"/>
    <cellStyle name="Commentaire 2 2 7 2 5" xfId="4733" xr:uid="{00000000-0005-0000-0000-00002B240000}"/>
    <cellStyle name="Commentaire 2 2 7 2 5 2" xfId="25227" xr:uid="{00000000-0005-0000-0000-00002C240000}"/>
    <cellStyle name="Commentaire 2 2 7 2 6" xfId="4734" xr:uid="{00000000-0005-0000-0000-00002D240000}"/>
    <cellStyle name="Commentaire 2 2 7 2 6 2" xfId="25228" xr:uid="{00000000-0005-0000-0000-00002E240000}"/>
    <cellStyle name="Commentaire 2 2 7 2 7" xfId="4735" xr:uid="{00000000-0005-0000-0000-00002F240000}"/>
    <cellStyle name="Commentaire 2 2 7 2 7 2" xfId="25229" xr:uid="{00000000-0005-0000-0000-000030240000}"/>
    <cellStyle name="Commentaire 2 2 7 2 8" xfId="4736" xr:uid="{00000000-0005-0000-0000-000031240000}"/>
    <cellStyle name="Commentaire 2 2 7 2 8 2" xfId="25230" xr:uid="{00000000-0005-0000-0000-000032240000}"/>
    <cellStyle name="Commentaire 2 2 7 2 9" xfId="25223" xr:uid="{00000000-0005-0000-0000-000033240000}"/>
    <cellStyle name="Commentaire 2 2 7 3" xfId="4737" xr:uid="{00000000-0005-0000-0000-000034240000}"/>
    <cellStyle name="Commentaire 2 2 7 3 2" xfId="4738" xr:uid="{00000000-0005-0000-0000-000035240000}"/>
    <cellStyle name="Commentaire 2 2 7 3 2 2" xfId="25232" xr:uid="{00000000-0005-0000-0000-000036240000}"/>
    <cellStyle name="Commentaire 2 2 7 3 3" xfId="4739" xr:uid="{00000000-0005-0000-0000-000037240000}"/>
    <cellStyle name="Commentaire 2 2 7 3 3 2" xfId="25233" xr:uid="{00000000-0005-0000-0000-000038240000}"/>
    <cellStyle name="Commentaire 2 2 7 3 4" xfId="4740" xr:uid="{00000000-0005-0000-0000-000039240000}"/>
    <cellStyle name="Commentaire 2 2 7 3 4 2" xfId="25234" xr:uid="{00000000-0005-0000-0000-00003A240000}"/>
    <cellStyle name="Commentaire 2 2 7 3 5" xfId="4741" xr:uid="{00000000-0005-0000-0000-00003B240000}"/>
    <cellStyle name="Commentaire 2 2 7 3 5 2" xfId="25235" xr:uid="{00000000-0005-0000-0000-00003C240000}"/>
    <cellStyle name="Commentaire 2 2 7 3 6" xfId="4742" xr:uid="{00000000-0005-0000-0000-00003D240000}"/>
    <cellStyle name="Commentaire 2 2 7 3 6 2" xfId="25236" xr:uid="{00000000-0005-0000-0000-00003E240000}"/>
    <cellStyle name="Commentaire 2 2 7 3 7" xfId="4743" xr:uid="{00000000-0005-0000-0000-00003F240000}"/>
    <cellStyle name="Commentaire 2 2 7 3 7 2" xfId="25237" xr:uid="{00000000-0005-0000-0000-000040240000}"/>
    <cellStyle name="Commentaire 2 2 7 3 8" xfId="25231" xr:uid="{00000000-0005-0000-0000-000041240000}"/>
    <cellStyle name="Commentaire 2 2 7 4" xfId="4744" xr:uid="{00000000-0005-0000-0000-000042240000}"/>
    <cellStyle name="Commentaire 2 2 7 4 2" xfId="4745" xr:uid="{00000000-0005-0000-0000-000043240000}"/>
    <cellStyle name="Commentaire 2 2 7 4 2 2" xfId="25239" xr:uid="{00000000-0005-0000-0000-000044240000}"/>
    <cellStyle name="Commentaire 2 2 7 4 3" xfId="25238" xr:uid="{00000000-0005-0000-0000-000045240000}"/>
    <cellStyle name="Commentaire 2 2 7 5" xfId="4746" xr:uid="{00000000-0005-0000-0000-000046240000}"/>
    <cellStyle name="Commentaire 2 2 7 5 2" xfId="25240" xr:uid="{00000000-0005-0000-0000-000047240000}"/>
    <cellStyle name="Commentaire 2 2 7 6" xfId="4747" xr:uid="{00000000-0005-0000-0000-000048240000}"/>
    <cellStyle name="Commentaire 2 2 7 6 2" xfId="25241" xr:uid="{00000000-0005-0000-0000-000049240000}"/>
    <cellStyle name="Commentaire 2 2 7 7" xfId="4748" xr:uid="{00000000-0005-0000-0000-00004A240000}"/>
    <cellStyle name="Commentaire 2 2 7 7 2" xfId="25242" xr:uid="{00000000-0005-0000-0000-00004B240000}"/>
    <cellStyle name="Commentaire 2 2 7 8" xfId="4749" xr:uid="{00000000-0005-0000-0000-00004C240000}"/>
    <cellStyle name="Commentaire 2 2 7 8 2" xfId="25243" xr:uid="{00000000-0005-0000-0000-00004D240000}"/>
    <cellStyle name="Commentaire 2 2 7 9" xfId="4750" xr:uid="{00000000-0005-0000-0000-00004E240000}"/>
    <cellStyle name="Commentaire 2 2 7 9 2" xfId="25244" xr:uid="{00000000-0005-0000-0000-00004F240000}"/>
    <cellStyle name="Commentaire 2 2 8" xfId="4751" xr:uid="{00000000-0005-0000-0000-000050240000}"/>
    <cellStyle name="Commentaire 2 2 8 10" xfId="4752" xr:uid="{00000000-0005-0000-0000-000051240000}"/>
    <cellStyle name="Commentaire 2 2 8 10 2" xfId="25246" xr:uid="{00000000-0005-0000-0000-000052240000}"/>
    <cellStyle name="Commentaire 2 2 8 11" xfId="4753" xr:uid="{00000000-0005-0000-0000-000053240000}"/>
    <cellStyle name="Commentaire 2 2 8 11 2" xfId="25247" xr:uid="{00000000-0005-0000-0000-000054240000}"/>
    <cellStyle name="Commentaire 2 2 8 12" xfId="25245" xr:uid="{00000000-0005-0000-0000-000055240000}"/>
    <cellStyle name="Commentaire 2 2 8 2" xfId="4754" xr:uid="{00000000-0005-0000-0000-000056240000}"/>
    <cellStyle name="Commentaire 2 2 8 2 2" xfId="4755" xr:uid="{00000000-0005-0000-0000-000057240000}"/>
    <cellStyle name="Commentaire 2 2 8 2 2 2" xfId="25249" xr:uid="{00000000-0005-0000-0000-000058240000}"/>
    <cellStyle name="Commentaire 2 2 8 2 3" xfId="4756" xr:uid="{00000000-0005-0000-0000-000059240000}"/>
    <cellStyle name="Commentaire 2 2 8 2 3 2" xfId="25250" xr:uid="{00000000-0005-0000-0000-00005A240000}"/>
    <cellStyle name="Commentaire 2 2 8 2 4" xfId="4757" xr:uid="{00000000-0005-0000-0000-00005B240000}"/>
    <cellStyle name="Commentaire 2 2 8 2 4 2" xfId="25251" xr:uid="{00000000-0005-0000-0000-00005C240000}"/>
    <cellStyle name="Commentaire 2 2 8 2 5" xfId="4758" xr:uid="{00000000-0005-0000-0000-00005D240000}"/>
    <cellStyle name="Commentaire 2 2 8 2 5 2" xfId="25252" xr:uid="{00000000-0005-0000-0000-00005E240000}"/>
    <cellStyle name="Commentaire 2 2 8 2 6" xfId="4759" xr:uid="{00000000-0005-0000-0000-00005F240000}"/>
    <cellStyle name="Commentaire 2 2 8 2 6 2" xfId="25253" xr:uid="{00000000-0005-0000-0000-000060240000}"/>
    <cellStyle name="Commentaire 2 2 8 2 7" xfId="4760" xr:uid="{00000000-0005-0000-0000-000061240000}"/>
    <cellStyle name="Commentaire 2 2 8 2 7 2" xfId="25254" xr:uid="{00000000-0005-0000-0000-000062240000}"/>
    <cellStyle name="Commentaire 2 2 8 2 8" xfId="4761" xr:uid="{00000000-0005-0000-0000-000063240000}"/>
    <cellStyle name="Commentaire 2 2 8 2 8 2" xfId="25255" xr:uid="{00000000-0005-0000-0000-000064240000}"/>
    <cellStyle name="Commentaire 2 2 8 2 9" xfId="25248" xr:uid="{00000000-0005-0000-0000-000065240000}"/>
    <cellStyle name="Commentaire 2 2 8 3" xfId="4762" xr:uid="{00000000-0005-0000-0000-000066240000}"/>
    <cellStyle name="Commentaire 2 2 8 3 2" xfId="4763" xr:uid="{00000000-0005-0000-0000-000067240000}"/>
    <cellStyle name="Commentaire 2 2 8 3 2 2" xfId="25257" xr:uid="{00000000-0005-0000-0000-000068240000}"/>
    <cellStyle name="Commentaire 2 2 8 3 3" xfId="4764" xr:uid="{00000000-0005-0000-0000-000069240000}"/>
    <cellStyle name="Commentaire 2 2 8 3 3 2" xfId="25258" xr:uid="{00000000-0005-0000-0000-00006A240000}"/>
    <cellStyle name="Commentaire 2 2 8 3 4" xfId="4765" xr:uid="{00000000-0005-0000-0000-00006B240000}"/>
    <cellStyle name="Commentaire 2 2 8 3 4 2" xfId="25259" xr:uid="{00000000-0005-0000-0000-00006C240000}"/>
    <cellStyle name="Commentaire 2 2 8 3 5" xfId="4766" xr:uid="{00000000-0005-0000-0000-00006D240000}"/>
    <cellStyle name="Commentaire 2 2 8 3 5 2" xfId="25260" xr:uid="{00000000-0005-0000-0000-00006E240000}"/>
    <cellStyle name="Commentaire 2 2 8 3 6" xfId="4767" xr:uid="{00000000-0005-0000-0000-00006F240000}"/>
    <cellStyle name="Commentaire 2 2 8 3 6 2" xfId="25261" xr:uid="{00000000-0005-0000-0000-000070240000}"/>
    <cellStyle name="Commentaire 2 2 8 3 7" xfId="4768" xr:uid="{00000000-0005-0000-0000-000071240000}"/>
    <cellStyle name="Commentaire 2 2 8 3 7 2" xfId="25262" xr:uid="{00000000-0005-0000-0000-000072240000}"/>
    <cellStyle name="Commentaire 2 2 8 3 8" xfId="25256" xr:uid="{00000000-0005-0000-0000-000073240000}"/>
    <cellStyle name="Commentaire 2 2 8 4" xfId="4769" xr:uid="{00000000-0005-0000-0000-000074240000}"/>
    <cellStyle name="Commentaire 2 2 8 4 2" xfId="4770" xr:uid="{00000000-0005-0000-0000-000075240000}"/>
    <cellStyle name="Commentaire 2 2 8 4 2 2" xfId="25264" xr:uid="{00000000-0005-0000-0000-000076240000}"/>
    <cellStyle name="Commentaire 2 2 8 4 3" xfId="25263" xr:uid="{00000000-0005-0000-0000-000077240000}"/>
    <cellStyle name="Commentaire 2 2 8 5" xfId="4771" xr:uid="{00000000-0005-0000-0000-000078240000}"/>
    <cellStyle name="Commentaire 2 2 8 5 2" xfId="25265" xr:uid="{00000000-0005-0000-0000-000079240000}"/>
    <cellStyle name="Commentaire 2 2 8 6" xfId="4772" xr:uid="{00000000-0005-0000-0000-00007A240000}"/>
    <cellStyle name="Commentaire 2 2 8 6 2" xfId="25266" xr:uid="{00000000-0005-0000-0000-00007B240000}"/>
    <cellStyle name="Commentaire 2 2 8 7" xfId="4773" xr:uid="{00000000-0005-0000-0000-00007C240000}"/>
    <cellStyle name="Commentaire 2 2 8 7 2" xfId="25267" xr:uid="{00000000-0005-0000-0000-00007D240000}"/>
    <cellStyle name="Commentaire 2 2 8 8" xfId="4774" xr:uid="{00000000-0005-0000-0000-00007E240000}"/>
    <cellStyle name="Commentaire 2 2 8 8 2" xfId="25268" xr:uid="{00000000-0005-0000-0000-00007F240000}"/>
    <cellStyle name="Commentaire 2 2 8 9" xfId="4775" xr:uid="{00000000-0005-0000-0000-000080240000}"/>
    <cellStyle name="Commentaire 2 2 8 9 2" xfId="25269" xr:uid="{00000000-0005-0000-0000-000081240000}"/>
    <cellStyle name="Commentaire 2 2 9" xfId="4776" xr:uid="{00000000-0005-0000-0000-000082240000}"/>
    <cellStyle name="Commentaire 2 2 9 10" xfId="4777" xr:uid="{00000000-0005-0000-0000-000083240000}"/>
    <cellStyle name="Commentaire 2 2 9 10 2" xfId="25271" xr:uid="{00000000-0005-0000-0000-000084240000}"/>
    <cellStyle name="Commentaire 2 2 9 11" xfId="4778" xr:uid="{00000000-0005-0000-0000-000085240000}"/>
    <cellStyle name="Commentaire 2 2 9 11 2" xfId="25272" xr:uid="{00000000-0005-0000-0000-000086240000}"/>
    <cellStyle name="Commentaire 2 2 9 12" xfId="25270" xr:uid="{00000000-0005-0000-0000-000087240000}"/>
    <cellStyle name="Commentaire 2 2 9 2" xfId="4779" xr:uid="{00000000-0005-0000-0000-000088240000}"/>
    <cellStyle name="Commentaire 2 2 9 2 2" xfId="4780" xr:uid="{00000000-0005-0000-0000-000089240000}"/>
    <cellStyle name="Commentaire 2 2 9 2 2 2" xfId="25274" xr:uid="{00000000-0005-0000-0000-00008A240000}"/>
    <cellStyle name="Commentaire 2 2 9 2 3" xfId="4781" xr:uid="{00000000-0005-0000-0000-00008B240000}"/>
    <cellStyle name="Commentaire 2 2 9 2 3 2" xfId="25275" xr:uid="{00000000-0005-0000-0000-00008C240000}"/>
    <cellStyle name="Commentaire 2 2 9 2 4" xfId="4782" xr:uid="{00000000-0005-0000-0000-00008D240000}"/>
    <cellStyle name="Commentaire 2 2 9 2 4 2" xfId="25276" xr:uid="{00000000-0005-0000-0000-00008E240000}"/>
    <cellStyle name="Commentaire 2 2 9 2 5" xfId="4783" xr:uid="{00000000-0005-0000-0000-00008F240000}"/>
    <cellStyle name="Commentaire 2 2 9 2 5 2" xfId="25277" xr:uid="{00000000-0005-0000-0000-000090240000}"/>
    <cellStyle name="Commentaire 2 2 9 2 6" xfId="4784" xr:uid="{00000000-0005-0000-0000-000091240000}"/>
    <cellStyle name="Commentaire 2 2 9 2 6 2" xfId="25278" xr:uid="{00000000-0005-0000-0000-000092240000}"/>
    <cellStyle name="Commentaire 2 2 9 2 7" xfId="4785" xr:uid="{00000000-0005-0000-0000-000093240000}"/>
    <cellStyle name="Commentaire 2 2 9 2 7 2" xfId="25279" xr:uid="{00000000-0005-0000-0000-000094240000}"/>
    <cellStyle name="Commentaire 2 2 9 2 8" xfId="4786" xr:uid="{00000000-0005-0000-0000-000095240000}"/>
    <cellStyle name="Commentaire 2 2 9 2 8 2" xfId="25280" xr:uid="{00000000-0005-0000-0000-000096240000}"/>
    <cellStyle name="Commentaire 2 2 9 2 9" xfId="25273" xr:uid="{00000000-0005-0000-0000-000097240000}"/>
    <cellStyle name="Commentaire 2 2 9 3" xfId="4787" xr:uid="{00000000-0005-0000-0000-000098240000}"/>
    <cellStyle name="Commentaire 2 2 9 3 2" xfId="4788" xr:uid="{00000000-0005-0000-0000-000099240000}"/>
    <cellStyle name="Commentaire 2 2 9 3 2 2" xfId="25282" xr:uid="{00000000-0005-0000-0000-00009A240000}"/>
    <cellStyle name="Commentaire 2 2 9 3 3" xfId="4789" xr:uid="{00000000-0005-0000-0000-00009B240000}"/>
    <cellStyle name="Commentaire 2 2 9 3 3 2" xfId="25283" xr:uid="{00000000-0005-0000-0000-00009C240000}"/>
    <cellStyle name="Commentaire 2 2 9 3 4" xfId="4790" xr:uid="{00000000-0005-0000-0000-00009D240000}"/>
    <cellStyle name="Commentaire 2 2 9 3 4 2" xfId="25284" xr:uid="{00000000-0005-0000-0000-00009E240000}"/>
    <cellStyle name="Commentaire 2 2 9 3 5" xfId="4791" xr:uid="{00000000-0005-0000-0000-00009F240000}"/>
    <cellStyle name="Commentaire 2 2 9 3 5 2" xfId="25285" xr:uid="{00000000-0005-0000-0000-0000A0240000}"/>
    <cellStyle name="Commentaire 2 2 9 3 6" xfId="4792" xr:uid="{00000000-0005-0000-0000-0000A1240000}"/>
    <cellStyle name="Commentaire 2 2 9 3 6 2" xfId="25286" xr:uid="{00000000-0005-0000-0000-0000A2240000}"/>
    <cellStyle name="Commentaire 2 2 9 3 7" xfId="4793" xr:uid="{00000000-0005-0000-0000-0000A3240000}"/>
    <cellStyle name="Commentaire 2 2 9 3 7 2" xfId="25287" xr:uid="{00000000-0005-0000-0000-0000A4240000}"/>
    <cellStyle name="Commentaire 2 2 9 3 8" xfId="25281" xr:uid="{00000000-0005-0000-0000-0000A5240000}"/>
    <cellStyle name="Commentaire 2 2 9 4" xfId="4794" xr:uid="{00000000-0005-0000-0000-0000A6240000}"/>
    <cellStyle name="Commentaire 2 2 9 4 2" xfId="4795" xr:uid="{00000000-0005-0000-0000-0000A7240000}"/>
    <cellStyle name="Commentaire 2 2 9 4 2 2" xfId="25289" xr:uid="{00000000-0005-0000-0000-0000A8240000}"/>
    <cellStyle name="Commentaire 2 2 9 4 3" xfId="25288" xr:uid="{00000000-0005-0000-0000-0000A9240000}"/>
    <cellStyle name="Commentaire 2 2 9 5" xfId="4796" xr:uid="{00000000-0005-0000-0000-0000AA240000}"/>
    <cellStyle name="Commentaire 2 2 9 5 2" xfId="25290" xr:uid="{00000000-0005-0000-0000-0000AB240000}"/>
    <cellStyle name="Commentaire 2 2 9 6" xfId="4797" xr:uid="{00000000-0005-0000-0000-0000AC240000}"/>
    <cellStyle name="Commentaire 2 2 9 6 2" xfId="25291" xr:uid="{00000000-0005-0000-0000-0000AD240000}"/>
    <cellStyle name="Commentaire 2 2 9 7" xfId="4798" xr:uid="{00000000-0005-0000-0000-0000AE240000}"/>
    <cellStyle name="Commentaire 2 2 9 7 2" xfId="25292" xr:uid="{00000000-0005-0000-0000-0000AF240000}"/>
    <cellStyle name="Commentaire 2 2 9 8" xfId="4799" xr:uid="{00000000-0005-0000-0000-0000B0240000}"/>
    <cellStyle name="Commentaire 2 2 9 8 2" xfId="25293" xr:uid="{00000000-0005-0000-0000-0000B1240000}"/>
    <cellStyle name="Commentaire 2 2 9 9" xfId="4800" xr:uid="{00000000-0005-0000-0000-0000B2240000}"/>
    <cellStyle name="Commentaire 2 2 9 9 2" xfId="25294" xr:uid="{00000000-0005-0000-0000-0000B3240000}"/>
    <cellStyle name="Commentaire 2 20" xfId="4801" xr:uid="{00000000-0005-0000-0000-0000B4240000}"/>
    <cellStyle name="Commentaire 2 20 2" xfId="25295" xr:uid="{00000000-0005-0000-0000-0000B5240000}"/>
    <cellStyle name="Commentaire 2 21" xfId="4802" xr:uid="{00000000-0005-0000-0000-0000B6240000}"/>
    <cellStyle name="Commentaire 2 21 2" xfId="25296" xr:uid="{00000000-0005-0000-0000-0000B7240000}"/>
    <cellStyle name="Commentaire 2 22" xfId="20478" xr:uid="{00000000-0005-0000-0000-0000B8240000}"/>
    <cellStyle name="Commentaire 2 3" xfId="4803" xr:uid="{00000000-0005-0000-0000-0000B9240000}"/>
    <cellStyle name="Commentaire 2 3 10" xfId="4804" xr:uid="{00000000-0005-0000-0000-0000BA240000}"/>
    <cellStyle name="Commentaire 2 3 10 2" xfId="25297" xr:uid="{00000000-0005-0000-0000-0000BB240000}"/>
    <cellStyle name="Commentaire 2 3 11" xfId="4805" xr:uid="{00000000-0005-0000-0000-0000BC240000}"/>
    <cellStyle name="Commentaire 2 3 11 2" xfId="25298" xr:uid="{00000000-0005-0000-0000-0000BD240000}"/>
    <cellStyle name="Commentaire 2 3 12" xfId="4806" xr:uid="{00000000-0005-0000-0000-0000BE240000}"/>
    <cellStyle name="Commentaire 2 3 12 2" xfId="25299" xr:uid="{00000000-0005-0000-0000-0000BF240000}"/>
    <cellStyle name="Commentaire 2 3 13" xfId="4807" xr:uid="{00000000-0005-0000-0000-0000C0240000}"/>
    <cellStyle name="Commentaire 2 3 13 2" xfId="25300" xr:uid="{00000000-0005-0000-0000-0000C1240000}"/>
    <cellStyle name="Commentaire 2 3 14" xfId="4808" xr:uid="{00000000-0005-0000-0000-0000C2240000}"/>
    <cellStyle name="Commentaire 2 3 14 2" xfId="25301" xr:uid="{00000000-0005-0000-0000-0000C3240000}"/>
    <cellStyle name="Commentaire 2 3 15" xfId="20480" xr:uid="{00000000-0005-0000-0000-0000C4240000}"/>
    <cellStyle name="Commentaire 2 3 2" xfId="4809" xr:uid="{00000000-0005-0000-0000-0000C5240000}"/>
    <cellStyle name="Commentaire 2 3 2 10" xfId="4810" xr:uid="{00000000-0005-0000-0000-0000C6240000}"/>
    <cellStyle name="Commentaire 2 3 2 10 2" xfId="25303" xr:uid="{00000000-0005-0000-0000-0000C7240000}"/>
    <cellStyle name="Commentaire 2 3 2 11" xfId="4811" xr:uid="{00000000-0005-0000-0000-0000C8240000}"/>
    <cellStyle name="Commentaire 2 3 2 11 2" xfId="25304" xr:uid="{00000000-0005-0000-0000-0000C9240000}"/>
    <cellStyle name="Commentaire 2 3 2 12" xfId="25302" xr:uid="{00000000-0005-0000-0000-0000CA240000}"/>
    <cellStyle name="Commentaire 2 3 2 2" xfId="4812" xr:uid="{00000000-0005-0000-0000-0000CB240000}"/>
    <cellStyle name="Commentaire 2 3 2 2 2" xfId="4813" xr:uid="{00000000-0005-0000-0000-0000CC240000}"/>
    <cellStyle name="Commentaire 2 3 2 2 2 2" xfId="25306" xr:uid="{00000000-0005-0000-0000-0000CD240000}"/>
    <cellStyle name="Commentaire 2 3 2 2 3" xfId="4814" xr:uid="{00000000-0005-0000-0000-0000CE240000}"/>
    <cellStyle name="Commentaire 2 3 2 2 3 2" xfId="25307" xr:uid="{00000000-0005-0000-0000-0000CF240000}"/>
    <cellStyle name="Commentaire 2 3 2 2 4" xfId="4815" xr:uid="{00000000-0005-0000-0000-0000D0240000}"/>
    <cellStyle name="Commentaire 2 3 2 2 4 2" xfId="25308" xr:uid="{00000000-0005-0000-0000-0000D1240000}"/>
    <cellStyle name="Commentaire 2 3 2 2 5" xfId="4816" xr:uid="{00000000-0005-0000-0000-0000D2240000}"/>
    <cellStyle name="Commentaire 2 3 2 2 5 2" xfId="25309" xr:uid="{00000000-0005-0000-0000-0000D3240000}"/>
    <cellStyle name="Commentaire 2 3 2 2 6" xfId="4817" xr:uid="{00000000-0005-0000-0000-0000D4240000}"/>
    <cellStyle name="Commentaire 2 3 2 2 6 2" xfId="25310" xr:uid="{00000000-0005-0000-0000-0000D5240000}"/>
    <cellStyle name="Commentaire 2 3 2 2 7" xfId="4818" xr:uid="{00000000-0005-0000-0000-0000D6240000}"/>
    <cellStyle name="Commentaire 2 3 2 2 7 2" xfId="25311" xr:uid="{00000000-0005-0000-0000-0000D7240000}"/>
    <cellStyle name="Commentaire 2 3 2 2 8" xfId="4819" xr:uid="{00000000-0005-0000-0000-0000D8240000}"/>
    <cellStyle name="Commentaire 2 3 2 2 8 2" xfId="25312" xr:uid="{00000000-0005-0000-0000-0000D9240000}"/>
    <cellStyle name="Commentaire 2 3 2 2 9" xfId="25305" xr:uid="{00000000-0005-0000-0000-0000DA240000}"/>
    <cellStyle name="Commentaire 2 3 2 3" xfId="4820" xr:uid="{00000000-0005-0000-0000-0000DB240000}"/>
    <cellStyle name="Commentaire 2 3 2 3 2" xfId="4821" xr:uid="{00000000-0005-0000-0000-0000DC240000}"/>
    <cellStyle name="Commentaire 2 3 2 3 2 2" xfId="25314" xr:uid="{00000000-0005-0000-0000-0000DD240000}"/>
    <cellStyle name="Commentaire 2 3 2 3 3" xfId="4822" xr:uid="{00000000-0005-0000-0000-0000DE240000}"/>
    <cellStyle name="Commentaire 2 3 2 3 3 2" xfId="25315" xr:uid="{00000000-0005-0000-0000-0000DF240000}"/>
    <cellStyle name="Commentaire 2 3 2 3 4" xfId="4823" xr:uid="{00000000-0005-0000-0000-0000E0240000}"/>
    <cellStyle name="Commentaire 2 3 2 3 4 2" xfId="25316" xr:uid="{00000000-0005-0000-0000-0000E1240000}"/>
    <cellStyle name="Commentaire 2 3 2 3 5" xfId="4824" xr:uid="{00000000-0005-0000-0000-0000E2240000}"/>
    <cellStyle name="Commentaire 2 3 2 3 5 2" xfId="25317" xr:uid="{00000000-0005-0000-0000-0000E3240000}"/>
    <cellStyle name="Commentaire 2 3 2 3 6" xfId="4825" xr:uid="{00000000-0005-0000-0000-0000E4240000}"/>
    <cellStyle name="Commentaire 2 3 2 3 6 2" xfId="25318" xr:uid="{00000000-0005-0000-0000-0000E5240000}"/>
    <cellStyle name="Commentaire 2 3 2 3 7" xfId="4826" xr:uid="{00000000-0005-0000-0000-0000E6240000}"/>
    <cellStyle name="Commentaire 2 3 2 3 7 2" xfId="25319" xr:uid="{00000000-0005-0000-0000-0000E7240000}"/>
    <cellStyle name="Commentaire 2 3 2 3 8" xfId="25313" xr:uid="{00000000-0005-0000-0000-0000E8240000}"/>
    <cellStyle name="Commentaire 2 3 2 4" xfId="4827" xr:uid="{00000000-0005-0000-0000-0000E9240000}"/>
    <cellStyle name="Commentaire 2 3 2 4 2" xfId="4828" xr:uid="{00000000-0005-0000-0000-0000EA240000}"/>
    <cellStyle name="Commentaire 2 3 2 4 2 2" xfId="25321" xr:uid="{00000000-0005-0000-0000-0000EB240000}"/>
    <cellStyle name="Commentaire 2 3 2 4 3" xfId="25320" xr:uid="{00000000-0005-0000-0000-0000EC240000}"/>
    <cellStyle name="Commentaire 2 3 2 5" xfId="4829" xr:uid="{00000000-0005-0000-0000-0000ED240000}"/>
    <cellStyle name="Commentaire 2 3 2 5 2" xfId="25322" xr:uid="{00000000-0005-0000-0000-0000EE240000}"/>
    <cellStyle name="Commentaire 2 3 2 6" xfId="4830" xr:uid="{00000000-0005-0000-0000-0000EF240000}"/>
    <cellStyle name="Commentaire 2 3 2 6 2" xfId="25323" xr:uid="{00000000-0005-0000-0000-0000F0240000}"/>
    <cellStyle name="Commentaire 2 3 2 7" xfId="4831" xr:uid="{00000000-0005-0000-0000-0000F1240000}"/>
    <cellStyle name="Commentaire 2 3 2 7 2" xfId="25324" xr:uid="{00000000-0005-0000-0000-0000F2240000}"/>
    <cellStyle name="Commentaire 2 3 2 8" xfId="4832" xr:uid="{00000000-0005-0000-0000-0000F3240000}"/>
    <cellStyle name="Commentaire 2 3 2 8 2" xfId="25325" xr:uid="{00000000-0005-0000-0000-0000F4240000}"/>
    <cellStyle name="Commentaire 2 3 2 9" xfId="4833" xr:uid="{00000000-0005-0000-0000-0000F5240000}"/>
    <cellStyle name="Commentaire 2 3 2 9 2" xfId="25326" xr:uid="{00000000-0005-0000-0000-0000F6240000}"/>
    <cellStyle name="Commentaire 2 3 3" xfId="4834" xr:uid="{00000000-0005-0000-0000-0000F7240000}"/>
    <cellStyle name="Commentaire 2 3 3 10" xfId="4835" xr:uid="{00000000-0005-0000-0000-0000F8240000}"/>
    <cellStyle name="Commentaire 2 3 3 10 2" xfId="25328" xr:uid="{00000000-0005-0000-0000-0000F9240000}"/>
    <cellStyle name="Commentaire 2 3 3 11" xfId="4836" xr:uid="{00000000-0005-0000-0000-0000FA240000}"/>
    <cellStyle name="Commentaire 2 3 3 11 2" xfId="25329" xr:uid="{00000000-0005-0000-0000-0000FB240000}"/>
    <cellStyle name="Commentaire 2 3 3 12" xfId="25327" xr:uid="{00000000-0005-0000-0000-0000FC240000}"/>
    <cellStyle name="Commentaire 2 3 3 2" xfId="4837" xr:uid="{00000000-0005-0000-0000-0000FD240000}"/>
    <cellStyle name="Commentaire 2 3 3 2 2" xfId="4838" xr:uid="{00000000-0005-0000-0000-0000FE240000}"/>
    <cellStyle name="Commentaire 2 3 3 2 2 2" xfId="25331" xr:uid="{00000000-0005-0000-0000-0000FF240000}"/>
    <cellStyle name="Commentaire 2 3 3 2 3" xfId="4839" xr:uid="{00000000-0005-0000-0000-000000250000}"/>
    <cellStyle name="Commentaire 2 3 3 2 3 2" xfId="25332" xr:uid="{00000000-0005-0000-0000-000001250000}"/>
    <cellStyle name="Commentaire 2 3 3 2 4" xfId="4840" xr:uid="{00000000-0005-0000-0000-000002250000}"/>
    <cellStyle name="Commentaire 2 3 3 2 4 2" xfId="25333" xr:uid="{00000000-0005-0000-0000-000003250000}"/>
    <cellStyle name="Commentaire 2 3 3 2 5" xfId="4841" xr:uid="{00000000-0005-0000-0000-000004250000}"/>
    <cellStyle name="Commentaire 2 3 3 2 5 2" xfId="25334" xr:uid="{00000000-0005-0000-0000-000005250000}"/>
    <cellStyle name="Commentaire 2 3 3 2 6" xfId="4842" xr:uid="{00000000-0005-0000-0000-000006250000}"/>
    <cellStyle name="Commentaire 2 3 3 2 6 2" xfId="25335" xr:uid="{00000000-0005-0000-0000-000007250000}"/>
    <cellStyle name="Commentaire 2 3 3 2 7" xfId="4843" xr:uid="{00000000-0005-0000-0000-000008250000}"/>
    <cellStyle name="Commentaire 2 3 3 2 7 2" xfId="25336" xr:uid="{00000000-0005-0000-0000-000009250000}"/>
    <cellStyle name="Commentaire 2 3 3 2 8" xfId="4844" xr:uid="{00000000-0005-0000-0000-00000A250000}"/>
    <cellStyle name="Commentaire 2 3 3 2 8 2" xfId="25337" xr:uid="{00000000-0005-0000-0000-00000B250000}"/>
    <cellStyle name="Commentaire 2 3 3 2 9" xfId="25330" xr:uid="{00000000-0005-0000-0000-00000C250000}"/>
    <cellStyle name="Commentaire 2 3 3 3" xfId="4845" xr:uid="{00000000-0005-0000-0000-00000D250000}"/>
    <cellStyle name="Commentaire 2 3 3 3 2" xfId="4846" xr:uid="{00000000-0005-0000-0000-00000E250000}"/>
    <cellStyle name="Commentaire 2 3 3 3 2 2" xfId="25339" xr:uid="{00000000-0005-0000-0000-00000F250000}"/>
    <cellStyle name="Commentaire 2 3 3 3 3" xfId="4847" xr:uid="{00000000-0005-0000-0000-000010250000}"/>
    <cellStyle name="Commentaire 2 3 3 3 3 2" xfId="25340" xr:uid="{00000000-0005-0000-0000-000011250000}"/>
    <cellStyle name="Commentaire 2 3 3 3 4" xfId="4848" xr:uid="{00000000-0005-0000-0000-000012250000}"/>
    <cellStyle name="Commentaire 2 3 3 3 4 2" xfId="25341" xr:uid="{00000000-0005-0000-0000-000013250000}"/>
    <cellStyle name="Commentaire 2 3 3 3 5" xfId="4849" xr:uid="{00000000-0005-0000-0000-000014250000}"/>
    <cellStyle name="Commentaire 2 3 3 3 5 2" xfId="25342" xr:uid="{00000000-0005-0000-0000-000015250000}"/>
    <cellStyle name="Commentaire 2 3 3 3 6" xfId="4850" xr:uid="{00000000-0005-0000-0000-000016250000}"/>
    <cellStyle name="Commentaire 2 3 3 3 6 2" xfId="25343" xr:uid="{00000000-0005-0000-0000-000017250000}"/>
    <cellStyle name="Commentaire 2 3 3 3 7" xfId="4851" xr:uid="{00000000-0005-0000-0000-000018250000}"/>
    <cellStyle name="Commentaire 2 3 3 3 7 2" xfId="25344" xr:uid="{00000000-0005-0000-0000-000019250000}"/>
    <cellStyle name="Commentaire 2 3 3 3 8" xfId="25338" xr:uid="{00000000-0005-0000-0000-00001A250000}"/>
    <cellStyle name="Commentaire 2 3 3 4" xfId="4852" xr:uid="{00000000-0005-0000-0000-00001B250000}"/>
    <cellStyle name="Commentaire 2 3 3 4 2" xfId="4853" xr:uid="{00000000-0005-0000-0000-00001C250000}"/>
    <cellStyle name="Commentaire 2 3 3 4 2 2" xfId="25346" xr:uid="{00000000-0005-0000-0000-00001D250000}"/>
    <cellStyle name="Commentaire 2 3 3 4 3" xfId="25345" xr:uid="{00000000-0005-0000-0000-00001E250000}"/>
    <cellStyle name="Commentaire 2 3 3 5" xfId="4854" xr:uid="{00000000-0005-0000-0000-00001F250000}"/>
    <cellStyle name="Commentaire 2 3 3 5 2" xfId="25347" xr:uid="{00000000-0005-0000-0000-000020250000}"/>
    <cellStyle name="Commentaire 2 3 3 6" xfId="4855" xr:uid="{00000000-0005-0000-0000-000021250000}"/>
    <cellStyle name="Commentaire 2 3 3 6 2" xfId="25348" xr:uid="{00000000-0005-0000-0000-000022250000}"/>
    <cellStyle name="Commentaire 2 3 3 7" xfId="4856" xr:uid="{00000000-0005-0000-0000-000023250000}"/>
    <cellStyle name="Commentaire 2 3 3 7 2" xfId="25349" xr:uid="{00000000-0005-0000-0000-000024250000}"/>
    <cellStyle name="Commentaire 2 3 3 8" xfId="4857" xr:uid="{00000000-0005-0000-0000-000025250000}"/>
    <cellStyle name="Commentaire 2 3 3 8 2" xfId="25350" xr:uid="{00000000-0005-0000-0000-000026250000}"/>
    <cellStyle name="Commentaire 2 3 3 9" xfId="4858" xr:uid="{00000000-0005-0000-0000-000027250000}"/>
    <cellStyle name="Commentaire 2 3 3 9 2" xfId="25351" xr:uid="{00000000-0005-0000-0000-000028250000}"/>
    <cellStyle name="Commentaire 2 3 4" xfId="4859" xr:uid="{00000000-0005-0000-0000-000029250000}"/>
    <cellStyle name="Commentaire 2 3 4 10" xfId="4860" xr:uid="{00000000-0005-0000-0000-00002A250000}"/>
    <cellStyle name="Commentaire 2 3 4 10 2" xfId="25353" xr:uid="{00000000-0005-0000-0000-00002B250000}"/>
    <cellStyle name="Commentaire 2 3 4 11" xfId="4861" xr:uid="{00000000-0005-0000-0000-00002C250000}"/>
    <cellStyle name="Commentaire 2 3 4 11 2" xfId="25354" xr:uid="{00000000-0005-0000-0000-00002D250000}"/>
    <cellStyle name="Commentaire 2 3 4 12" xfId="25352" xr:uid="{00000000-0005-0000-0000-00002E250000}"/>
    <cellStyle name="Commentaire 2 3 4 2" xfId="4862" xr:uid="{00000000-0005-0000-0000-00002F250000}"/>
    <cellStyle name="Commentaire 2 3 4 2 2" xfId="4863" xr:uid="{00000000-0005-0000-0000-000030250000}"/>
    <cellStyle name="Commentaire 2 3 4 2 2 2" xfId="25356" xr:uid="{00000000-0005-0000-0000-000031250000}"/>
    <cellStyle name="Commentaire 2 3 4 2 3" xfId="4864" xr:uid="{00000000-0005-0000-0000-000032250000}"/>
    <cellStyle name="Commentaire 2 3 4 2 3 2" xfId="25357" xr:uid="{00000000-0005-0000-0000-000033250000}"/>
    <cellStyle name="Commentaire 2 3 4 2 4" xfId="4865" xr:uid="{00000000-0005-0000-0000-000034250000}"/>
    <cellStyle name="Commentaire 2 3 4 2 4 2" xfId="25358" xr:uid="{00000000-0005-0000-0000-000035250000}"/>
    <cellStyle name="Commentaire 2 3 4 2 5" xfId="4866" xr:uid="{00000000-0005-0000-0000-000036250000}"/>
    <cellStyle name="Commentaire 2 3 4 2 5 2" xfId="25359" xr:uid="{00000000-0005-0000-0000-000037250000}"/>
    <cellStyle name="Commentaire 2 3 4 2 6" xfId="4867" xr:uid="{00000000-0005-0000-0000-000038250000}"/>
    <cellStyle name="Commentaire 2 3 4 2 6 2" xfId="25360" xr:uid="{00000000-0005-0000-0000-000039250000}"/>
    <cellStyle name="Commentaire 2 3 4 2 7" xfId="4868" xr:uid="{00000000-0005-0000-0000-00003A250000}"/>
    <cellStyle name="Commentaire 2 3 4 2 7 2" xfId="25361" xr:uid="{00000000-0005-0000-0000-00003B250000}"/>
    <cellStyle name="Commentaire 2 3 4 2 8" xfId="4869" xr:uid="{00000000-0005-0000-0000-00003C250000}"/>
    <cellStyle name="Commentaire 2 3 4 2 8 2" xfId="25362" xr:uid="{00000000-0005-0000-0000-00003D250000}"/>
    <cellStyle name="Commentaire 2 3 4 2 9" xfId="25355" xr:uid="{00000000-0005-0000-0000-00003E250000}"/>
    <cellStyle name="Commentaire 2 3 4 3" xfId="4870" xr:uid="{00000000-0005-0000-0000-00003F250000}"/>
    <cellStyle name="Commentaire 2 3 4 3 2" xfId="4871" xr:uid="{00000000-0005-0000-0000-000040250000}"/>
    <cellStyle name="Commentaire 2 3 4 3 2 2" xfId="25364" xr:uid="{00000000-0005-0000-0000-000041250000}"/>
    <cellStyle name="Commentaire 2 3 4 3 3" xfId="4872" xr:uid="{00000000-0005-0000-0000-000042250000}"/>
    <cellStyle name="Commentaire 2 3 4 3 3 2" xfId="25365" xr:uid="{00000000-0005-0000-0000-000043250000}"/>
    <cellStyle name="Commentaire 2 3 4 3 4" xfId="4873" xr:uid="{00000000-0005-0000-0000-000044250000}"/>
    <cellStyle name="Commentaire 2 3 4 3 4 2" xfId="25366" xr:uid="{00000000-0005-0000-0000-000045250000}"/>
    <cellStyle name="Commentaire 2 3 4 3 5" xfId="4874" xr:uid="{00000000-0005-0000-0000-000046250000}"/>
    <cellStyle name="Commentaire 2 3 4 3 5 2" xfId="25367" xr:uid="{00000000-0005-0000-0000-000047250000}"/>
    <cellStyle name="Commentaire 2 3 4 3 6" xfId="4875" xr:uid="{00000000-0005-0000-0000-000048250000}"/>
    <cellStyle name="Commentaire 2 3 4 3 6 2" xfId="25368" xr:uid="{00000000-0005-0000-0000-000049250000}"/>
    <cellStyle name="Commentaire 2 3 4 3 7" xfId="4876" xr:uid="{00000000-0005-0000-0000-00004A250000}"/>
    <cellStyle name="Commentaire 2 3 4 3 7 2" xfId="25369" xr:uid="{00000000-0005-0000-0000-00004B250000}"/>
    <cellStyle name="Commentaire 2 3 4 3 8" xfId="25363" xr:uid="{00000000-0005-0000-0000-00004C250000}"/>
    <cellStyle name="Commentaire 2 3 4 4" xfId="4877" xr:uid="{00000000-0005-0000-0000-00004D250000}"/>
    <cellStyle name="Commentaire 2 3 4 4 2" xfId="4878" xr:uid="{00000000-0005-0000-0000-00004E250000}"/>
    <cellStyle name="Commentaire 2 3 4 4 2 2" xfId="25371" xr:uid="{00000000-0005-0000-0000-00004F250000}"/>
    <cellStyle name="Commentaire 2 3 4 4 3" xfId="25370" xr:uid="{00000000-0005-0000-0000-000050250000}"/>
    <cellStyle name="Commentaire 2 3 4 5" xfId="4879" xr:uid="{00000000-0005-0000-0000-000051250000}"/>
    <cellStyle name="Commentaire 2 3 4 5 2" xfId="25372" xr:uid="{00000000-0005-0000-0000-000052250000}"/>
    <cellStyle name="Commentaire 2 3 4 6" xfId="4880" xr:uid="{00000000-0005-0000-0000-000053250000}"/>
    <cellStyle name="Commentaire 2 3 4 6 2" xfId="25373" xr:uid="{00000000-0005-0000-0000-000054250000}"/>
    <cellStyle name="Commentaire 2 3 4 7" xfId="4881" xr:uid="{00000000-0005-0000-0000-000055250000}"/>
    <cellStyle name="Commentaire 2 3 4 7 2" xfId="25374" xr:uid="{00000000-0005-0000-0000-000056250000}"/>
    <cellStyle name="Commentaire 2 3 4 8" xfId="4882" xr:uid="{00000000-0005-0000-0000-000057250000}"/>
    <cellStyle name="Commentaire 2 3 4 8 2" xfId="25375" xr:uid="{00000000-0005-0000-0000-000058250000}"/>
    <cellStyle name="Commentaire 2 3 4 9" xfId="4883" xr:uid="{00000000-0005-0000-0000-000059250000}"/>
    <cellStyle name="Commentaire 2 3 4 9 2" xfId="25376" xr:uid="{00000000-0005-0000-0000-00005A250000}"/>
    <cellStyle name="Commentaire 2 3 5" xfId="4884" xr:uid="{00000000-0005-0000-0000-00005B250000}"/>
    <cellStyle name="Commentaire 2 3 5 2" xfId="4885" xr:uid="{00000000-0005-0000-0000-00005C250000}"/>
    <cellStyle name="Commentaire 2 3 5 2 2" xfId="25378" xr:uid="{00000000-0005-0000-0000-00005D250000}"/>
    <cellStyle name="Commentaire 2 3 5 3" xfId="4886" xr:uid="{00000000-0005-0000-0000-00005E250000}"/>
    <cellStyle name="Commentaire 2 3 5 3 2" xfId="25379" xr:uid="{00000000-0005-0000-0000-00005F250000}"/>
    <cellStyle name="Commentaire 2 3 5 4" xfId="4887" xr:uid="{00000000-0005-0000-0000-000060250000}"/>
    <cellStyle name="Commentaire 2 3 5 4 2" xfId="25380" xr:uid="{00000000-0005-0000-0000-000061250000}"/>
    <cellStyle name="Commentaire 2 3 5 5" xfId="4888" xr:uid="{00000000-0005-0000-0000-000062250000}"/>
    <cellStyle name="Commentaire 2 3 5 5 2" xfId="25381" xr:uid="{00000000-0005-0000-0000-000063250000}"/>
    <cellStyle name="Commentaire 2 3 5 6" xfId="4889" xr:uid="{00000000-0005-0000-0000-000064250000}"/>
    <cellStyle name="Commentaire 2 3 5 6 2" xfId="25382" xr:uid="{00000000-0005-0000-0000-000065250000}"/>
    <cellStyle name="Commentaire 2 3 5 7" xfId="4890" xr:uid="{00000000-0005-0000-0000-000066250000}"/>
    <cellStyle name="Commentaire 2 3 5 7 2" xfId="25383" xr:uid="{00000000-0005-0000-0000-000067250000}"/>
    <cellStyle name="Commentaire 2 3 5 8" xfId="4891" xr:uid="{00000000-0005-0000-0000-000068250000}"/>
    <cellStyle name="Commentaire 2 3 5 8 2" xfId="25384" xr:uid="{00000000-0005-0000-0000-000069250000}"/>
    <cellStyle name="Commentaire 2 3 5 9" xfId="25377" xr:uid="{00000000-0005-0000-0000-00006A250000}"/>
    <cellStyle name="Commentaire 2 3 6" xfId="4892" xr:uid="{00000000-0005-0000-0000-00006B250000}"/>
    <cellStyle name="Commentaire 2 3 6 2" xfId="4893" xr:uid="{00000000-0005-0000-0000-00006C250000}"/>
    <cellStyle name="Commentaire 2 3 6 2 2" xfId="25386" xr:uid="{00000000-0005-0000-0000-00006D250000}"/>
    <cellStyle name="Commentaire 2 3 6 3" xfId="4894" xr:uid="{00000000-0005-0000-0000-00006E250000}"/>
    <cellStyle name="Commentaire 2 3 6 3 2" xfId="25387" xr:uid="{00000000-0005-0000-0000-00006F250000}"/>
    <cellStyle name="Commentaire 2 3 6 4" xfId="4895" xr:uid="{00000000-0005-0000-0000-000070250000}"/>
    <cellStyle name="Commentaire 2 3 6 4 2" xfId="25388" xr:uid="{00000000-0005-0000-0000-000071250000}"/>
    <cellStyle name="Commentaire 2 3 6 5" xfId="4896" xr:uid="{00000000-0005-0000-0000-000072250000}"/>
    <cellStyle name="Commentaire 2 3 6 5 2" xfId="25389" xr:uid="{00000000-0005-0000-0000-000073250000}"/>
    <cellStyle name="Commentaire 2 3 6 6" xfId="4897" xr:uid="{00000000-0005-0000-0000-000074250000}"/>
    <cellStyle name="Commentaire 2 3 6 6 2" xfId="25390" xr:uid="{00000000-0005-0000-0000-000075250000}"/>
    <cellStyle name="Commentaire 2 3 6 7" xfId="4898" xr:uid="{00000000-0005-0000-0000-000076250000}"/>
    <cellStyle name="Commentaire 2 3 6 7 2" xfId="25391" xr:uid="{00000000-0005-0000-0000-000077250000}"/>
    <cellStyle name="Commentaire 2 3 6 8" xfId="25385" xr:uid="{00000000-0005-0000-0000-000078250000}"/>
    <cellStyle name="Commentaire 2 3 7" xfId="4899" xr:uid="{00000000-0005-0000-0000-000079250000}"/>
    <cellStyle name="Commentaire 2 3 7 2" xfId="4900" xr:uid="{00000000-0005-0000-0000-00007A250000}"/>
    <cellStyle name="Commentaire 2 3 7 2 2" xfId="25393" xr:uid="{00000000-0005-0000-0000-00007B250000}"/>
    <cellStyle name="Commentaire 2 3 7 3" xfId="25392" xr:uid="{00000000-0005-0000-0000-00007C250000}"/>
    <cellStyle name="Commentaire 2 3 8" xfId="4901" xr:uid="{00000000-0005-0000-0000-00007D250000}"/>
    <cellStyle name="Commentaire 2 3 8 2" xfId="25394" xr:uid="{00000000-0005-0000-0000-00007E250000}"/>
    <cellStyle name="Commentaire 2 3 9" xfId="4902" xr:uid="{00000000-0005-0000-0000-00007F250000}"/>
    <cellStyle name="Commentaire 2 3 9 2" xfId="25395" xr:uid="{00000000-0005-0000-0000-000080250000}"/>
    <cellStyle name="Commentaire 2 4" xfId="4903" xr:uid="{00000000-0005-0000-0000-000081250000}"/>
    <cellStyle name="Commentaire 2 4 10" xfId="4904" xr:uid="{00000000-0005-0000-0000-000082250000}"/>
    <cellStyle name="Commentaire 2 4 10 2" xfId="25396" xr:uid="{00000000-0005-0000-0000-000083250000}"/>
    <cellStyle name="Commentaire 2 4 11" xfId="4905" xr:uid="{00000000-0005-0000-0000-000084250000}"/>
    <cellStyle name="Commentaire 2 4 11 2" xfId="25397" xr:uid="{00000000-0005-0000-0000-000085250000}"/>
    <cellStyle name="Commentaire 2 4 12" xfId="20481" xr:uid="{00000000-0005-0000-0000-000086250000}"/>
    <cellStyle name="Commentaire 2 4 2" xfId="4906" xr:uid="{00000000-0005-0000-0000-000087250000}"/>
    <cellStyle name="Commentaire 2 4 2 2" xfId="4907" xr:uid="{00000000-0005-0000-0000-000088250000}"/>
    <cellStyle name="Commentaire 2 4 2 2 2" xfId="25399" xr:uid="{00000000-0005-0000-0000-000089250000}"/>
    <cellStyle name="Commentaire 2 4 2 3" xfId="4908" xr:uid="{00000000-0005-0000-0000-00008A250000}"/>
    <cellStyle name="Commentaire 2 4 2 3 2" xfId="25400" xr:uid="{00000000-0005-0000-0000-00008B250000}"/>
    <cellStyle name="Commentaire 2 4 2 4" xfId="4909" xr:uid="{00000000-0005-0000-0000-00008C250000}"/>
    <cellStyle name="Commentaire 2 4 2 4 2" xfId="25401" xr:uid="{00000000-0005-0000-0000-00008D250000}"/>
    <cellStyle name="Commentaire 2 4 2 5" xfId="4910" xr:uid="{00000000-0005-0000-0000-00008E250000}"/>
    <cellStyle name="Commentaire 2 4 2 5 2" xfId="25402" xr:uid="{00000000-0005-0000-0000-00008F250000}"/>
    <cellStyle name="Commentaire 2 4 2 6" xfId="4911" xr:uid="{00000000-0005-0000-0000-000090250000}"/>
    <cellStyle name="Commentaire 2 4 2 6 2" xfId="25403" xr:uid="{00000000-0005-0000-0000-000091250000}"/>
    <cellStyle name="Commentaire 2 4 2 7" xfId="4912" xr:uid="{00000000-0005-0000-0000-000092250000}"/>
    <cellStyle name="Commentaire 2 4 2 7 2" xfId="25404" xr:uid="{00000000-0005-0000-0000-000093250000}"/>
    <cellStyle name="Commentaire 2 4 2 8" xfId="4913" xr:uid="{00000000-0005-0000-0000-000094250000}"/>
    <cellStyle name="Commentaire 2 4 2 8 2" xfId="25405" xr:uid="{00000000-0005-0000-0000-000095250000}"/>
    <cellStyle name="Commentaire 2 4 2 9" xfId="25398" xr:uid="{00000000-0005-0000-0000-000096250000}"/>
    <cellStyle name="Commentaire 2 4 3" xfId="4914" xr:uid="{00000000-0005-0000-0000-000097250000}"/>
    <cellStyle name="Commentaire 2 4 3 2" xfId="4915" xr:uid="{00000000-0005-0000-0000-000098250000}"/>
    <cellStyle name="Commentaire 2 4 3 2 2" xfId="25407" xr:uid="{00000000-0005-0000-0000-000099250000}"/>
    <cellStyle name="Commentaire 2 4 3 3" xfId="4916" xr:uid="{00000000-0005-0000-0000-00009A250000}"/>
    <cellStyle name="Commentaire 2 4 3 3 2" xfId="25408" xr:uid="{00000000-0005-0000-0000-00009B250000}"/>
    <cellStyle name="Commentaire 2 4 3 4" xfId="4917" xr:uid="{00000000-0005-0000-0000-00009C250000}"/>
    <cellStyle name="Commentaire 2 4 3 4 2" xfId="25409" xr:uid="{00000000-0005-0000-0000-00009D250000}"/>
    <cellStyle name="Commentaire 2 4 3 5" xfId="4918" xr:uid="{00000000-0005-0000-0000-00009E250000}"/>
    <cellStyle name="Commentaire 2 4 3 5 2" xfId="25410" xr:uid="{00000000-0005-0000-0000-00009F250000}"/>
    <cellStyle name="Commentaire 2 4 3 6" xfId="4919" xr:uid="{00000000-0005-0000-0000-0000A0250000}"/>
    <cellStyle name="Commentaire 2 4 3 6 2" xfId="25411" xr:uid="{00000000-0005-0000-0000-0000A1250000}"/>
    <cellStyle name="Commentaire 2 4 3 7" xfId="4920" xr:uid="{00000000-0005-0000-0000-0000A2250000}"/>
    <cellStyle name="Commentaire 2 4 3 7 2" xfId="25412" xr:uid="{00000000-0005-0000-0000-0000A3250000}"/>
    <cellStyle name="Commentaire 2 4 3 8" xfId="25406" xr:uid="{00000000-0005-0000-0000-0000A4250000}"/>
    <cellStyle name="Commentaire 2 4 4" xfId="4921" xr:uid="{00000000-0005-0000-0000-0000A5250000}"/>
    <cellStyle name="Commentaire 2 4 4 2" xfId="4922" xr:uid="{00000000-0005-0000-0000-0000A6250000}"/>
    <cellStyle name="Commentaire 2 4 4 2 2" xfId="25414" xr:uid="{00000000-0005-0000-0000-0000A7250000}"/>
    <cellStyle name="Commentaire 2 4 4 3" xfId="25413" xr:uid="{00000000-0005-0000-0000-0000A8250000}"/>
    <cellStyle name="Commentaire 2 4 5" xfId="4923" xr:uid="{00000000-0005-0000-0000-0000A9250000}"/>
    <cellStyle name="Commentaire 2 4 5 2" xfId="25415" xr:uid="{00000000-0005-0000-0000-0000AA250000}"/>
    <cellStyle name="Commentaire 2 4 6" xfId="4924" xr:uid="{00000000-0005-0000-0000-0000AB250000}"/>
    <cellStyle name="Commentaire 2 4 6 2" xfId="25416" xr:uid="{00000000-0005-0000-0000-0000AC250000}"/>
    <cellStyle name="Commentaire 2 4 7" xfId="4925" xr:uid="{00000000-0005-0000-0000-0000AD250000}"/>
    <cellStyle name="Commentaire 2 4 7 2" xfId="25417" xr:uid="{00000000-0005-0000-0000-0000AE250000}"/>
    <cellStyle name="Commentaire 2 4 8" xfId="4926" xr:uid="{00000000-0005-0000-0000-0000AF250000}"/>
    <cellStyle name="Commentaire 2 4 8 2" xfId="25418" xr:uid="{00000000-0005-0000-0000-0000B0250000}"/>
    <cellStyle name="Commentaire 2 4 9" xfId="4927" xr:uid="{00000000-0005-0000-0000-0000B1250000}"/>
    <cellStyle name="Commentaire 2 4 9 2" xfId="25419" xr:uid="{00000000-0005-0000-0000-0000B2250000}"/>
    <cellStyle name="Commentaire 2 5" xfId="4928" xr:uid="{00000000-0005-0000-0000-0000B3250000}"/>
    <cellStyle name="Commentaire 2 5 10" xfId="4929" xr:uid="{00000000-0005-0000-0000-0000B4250000}"/>
    <cellStyle name="Commentaire 2 5 10 2" xfId="25420" xr:uid="{00000000-0005-0000-0000-0000B5250000}"/>
    <cellStyle name="Commentaire 2 5 11" xfId="4930" xr:uid="{00000000-0005-0000-0000-0000B6250000}"/>
    <cellStyle name="Commentaire 2 5 11 2" xfId="25421" xr:uid="{00000000-0005-0000-0000-0000B7250000}"/>
    <cellStyle name="Commentaire 2 5 12" xfId="20482" xr:uid="{00000000-0005-0000-0000-0000B8250000}"/>
    <cellStyle name="Commentaire 2 5 2" xfId="4931" xr:uid="{00000000-0005-0000-0000-0000B9250000}"/>
    <cellStyle name="Commentaire 2 5 2 2" xfId="4932" xr:uid="{00000000-0005-0000-0000-0000BA250000}"/>
    <cellStyle name="Commentaire 2 5 2 2 2" xfId="25423" xr:uid="{00000000-0005-0000-0000-0000BB250000}"/>
    <cellStyle name="Commentaire 2 5 2 3" xfId="4933" xr:uid="{00000000-0005-0000-0000-0000BC250000}"/>
    <cellStyle name="Commentaire 2 5 2 3 2" xfId="25424" xr:uid="{00000000-0005-0000-0000-0000BD250000}"/>
    <cellStyle name="Commentaire 2 5 2 4" xfId="4934" xr:uid="{00000000-0005-0000-0000-0000BE250000}"/>
    <cellStyle name="Commentaire 2 5 2 4 2" xfId="25425" xr:uid="{00000000-0005-0000-0000-0000BF250000}"/>
    <cellStyle name="Commentaire 2 5 2 5" xfId="4935" xr:uid="{00000000-0005-0000-0000-0000C0250000}"/>
    <cellStyle name="Commentaire 2 5 2 5 2" xfId="25426" xr:uid="{00000000-0005-0000-0000-0000C1250000}"/>
    <cellStyle name="Commentaire 2 5 2 6" xfId="4936" xr:uid="{00000000-0005-0000-0000-0000C2250000}"/>
    <cellStyle name="Commentaire 2 5 2 6 2" xfId="25427" xr:uid="{00000000-0005-0000-0000-0000C3250000}"/>
    <cellStyle name="Commentaire 2 5 2 7" xfId="4937" xr:uid="{00000000-0005-0000-0000-0000C4250000}"/>
    <cellStyle name="Commentaire 2 5 2 7 2" xfId="25428" xr:uid="{00000000-0005-0000-0000-0000C5250000}"/>
    <cellStyle name="Commentaire 2 5 2 8" xfId="4938" xr:uid="{00000000-0005-0000-0000-0000C6250000}"/>
    <cellStyle name="Commentaire 2 5 2 8 2" xfId="25429" xr:uid="{00000000-0005-0000-0000-0000C7250000}"/>
    <cellStyle name="Commentaire 2 5 2 9" xfId="25422" xr:uid="{00000000-0005-0000-0000-0000C8250000}"/>
    <cellStyle name="Commentaire 2 5 3" xfId="4939" xr:uid="{00000000-0005-0000-0000-0000C9250000}"/>
    <cellStyle name="Commentaire 2 5 3 2" xfId="4940" xr:uid="{00000000-0005-0000-0000-0000CA250000}"/>
    <cellStyle name="Commentaire 2 5 3 2 2" xfId="25431" xr:uid="{00000000-0005-0000-0000-0000CB250000}"/>
    <cellStyle name="Commentaire 2 5 3 3" xfId="4941" xr:uid="{00000000-0005-0000-0000-0000CC250000}"/>
    <cellStyle name="Commentaire 2 5 3 3 2" xfId="25432" xr:uid="{00000000-0005-0000-0000-0000CD250000}"/>
    <cellStyle name="Commentaire 2 5 3 4" xfId="4942" xr:uid="{00000000-0005-0000-0000-0000CE250000}"/>
    <cellStyle name="Commentaire 2 5 3 4 2" xfId="25433" xr:uid="{00000000-0005-0000-0000-0000CF250000}"/>
    <cellStyle name="Commentaire 2 5 3 5" xfId="4943" xr:uid="{00000000-0005-0000-0000-0000D0250000}"/>
    <cellStyle name="Commentaire 2 5 3 5 2" xfId="25434" xr:uid="{00000000-0005-0000-0000-0000D1250000}"/>
    <cellStyle name="Commentaire 2 5 3 6" xfId="4944" xr:uid="{00000000-0005-0000-0000-0000D2250000}"/>
    <cellStyle name="Commentaire 2 5 3 6 2" xfId="25435" xr:uid="{00000000-0005-0000-0000-0000D3250000}"/>
    <cellStyle name="Commentaire 2 5 3 7" xfId="4945" xr:uid="{00000000-0005-0000-0000-0000D4250000}"/>
    <cellStyle name="Commentaire 2 5 3 7 2" xfId="25436" xr:uid="{00000000-0005-0000-0000-0000D5250000}"/>
    <cellStyle name="Commentaire 2 5 3 8" xfId="25430" xr:uid="{00000000-0005-0000-0000-0000D6250000}"/>
    <cellStyle name="Commentaire 2 5 4" xfId="4946" xr:uid="{00000000-0005-0000-0000-0000D7250000}"/>
    <cellStyle name="Commentaire 2 5 4 2" xfId="4947" xr:uid="{00000000-0005-0000-0000-0000D8250000}"/>
    <cellStyle name="Commentaire 2 5 4 2 2" xfId="25438" xr:uid="{00000000-0005-0000-0000-0000D9250000}"/>
    <cellStyle name="Commentaire 2 5 4 3" xfId="25437" xr:uid="{00000000-0005-0000-0000-0000DA250000}"/>
    <cellStyle name="Commentaire 2 5 5" xfId="4948" xr:uid="{00000000-0005-0000-0000-0000DB250000}"/>
    <cellStyle name="Commentaire 2 5 5 2" xfId="25439" xr:uid="{00000000-0005-0000-0000-0000DC250000}"/>
    <cellStyle name="Commentaire 2 5 6" xfId="4949" xr:uid="{00000000-0005-0000-0000-0000DD250000}"/>
    <cellStyle name="Commentaire 2 5 6 2" xfId="25440" xr:uid="{00000000-0005-0000-0000-0000DE250000}"/>
    <cellStyle name="Commentaire 2 5 7" xfId="4950" xr:uid="{00000000-0005-0000-0000-0000DF250000}"/>
    <cellStyle name="Commentaire 2 5 7 2" xfId="25441" xr:uid="{00000000-0005-0000-0000-0000E0250000}"/>
    <cellStyle name="Commentaire 2 5 8" xfId="4951" xr:uid="{00000000-0005-0000-0000-0000E1250000}"/>
    <cellStyle name="Commentaire 2 5 8 2" xfId="25442" xr:uid="{00000000-0005-0000-0000-0000E2250000}"/>
    <cellStyle name="Commentaire 2 5 9" xfId="4952" xr:uid="{00000000-0005-0000-0000-0000E3250000}"/>
    <cellStyle name="Commentaire 2 5 9 2" xfId="25443" xr:uid="{00000000-0005-0000-0000-0000E4250000}"/>
    <cellStyle name="Commentaire 2 6" xfId="4953" xr:uid="{00000000-0005-0000-0000-0000E5250000}"/>
    <cellStyle name="Commentaire 2 6 10" xfId="4954" xr:uid="{00000000-0005-0000-0000-0000E6250000}"/>
    <cellStyle name="Commentaire 2 6 10 2" xfId="25444" xr:uid="{00000000-0005-0000-0000-0000E7250000}"/>
    <cellStyle name="Commentaire 2 6 11" xfId="4955" xr:uid="{00000000-0005-0000-0000-0000E8250000}"/>
    <cellStyle name="Commentaire 2 6 11 2" xfId="25445" xr:uid="{00000000-0005-0000-0000-0000E9250000}"/>
    <cellStyle name="Commentaire 2 6 12" xfId="20483" xr:uid="{00000000-0005-0000-0000-0000EA250000}"/>
    <cellStyle name="Commentaire 2 6 2" xfId="4956" xr:uid="{00000000-0005-0000-0000-0000EB250000}"/>
    <cellStyle name="Commentaire 2 6 2 2" xfId="4957" xr:uid="{00000000-0005-0000-0000-0000EC250000}"/>
    <cellStyle name="Commentaire 2 6 2 2 2" xfId="25447" xr:uid="{00000000-0005-0000-0000-0000ED250000}"/>
    <cellStyle name="Commentaire 2 6 2 3" xfId="4958" xr:uid="{00000000-0005-0000-0000-0000EE250000}"/>
    <cellStyle name="Commentaire 2 6 2 3 2" xfId="25448" xr:uid="{00000000-0005-0000-0000-0000EF250000}"/>
    <cellStyle name="Commentaire 2 6 2 4" xfId="4959" xr:uid="{00000000-0005-0000-0000-0000F0250000}"/>
    <cellStyle name="Commentaire 2 6 2 4 2" xfId="25449" xr:uid="{00000000-0005-0000-0000-0000F1250000}"/>
    <cellStyle name="Commentaire 2 6 2 5" xfId="4960" xr:uid="{00000000-0005-0000-0000-0000F2250000}"/>
    <cellStyle name="Commentaire 2 6 2 5 2" xfId="25450" xr:uid="{00000000-0005-0000-0000-0000F3250000}"/>
    <cellStyle name="Commentaire 2 6 2 6" xfId="4961" xr:uid="{00000000-0005-0000-0000-0000F4250000}"/>
    <cellStyle name="Commentaire 2 6 2 6 2" xfId="25451" xr:uid="{00000000-0005-0000-0000-0000F5250000}"/>
    <cellStyle name="Commentaire 2 6 2 7" xfId="4962" xr:uid="{00000000-0005-0000-0000-0000F6250000}"/>
    <cellStyle name="Commentaire 2 6 2 7 2" xfId="25452" xr:uid="{00000000-0005-0000-0000-0000F7250000}"/>
    <cellStyle name="Commentaire 2 6 2 8" xfId="4963" xr:uid="{00000000-0005-0000-0000-0000F8250000}"/>
    <cellStyle name="Commentaire 2 6 2 8 2" xfId="25453" xr:uid="{00000000-0005-0000-0000-0000F9250000}"/>
    <cellStyle name="Commentaire 2 6 2 9" xfId="25446" xr:uid="{00000000-0005-0000-0000-0000FA250000}"/>
    <cellStyle name="Commentaire 2 6 3" xfId="4964" xr:uid="{00000000-0005-0000-0000-0000FB250000}"/>
    <cellStyle name="Commentaire 2 6 3 2" xfId="4965" xr:uid="{00000000-0005-0000-0000-0000FC250000}"/>
    <cellStyle name="Commentaire 2 6 3 2 2" xfId="25455" xr:uid="{00000000-0005-0000-0000-0000FD250000}"/>
    <cellStyle name="Commentaire 2 6 3 3" xfId="4966" xr:uid="{00000000-0005-0000-0000-0000FE250000}"/>
    <cellStyle name="Commentaire 2 6 3 3 2" xfId="25456" xr:uid="{00000000-0005-0000-0000-0000FF250000}"/>
    <cellStyle name="Commentaire 2 6 3 4" xfId="4967" xr:uid="{00000000-0005-0000-0000-000000260000}"/>
    <cellStyle name="Commentaire 2 6 3 4 2" xfId="25457" xr:uid="{00000000-0005-0000-0000-000001260000}"/>
    <cellStyle name="Commentaire 2 6 3 5" xfId="4968" xr:uid="{00000000-0005-0000-0000-000002260000}"/>
    <cellStyle name="Commentaire 2 6 3 5 2" xfId="25458" xr:uid="{00000000-0005-0000-0000-000003260000}"/>
    <cellStyle name="Commentaire 2 6 3 6" xfId="4969" xr:uid="{00000000-0005-0000-0000-000004260000}"/>
    <cellStyle name="Commentaire 2 6 3 6 2" xfId="25459" xr:uid="{00000000-0005-0000-0000-000005260000}"/>
    <cellStyle name="Commentaire 2 6 3 7" xfId="4970" xr:uid="{00000000-0005-0000-0000-000006260000}"/>
    <cellStyle name="Commentaire 2 6 3 7 2" xfId="25460" xr:uid="{00000000-0005-0000-0000-000007260000}"/>
    <cellStyle name="Commentaire 2 6 3 8" xfId="25454" xr:uid="{00000000-0005-0000-0000-000008260000}"/>
    <cellStyle name="Commentaire 2 6 4" xfId="4971" xr:uid="{00000000-0005-0000-0000-000009260000}"/>
    <cellStyle name="Commentaire 2 6 4 2" xfId="4972" xr:uid="{00000000-0005-0000-0000-00000A260000}"/>
    <cellStyle name="Commentaire 2 6 4 2 2" xfId="25462" xr:uid="{00000000-0005-0000-0000-00000B260000}"/>
    <cellStyle name="Commentaire 2 6 4 3" xfId="25461" xr:uid="{00000000-0005-0000-0000-00000C260000}"/>
    <cellStyle name="Commentaire 2 6 5" xfId="4973" xr:uid="{00000000-0005-0000-0000-00000D260000}"/>
    <cellStyle name="Commentaire 2 6 5 2" xfId="25463" xr:uid="{00000000-0005-0000-0000-00000E260000}"/>
    <cellStyle name="Commentaire 2 6 6" xfId="4974" xr:uid="{00000000-0005-0000-0000-00000F260000}"/>
    <cellStyle name="Commentaire 2 6 6 2" xfId="25464" xr:uid="{00000000-0005-0000-0000-000010260000}"/>
    <cellStyle name="Commentaire 2 6 7" xfId="4975" xr:uid="{00000000-0005-0000-0000-000011260000}"/>
    <cellStyle name="Commentaire 2 6 7 2" xfId="25465" xr:uid="{00000000-0005-0000-0000-000012260000}"/>
    <cellStyle name="Commentaire 2 6 8" xfId="4976" xr:uid="{00000000-0005-0000-0000-000013260000}"/>
    <cellStyle name="Commentaire 2 6 8 2" xfId="25466" xr:uid="{00000000-0005-0000-0000-000014260000}"/>
    <cellStyle name="Commentaire 2 6 9" xfId="4977" xr:uid="{00000000-0005-0000-0000-000015260000}"/>
    <cellStyle name="Commentaire 2 6 9 2" xfId="25467" xr:uid="{00000000-0005-0000-0000-000016260000}"/>
    <cellStyle name="Commentaire 2 7" xfId="4978" xr:uid="{00000000-0005-0000-0000-000017260000}"/>
    <cellStyle name="Commentaire 2 7 10" xfId="4979" xr:uid="{00000000-0005-0000-0000-000018260000}"/>
    <cellStyle name="Commentaire 2 7 10 2" xfId="25468" xr:uid="{00000000-0005-0000-0000-000019260000}"/>
    <cellStyle name="Commentaire 2 7 11" xfId="4980" xr:uid="{00000000-0005-0000-0000-00001A260000}"/>
    <cellStyle name="Commentaire 2 7 11 2" xfId="25469" xr:uid="{00000000-0005-0000-0000-00001B260000}"/>
    <cellStyle name="Commentaire 2 7 12" xfId="20484" xr:uid="{00000000-0005-0000-0000-00001C260000}"/>
    <cellStyle name="Commentaire 2 7 2" xfId="4981" xr:uid="{00000000-0005-0000-0000-00001D260000}"/>
    <cellStyle name="Commentaire 2 7 2 2" xfId="4982" xr:uid="{00000000-0005-0000-0000-00001E260000}"/>
    <cellStyle name="Commentaire 2 7 2 2 2" xfId="25471" xr:uid="{00000000-0005-0000-0000-00001F260000}"/>
    <cellStyle name="Commentaire 2 7 2 3" xfId="4983" xr:uid="{00000000-0005-0000-0000-000020260000}"/>
    <cellStyle name="Commentaire 2 7 2 3 2" xfId="25472" xr:uid="{00000000-0005-0000-0000-000021260000}"/>
    <cellStyle name="Commentaire 2 7 2 4" xfId="4984" xr:uid="{00000000-0005-0000-0000-000022260000}"/>
    <cellStyle name="Commentaire 2 7 2 4 2" xfId="25473" xr:uid="{00000000-0005-0000-0000-000023260000}"/>
    <cellStyle name="Commentaire 2 7 2 5" xfId="4985" xr:uid="{00000000-0005-0000-0000-000024260000}"/>
    <cellStyle name="Commentaire 2 7 2 5 2" xfId="25474" xr:uid="{00000000-0005-0000-0000-000025260000}"/>
    <cellStyle name="Commentaire 2 7 2 6" xfId="4986" xr:uid="{00000000-0005-0000-0000-000026260000}"/>
    <cellStyle name="Commentaire 2 7 2 6 2" xfId="25475" xr:uid="{00000000-0005-0000-0000-000027260000}"/>
    <cellStyle name="Commentaire 2 7 2 7" xfId="4987" xr:uid="{00000000-0005-0000-0000-000028260000}"/>
    <cellStyle name="Commentaire 2 7 2 7 2" xfId="25476" xr:uid="{00000000-0005-0000-0000-000029260000}"/>
    <cellStyle name="Commentaire 2 7 2 8" xfId="4988" xr:uid="{00000000-0005-0000-0000-00002A260000}"/>
    <cellStyle name="Commentaire 2 7 2 8 2" xfId="25477" xr:uid="{00000000-0005-0000-0000-00002B260000}"/>
    <cellStyle name="Commentaire 2 7 2 9" xfId="25470" xr:uid="{00000000-0005-0000-0000-00002C260000}"/>
    <cellStyle name="Commentaire 2 7 3" xfId="4989" xr:uid="{00000000-0005-0000-0000-00002D260000}"/>
    <cellStyle name="Commentaire 2 7 3 2" xfId="4990" xr:uid="{00000000-0005-0000-0000-00002E260000}"/>
    <cellStyle name="Commentaire 2 7 3 2 2" xfId="25479" xr:uid="{00000000-0005-0000-0000-00002F260000}"/>
    <cellStyle name="Commentaire 2 7 3 3" xfId="4991" xr:uid="{00000000-0005-0000-0000-000030260000}"/>
    <cellStyle name="Commentaire 2 7 3 3 2" xfId="25480" xr:uid="{00000000-0005-0000-0000-000031260000}"/>
    <cellStyle name="Commentaire 2 7 3 4" xfId="4992" xr:uid="{00000000-0005-0000-0000-000032260000}"/>
    <cellStyle name="Commentaire 2 7 3 4 2" xfId="25481" xr:uid="{00000000-0005-0000-0000-000033260000}"/>
    <cellStyle name="Commentaire 2 7 3 5" xfId="4993" xr:uid="{00000000-0005-0000-0000-000034260000}"/>
    <cellStyle name="Commentaire 2 7 3 5 2" xfId="25482" xr:uid="{00000000-0005-0000-0000-000035260000}"/>
    <cellStyle name="Commentaire 2 7 3 6" xfId="4994" xr:uid="{00000000-0005-0000-0000-000036260000}"/>
    <cellStyle name="Commentaire 2 7 3 6 2" xfId="25483" xr:uid="{00000000-0005-0000-0000-000037260000}"/>
    <cellStyle name="Commentaire 2 7 3 7" xfId="4995" xr:uid="{00000000-0005-0000-0000-000038260000}"/>
    <cellStyle name="Commentaire 2 7 3 7 2" xfId="25484" xr:uid="{00000000-0005-0000-0000-000039260000}"/>
    <cellStyle name="Commentaire 2 7 3 8" xfId="25478" xr:uid="{00000000-0005-0000-0000-00003A260000}"/>
    <cellStyle name="Commentaire 2 7 4" xfId="4996" xr:uid="{00000000-0005-0000-0000-00003B260000}"/>
    <cellStyle name="Commentaire 2 7 4 2" xfId="4997" xr:uid="{00000000-0005-0000-0000-00003C260000}"/>
    <cellStyle name="Commentaire 2 7 4 2 2" xfId="25486" xr:uid="{00000000-0005-0000-0000-00003D260000}"/>
    <cellStyle name="Commentaire 2 7 4 3" xfId="25485" xr:uid="{00000000-0005-0000-0000-00003E260000}"/>
    <cellStyle name="Commentaire 2 7 5" xfId="4998" xr:uid="{00000000-0005-0000-0000-00003F260000}"/>
    <cellStyle name="Commentaire 2 7 5 2" xfId="25487" xr:uid="{00000000-0005-0000-0000-000040260000}"/>
    <cellStyle name="Commentaire 2 7 6" xfId="4999" xr:uid="{00000000-0005-0000-0000-000041260000}"/>
    <cellStyle name="Commentaire 2 7 6 2" xfId="25488" xr:uid="{00000000-0005-0000-0000-000042260000}"/>
    <cellStyle name="Commentaire 2 7 7" xfId="5000" xr:uid="{00000000-0005-0000-0000-000043260000}"/>
    <cellStyle name="Commentaire 2 7 7 2" xfId="25489" xr:uid="{00000000-0005-0000-0000-000044260000}"/>
    <cellStyle name="Commentaire 2 7 8" xfId="5001" xr:uid="{00000000-0005-0000-0000-000045260000}"/>
    <cellStyle name="Commentaire 2 7 8 2" xfId="25490" xr:uid="{00000000-0005-0000-0000-000046260000}"/>
    <cellStyle name="Commentaire 2 7 9" xfId="5002" xr:uid="{00000000-0005-0000-0000-000047260000}"/>
    <cellStyle name="Commentaire 2 7 9 2" xfId="25491" xr:uid="{00000000-0005-0000-0000-000048260000}"/>
    <cellStyle name="Commentaire 2 8" xfId="5003" xr:uid="{00000000-0005-0000-0000-000049260000}"/>
    <cellStyle name="Commentaire 2 8 10" xfId="5004" xr:uid="{00000000-0005-0000-0000-00004A260000}"/>
    <cellStyle name="Commentaire 2 8 10 2" xfId="25493" xr:uid="{00000000-0005-0000-0000-00004B260000}"/>
    <cellStyle name="Commentaire 2 8 11" xfId="5005" xr:uid="{00000000-0005-0000-0000-00004C260000}"/>
    <cellStyle name="Commentaire 2 8 11 2" xfId="25494" xr:uid="{00000000-0005-0000-0000-00004D260000}"/>
    <cellStyle name="Commentaire 2 8 12" xfId="25492" xr:uid="{00000000-0005-0000-0000-00004E260000}"/>
    <cellStyle name="Commentaire 2 8 2" xfId="5006" xr:uid="{00000000-0005-0000-0000-00004F260000}"/>
    <cellStyle name="Commentaire 2 8 2 2" xfId="5007" xr:uid="{00000000-0005-0000-0000-000050260000}"/>
    <cellStyle name="Commentaire 2 8 2 2 2" xfId="25496" xr:uid="{00000000-0005-0000-0000-000051260000}"/>
    <cellStyle name="Commentaire 2 8 2 3" xfId="5008" xr:uid="{00000000-0005-0000-0000-000052260000}"/>
    <cellStyle name="Commentaire 2 8 2 3 2" xfId="25497" xr:uid="{00000000-0005-0000-0000-000053260000}"/>
    <cellStyle name="Commentaire 2 8 2 4" xfId="5009" xr:uid="{00000000-0005-0000-0000-000054260000}"/>
    <cellStyle name="Commentaire 2 8 2 4 2" xfId="25498" xr:uid="{00000000-0005-0000-0000-000055260000}"/>
    <cellStyle name="Commentaire 2 8 2 5" xfId="5010" xr:uid="{00000000-0005-0000-0000-000056260000}"/>
    <cellStyle name="Commentaire 2 8 2 5 2" xfId="25499" xr:uid="{00000000-0005-0000-0000-000057260000}"/>
    <cellStyle name="Commentaire 2 8 2 6" xfId="5011" xr:uid="{00000000-0005-0000-0000-000058260000}"/>
    <cellStyle name="Commentaire 2 8 2 6 2" xfId="25500" xr:uid="{00000000-0005-0000-0000-000059260000}"/>
    <cellStyle name="Commentaire 2 8 2 7" xfId="5012" xr:uid="{00000000-0005-0000-0000-00005A260000}"/>
    <cellStyle name="Commentaire 2 8 2 7 2" xfId="25501" xr:uid="{00000000-0005-0000-0000-00005B260000}"/>
    <cellStyle name="Commentaire 2 8 2 8" xfId="5013" xr:uid="{00000000-0005-0000-0000-00005C260000}"/>
    <cellStyle name="Commentaire 2 8 2 8 2" xfId="25502" xr:uid="{00000000-0005-0000-0000-00005D260000}"/>
    <cellStyle name="Commentaire 2 8 2 9" xfId="25495" xr:uid="{00000000-0005-0000-0000-00005E260000}"/>
    <cellStyle name="Commentaire 2 8 3" xfId="5014" xr:uid="{00000000-0005-0000-0000-00005F260000}"/>
    <cellStyle name="Commentaire 2 8 3 2" xfId="5015" xr:uid="{00000000-0005-0000-0000-000060260000}"/>
    <cellStyle name="Commentaire 2 8 3 2 2" xfId="25504" xr:uid="{00000000-0005-0000-0000-000061260000}"/>
    <cellStyle name="Commentaire 2 8 3 3" xfId="5016" xr:uid="{00000000-0005-0000-0000-000062260000}"/>
    <cellStyle name="Commentaire 2 8 3 3 2" xfId="25505" xr:uid="{00000000-0005-0000-0000-000063260000}"/>
    <cellStyle name="Commentaire 2 8 3 4" xfId="5017" xr:uid="{00000000-0005-0000-0000-000064260000}"/>
    <cellStyle name="Commentaire 2 8 3 4 2" xfId="25506" xr:uid="{00000000-0005-0000-0000-000065260000}"/>
    <cellStyle name="Commentaire 2 8 3 5" xfId="5018" xr:uid="{00000000-0005-0000-0000-000066260000}"/>
    <cellStyle name="Commentaire 2 8 3 5 2" xfId="25507" xr:uid="{00000000-0005-0000-0000-000067260000}"/>
    <cellStyle name="Commentaire 2 8 3 6" xfId="5019" xr:uid="{00000000-0005-0000-0000-000068260000}"/>
    <cellStyle name="Commentaire 2 8 3 6 2" xfId="25508" xr:uid="{00000000-0005-0000-0000-000069260000}"/>
    <cellStyle name="Commentaire 2 8 3 7" xfId="5020" xr:uid="{00000000-0005-0000-0000-00006A260000}"/>
    <cellStyle name="Commentaire 2 8 3 7 2" xfId="25509" xr:uid="{00000000-0005-0000-0000-00006B260000}"/>
    <cellStyle name="Commentaire 2 8 3 8" xfId="25503" xr:uid="{00000000-0005-0000-0000-00006C260000}"/>
    <cellStyle name="Commentaire 2 8 4" xfId="5021" xr:uid="{00000000-0005-0000-0000-00006D260000}"/>
    <cellStyle name="Commentaire 2 8 4 2" xfId="5022" xr:uid="{00000000-0005-0000-0000-00006E260000}"/>
    <cellStyle name="Commentaire 2 8 4 2 2" xfId="25511" xr:uid="{00000000-0005-0000-0000-00006F260000}"/>
    <cellStyle name="Commentaire 2 8 4 3" xfId="25510" xr:uid="{00000000-0005-0000-0000-000070260000}"/>
    <cellStyle name="Commentaire 2 8 5" xfId="5023" xr:uid="{00000000-0005-0000-0000-000071260000}"/>
    <cellStyle name="Commentaire 2 8 5 2" xfId="25512" xr:uid="{00000000-0005-0000-0000-000072260000}"/>
    <cellStyle name="Commentaire 2 8 6" xfId="5024" xr:uid="{00000000-0005-0000-0000-000073260000}"/>
    <cellStyle name="Commentaire 2 8 6 2" xfId="25513" xr:uid="{00000000-0005-0000-0000-000074260000}"/>
    <cellStyle name="Commentaire 2 8 7" xfId="5025" xr:uid="{00000000-0005-0000-0000-000075260000}"/>
    <cellStyle name="Commentaire 2 8 7 2" xfId="25514" xr:uid="{00000000-0005-0000-0000-000076260000}"/>
    <cellStyle name="Commentaire 2 8 8" xfId="5026" xr:uid="{00000000-0005-0000-0000-000077260000}"/>
    <cellStyle name="Commentaire 2 8 8 2" xfId="25515" xr:uid="{00000000-0005-0000-0000-000078260000}"/>
    <cellStyle name="Commentaire 2 8 9" xfId="5027" xr:uid="{00000000-0005-0000-0000-000079260000}"/>
    <cellStyle name="Commentaire 2 8 9 2" xfId="25516" xr:uid="{00000000-0005-0000-0000-00007A260000}"/>
    <cellStyle name="Commentaire 2 9" xfId="5028" xr:uid="{00000000-0005-0000-0000-00007B260000}"/>
    <cellStyle name="Commentaire 2 9 10" xfId="5029" xr:uid="{00000000-0005-0000-0000-00007C260000}"/>
    <cellStyle name="Commentaire 2 9 10 2" xfId="25518" xr:uid="{00000000-0005-0000-0000-00007D260000}"/>
    <cellStyle name="Commentaire 2 9 11" xfId="5030" xr:uid="{00000000-0005-0000-0000-00007E260000}"/>
    <cellStyle name="Commentaire 2 9 11 2" xfId="25519" xr:uid="{00000000-0005-0000-0000-00007F260000}"/>
    <cellStyle name="Commentaire 2 9 12" xfId="25517" xr:uid="{00000000-0005-0000-0000-000080260000}"/>
    <cellStyle name="Commentaire 2 9 2" xfId="5031" xr:uid="{00000000-0005-0000-0000-000081260000}"/>
    <cellStyle name="Commentaire 2 9 2 2" xfId="5032" xr:uid="{00000000-0005-0000-0000-000082260000}"/>
    <cellStyle name="Commentaire 2 9 2 2 2" xfId="25521" xr:uid="{00000000-0005-0000-0000-000083260000}"/>
    <cellStyle name="Commentaire 2 9 2 3" xfId="5033" xr:uid="{00000000-0005-0000-0000-000084260000}"/>
    <cellStyle name="Commentaire 2 9 2 3 2" xfId="25522" xr:uid="{00000000-0005-0000-0000-000085260000}"/>
    <cellStyle name="Commentaire 2 9 2 4" xfId="5034" xr:uid="{00000000-0005-0000-0000-000086260000}"/>
    <cellStyle name="Commentaire 2 9 2 4 2" xfId="25523" xr:uid="{00000000-0005-0000-0000-000087260000}"/>
    <cellStyle name="Commentaire 2 9 2 5" xfId="5035" xr:uid="{00000000-0005-0000-0000-000088260000}"/>
    <cellStyle name="Commentaire 2 9 2 5 2" xfId="25524" xr:uid="{00000000-0005-0000-0000-000089260000}"/>
    <cellStyle name="Commentaire 2 9 2 6" xfId="5036" xr:uid="{00000000-0005-0000-0000-00008A260000}"/>
    <cellStyle name="Commentaire 2 9 2 6 2" xfId="25525" xr:uid="{00000000-0005-0000-0000-00008B260000}"/>
    <cellStyle name="Commentaire 2 9 2 7" xfId="5037" xr:uid="{00000000-0005-0000-0000-00008C260000}"/>
    <cellStyle name="Commentaire 2 9 2 7 2" xfId="25526" xr:uid="{00000000-0005-0000-0000-00008D260000}"/>
    <cellStyle name="Commentaire 2 9 2 8" xfId="5038" xr:uid="{00000000-0005-0000-0000-00008E260000}"/>
    <cellStyle name="Commentaire 2 9 2 8 2" xfId="25527" xr:uid="{00000000-0005-0000-0000-00008F260000}"/>
    <cellStyle name="Commentaire 2 9 2 9" xfId="25520" xr:uid="{00000000-0005-0000-0000-000090260000}"/>
    <cellStyle name="Commentaire 2 9 3" xfId="5039" xr:uid="{00000000-0005-0000-0000-000091260000}"/>
    <cellStyle name="Commentaire 2 9 3 2" xfId="5040" xr:uid="{00000000-0005-0000-0000-000092260000}"/>
    <cellStyle name="Commentaire 2 9 3 2 2" xfId="25529" xr:uid="{00000000-0005-0000-0000-000093260000}"/>
    <cellStyle name="Commentaire 2 9 3 3" xfId="5041" xr:uid="{00000000-0005-0000-0000-000094260000}"/>
    <cellStyle name="Commentaire 2 9 3 3 2" xfId="25530" xr:uid="{00000000-0005-0000-0000-000095260000}"/>
    <cellStyle name="Commentaire 2 9 3 4" xfId="5042" xr:uid="{00000000-0005-0000-0000-000096260000}"/>
    <cellStyle name="Commentaire 2 9 3 4 2" xfId="25531" xr:uid="{00000000-0005-0000-0000-000097260000}"/>
    <cellStyle name="Commentaire 2 9 3 5" xfId="5043" xr:uid="{00000000-0005-0000-0000-000098260000}"/>
    <cellStyle name="Commentaire 2 9 3 5 2" xfId="25532" xr:uid="{00000000-0005-0000-0000-000099260000}"/>
    <cellStyle name="Commentaire 2 9 3 6" xfId="5044" xr:uid="{00000000-0005-0000-0000-00009A260000}"/>
    <cellStyle name="Commentaire 2 9 3 6 2" xfId="25533" xr:uid="{00000000-0005-0000-0000-00009B260000}"/>
    <cellStyle name="Commentaire 2 9 3 7" xfId="5045" xr:uid="{00000000-0005-0000-0000-00009C260000}"/>
    <cellStyle name="Commentaire 2 9 3 7 2" xfId="25534" xr:uid="{00000000-0005-0000-0000-00009D260000}"/>
    <cellStyle name="Commentaire 2 9 3 8" xfId="25528" xr:uid="{00000000-0005-0000-0000-00009E260000}"/>
    <cellStyle name="Commentaire 2 9 4" xfId="5046" xr:uid="{00000000-0005-0000-0000-00009F260000}"/>
    <cellStyle name="Commentaire 2 9 4 2" xfId="5047" xr:uid="{00000000-0005-0000-0000-0000A0260000}"/>
    <cellStyle name="Commentaire 2 9 4 2 2" xfId="25536" xr:uid="{00000000-0005-0000-0000-0000A1260000}"/>
    <cellStyle name="Commentaire 2 9 4 3" xfId="25535" xr:uid="{00000000-0005-0000-0000-0000A2260000}"/>
    <cellStyle name="Commentaire 2 9 5" xfId="5048" xr:uid="{00000000-0005-0000-0000-0000A3260000}"/>
    <cellStyle name="Commentaire 2 9 5 2" xfId="25537" xr:uid="{00000000-0005-0000-0000-0000A4260000}"/>
    <cellStyle name="Commentaire 2 9 6" xfId="5049" xr:uid="{00000000-0005-0000-0000-0000A5260000}"/>
    <cellStyle name="Commentaire 2 9 6 2" xfId="25538" xr:uid="{00000000-0005-0000-0000-0000A6260000}"/>
    <cellStyle name="Commentaire 2 9 7" xfId="5050" xr:uid="{00000000-0005-0000-0000-0000A7260000}"/>
    <cellStyle name="Commentaire 2 9 7 2" xfId="25539" xr:uid="{00000000-0005-0000-0000-0000A8260000}"/>
    <cellStyle name="Commentaire 2 9 8" xfId="5051" xr:uid="{00000000-0005-0000-0000-0000A9260000}"/>
    <cellStyle name="Commentaire 2 9 8 2" xfId="25540" xr:uid="{00000000-0005-0000-0000-0000AA260000}"/>
    <cellStyle name="Commentaire 2 9 9" xfId="5052" xr:uid="{00000000-0005-0000-0000-0000AB260000}"/>
    <cellStyle name="Commentaire 2 9 9 2" xfId="25541" xr:uid="{00000000-0005-0000-0000-0000AC260000}"/>
    <cellStyle name="Commentaire 3" xfId="5053" xr:uid="{00000000-0005-0000-0000-0000AD260000}"/>
    <cellStyle name="Commentaire 3 10" xfId="5054" xr:uid="{00000000-0005-0000-0000-0000AE260000}"/>
    <cellStyle name="Commentaire 3 10 10" xfId="5055" xr:uid="{00000000-0005-0000-0000-0000AF260000}"/>
    <cellStyle name="Commentaire 3 10 10 2" xfId="25543" xr:uid="{00000000-0005-0000-0000-0000B0260000}"/>
    <cellStyle name="Commentaire 3 10 11" xfId="5056" xr:uid="{00000000-0005-0000-0000-0000B1260000}"/>
    <cellStyle name="Commentaire 3 10 11 2" xfId="25544" xr:uid="{00000000-0005-0000-0000-0000B2260000}"/>
    <cellStyle name="Commentaire 3 10 12" xfId="25542" xr:uid="{00000000-0005-0000-0000-0000B3260000}"/>
    <cellStyle name="Commentaire 3 10 2" xfId="5057" xr:uid="{00000000-0005-0000-0000-0000B4260000}"/>
    <cellStyle name="Commentaire 3 10 2 2" xfId="5058" xr:uid="{00000000-0005-0000-0000-0000B5260000}"/>
    <cellStyle name="Commentaire 3 10 2 2 2" xfId="25546" xr:uid="{00000000-0005-0000-0000-0000B6260000}"/>
    <cellStyle name="Commentaire 3 10 2 3" xfId="5059" xr:uid="{00000000-0005-0000-0000-0000B7260000}"/>
    <cellStyle name="Commentaire 3 10 2 3 2" xfId="25547" xr:uid="{00000000-0005-0000-0000-0000B8260000}"/>
    <cellStyle name="Commentaire 3 10 2 4" xfId="5060" xr:uid="{00000000-0005-0000-0000-0000B9260000}"/>
    <cellStyle name="Commentaire 3 10 2 4 2" xfId="25548" xr:uid="{00000000-0005-0000-0000-0000BA260000}"/>
    <cellStyle name="Commentaire 3 10 2 5" xfId="5061" xr:uid="{00000000-0005-0000-0000-0000BB260000}"/>
    <cellStyle name="Commentaire 3 10 2 5 2" xfId="25549" xr:uid="{00000000-0005-0000-0000-0000BC260000}"/>
    <cellStyle name="Commentaire 3 10 2 6" xfId="5062" xr:uid="{00000000-0005-0000-0000-0000BD260000}"/>
    <cellStyle name="Commentaire 3 10 2 6 2" xfId="25550" xr:uid="{00000000-0005-0000-0000-0000BE260000}"/>
    <cellStyle name="Commentaire 3 10 2 7" xfId="5063" xr:uid="{00000000-0005-0000-0000-0000BF260000}"/>
    <cellStyle name="Commentaire 3 10 2 7 2" xfId="25551" xr:uid="{00000000-0005-0000-0000-0000C0260000}"/>
    <cellStyle name="Commentaire 3 10 2 8" xfId="5064" xr:uid="{00000000-0005-0000-0000-0000C1260000}"/>
    <cellStyle name="Commentaire 3 10 2 8 2" xfId="25552" xr:uid="{00000000-0005-0000-0000-0000C2260000}"/>
    <cellStyle name="Commentaire 3 10 2 9" xfId="25545" xr:uid="{00000000-0005-0000-0000-0000C3260000}"/>
    <cellStyle name="Commentaire 3 10 3" xfId="5065" xr:uid="{00000000-0005-0000-0000-0000C4260000}"/>
    <cellStyle name="Commentaire 3 10 3 2" xfId="5066" xr:uid="{00000000-0005-0000-0000-0000C5260000}"/>
    <cellStyle name="Commentaire 3 10 3 2 2" xfId="25554" xr:uid="{00000000-0005-0000-0000-0000C6260000}"/>
    <cellStyle name="Commentaire 3 10 3 3" xfId="5067" xr:uid="{00000000-0005-0000-0000-0000C7260000}"/>
    <cellStyle name="Commentaire 3 10 3 3 2" xfId="25555" xr:uid="{00000000-0005-0000-0000-0000C8260000}"/>
    <cellStyle name="Commentaire 3 10 3 4" xfId="5068" xr:uid="{00000000-0005-0000-0000-0000C9260000}"/>
    <cellStyle name="Commentaire 3 10 3 4 2" xfId="25556" xr:uid="{00000000-0005-0000-0000-0000CA260000}"/>
    <cellStyle name="Commentaire 3 10 3 5" xfId="5069" xr:uid="{00000000-0005-0000-0000-0000CB260000}"/>
    <cellStyle name="Commentaire 3 10 3 5 2" xfId="25557" xr:uid="{00000000-0005-0000-0000-0000CC260000}"/>
    <cellStyle name="Commentaire 3 10 3 6" xfId="5070" xr:uid="{00000000-0005-0000-0000-0000CD260000}"/>
    <cellStyle name="Commentaire 3 10 3 6 2" xfId="25558" xr:uid="{00000000-0005-0000-0000-0000CE260000}"/>
    <cellStyle name="Commentaire 3 10 3 7" xfId="5071" xr:uid="{00000000-0005-0000-0000-0000CF260000}"/>
    <cellStyle name="Commentaire 3 10 3 7 2" xfId="25559" xr:uid="{00000000-0005-0000-0000-0000D0260000}"/>
    <cellStyle name="Commentaire 3 10 3 8" xfId="25553" xr:uid="{00000000-0005-0000-0000-0000D1260000}"/>
    <cellStyle name="Commentaire 3 10 4" xfId="5072" xr:uid="{00000000-0005-0000-0000-0000D2260000}"/>
    <cellStyle name="Commentaire 3 10 4 2" xfId="5073" xr:uid="{00000000-0005-0000-0000-0000D3260000}"/>
    <cellStyle name="Commentaire 3 10 4 2 2" xfId="25561" xr:uid="{00000000-0005-0000-0000-0000D4260000}"/>
    <cellStyle name="Commentaire 3 10 4 3" xfId="25560" xr:uid="{00000000-0005-0000-0000-0000D5260000}"/>
    <cellStyle name="Commentaire 3 10 5" xfId="5074" xr:uid="{00000000-0005-0000-0000-0000D6260000}"/>
    <cellStyle name="Commentaire 3 10 5 2" xfId="25562" xr:uid="{00000000-0005-0000-0000-0000D7260000}"/>
    <cellStyle name="Commentaire 3 10 6" xfId="5075" xr:uid="{00000000-0005-0000-0000-0000D8260000}"/>
    <cellStyle name="Commentaire 3 10 6 2" xfId="25563" xr:uid="{00000000-0005-0000-0000-0000D9260000}"/>
    <cellStyle name="Commentaire 3 10 7" xfId="5076" xr:uid="{00000000-0005-0000-0000-0000DA260000}"/>
    <cellStyle name="Commentaire 3 10 7 2" xfId="25564" xr:uid="{00000000-0005-0000-0000-0000DB260000}"/>
    <cellStyle name="Commentaire 3 10 8" xfId="5077" xr:uid="{00000000-0005-0000-0000-0000DC260000}"/>
    <cellStyle name="Commentaire 3 10 8 2" xfId="25565" xr:uid="{00000000-0005-0000-0000-0000DD260000}"/>
    <cellStyle name="Commentaire 3 10 9" xfId="5078" xr:uid="{00000000-0005-0000-0000-0000DE260000}"/>
    <cellStyle name="Commentaire 3 10 9 2" xfId="25566" xr:uid="{00000000-0005-0000-0000-0000DF260000}"/>
    <cellStyle name="Commentaire 3 11" xfId="5079" xr:uid="{00000000-0005-0000-0000-0000E0260000}"/>
    <cellStyle name="Commentaire 3 11 10" xfId="5080" xr:uid="{00000000-0005-0000-0000-0000E1260000}"/>
    <cellStyle name="Commentaire 3 11 10 2" xfId="25568" xr:uid="{00000000-0005-0000-0000-0000E2260000}"/>
    <cellStyle name="Commentaire 3 11 11" xfId="5081" xr:uid="{00000000-0005-0000-0000-0000E3260000}"/>
    <cellStyle name="Commentaire 3 11 11 2" xfId="25569" xr:uid="{00000000-0005-0000-0000-0000E4260000}"/>
    <cellStyle name="Commentaire 3 11 12" xfId="25567" xr:uid="{00000000-0005-0000-0000-0000E5260000}"/>
    <cellStyle name="Commentaire 3 11 2" xfId="5082" xr:uid="{00000000-0005-0000-0000-0000E6260000}"/>
    <cellStyle name="Commentaire 3 11 2 2" xfId="5083" xr:uid="{00000000-0005-0000-0000-0000E7260000}"/>
    <cellStyle name="Commentaire 3 11 2 2 2" xfId="25571" xr:uid="{00000000-0005-0000-0000-0000E8260000}"/>
    <cellStyle name="Commentaire 3 11 2 3" xfId="5084" xr:uid="{00000000-0005-0000-0000-0000E9260000}"/>
    <cellStyle name="Commentaire 3 11 2 3 2" xfId="25572" xr:uid="{00000000-0005-0000-0000-0000EA260000}"/>
    <cellStyle name="Commentaire 3 11 2 4" xfId="5085" xr:uid="{00000000-0005-0000-0000-0000EB260000}"/>
    <cellStyle name="Commentaire 3 11 2 4 2" xfId="25573" xr:uid="{00000000-0005-0000-0000-0000EC260000}"/>
    <cellStyle name="Commentaire 3 11 2 5" xfId="5086" xr:uid="{00000000-0005-0000-0000-0000ED260000}"/>
    <cellStyle name="Commentaire 3 11 2 5 2" xfId="25574" xr:uid="{00000000-0005-0000-0000-0000EE260000}"/>
    <cellStyle name="Commentaire 3 11 2 6" xfId="5087" xr:uid="{00000000-0005-0000-0000-0000EF260000}"/>
    <cellStyle name="Commentaire 3 11 2 6 2" xfId="25575" xr:uid="{00000000-0005-0000-0000-0000F0260000}"/>
    <cellStyle name="Commentaire 3 11 2 7" xfId="5088" xr:uid="{00000000-0005-0000-0000-0000F1260000}"/>
    <cellStyle name="Commentaire 3 11 2 7 2" xfId="25576" xr:uid="{00000000-0005-0000-0000-0000F2260000}"/>
    <cellStyle name="Commentaire 3 11 2 8" xfId="5089" xr:uid="{00000000-0005-0000-0000-0000F3260000}"/>
    <cellStyle name="Commentaire 3 11 2 8 2" xfId="25577" xr:uid="{00000000-0005-0000-0000-0000F4260000}"/>
    <cellStyle name="Commentaire 3 11 2 9" xfId="25570" xr:uid="{00000000-0005-0000-0000-0000F5260000}"/>
    <cellStyle name="Commentaire 3 11 3" xfId="5090" xr:uid="{00000000-0005-0000-0000-0000F6260000}"/>
    <cellStyle name="Commentaire 3 11 3 2" xfId="5091" xr:uid="{00000000-0005-0000-0000-0000F7260000}"/>
    <cellStyle name="Commentaire 3 11 3 2 2" xfId="25579" xr:uid="{00000000-0005-0000-0000-0000F8260000}"/>
    <cellStyle name="Commentaire 3 11 3 3" xfId="5092" xr:uid="{00000000-0005-0000-0000-0000F9260000}"/>
    <cellStyle name="Commentaire 3 11 3 3 2" xfId="25580" xr:uid="{00000000-0005-0000-0000-0000FA260000}"/>
    <cellStyle name="Commentaire 3 11 3 4" xfId="5093" xr:uid="{00000000-0005-0000-0000-0000FB260000}"/>
    <cellStyle name="Commentaire 3 11 3 4 2" xfId="25581" xr:uid="{00000000-0005-0000-0000-0000FC260000}"/>
    <cellStyle name="Commentaire 3 11 3 5" xfId="5094" xr:uid="{00000000-0005-0000-0000-0000FD260000}"/>
    <cellStyle name="Commentaire 3 11 3 5 2" xfId="25582" xr:uid="{00000000-0005-0000-0000-0000FE260000}"/>
    <cellStyle name="Commentaire 3 11 3 6" xfId="5095" xr:uid="{00000000-0005-0000-0000-0000FF260000}"/>
    <cellStyle name="Commentaire 3 11 3 6 2" xfId="25583" xr:uid="{00000000-0005-0000-0000-000000270000}"/>
    <cellStyle name="Commentaire 3 11 3 7" xfId="5096" xr:uid="{00000000-0005-0000-0000-000001270000}"/>
    <cellStyle name="Commentaire 3 11 3 7 2" xfId="25584" xr:uid="{00000000-0005-0000-0000-000002270000}"/>
    <cellStyle name="Commentaire 3 11 3 8" xfId="25578" xr:uid="{00000000-0005-0000-0000-000003270000}"/>
    <cellStyle name="Commentaire 3 11 4" xfId="5097" xr:uid="{00000000-0005-0000-0000-000004270000}"/>
    <cellStyle name="Commentaire 3 11 4 2" xfId="5098" xr:uid="{00000000-0005-0000-0000-000005270000}"/>
    <cellStyle name="Commentaire 3 11 4 2 2" xfId="25586" xr:uid="{00000000-0005-0000-0000-000006270000}"/>
    <cellStyle name="Commentaire 3 11 4 3" xfId="25585" xr:uid="{00000000-0005-0000-0000-000007270000}"/>
    <cellStyle name="Commentaire 3 11 5" xfId="5099" xr:uid="{00000000-0005-0000-0000-000008270000}"/>
    <cellStyle name="Commentaire 3 11 5 2" xfId="25587" xr:uid="{00000000-0005-0000-0000-000009270000}"/>
    <cellStyle name="Commentaire 3 11 6" xfId="5100" xr:uid="{00000000-0005-0000-0000-00000A270000}"/>
    <cellStyle name="Commentaire 3 11 6 2" xfId="25588" xr:uid="{00000000-0005-0000-0000-00000B270000}"/>
    <cellStyle name="Commentaire 3 11 7" xfId="5101" xr:uid="{00000000-0005-0000-0000-00000C270000}"/>
    <cellStyle name="Commentaire 3 11 7 2" xfId="25589" xr:uid="{00000000-0005-0000-0000-00000D270000}"/>
    <cellStyle name="Commentaire 3 11 8" xfId="5102" xr:uid="{00000000-0005-0000-0000-00000E270000}"/>
    <cellStyle name="Commentaire 3 11 8 2" xfId="25590" xr:uid="{00000000-0005-0000-0000-00000F270000}"/>
    <cellStyle name="Commentaire 3 11 9" xfId="5103" xr:uid="{00000000-0005-0000-0000-000010270000}"/>
    <cellStyle name="Commentaire 3 11 9 2" xfId="25591" xr:uid="{00000000-0005-0000-0000-000011270000}"/>
    <cellStyle name="Commentaire 3 12" xfId="5104" xr:uid="{00000000-0005-0000-0000-000012270000}"/>
    <cellStyle name="Commentaire 3 12 10" xfId="5105" xr:uid="{00000000-0005-0000-0000-000013270000}"/>
    <cellStyle name="Commentaire 3 12 10 2" xfId="25593" xr:uid="{00000000-0005-0000-0000-000014270000}"/>
    <cellStyle name="Commentaire 3 12 11" xfId="5106" xr:uid="{00000000-0005-0000-0000-000015270000}"/>
    <cellStyle name="Commentaire 3 12 11 2" xfId="25594" xr:uid="{00000000-0005-0000-0000-000016270000}"/>
    <cellStyle name="Commentaire 3 12 12" xfId="25592" xr:uid="{00000000-0005-0000-0000-000017270000}"/>
    <cellStyle name="Commentaire 3 12 2" xfId="5107" xr:uid="{00000000-0005-0000-0000-000018270000}"/>
    <cellStyle name="Commentaire 3 12 2 2" xfId="5108" xr:uid="{00000000-0005-0000-0000-000019270000}"/>
    <cellStyle name="Commentaire 3 12 2 2 2" xfId="25596" xr:uid="{00000000-0005-0000-0000-00001A270000}"/>
    <cellStyle name="Commentaire 3 12 2 3" xfId="5109" xr:uid="{00000000-0005-0000-0000-00001B270000}"/>
    <cellStyle name="Commentaire 3 12 2 3 2" xfId="25597" xr:uid="{00000000-0005-0000-0000-00001C270000}"/>
    <cellStyle name="Commentaire 3 12 2 4" xfId="5110" xr:uid="{00000000-0005-0000-0000-00001D270000}"/>
    <cellStyle name="Commentaire 3 12 2 4 2" xfId="25598" xr:uid="{00000000-0005-0000-0000-00001E270000}"/>
    <cellStyle name="Commentaire 3 12 2 5" xfId="5111" xr:uid="{00000000-0005-0000-0000-00001F270000}"/>
    <cellStyle name="Commentaire 3 12 2 5 2" xfId="25599" xr:uid="{00000000-0005-0000-0000-000020270000}"/>
    <cellStyle name="Commentaire 3 12 2 6" xfId="5112" xr:uid="{00000000-0005-0000-0000-000021270000}"/>
    <cellStyle name="Commentaire 3 12 2 6 2" xfId="25600" xr:uid="{00000000-0005-0000-0000-000022270000}"/>
    <cellStyle name="Commentaire 3 12 2 7" xfId="5113" xr:uid="{00000000-0005-0000-0000-000023270000}"/>
    <cellStyle name="Commentaire 3 12 2 7 2" xfId="25601" xr:uid="{00000000-0005-0000-0000-000024270000}"/>
    <cellStyle name="Commentaire 3 12 2 8" xfId="5114" xr:uid="{00000000-0005-0000-0000-000025270000}"/>
    <cellStyle name="Commentaire 3 12 2 8 2" xfId="25602" xr:uid="{00000000-0005-0000-0000-000026270000}"/>
    <cellStyle name="Commentaire 3 12 2 9" xfId="25595" xr:uid="{00000000-0005-0000-0000-000027270000}"/>
    <cellStyle name="Commentaire 3 12 3" xfId="5115" xr:uid="{00000000-0005-0000-0000-000028270000}"/>
    <cellStyle name="Commentaire 3 12 3 2" xfId="5116" xr:uid="{00000000-0005-0000-0000-000029270000}"/>
    <cellStyle name="Commentaire 3 12 3 2 2" xfId="25604" xr:uid="{00000000-0005-0000-0000-00002A270000}"/>
    <cellStyle name="Commentaire 3 12 3 3" xfId="5117" xr:uid="{00000000-0005-0000-0000-00002B270000}"/>
    <cellStyle name="Commentaire 3 12 3 3 2" xfId="25605" xr:uid="{00000000-0005-0000-0000-00002C270000}"/>
    <cellStyle name="Commentaire 3 12 3 4" xfId="5118" xr:uid="{00000000-0005-0000-0000-00002D270000}"/>
    <cellStyle name="Commentaire 3 12 3 4 2" xfId="25606" xr:uid="{00000000-0005-0000-0000-00002E270000}"/>
    <cellStyle name="Commentaire 3 12 3 5" xfId="5119" xr:uid="{00000000-0005-0000-0000-00002F270000}"/>
    <cellStyle name="Commentaire 3 12 3 5 2" xfId="25607" xr:uid="{00000000-0005-0000-0000-000030270000}"/>
    <cellStyle name="Commentaire 3 12 3 6" xfId="5120" xr:uid="{00000000-0005-0000-0000-000031270000}"/>
    <cellStyle name="Commentaire 3 12 3 6 2" xfId="25608" xr:uid="{00000000-0005-0000-0000-000032270000}"/>
    <cellStyle name="Commentaire 3 12 3 7" xfId="5121" xr:uid="{00000000-0005-0000-0000-000033270000}"/>
    <cellStyle name="Commentaire 3 12 3 7 2" xfId="25609" xr:uid="{00000000-0005-0000-0000-000034270000}"/>
    <cellStyle name="Commentaire 3 12 3 8" xfId="25603" xr:uid="{00000000-0005-0000-0000-000035270000}"/>
    <cellStyle name="Commentaire 3 12 4" xfId="5122" xr:uid="{00000000-0005-0000-0000-000036270000}"/>
    <cellStyle name="Commentaire 3 12 4 2" xfId="5123" xr:uid="{00000000-0005-0000-0000-000037270000}"/>
    <cellStyle name="Commentaire 3 12 4 2 2" xfId="25611" xr:uid="{00000000-0005-0000-0000-000038270000}"/>
    <cellStyle name="Commentaire 3 12 4 3" xfId="25610" xr:uid="{00000000-0005-0000-0000-000039270000}"/>
    <cellStyle name="Commentaire 3 12 5" xfId="5124" xr:uid="{00000000-0005-0000-0000-00003A270000}"/>
    <cellStyle name="Commentaire 3 12 5 2" xfId="25612" xr:uid="{00000000-0005-0000-0000-00003B270000}"/>
    <cellStyle name="Commentaire 3 12 6" xfId="5125" xr:uid="{00000000-0005-0000-0000-00003C270000}"/>
    <cellStyle name="Commentaire 3 12 6 2" xfId="25613" xr:uid="{00000000-0005-0000-0000-00003D270000}"/>
    <cellStyle name="Commentaire 3 12 7" xfId="5126" xr:uid="{00000000-0005-0000-0000-00003E270000}"/>
    <cellStyle name="Commentaire 3 12 7 2" xfId="25614" xr:uid="{00000000-0005-0000-0000-00003F270000}"/>
    <cellStyle name="Commentaire 3 12 8" xfId="5127" xr:uid="{00000000-0005-0000-0000-000040270000}"/>
    <cellStyle name="Commentaire 3 12 8 2" xfId="25615" xr:uid="{00000000-0005-0000-0000-000041270000}"/>
    <cellStyle name="Commentaire 3 12 9" xfId="5128" xr:uid="{00000000-0005-0000-0000-000042270000}"/>
    <cellStyle name="Commentaire 3 12 9 2" xfId="25616" xr:uid="{00000000-0005-0000-0000-000043270000}"/>
    <cellStyle name="Commentaire 3 13" xfId="5129" xr:uid="{00000000-0005-0000-0000-000044270000}"/>
    <cellStyle name="Commentaire 3 13 10" xfId="5130" xr:uid="{00000000-0005-0000-0000-000045270000}"/>
    <cellStyle name="Commentaire 3 13 10 2" xfId="25618" xr:uid="{00000000-0005-0000-0000-000046270000}"/>
    <cellStyle name="Commentaire 3 13 11" xfId="5131" xr:uid="{00000000-0005-0000-0000-000047270000}"/>
    <cellStyle name="Commentaire 3 13 11 2" xfId="25619" xr:uid="{00000000-0005-0000-0000-000048270000}"/>
    <cellStyle name="Commentaire 3 13 12" xfId="25617" xr:uid="{00000000-0005-0000-0000-000049270000}"/>
    <cellStyle name="Commentaire 3 13 2" xfId="5132" xr:uid="{00000000-0005-0000-0000-00004A270000}"/>
    <cellStyle name="Commentaire 3 13 2 2" xfId="5133" xr:uid="{00000000-0005-0000-0000-00004B270000}"/>
    <cellStyle name="Commentaire 3 13 2 2 2" xfId="25621" xr:uid="{00000000-0005-0000-0000-00004C270000}"/>
    <cellStyle name="Commentaire 3 13 2 3" xfId="5134" xr:uid="{00000000-0005-0000-0000-00004D270000}"/>
    <cellStyle name="Commentaire 3 13 2 3 2" xfId="25622" xr:uid="{00000000-0005-0000-0000-00004E270000}"/>
    <cellStyle name="Commentaire 3 13 2 4" xfId="5135" xr:uid="{00000000-0005-0000-0000-00004F270000}"/>
    <cellStyle name="Commentaire 3 13 2 4 2" xfId="25623" xr:uid="{00000000-0005-0000-0000-000050270000}"/>
    <cellStyle name="Commentaire 3 13 2 5" xfId="5136" xr:uid="{00000000-0005-0000-0000-000051270000}"/>
    <cellStyle name="Commentaire 3 13 2 5 2" xfId="25624" xr:uid="{00000000-0005-0000-0000-000052270000}"/>
    <cellStyle name="Commentaire 3 13 2 6" xfId="5137" xr:uid="{00000000-0005-0000-0000-000053270000}"/>
    <cellStyle name="Commentaire 3 13 2 6 2" xfId="25625" xr:uid="{00000000-0005-0000-0000-000054270000}"/>
    <cellStyle name="Commentaire 3 13 2 7" xfId="5138" xr:uid="{00000000-0005-0000-0000-000055270000}"/>
    <cellStyle name="Commentaire 3 13 2 7 2" xfId="25626" xr:uid="{00000000-0005-0000-0000-000056270000}"/>
    <cellStyle name="Commentaire 3 13 2 8" xfId="5139" xr:uid="{00000000-0005-0000-0000-000057270000}"/>
    <cellStyle name="Commentaire 3 13 2 8 2" xfId="25627" xr:uid="{00000000-0005-0000-0000-000058270000}"/>
    <cellStyle name="Commentaire 3 13 2 9" xfId="25620" xr:uid="{00000000-0005-0000-0000-000059270000}"/>
    <cellStyle name="Commentaire 3 13 3" xfId="5140" xr:uid="{00000000-0005-0000-0000-00005A270000}"/>
    <cellStyle name="Commentaire 3 13 3 2" xfId="5141" xr:uid="{00000000-0005-0000-0000-00005B270000}"/>
    <cellStyle name="Commentaire 3 13 3 2 2" xfId="25629" xr:uid="{00000000-0005-0000-0000-00005C270000}"/>
    <cellStyle name="Commentaire 3 13 3 3" xfId="5142" xr:uid="{00000000-0005-0000-0000-00005D270000}"/>
    <cellStyle name="Commentaire 3 13 3 3 2" xfId="25630" xr:uid="{00000000-0005-0000-0000-00005E270000}"/>
    <cellStyle name="Commentaire 3 13 3 4" xfId="5143" xr:uid="{00000000-0005-0000-0000-00005F270000}"/>
    <cellStyle name="Commentaire 3 13 3 4 2" xfId="25631" xr:uid="{00000000-0005-0000-0000-000060270000}"/>
    <cellStyle name="Commentaire 3 13 3 5" xfId="5144" xr:uid="{00000000-0005-0000-0000-000061270000}"/>
    <cellStyle name="Commentaire 3 13 3 5 2" xfId="25632" xr:uid="{00000000-0005-0000-0000-000062270000}"/>
    <cellStyle name="Commentaire 3 13 3 6" xfId="5145" xr:uid="{00000000-0005-0000-0000-000063270000}"/>
    <cellStyle name="Commentaire 3 13 3 6 2" xfId="25633" xr:uid="{00000000-0005-0000-0000-000064270000}"/>
    <cellStyle name="Commentaire 3 13 3 7" xfId="5146" xr:uid="{00000000-0005-0000-0000-000065270000}"/>
    <cellStyle name="Commentaire 3 13 3 7 2" xfId="25634" xr:uid="{00000000-0005-0000-0000-000066270000}"/>
    <cellStyle name="Commentaire 3 13 3 8" xfId="25628" xr:uid="{00000000-0005-0000-0000-000067270000}"/>
    <cellStyle name="Commentaire 3 13 4" xfId="5147" xr:uid="{00000000-0005-0000-0000-000068270000}"/>
    <cellStyle name="Commentaire 3 13 4 2" xfId="5148" xr:uid="{00000000-0005-0000-0000-000069270000}"/>
    <cellStyle name="Commentaire 3 13 4 2 2" xfId="25636" xr:uid="{00000000-0005-0000-0000-00006A270000}"/>
    <cellStyle name="Commentaire 3 13 4 3" xfId="25635" xr:uid="{00000000-0005-0000-0000-00006B270000}"/>
    <cellStyle name="Commentaire 3 13 5" xfId="5149" xr:uid="{00000000-0005-0000-0000-00006C270000}"/>
    <cellStyle name="Commentaire 3 13 5 2" xfId="25637" xr:uid="{00000000-0005-0000-0000-00006D270000}"/>
    <cellStyle name="Commentaire 3 13 6" xfId="5150" xr:uid="{00000000-0005-0000-0000-00006E270000}"/>
    <cellStyle name="Commentaire 3 13 6 2" xfId="25638" xr:uid="{00000000-0005-0000-0000-00006F270000}"/>
    <cellStyle name="Commentaire 3 13 7" xfId="5151" xr:uid="{00000000-0005-0000-0000-000070270000}"/>
    <cellStyle name="Commentaire 3 13 7 2" xfId="25639" xr:uid="{00000000-0005-0000-0000-000071270000}"/>
    <cellStyle name="Commentaire 3 13 8" xfId="5152" xr:uid="{00000000-0005-0000-0000-000072270000}"/>
    <cellStyle name="Commentaire 3 13 8 2" xfId="25640" xr:uid="{00000000-0005-0000-0000-000073270000}"/>
    <cellStyle name="Commentaire 3 13 9" xfId="5153" xr:uid="{00000000-0005-0000-0000-000074270000}"/>
    <cellStyle name="Commentaire 3 13 9 2" xfId="25641" xr:uid="{00000000-0005-0000-0000-000075270000}"/>
    <cellStyle name="Commentaire 3 14" xfId="5154" xr:uid="{00000000-0005-0000-0000-000076270000}"/>
    <cellStyle name="Commentaire 3 14 10" xfId="5155" xr:uid="{00000000-0005-0000-0000-000077270000}"/>
    <cellStyle name="Commentaire 3 14 10 2" xfId="25643" xr:uid="{00000000-0005-0000-0000-000078270000}"/>
    <cellStyle name="Commentaire 3 14 11" xfId="5156" xr:uid="{00000000-0005-0000-0000-000079270000}"/>
    <cellStyle name="Commentaire 3 14 11 2" xfId="25644" xr:uid="{00000000-0005-0000-0000-00007A270000}"/>
    <cellStyle name="Commentaire 3 14 12" xfId="25642" xr:uid="{00000000-0005-0000-0000-00007B270000}"/>
    <cellStyle name="Commentaire 3 14 2" xfId="5157" xr:uid="{00000000-0005-0000-0000-00007C270000}"/>
    <cellStyle name="Commentaire 3 14 2 2" xfId="5158" xr:uid="{00000000-0005-0000-0000-00007D270000}"/>
    <cellStyle name="Commentaire 3 14 2 2 2" xfId="25646" xr:uid="{00000000-0005-0000-0000-00007E270000}"/>
    <cellStyle name="Commentaire 3 14 2 3" xfId="5159" xr:uid="{00000000-0005-0000-0000-00007F270000}"/>
    <cellStyle name="Commentaire 3 14 2 3 2" xfId="25647" xr:uid="{00000000-0005-0000-0000-000080270000}"/>
    <cellStyle name="Commentaire 3 14 2 4" xfId="5160" xr:uid="{00000000-0005-0000-0000-000081270000}"/>
    <cellStyle name="Commentaire 3 14 2 4 2" xfId="25648" xr:uid="{00000000-0005-0000-0000-000082270000}"/>
    <cellStyle name="Commentaire 3 14 2 5" xfId="5161" xr:uid="{00000000-0005-0000-0000-000083270000}"/>
    <cellStyle name="Commentaire 3 14 2 5 2" xfId="25649" xr:uid="{00000000-0005-0000-0000-000084270000}"/>
    <cellStyle name="Commentaire 3 14 2 6" xfId="5162" xr:uid="{00000000-0005-0000-0000-000085270000}"/>
    <cellStyle name="Commentaire 3 14 2 6 2" xfId="25650" xr:uid="{00000000-0005-0000-0000-000086270000}"/>
    <cellStyle name="Commentaire 3 14 2 7" xfId="5163" xr:uid="{00000000-0005-0000-0000-000087270000}"/>
    <cellStyle name="Commentaire 3 14 2 7 2" xfId="25651" xr:uid="{00000000-0005-0000-0000-000088270000}"/>
    <cellStyle name="Commentaire 3 14 2 8" xfId="5164" xr:uid="{00000000-0005-0000-0000-000089270000}"/>
    <cellStyle name="Commentaire 3 14 2 8 2" xfId="25652" xr:uid="{00000000-0005-0000-0000-00008A270000}"/>
    <cellStyle name="Commentaire 3 14 2 9" xfId="25645" xr:uid="{00000000-0005-0000-0000-00008B270000}"/>
    <cellStyle name="Commentaire 3 14 3" xfId="5165" xr:uid="{00000000-0005-0000-0000-00008C270000}"/>
    <cellStyle name="Commentaire 3 14 3 2" xfId="5166" xr:uid="{00000000-0005-0000-0000-00008D270000}"/>
    <cellStyle name="Commentaire 3 14 3 2 2" xfId="25654" xr:uid="{00000000-0005-0000-0000-00008E270000}"/>
    <cellStyle name="Commentaire 3 14 3 3" xfId="5167" xr:uid="{00000000-0005-0000-0000-00008F270000}"/>
    <cellStyle name="Commentaire 3 14 3 3 2" xfId="25655" xr:uid="{00000000-0005-0000-0000-000090270000}"/>
    <cellStyle name="Commentaire 3 14 3 4" xfId="5168" xr:uid="{00000000-0005-0000-0000-000091270000}"/>
    <cellStyle name="Commentaire 3 14 3 4 2" xfId="25656" xr:uid="{00000000-0005-0000-0000-000092270000}"/>
    <cellStyle name="Commentaire 3 14 3 5" xfId="5169" xr:uid="{00000000-0005-0000-0000-000093270000}"/>
    <cellStyle name="Commentaire 3 14 3 5 2" xfId="25657" xr:uid="{00000000-0005-0000-0000-000094270000}"/>
    <cellStyle name="Commentaire 3 14 3 6" xfId="5170" xr:uid="{00000000-0005-0000-0000-000095270000}"/>
    <cellStyle name="Commentaire 3 14 3 6 2" xfId="25658" xr:uid="{00000000-0005-0000-0000-000096270000}"/>
    <cellStyle name="Commentaire 3 14 3 7" xfId="5171" xr:uid="{00000000-0005-0000-0000-000097270000}"/>
    <cellStyle name="Commentaire 3 14 3 7 2" xfId="25659" xr:uid="{00000000-0005-0000-0000-000098270000}"/>
    <cellStyle name="Commentaire 3 14 3 8" xfId="25653" xr:uid="{00000000-0005-0000-0000-000099270000}"/>
    <cellStyle name="Commentaire 3 14 4" xfId="5172" xr:uid="{00000000-0005-0000-0000-00009A270000}"/>
    <cellStyle name="Commentaire 3 14 4 2" xfId="5173" xr:uid="{00000000-0005-0000-0000-00009B270000}"/>
    <cellStyle name="Commentaire 3 14 4 2 2" xfId="25661" xr:uid="{00000000-0005-0000-0000-00009C270000}"/>
    <cellStyle name="Commentaire 3 14 4 3" xfId="25660" xr:uid="{00000000-0005-0000-0000-00009D270000}"/>
    <cellStyle name="Commentaire 3 14 5" xfId="5174" xr:uid="{00000000-0005-0000-0000-00009E270000}"/>
    <cellStyle name="Commentaire 3 14 5 2" xfId="25662" xr:uid="{00000000-0005-0000-0000-00009F270000}"/>
    <cellStyle name="Commentaire 3 14 6" xfId="5175" xr:uid="{00000000-0005-0000-0000-0000A0270000}"/>
    <cellStyle name="Commentaire 3 14 6 2" xfId="25663" xr:uid="{00000000-0005-0000-0000-0000A1270000}"/>
    <cellStyle name="Commentaire 3 14 7" xfId="5176" xr:uid="{00000000-0005-0000-0000-0000A2270000}"/>
    <cellStyle name="Commentaire 3 14 7 2" xfId="25664" xr:uid="{00000000-0005-0000-0000-0000A3270000}"/>
    <cellStyle name="Commentaire 3 14 8" xfId="5177" xr:uid="{00000000-0005-0000-0000-0000A4270000}"/>
    <cellStyle name="Commentaire 3 14 8 2" xfId="25665" xr:uid="{00000000-0005-0000-0000-0000A5270000}"/>
    <cellStyle name="Commentaire 3 14 9" xfId="5178" xr:uid="{00000000-0005-0000-0000-0000A6270000}"/>
    <cellStyle name="Commentaire 3 14 9 2" xfId="25666" xr:uid="{00000000-0005-0000-0000-0000A7270000}"/>
    <cellStyle name="Commentaire 3 15" xfId="5179" xr:uid="{00000000-0005-0000-0000-0000A8270000}"/>
    <cellStyle name="Commentaire 3 15 10" xfId="5180" xr:uid="{00000000-0005-0000-0000-0000A9270000}"/>
    <cellStyle name="Commentaire 3 15 10 2" xfId="25668" xr:uid="{00000000-0005-0000-0000-0000AA270000}"/>
    <cellStyle name="Commentaire 3 15 11" xfId="5181" xr:uid="{00000000-0005-0000-0000-0000AB270000}"/>
    <cellStyle name="Commentaire 3 15 11 2" xfId="25669" xr:uid="{00000000-0005-0000-0000-0000AC270000}"/>
    <cellStyle name="Commentaire 3 15 12" xfId="25667" xr:uid="{00000000-0005-0000-0000-0000AD270000}"/>
    <cellStyle name="Commentaire 3 15 2" xfId="5182" xr:uid="{00000000-0005-0000-0000-0000AE270000}"/>
    <cellStyle name="Commentaire 3 15 2 2" xfId="5183" xr:uid="{00000000-0005-0000-0000-0000AF270000}"/>
    <cellStyle name="Commentaire 3 15 2 2 2" xfId="25671" xr:uid="{00000000-0005-0000-0000-0000B0270000}"/>
    <cellStyle name="Commentaire 3 15 2 3" xfId="5184" xr:uid="{00000000-0005-0000-0000-0000B1270000}"/>
    <cellStyle name="Commentaire 3 15 2 3 2" xfId="25672" xr:uid="{00000000-0005-0000-0000-0000B2270000}"/>
    <cellStyle name="Commentaire 3 15 2 4" xfId="5185" xr:uid="{00000000-0005-0000-0000-0000B3270000}"/>
    <cellStyle name="Commentaire 3 15 2 4 2" xfId="25673" xr:uid="{00000000-0005-0000-0000-0000B4270000}"/>
    <cellStyle name="Commentaire 3 15 2 5" xfId="5186" xr:uid="{00000000-0005-0000-0000-0000B5270000}"/>
    <cellStyle name="Commentaire 3 15 2 5 2" xfId="25674" xr:uid="{00000000-0005-0000-0000-0000B6270000}"/>
    <cellStyle name="Commentaire 3 15 2 6" xfId="5187" xr:uid="{00000000-0005-0000-0000-0000B7270000}"/>
    <cellStyle name="Commentaire 3 15 2 6 2" xfId="25675" xr:uid="{00000000-0005-0000-0000-0000B8270000}"/>
    <cellStyle name="Commentaire 3 15 2 7" xfId="5188" xr:uid="{00000000-0005-0000-0000-0000B9270000}"/>
    <cellStyle name="Commentaire 3 15 2 7 2" xfId="25676" xr:uid="{00000000-0005-0000-0000-0000BA270000}"/>
    <cellStyle name="Commentaire 3 15 2 8" xfId="5189" xr:uid="{00000000-0005-0000-0000-0000BB270000}"/>
    <cellStyle name="Commentaire 3 15 2 8 2" xfId="25677" xr:uid="{00000000-0005-0000-0000-0000BC270000}"/>
    <cellStyle name="Commentaire 3 15 2 9" xfId="25670" xr:uid="{00000000-0005-0000-0000-0000BD270000}"/>
    <cellStyle name="Commentaire 3 15 3" xfId="5190" xr:uid="{00000000-0005-0000-0000-0000BE270000}"/>
    <cellStyle name="Commentaire 3 15 3 2" xfId="5191" xr:uid="{00000000-0005-0000-0000-0000BF270000}"/>
    <cellStyle name="Commentaire 3 15 3 2 2" xfId="25679" xr:uid="{00000000-0005-0000-0000-0000C0270000}"/>
    <cellStyle name="Commentaire 3 15 3 3" xfId="5192" xr:uid="{00000000-0005-0000-0000-0000C1270000}"/>
    <cellStyle name="Commentaire 3 15 3 3 2" xfId="25680" xr:uid="{00000000-0005-0000-0000-0000C2270000}"/>
    <cellStyle name="Commentaire 3 15 3 4" xfId="5193" xr:uid="{00000000-0005-0000-0000-0000C3270000}"/>
    <cellStyle name="Commentaire 3 15 3 4 2" xfId="25681" xr:uid="{00000000-0005-0000-0000-0000C4270000}"/>
    <cellStyle name="Commentaire 3 15 3 5" xfId="5194" xr:uid="{00000000-0005-0000-0000-0000C5270000}"/>
    <cellStyle name="Commentaire 3 15 3 5 2" xfId="25682" xr:uid="{00000000-0005-0000-0000-0000C6270000}"/>
    <cellStyle name="Commentaire 3 15 3 6" xfId="5195" xr:uid="{00000000-0005-0000-0000-0000C7270000}"/>
    <cellStyle name="Commentaire 3 15 3 6 2" xfId="25683" xr:uid="{00000000-0005-0000-0000-0000C8270000}"/>
    <cellStyle name="Commentaire 3 15 3 7" xfId="5196" xr:uid="{00000000-0005-0000-0000-0000C9270000}"/>
    <cellStyle name="Commentaire 3 15 3 7 2" xfId="25684" xr:uid="{00000000-0005-0000-0000-0000CA270000}"/>
    <cellStyle name="Commentaire 3 15 3 8" xfId="25678" xr:uid="{00000000-0005-0000-0000-0000CB270000}"/>
    <cellStyle name="Commentaire 3 15 4" xfId="5197" xr:uid="{00000000-0005-0000-0000-0000CC270000}"/>
    <cellStyle name="Commentaire 3 15 4 2" xfId="5198" xr:uid="{00000000-0005-0000-0000-0000CD270000}"/>
    <cellStyle name="Commentaire 3 15 4 2 2" xfId="25686" xr:uid="{00000000-0005-0000-0000-0000CE270000}"/>
    <cellStyle name="Commentaire 3 15 4 3" xfId="25685" xr:uid="{00000000-0005-0000-0000-0000CF270000}"/>
    <cellStyle name="Commentaire 3 15 5" xfId="5199" xr:uid="{00000000-0005-0000-0000-0000D0270000}"/>
    <cellStyle name="Commentaire 3 15 5 2" xfId="25687" xr:uid="{00000000-0005-0000-0000-0000D1270000}"/>
    <cellStyle name="Commentaire 3 15 6" xfId="5200" xr:uid="{00000000-0005-0000-0000-0000D2270000}"/>
    <cellStyle name="Commentaire 3 15 6 2" xfId="25688" xr:uid="{00000000-0005-0000-0000-0000D3270000}"/>
    <cellStyle name="Commentaire 3 15 7" xfId="5201" xr:uid="{00000000-0005-0000-0000-0000D4270000}"/>
    <cellStyle name="Commentaire 3 15 7 2" xfId="25689" xr:uid="{00000000-0005-0000-0000-0000D5270000}"/>
    <cellStyle name="Commentaire 3 15 8" xfId="5202" xr:uid="{00000000-0005-0000-0000-0000D6270000}"/>
    <cellStyle name="Commentaire 3 15 8 2" xfId="25690" xr:uid="{00000000-0005-0000-0000-0000D7270000}"/>
    <cellStyle name="Commentaire 3 15 9" xfId="5203" xr:uid="{00000000-0005-0000-0000-0000D8270000}"/>
    <cellStyle name="Commentaire 3 15 9 2" xfId="25691" xr:uid="{00000000-0005-0000-0000-0000D9270000}"/>
    <cellStyle name="Commentaire 3 16" xfId="5204" xr:uid="{00000000-0005-0000-0000-0000DA270000}"/>
    <cellStyle name="Commentaire 3 16 10" xfId="5205" xr:uid="{00000000-0005-0000-0000-0000DB270000}"/>
    <cellStyle name="Commentaire 3 16 10 2" xfId="25693" xr:uid="{00000000-0005-0000-0000-0000DC270000}"/>
    <cellStyle name="Commentaire 3 16 11" xfId="5206" xr:uid="{00000000-0005-0000-0000-0000DD270000}"/>
    <cellStyle name="Commentaire 3 16 11 2" xfId="25694" xr:uid="{00000000-0005-0000-0000-0000DE270000}"/>
    <cellStyle name="Commentaire 3 16 12" xfId="25692" xr:uid="{00000000-0005-0000-0000-0000DF270000}"/>
    <cellStyle name="Commentaire 3 16 2" xfId="5207" xr:uid="{00000000-0005-0000-0000-0000E0270000}"/>
    <cellStyle name="Commentaire 3 16 2 2" xfId="5208" xr:uid="{00000000-0005-0000-0000-0000E1270000}"/>
    <cellStyle name="Commentaire 3 16 2 2 2" xfId="25696" xr:uid="{00000000-0005-0000-0000-0000E2270000}"/>
    <cellStyle name="Commentaire 3 16 2 3" xfId="5209" xr:uid="{00000000-0005-0000-0000-0000E3270000}"/>
    <cellStyle name="Commentaire 3 16 2 3 2" xfId="25697" xr:uid="{00000000-0005-0000-0000-0000E4270000}"/>
    <cellStyle name="Commentaire 3 16 2 4" xfId="5210" xr:uid="{00000000-0005-0000-0000-0000E5270000}"/>
    <cellStyle name="Commentaire 3 16 2 4 2" xfId="25698" xr:uid="{00000000-0005-0000-0000-0000E6270000}"/>
    <cellStyle name="Commentaire 3 16 2 5" xfId="5211" xr:uid="{00000000-0005-0000-0000-0000E7270000}"/>
    <cellStyle name="Commentaire 3 16 2 5 2" xfId="25699" xr:uid="{00000000-0005-0000-0000-0000E8270000}"/>
    <cellStyle name="Commentaire 3 16 2 6" xfId="5212" xr:uid="{00000000-0005-0000-0000-0000E9270000}"/>
    <cellStyle name="Commentaire 3 16 2 6 2" xfId="25700" xr:uid="{00000000-0005-0000-0000-0000EA270000}"/>
    <cellStyle name="Commentaire 3 16 2 7" xfId="5213" xr:uid="{00000000-0005-0000-0000-0000EB270000}"/>
    <cellStyle name="Commentaire 3 16 2 7 2" xfId="25701" xr:uid="{00000000-0005-0000-0000-0000EC270000}"/>
    <cellStyle name="Commentaire 3 16 2 8" xfId="5214" xr:uid="{00000000-0005-0000-0000-0000ED270000}"/>
    <cellStyle name="Commentaire 3 16 2 8 2" xfId="25702" xr:uid="{00000000-0005-0000-0000-0000EE270000}"/>
    <cellStyle name="Commentaire 3 16 2 9" xfId="25695" xr:uid="{00000000-0005-0000-0000-0000EF270000}"/>
    <cellStyle name="Commentaire 3 16 3" xfId="5215" xr:uid="{00000000-0005-0000-0000-0000F0270000}"/>
    <cellStyle name="Commentaire 3 16 3 2" xfId="5216" xr:uid="{00000000-0005-0000-0000-0000F1270000}"/>
    <cellStyle name="Commentaire 3 16 3 2 2" xfId="25704" xr:uid="{00000000-0005-0000-0000-0000F2270000}"/>
    <cellStyle name="Commentaire 3 16 3 3" xfId="5217" xr:uid="{00000000-0005-0000-0000-0000F3270000}"/>
    <cellStyle name="Commentaire 3 16 3 3 2" xfId="25705" xr:uid="{00000000-0005-0000-0000-0000F4270000}"/>
    <cellStyle name="Commentaire 3 16 3 4" xfId="5218" xr:uid="{00000000-0005-0000-0000-0000F5270000}"/>
    <cellStyle name="Commentaire 3 16 3 4 2" xfId="25706" xr:uid="{00000000-0005-0000-0000-0000F6270000}"/>
    <cellStyle name="Commentaire 3 16 3 5" xfId="5219" xr:uid="{00000000-0005-0000-0000-0000F7270000}"/>
    <cellStyle name="Commentaire 3 16 3 5 2" xfId="25707" xr:uid="{00000000-0005-0000-0000-0000F8270000}"/>
    <cellStyle name="Commentaire 3 16 3 6" xfId="5220" xr:uid="{00000000-0005-0000-0000-0000F9270000}"/>
    <cellStyle name="Commentaire 3 16 3 6 2" xfId="25708" xr:uid="{00000000-0005-0000-0000-0000FA270000}"/>
    <cellStyle name="Commentaire 3 16 3 7" xfId="5221" xr:uid="{00000000-0005-0000-0000-0000FB270000}"/>
    <cellStyle name="Commentaire 3 16 3 7 2" xfId="25709" xr:uid="{00000000-0005-0000-0000-0000FC270000}"/>
    <cellStyle name="Commentaire 3 16 3 8" xfId="25703" xr:uid="{00000000-0005-0000-0000-0000FD270000}"/>
    <cellStyle name="Commentaire 3 16 4" xfId="5222" xr:uid="{00000000-0005-0000-0000-0000FE270000}"/>
    <cellStyle name="Commentaire 3 16 4 2" xfId="5223" xr:uid="{00000000-0005-0000-0000-0000FF270000}"/>
    <cellStyle name="Commentaire 3 16 4 2 2" xfId="25711" xr:uid="{00000000-0005-0000-0000-000000280000}"/>
    <cellStyle name="Commentaire 3 16 4 3" xfId="25710" xr:uid="{00000000-0005-0000-0000-000001280000}"/>
    <cellStyle name="Commentaire 3 16 5" xfId="5224" xr:uid="{00000000-0005-0000-0000-000002280000}"/>
    <cellStyle name="Commentaire 3 16 5 2" xfId="25712" xr:uid="{00000000-0005-0000-0000-000003280000}"/>
    <cellStyle name="Commentaire 3 16 6" xfId="5225" xr:uid="{00000000-0005-0000-0000-000004280000}"/>
    <cellStyle name="Commentaire 3 16 6 2" xfId="25713" xr:uid="{00000000-0005-0000-0000-000005280000}"/>
    <cellStyle name="Commentaire 3 16 7" xfId="5226" xr:uid="{00000000-0005-0000-0000-000006280000}"/>
    <cellStyle name="Commentaire 3 16 7 2" xfId="25714" xr:uid="{00000000-0005-0000-0000-000007280000}"/>
    <cellStyle name="Commentaire 3 16 8" xfId="5227" xr:uid="{00000000-0005-0000-0000-000008280000}"/>
    <cellStyle name="Commentaire 3 16 8 2" xfId="25715" xr:uid="{00000000-0005-0000-0000-000009280000}"/>
    <cellStyle name="Commentaire 3 16 9" xfId="5228" xr:uid="{00000000-0005-0000-0000-00000A280000}"/>
    <cellStyle name="Commentaire 3 16 9 2" xfId="25716" xr:uid="{00000000-0005-0000-0000-00000B280000}"/>
    <cellStyle name="Commentaire 3 17" xfId="5229" xr:uid="{00000000-0005-0000-0000-00000C280000}"/>
    <cellStyle name="Commentaire 3 17 2" xfId="5230" xr:uid="{00000000-0005-0000-0000-00000D280000}"/>
    <cellStyle name="Commentaire 3 17 2 2" xfId="25718" xr:uid="{00000000-0005-0000-0000-00000E280000}"/>
    <cellStyle name="Commentaire 3 17 3" xfId="5231" xr:uid="{00000000-0005-0000-0000-00000F280000}"/>
    <cellStyle name="Commentaire 3 17 3 2" xfId="25719" xr:uid="{00000000-0005-0000-0000-000010280000}"/>
    <cellStyle name="Commentaire 3 17 4" xfId="5232" xr:uid="{00000000-0005-0000-0000-000011280000}"/>
    <cellStyle name="Commentaire 3 17 4 2" xfId="25720" xr:uid="{00000000-0005-0000-0000-000012280000}"/>
    <cellStyle name="Commentaire 3 17 5" xfId="5233" xr:uid="{00000000-0005-0000-0000-000013280000}"/>
    <cellStyle name="Commentaire 3 17 5 2" xfId="25721" xr:uid="{00000000-0005-0000-0000-000014280000}"/>
    <cellStyle name="Commentaire 3 17 6" xfId="5234" xr:uid="{00000000-0005-0000-0000-000015280000}"/>
    <cellStyle name="Commentaire 3 17 6 2" xfId="25722" xr:uid="{00000000-0005-0000-0000-000016280000}"/>
    <cellStyle name="Commentaire 3 17 7" xfId="5235" xr:uid="{00000000-0005-0000-0000-000017280000}"/>
    <cellStyle name="Commentaire 3 17 7 2" xfId="25723" xr:uid="{00000000-0005-0000-0000-000018280000}"/>
    <cellStyle name="Commentaire 3 17 8" xfId="5236" xr:uid="{00000000-0005-0000-0000-000019280000}"/>
    <cellStyle name="Commentaire 3 17 8 2" xfId="25724" xr:uid="{00000000-0005-0000-0000-00001A280000}"/>
    <cellStyle name="Commentaire 3 17 9" xfId="25717" xr:uid="{00000000-0005-0000-0000-00001B280000}"/>
    <cellStyle name="Commentaire 3 18" xfId="5237" xr:uid="{00000000-0005-0000-0000-00001C280000}"/>
    <cellStyle name="Commentaire 3 18 2" xfId="5238" xr:uid="{00000000-0005-0000-0000-00001D280000}"/>
    <cellStyle name="Commentaire 3 18 2 2" xfId="25726" xr:uid="{00000000-0005-0000-0000-00001E280000}"/>
    <cellStyle name="Commentaire 3 18 3" xfId="5239" xr:uid="{00000000-0005-0000-0000-00001F280000}"/>
    <cellStyle name="Commentaire 3 18 3 2" xfId="25727" xr:uid="{00000000-0005-0000-0000-000020280000}"/>
    <cellStyle name="Commentaire 3 18 4" xfId="5240" xr:uid="{00000000-0005-0000-0000-000021280000}"/>
    <cellStyle name="Commentaire 3 18 4 2" xfId="25728" xr:uid="{00000000-0005-0000-0000-000022280000}"/>
    <cellStyle name="Commentaire 3 18 5" xfId="5241" xr:uid="{00000000-0005-0000-0000-000023280000}"/>
    <cellStyle name="Commentaire 3 18 5 2" xfId="25729" xr:uid="{00000000-0005-0000-0000-000024280000}"/>
    <cellStyle name="Commentaire 3 18 6" xfId="5242" xr:uid="{00000000-0005-0000-0000-000025280000}"/>
    <cellStyle name="Commentaire 3 18 6 2" xfId="25730" xr:uid="{00000000-0005-0000-0000-000026280000}"/>
    <cellStyle name="Commentaire 3 18 7" xfId="5243" xr:uid="{00000000-0005-0000-0000-000027280000}"/>
    <cellStyle name="Commentaire 3 18 7 2" xfId="25731" xr:uid="{00000000-0005-0000-0000-000028280000}"/>
    <cellStyle name="Commentaire 3 18 8" xfId="25725" xr:uid="{00000000-0005-0000-0000-000029280000}"/>
    <cellStyle name="Commentaire 3 19" xfId="5244" xr:uid="{00000000-0005-0000-0000-00002A280000}"/>
    <cellStyle name="Commentaire 3 19 2" xfId="5245" xr:uid="{00000000-0005-0000-0000-00002B280000}"/>
    <cellStyle name="Commentaire 3 19 2 2" xfId="25733" xr:uid="{00000000-0005-0000-0000-00002C280000}"/>
    <cellStyle name="Commentaire 3 19 3" xfId="25732" xr:uid="{00000000-0005-0000-0000-00002D280000}"/>
    <cellStyle name="Commentaire 3 2" xfId="5246" xr:uid="{00000000-0005-0000-0000-00002E280000}"/>
    <cellStyle name="Commentaire 3 2 10" xfId="5247" xr:uid="{00000000-0005-0000-0000-00002F280000}"/>
    <cellStyle name="Commentaire 3 2 10 10" xfId="5248" xr:uid="{00000000-0005-0000-0000-000030280000}"/>
    <cellStyle name="Commentaire 3 2 10 10 2" xfId="25735" xr:uid="{00000000-0005-0000-0000-000031280000}"/>
    <cellStyle name="Commentaire 3 2 10 11" xfId="5249" xr:uid="{00000000-0005-0000-0000-000032280000}"/>
    <cellStyle name="Commentaire 3 2 10 11 2" xfId="25736" xr:uid="{00000000-0005-0000-0000-000033280000}"/>
    <cellStyle name="Commentaire 3 2 10 12" xfId="25734" xr:uid="{00000000-0005-0000-0000-000034280000}"/>
    <cellStyle name="Commentaire 3 2 10 2" xfId="5250" xr:uid="{00000000-0005-0000-0000-000035280000}"/>
    <cellStyle name="Commentaire 3 2 10 2 2" xfId="5251" xr:uid="{00000000-0005-0000-0000-000036280000}"/>
    <cellStyle name="Commentaire 3 2 10 2 2 2" xfId="25738" xr:uid="{00000000-0005-0000-0000-000037280000}"/>
    <cellStyle name="Commentaire 3 2 10 2 3" xfId="5252" xr:uid="{00000000-0005-0000-0000-000038280000}"/>
    <cellStyle name="Commentaire 3 2 10 2 3 2" xfId="25739" xr:uid="{00000000-0005-0000-0000-000039280000}"/>
    <cellStyle name="Commentaire 3 2 10 2 4" xfId="5253" xr:uid="{00000000-0005-0000-0000-00003A280000}"/>
    <cellStyle name="Commentaire 3 2 10 2 4 2" xfId="25740" xr:uid="{00000000-0005-0000-0000-00003B280000}"/>
    <cellStyle name="Commentaire 3 2 10 2 5" xfId="5254" xr:uid="{00000000-0005-0000-0000-00003C280000}"/>
    <cellStyle name="Commentaire 3 2 10 2 5 2" xfId="25741" xr:uid="{00000000-0005-0000-0000-00003D280000}"/>
    <cellStyle name="Commentaire 3 2 10 2 6" xfId="5255" xr:uid="{00000000-0005-0000-0000-00003E280000}"/>
    <cellStyle name="Commentaire 3 2 10 2 6 2" xfId="25742" xr:uid="{00000000-0005-0000-0000-00003F280000}"/>
    <cellStyle name="Commentaire 3 2 10 2 7" xfId="5256" xr:uid="{00000000-0005-0000-0000-000040280000}"/>
    <cellStyle name="Commentaire 3 2 10 2 7 2" xfId="25743" xr:uid="{00000000-0005-0000-0000-000041280000}"/>
    <cellStyle name="Commentaire 3 2 10 2 8" xfId="5257" xr:uid="{00000000-0005-0000-0000-000042280000}"/>
    <cellStyle name="Commentaire 3 2 10 2 8 2" xfId="25744" xr:uid="{00000000-0005-0000-0000-000043280000}"/>
    <cellStyle name="Commentaire 3 2 10 2 9" xfId="25737" xr:uid="{00000000-0005-0000-0000-000044280000}"/>
    <cellStyle name="Commentaire 3 2 10 3" xfId="5258" xr:uid="{00000000-0005-0000-0000-000045280000}"/>
    <cellStyle name="Commentaire 3 2 10 3 2" xfId="5259" xr:uid="{00000000-0005-0000-0000-000046280000}"/>
    <cellStyle name="Commentaire 3 2 10 3 2 2" xfId="25746" xr:uid="{00000000-0005-0000-0000-000047280000}"/>
    <cellStyle name="Commentaire 3 2 10 3 3" xfId="5260" xr:uid="{00000000-0005-0000-0000-000048280000}"/>
    <cellStyle name="Commentaire 3 2 10 3 3 2" xfId="25747" xr:uid="{00000000-0005-0000-0000-000049280000}"/>
    <cellStyle name="Commentaire 3 2 10 3 4" xfId="5261" xr:uid="{00000000-0005-0000-0000-00004A280000}"/>
    <cellStyle name="Commentaire 3 2 10 3 4 2" xfId="25748" xr:uid="{00000000-0005-0000-0000-00004B280000}"/>
    <cellStyle name="Commentaire 3 2 10 3 5" xfId="5262" xr:uid="{00000000-0005-0000-0000-00004C280000}"/>
    <cellStyle name="Commentaire 3 2 10 3 5 2" xfId="25749" xr:uid="{00000000-0005-0000-0000-00004D280000}"/>
    <cellStyle name="Commentaire 3 2 10 3 6" xfId="5263" xr:uid="{00000000-0005-0000-0000-00004E280000}"/>
    <cellStyle name="Commentaire 3 2 10 3 6 2" xfId="25750" xr:uid="{00000000-0005-0000-0000-00004F280000}"/>
    <cellStyle name="Commentaire 3 2 10 3 7" xfId="5264" xr:uid="{00000000-0005-0000-0000-000050280000}"/>
    <cellStyle name="Commentaire 3 2 10 3 7 2" xfId="25751" xr:uid="{00000000-0005-0000-0000-000051280000}"/>
    <cellStyle name="Commentaire 3 2 10 3 8" xfId="25745" xr:uid="{00000000-0005-0000-0000-000052280000}"/>
    <cellStyle name="Commentaire 3 2 10 4" xfId="5265" xr:uid="{00000000-0005-0000-0000-000053280000}"/>
    <cellStyle name="Commentaire 3 2 10 4 2" xfId="5266" xr:uid="{00000000-0005-0000-0000-000054280000}"/>
    <cellStyle name="Commentaire 3 2 10 4 2 2" xfId="25753" xr:uid="{00000000-0005-0000-0000-000055280000}"/>
    <cellStyle name="Commentaire 3 2 10 4 3" xfId="25752" xr:uid="{00000000-0005-0000-0000-000056280000}"/>
    <cellStyle name="Commentaire 3 2 10 5" xfId="5267" xr:uid="{00000000-0005-0000-0000-000057280000}"/>
    <cellStyle name="Commentaire 3 2 10 5 2" xfId="25754" xr:uid="{00000000-0005-0000-0000-000058280000}"/>
    <cellStyle name="Commentaire 3 2 10 6" xfId="5268" xr:uid="{00000000-0005-0000-0000-000059280000}"/>
    <cellStyle name="Commentaire 3 2 10 6 2" xfId="25755" xr:uid="{00000000-0005-0000-0000-00005A280000}"/>
    <cellStyle name="Commentaire 3 2 10 7" xfId="5269" xr:uid="{00000000-0005-0000-0000-00005B280000}"/>
    <cellStyle name="Commentaire 3 2 10 7 2" xfId="25756" xr:uid="{00000000-0005-0000-0000-00005C280000}"/>
    <cellStyle name="Commentaire 3 2 10 8" xfId="5270" xr:uid="{00000000-0005-0000-0000-00005D280000}"/>
    <cellStyle name="Commentaire 3 2 10 8 2" xfId="25757" xr:uid="{00000000-0005-0000-0000-00005E280000}"/>
    <cellStyle name="Commentaire 3 2 10 9" xfId="5271" xr:uid="{00000000-0005-0000-0000-00005F280000}"/>
    <cellStyle name="Commentaire 3 2 10 9 2" xfId="25758" xr:uid="{00000000-0005-0000-0000-000060280000}"/>
    <cellStyle name="Commentaire 3 2 11" xfId="5272" xr:uid="{00000000-0005-0000-0000-000061280000}"/>
    <cellStyle name="Commentaire 3 2 11 10" xfId="5273" xr:uid="{00000000-0005-0000-0000-000062280000}"/>
    <cellStyle name="Commentaire 3 2 11 10 2" xfId="25760" xr:uid="{00000000-0005-0000-0000-000063280000}"/>
    <cellStyle name="Commentaire 3 2 11 11" xfId="5274" xr:uid="{00000000-0005-0000-0000-000064280000}"/>
    <cellStyle name="Commentaire 3 2 11 11 2" xfId="25761" xr:uid="{00000000-0005-0000-0000-000065280000}"/>
    <cellStyle name="Commentaire 3 2 11 12" xfId="25759" xr:uid="{00000000-0005-0000-0000-000066280000}"/>
    <cellStyle name="Commentaire 3 2 11 2" xfId="5275" xr:uid="{00000000-0005-0000-0000-000067280000}"/>
    <cellStyle name="Commentaire 3 2 11 2 2" xfId="5276" xr:uid="{00000000-0005-0000-0000-000068280000}"/>
    <cellStyle name="Commentaire 3 2 11 2 2 2" xfId="25763" xr:uid="{00000000-0005-0000-0000-000069280000}"/>
    <cellStyle name="Commentaire 3 2 11 2 3" xfId="5277" xr:uid="{00000000-0005-0000-0000-00006A280000}"/>
    <cellStyle name="Commentaire 3 2 11 2 3 2" xfId="25764" xr:uid="{00000000-0005-0000-0000-00006B280000}"/>
    <cellStyle name="Commentaire 3 2 11 2 4" xfId="5278" xr:uid="{00000000-0005-0000-0000-00006C280000}"/>
    <cellStyle name="Commentaire 3 2 11 2 4 2" xfId="25765" xr:uid="{00000000-0005-0000-0000-00006D280000}"/>
    <cellStyle name="Commentaire 3 2 11 2 5" xfId="5279" xr:uid="{00000000-0005-0000-0000-00006E280000}"/>
    <cellStyle name="Commentaire 3 2 11 2 5 2" xfId="25766" xr:uid="{00000000-0005-0000-0000-00006F280000}"/>
    <cellStyle name="Commentaire 3 2 11 2 6" xfId="5280" xr:uid="{00000000-0005-0000-0000-000070280000}"/>
    <cellStyle name="Commentaire 3 2 11 2 6 2" xfId="25767" xr:uid="{00000000-0005-0000-0000-000071280000}"/>
    <cellStyle name="Commentaire 3 2 11 2 7" xfId="5281" xr:uid="{00000000-0005-0000-0000-000072280000}"/>
    <cellStyle name="Commentaire 3 2 11 2 7 2" xfId="25768" xr:uid="{00000000-0005-0000-0000-000073280000}"/>
    <cellStyle name="Commentaire 3 2 11 2 8" xfId="5282" xr:uid="{00000000-0005-0000-0000-000074280000}"/>
    <cellStyle name="Commentaire 3 2 11 2 8 2" xfId="25769" xr:uid="{00000000-0005-0000-0000-000075280000}"/>
    <cellStyle name="Commentaire 3 2 11 2 9" xfId="25762" xr:uid="{00000000-0005-0000-0000-000076280000}"/>
    <cellStyle name="Commentaire 3 2 11 3" xfId="5283" xr:uid="{00000000-0005-0000-0000-000077280000}"/>
    <cellStyle name="Commentaire 3 2 11 3 2" xfId="5284" xr:uid="{00000000-0005-0000-0000-000078280000}"/>
    <cellStyle name="Commentaire 3 2 11 3 2 2" xfId="25771" xr:uid="{00000000-0005-0000-0000-000079280000}"/>
    <cellStyle name="Commentaire 3 2 11 3 3" xfId="5285" xr:uid="{00000000-0005-0000-0000-00007A280000}"/>
    <cellStyle name="Commentaire 3 2 11 3 3 2" xfId="25772" xr:uid="{00000000-0005-0000-0000-00007B280000}"/>
    <cellStyle name="Commentaire 3 2 11 3 4" xfId="5286" xr:uid="{00000000-0005-0000-0000-00007C280000}"/>
    <cellStyle name="Commentaire 3 2 11 3 4 2" xfId="25773" xr:uid="{00000000-0005-0000-0000-00007D280000}"/>
    <cellStyle name="Commentaire 3 2 11 3 5" xfId="5287" xr:uid="{00000000-0005-0000-0000-00007E280000}"/>
    <cellStyle name="Commentaire 3 2 11 3 5 2" xfId="25774" xr:uid="{00000000-0005-0000-0000-00007F280000}"/>
    <cellStyle name="Commentaire 3 2 11 3 6" xfId="5288" xr:uid="{00000000-0005-0000-0000-000080280000}"/>
    <cellStyle name="Commentaire 3 2 11 3 6 2" xfId="25775" xr:uid="{00000000-0005-0000-0000-000081280000}"/>
    <cellStyle name="Commentaire 3 2 11 3 7" xfId="5289" xr:uid="{00000000-0005-0000-0000-000082280000}"/>
    <cellStyle name="Commentaire 3 2 11 3 7 2" xfId="25776" xr:uid="{00000000-0005-0000-0000-000083280000}"/>
    <cellStyle name="Commentaire 3 2 11 3 8" xfId="25770" xr:uid="{00000000-0005-0000-0000-000084280000}"/>
    <cellStyle name="Commentaire 3 2 11 4" xfId="5290" xr:uid="{00000000-0005-0000-0000-000085280000}"/>
    <cellStyle name="Commentaire 3 2 11 4 2" xfId="5291" xr:uid="{00000000-0005-0000-0000-000086280000}"/>
    <cellStyle name="Commentaire 3 2 11 4 2 2" xfId="25778" xr:uid="{00000000-0005-0000-0000-000087280000}"/>
    <cellStyle name="Commentaire 3 2 11 4 3" xfId="25777" xr:uid="{00000000-0005-0000-0000-000088280000}"/>
    <cellStyle name="Commentaire 3 2 11 5" xfId="5292" xr:uid="{00000000-0005-0000-0000-000089280000}"/>
    <cellStyle name="Commentaire 3 2 11 5 2" xfId="25779" xr:uid="{00000000-0005-0000-0000-00008A280000}"/>
    <cellStyle name="Commentaire 3 2 11 6" xfId="5293" xr:uid="{00000000-0005-0000-0000-00008B280000}"/>
    <cellStyle name="Commentaire 3 2 11 6 2" xfId="25780" xr:uid="{00000000-0005-0000-0000-00008C280000}"/>
    <cellStyle name="Commentaire 3 2 11 7" xfId="5294" xr:uid="{00000000-0005-0000-0000-00008D280000}"/>
    <cellStyle name="Commentaire 3 2 11 7 2" xfId="25781" xr:uid="{00000000-0005-0000-0000-00008E280000}"/>
    <cellStyle name="Commentaire 3 2 11 8" xfId="5295" xr:uid="{00000000-0005-0000-0000-00008F280000}"/>
    <cellStyle name="Commentaire 3 2 11 8 2" xfId="25782" xr:uid="{00000000-0005-0000-0000-000090280000}"/>
    <cellStyle name="Commentaire 3 2 11 9" xfId="5296" xr:uid="{00000000-0005-0000-0000-000091280000}"/>
    <cellStyle name="Commentaire 3 2 11 9 2" xfId="25783" xr:uid="{00000000-0005-0000-0000-000092280000}"/>
    <cellStyle name="Commentaire 3 2 12" xfId="5297" xr:uid="{00000000-0005-0000-0000-000093280000}"/>
    <cellStyle name="Commentaire 3 2 12 10" xfId="5298" xr:uid="{00000000-0005-0000-0000-000094280000}"/>
    <cellStyle name="Commentaire 3 2 12 10 2" xfId="25785" xr:uid="{00000000-0005-0000-0000-000095280000}"/>
    <cellStyle name="Commentaire 3 2 12 11" xfId="5299" xr:uid="{00000000-0005-0000-0000-000096280000}"/>
    <cellStyle name="Commentaire 3 2 12 11 2" xfId="25786" xr:uid="{00000000-0005-0000-0000-000097280000}"/>
    <cellStyle name="Commentaire 3 2 12 12" xfId="25784" xr:uid="{00000000-0005-0000-0000-000098280000}"/>
    <cellStyle name="Commentaire 3 2 12 2" xfId="5300" xr:uid="{00000000-0005-0000-0000-000099280000}"/>
    <cellStyle name="Commentaire 3 2 12 2 2" xfId="5301" xr:uid="{00000000-0005-0000-0000-00009A280000}"/>
    <cellStyle name="Commentaire 3 2 12 2 2 2" xfId="25788" xr:uid="{00000000-0005-0000-0000-00009B280000}"/>
    <cellStyle name="Commentaire 3 2 12 2 3" xfId="5302" xr:uid="{00000000-0005-0000-0000-00009C280000}"/>
    <cellStyle name="Commentaire 3 2 12 2 3 2" xfId="25789" xr:uid="{00000000-0005-0000-0000-00009D280000}"/>
    <cellStyle name="Commentaire 3 2 12 2 4" xfId="5303" xr:uid="{00000000-0005-0000-0000-00009E280000}"/>
    <cellStyle name="Commentaire 3 2 12 2 4 2" xfId="25790" xr:uid="{00000000-0005-0000-0000-00009F280000}"/>
    <cellStyle name="Commentaire 3 2 12 2 5" xfId="5304" xr:uid="{00000000-0005-0000-0000-0000A0280000}"/>
    <cellStyle name="Commentaire 3 2 12 2 5 2" xfId="25791" xr:uid="{00000000-0005-0000-0000-0000A1280000}"/>
    <cellStyle name="Commentaire 3 2 12 2 6" xfId="5305" xr:uid="{00000000-0005-0000-0000-0000A2280000}"/>
    <cellStyle name="Commentaire 3 2 12 2 6 2" xfId="25792" xr:uid="{00000000-0005-0000-0000-0000A3280000}"/>
    <cellStyle name="Commentaire 3 2 12 2 7" xfId="5306" xr:uid="{00000000-0005-0000-0000-0000A4280000}"/>
    <cellStyle name="Commentaire 3 2 12 2 7 2" xfId="25793" xr:uid="{00000000-0005-0000-0000-0000A5280000}"/>
    <cellStyle name="Commentaire 3 2 12 2 8" xfId="5307" xr:uid="{00000000-0005-0000-0000-0000A6280000}"/>
    <cellStyle name="Commentaire 3 2 12 2 8 2" xfId="25794" xr:uid="{00000000-0005-0000-0000-0000A7280000}"/>
    <cellStyle name="Commentaire 3 2 12 2 9" xfId="25787" xr:uid="{00000000-0005-0000-0000-0000A8280000}"/>
    <cellStyle name="Commentaire 3 2 12 3" xfId="5308" xr:uid="{00000000-0005-0000-0000-0000A9280000}"/>
    <cellStyle name="Commentaire 3 2 12 3 2" xfId="5309" xr:uid="{00000000-0005-0000-0000-0000AA280000}"/>
    <cellStyle name="Commentaire 3 2 12 3 2 2" xfId="25796" xr:uid="{00000000-0005-0000-0000-0000AB280000}"/>
    <cellStyle name="Commentaire 3 2 12 3 3" xfId="5310" xr:uid="{00000000-0005-0000-0000-0000AC280000}"/>
    <cellStyle name="Commentaire 3 2 12 3 3 2" xfId="25797" xr:uid="{00000000-0005-0000-0000-0000AD280000}"/>
    <cellStyle name="Commentaire 3 2 12 3 4" xfId="5311" xr:uid="{00000000-0005-0000-0000-0000AE280000}"/>
    <cellStyle name="Commentaire 3 2 12 3 4 2" xfId="25798" xr:uid="{00000000-0005-0000-0000-0000AF280000}"/>
    <cellStyle name="Commentaire 3 2 12 3 5" xfId="5312" xr:uid="{00000000-0005-0000-0000-0000B0280000}"/>
    <cellStyle name="Commentaire 3 2 12 3 5 2" xfId="25799" xr:uid="{00000000-0005-0000-0000-0000B1280000}"/>
    <cellStyle name="Commentaire 3 2 12 3 6" xfId="5313" xr:uid="{00000000-0005-0000-0000-0000B2280000}"/>
    <cellStyle name="Commentaire 3 2 12 3 6 2" xfId="25800" xr:uid="{00000000-0005-0000-0000-0000B3280000}"/>
    <cellStyle name="Commentaire 3 2 12 3 7" xfId="5314" xr:uid="{00000000-0005-0000-0000-0000B4280000}"/>
    <cellStyle name="Commentaire 3 2 12 3 7 2" xfId="25801" xr:uid="{00000000-0005-0000-0000-0000B5280000}"/>
    <cellStyle name="Commentaire 3 2 12 3 8" xfId="25795" xr:uid="{00000000-0005-0000-0000-0000B6280000}"/>
    <cellStyle name="Commentaire 3 2 12 4" xfId="5315" xr:uid="{00000000-0005-0000-0000-0000B7280000}"/>
    <cellStyle name="Commentaire 3 2 12 4 2" xfId="5316" xr:uid="{00000000-0005-0000-0000-0000B8280000}"/>
    <cellStyle name="Commentaire 3 2 12 4 2 2" xfId="25803" xr:uid="{00000000-0005-0000-0000-0000B9280000}"/>
    <cellStyle name="Commentaire 3 2 12 4 3" xfId="25802" xr:uid="{00000000-0005-0000-0000-0000BA280000}"/>
    <cellStyle name="Commentaire 3 2 12 5" xfId="5317" xr:uid="{00000000-0005-0000-0000-0000BB280000}"/>
    <cellStyle name="Commentaire 3 2 12 5 2" xfId="25804" xr:uid="{00000000-0005-0000-0000-0000BC280000}"/>
    <cellStyle name="Commentaire 3 2 12 6" xfId="5318" xr:uid="{00000000-0005-0000-0000-0000BD280000}"/>
    <cellStyle name="Commentaire 3 2 12 6 2" xfId="25805" xr:uid="{00000000-0005-0000-0000-0000BE280000}"/>
    <cellStyle name="Commentaire 3 2 12 7" xfId="5319" xr:uid="{00000000-0005-0000-0000-0000BF280000}"/>
    <cellStyle name="Commentaire 3 2 12 7 2" xfId="25806" xr:uid="{00000000-0005-0000-0000-0000C0280000}"/>
    <cellStyle name="Commentaire 3 2 12 8" xfId="5320" xr:uid="{00000000-0005-0000-0000-0000C1280000}"/>
    <cellStyle name="Commentaire 3 2 12 8 2" xfId="25807" xr:uid="{00000000-0005-0000-0000-0000C2280000}"/>
    <cellStyle name="Commentaire 3 2 12 9" xfId="5321" xr:uid="{00000000-0005-0000-0000-0000C3280000}"/>
    <cellStyle name="Commentaire 3 2 12 9 2" xfId="25808" xr:uid="{00000000-0005-0000-0000-0000C4280000}"/>
    <cellStyle name="Commentaire 3 2 13" xfId="5322" xr:uid="{00000000-0005-0000-0000-0000C5280000}"/>
    <cellStyle name="Commentaire 3 2 13 10" xfId="5323" xr:uid="{00000000-0005-0000-0000-0000C6280000}"/>
    <cellStyle name="Commentaire 3 2 13 10 2" xfId="25810" xr:uid="{00000000-0005-0000-0000-0000C7280000}"/>
    <cellStyle name="Commentaire 3 2 13 11" xfId="5324" xr:uid="{00000000-0005-0000-0000-0000C8280000}"/>
    <cellStyle name="Commentaire 3 2 13 11 2" xfId="25811" xr:uid="{00000000-0005-0000-0000-0000C9280000}"/>
    <cellStyle name="Commentaire 3 2 13 12" xfId="25809" xr:uid="{00000000-0005-0000-0000-0000CA280000}"/>
    <cellStyle name="Commentaire 3 2 13 2" xfId="5325" xr:uid="{00000000-0005-0000-0000-0000CB280000}"/>
    <cellStyle name="Commentaire 3 2 13 2 2" xfId="5326" xr:uid="{00000000-0005-0000-0000-0000CC280000}"/>
    <cellStyle name="Commentaire 3 2 13 2 2 2" xfId="25813" xr:uid="{00000000-0005-0000-0000-0000CD280000}"/>
    <cellStyle name="Commentaire 3 2 13 2 3" xfId="5327" xr:uid="{00000000-0005-0000-0000-0000CE280000}"/>
    <cellStyle name="Commentaire 3 2 13 2 3 2" xfId="25814" xr:uid="{00000000-0005-0000-0000-0000CF280000}"/>
    <cellStyle name="Commentaire 3 2 13 2 4" xfId="5328" xr:uid="{00000000-0005-0000-0000-0000D0280000}"/>
    <cellStyle name="Commentaire 3 2 13 2 4 2" xfId="25815" xr:uid="{00000000-0005-0000-0000-0000D1280000}"/>
    <cellStyle name="Commentaire 3 2 13 2 5" xfId="5329" xr:uid="{00000000-0005-0000-0000-0000D2280000}"/>
    <cellStyle name="Commentaire 3 2 13 2 5 2" xfId="25816" xr:uid="{00000000-0005-0000-0000-0000D3280000}"/>
    <cellStyle name="Commentaire 3 2 13 2 6" xfId="5330" xr:uid="{00000000-0005-0000-0000-0000D4280000}"/>
    <cellStyle name="Commentaire 3 2 13 2 6 2" xfId="25817" xr:uid="{00000000-0005-0000-0000-0000D5280000}"/>
    <cellStyle name="Commentaire 3 2 13 2 7" xfId="5331" xr:uid="{00000000-0005-0000-0000-0000D6280000}"/>
    <cellStyle name="Commentaire 3 2 13 2 7 2" xfId="25818" xr:uid="{00000000-0005-0000-0000-0000D7280000}"/>
    <cellStyle name="Commentaire 3 2 13 2 8" xfId="5332" xr:uid="{00000000-0005-0000-0000-0000D8280000}"/>
    <cellStyle name="Commentaire 3 2 13 2 8 2" xfId="25819" xr:uid="{00000000-0005-0000-0000-0000D9280000}"/>
    <cellStyle name="Commentaire 3 2 13 2 9" xfId="25812" xr:uid="{00000000-0005-0000-0000-0000DA280000}"/>
    <cellStyle name="Commentaire 3 2 13 3" xfId="5333" xr:uid="{00000000-0005-0000-0000-0000DB280000}"/>
    <cellStyle name="Commentaire 3 2 13 3 2" xfId="5334" xr:uid="{00000000-0005-0000-0000-0000DC280000}"/>
    <cellStyle name="Commentaire 3 2 13 3 2 2" xfId="25821" xr:uid="{00000000-0005-0000-0000-0000DD280000}"/>
    <cellStyle name="Commentaire 3 2 13 3 3" xfId="5335" xr:uid="{00000000-0005-0000-0000-0000DE280000}"/>
    <cellStyle name="Commentaire 3 2 13 3 3 2" xfId="25822" xr:uid="{00000000-0005-0000-0000-0000DF280000}"/>
    <cellStyle name="Commentaire 3 2 13 3 4" xfId="5336" xr:uid="{00000000-0005-0000-0000-0000E0280000}"/>
    <cellStyle name="Commentaire 3 2 13 3 4 2" xfId="25823" xr:uid="{00000000-0005-0000-0000-0000E1280000}"/>
    <cellStyle name="Commentaire 3 2 13 3 5" xfId="5337" xr:uid="{00000000-0005-0000-0000-0000E2280000}"/>
    <cellStyle name="Commentaire 3 2 13 3 5 2" xfId="25824" xr:uid="{00000000-0005-0000-0000-0000E3280000}"/>
    <cellStyle name="Commentaire 3 2 13 3 6" xfId="5338" xr:uid="{00000000-0005-0000-0000-0000E4280000}"/>
    <cellStyle name="Commentaire 3 2 13 3 6 2" xfId="25825" xr:uid="{00000000-0005-0000-0000-0000E5280000}"/>
    <cellStyle name="Commentaire 3 2 13 3 7" xfId="5339" xr:uid="{00000000-0005-0000-0000-0000E6280000}"/>
    <cellStyle name="Commentaire 3 2 13 3 7 2" xfId="25826" xr:uid="{00000000-0005-0000-0000-0000E7280000}"/>
    <cellStyle name="Commentaire 3 2 13 3 8" xfId="25820" xr:uid="{00000000-0005-0000-0000-0000E8280000}"/>
    <cellStyle name="Commentaire 3 2 13 4" xfId="5340" xr:uid="{00000000-0005-0000-0000-0000E9280000}"/>
    <cellStyle name="Commentaire 3 2 13 4 2" xfId="5341" xr:uid="{00000000-0005-0000-0000-0000EA280000}"/>
    <cellStyle name="Commentaire 3 2 13 4 2 2" xfId="25828" xr:uid="{00000000-0005-0000-0000-0000EB280000}"/>
    <cellStyle name="Commentaire 3 2 13 4 3" xfId="25827" xr:uid="{00000000-0005-0000-0000-0000EC280000}"/>
    <cellStyle name="Commentaire 3 2 13 5" xfId="5342" xr:uid="{00000000-0005-0000-0000-0000ED280000}"/>
    <cellStyle name="Commentaire 3 2 13 5 2" xfId="25829" xr:uid="{00000000-0005-0000-0000-0000EE280000}"/>
    <cellStyle name="Commentaire 3 2 13 6" xfId="5343" xr:uid="{00000000-0005-0000-0000-0000EF280000}"/>
    <cellStyle name="Commentaire 3 2 13 6 2" xfId="25830" xr:uid="{00000000-0005-0000-0000-0000F0280000}"/>
    <cellStyle name="Commentaire 3 2 13 7" xfId="5344" xr:uid="{00000000-0005-0000-0000-0000F1280000}"/>
    <cellStyle name="Commentaire 3 2 13 7 2" xfId="25831" xr:uid="{00000000-0005-0000-0000-0000F2280000}"/>
    <cellStyle name="Commentaire 3 2 13 8" xfId="5345" xr:uid="{00000000-0005-0000-0000-0000F3280000}"/>
    <cellStyle name="Commentaire 3 2 13 8 2" xfId="25832" xr:uid="{00000000-0005-0000-0000-0000F4280000}"/>
    <cellStyle name="Commentaire 3 2 13 9" xfId="5346" xr:uid="{00000000-0005-0000-0000-0000F5280000}"/>
    <cellStyle name="Commentaire 3 2 13 9 2" xfId="25833" xr:uid="{00000000-0005-0000-0000-0000F6280000}"/>
    <cellStyle name="Commentaire 3 2 14" xfId="5347" xr:uid="{00000000-0005-0000-0000-0000F7280000}"/>
    <cellStyle name="Commentaire 3 2 14 10" xfId="5348" xr:uid="{00000000-0005-0000-0000-0000F8280000}"/>
    <cellStyle name="Commentaire 3 2 14 10 2" xfId="25835" xr:uid="{00000000-0005-0000-0000-0000F9280000}"/>
    <cellStyle name="Commentaire 3 2 14 11" xfId="5349" xr:uid="{00000000-0005-0000-0000-0000FA280000}"/>
    <cellStyle name="Commentaire 3 2 14 11 2" xfId="25836" xr:uid="{00000000-0005-0000-0000-0000FB280000}"/>
    <cellStyle name="Commentaire 3 2 14 12" xfId="25834" xr:uid="{00000000-0005-0000-0000-0000FC280000}"/>
    <cellStyle name="Commentaire 3 2 14 2" xfId="5350" xr:uid="{00000000-0005-0000-0000-0000FD280000}"/>
    <cellStyle name="Commentaire 3 2 14 2 2" xfId="5351" xr:uid="{00000000-0005-0000-0000-0000FE280000}"/>
    <cellStyle name="Commentaire 3 2 14 2 2 2" xfId="25838" xr:uid="{00000000-0005-0000-0000-0000FF280000}"/>
    <cellStyle name="Commentaire 3 2 14 2 3" xfId="5352" xr:uid="{00000000-0005-0000-0000-000000290000}"/>
    <cellStyle name="Commentaire 3 2 14 2 3 2" xfId="25839" xr:uid="{00000000-0005-0000-0000-000001290000}"/>
    <cellStyle name="Commentaire 3 2 14 2 4" xfId="5353" xr:uid="{00000000-0005-0000-0000-000002290000}"/>
    <cellStyle name="Commentaire 3 2 14 2 4 2" xfId="25840" xr:uid="{00000000-0005-0000-0000-000003290000}"/>
    <cellStyle name="Commentaire 3 2 14 2 5" xfId="5354" xr:uid="{00000000-0005-0000-0000-000004290000}"/>
    <cellStyle name="Commentaire 3 2 14 2 5 2" xfId="25841" xr:uid="{00000000-0005-0000-0000-000005290000}"/>
    <cellStyle name="Commentaire 3 2 14 2 6" xfId="5355" xr:uid="{00000000-0005-0000-0000-000006290000}"/>
    <cellStyle name="Commentaire 3 2 14 2 6 2" xfId="25842" xr:uid="{00000000-0005-0000-0000-000007290000}"/>
    <cellStyle name="Commentaire 3 2 14 2 7" xfId="5356" xr:uid="{00000000-0005-0000-0000-000008290000}"/>
    <cellStyle name="Commentaire 3 2 14 2 7 2" xfId="25843" xr:uid="{00000000-0005-0000-0000-000009290000}"/>
    <cellStyle name="Commentaire 3 2 14 2 8" xfId="5357" xr:uid="{00000000-0005-0000-0000-00000A290000}"/>
    <cellStyle name="Commentaire 3 2 14 2 8 2" xfId="25844" xr:uid="{00000000-0005-0000-0000-00000B290000}"/>
    <cellStyle name="Commentaire 3 2 14 2 9" xfId="25837" xr:uid="{00000000-0005-0000-0000-00000C290000}"/>
    <cellStyle name="Commentaire 3 2 14 3" xfId="5358" xr:uid="{00000000-0005-0000-0000-00000D290000}"/>
    <cellStyle name="Commentaire 3 2 14 3 2" xfId="5359" xr:uid="{00000000-0005-0000-0000-00000E290000}"/>
    <cellStyle name="Commentaire 3 2 14 3 2 2" xfId="25846" xr:uid="{00000000-0005-0000-0000-00000F290000}"/>
    <cellStyle name="Commentaire 3 2 14 3 3" xfId="5360" xr:uid="{00000000-0005-0000-0000-000010290000}"/>
    <cellStyle name="Commentaire 3 2 14 3 3 2" xfId="25847" xr:uid="{00000000-0005-0000-0000-000011290000}"/>
    <cellStyle name="Commentaire 3 2 14 3 4" xfId="5361" xr:uid="{00000000-0005-0000-0000-000012290000}"/>
    <cellStyle name="Commentaire 3 2 14 3 4 2" xfId="25848" xr:uid="{00000000-0005-0000-0000-000013290000}"/>
    <cellStyle name="Commentaire 3 2 14 3 5" xfId="5362" xr:uid="{00000000-0005-0000-0000-000014290000}"/>
    <cellStyle name="Commentaire 3 2 14 3 5 2" xfId="25849" xr:uid="{00000000-0005-0000-0000-000015290000}"/>
    <cellStyle name="Commentaire 3 2 14 3 6" xfId="5363" xr:uid="{00000000-0005-0000-0000-000016290000}"/>
    <cellStyle name="Commentaire 3 2 14 3 6 2" xfId="25850" xr:uid="{00000000-0005-0000-0000-000017290000}"/>
    <cellStyle name="Commentaire 3 2 14 3 7" xfId="5364" xr:uid="{00000000-0005-0000-0000-000018290000}"/>
    <cellStyle name="Commentaire 3 2 14 3 7 2" xfId="25851" xr:uid="{00000000-0005-0000-0000-000019290000}"/>
    <cellStyle name="Commentaire 3 2 14 3 8" xfId="25845" xr:uid="{00000000-0005-0000-0000-00001A290000}"/>
    <cellStyle name="Commentaire 3 2 14 4" xfId="5365" xr:uid="{00000000-0005-0000-0000-00001B290000}"/>
    <cellStyle name="Commentaire 3 2 14 4 2" xfId="5366" xr:uid="{00000000-0005-0000-0000-00001C290000}"/>
    <cellStyle name="Commentaire 3 2 14 4 2 2" xfId="25853" xr:uid="{00000000-0005-0000-0000-00001D290000}"/>
    <cellStyle name="Commentaire 3 2 14 4 3" xfId="25852" xr:uid="{00000000-0005-0000-0000-00001E290000}"/>
    <cellStyle name="Commentaire 3 2 14 5" xfId="5367" xr:uid="{00000000-0005-0000-0000-00001F290000}"/>
    <cellStyle name="Commentaire 3 2 14 5 2" xfId="25854" xr:uid="{00000000-0005-0000-0000-000020290000}"/>
    <cellStyle name="Commentaire 3 2 14 6" xfId="5368" xr:uid="{00000000-0005-0000-0000-000021290000}"/>
    <cellStyle name="Commentaire 3 2 14 6 2" xfId="25855" xr:uid="{00000000-0005-0000-0000-000022290000}"/>
    <cellStyle name="Commentaire 3 2 14 7" xfId="5369" xr:uid="{00000000-0005-0000-0000-000023290000}"/>
    <cellStyle name="Commentaire 3 2 14 7 2" xfId="25856" xr:uid="{00000000-0005-0000-0000-000024290000}"/>
    <cellStyle name="Commentaire 3 2 14 8" xfId="5370" xr:uid="{00000000-0005-0000-0000-000025290000}"/>
    <cellStyle name="Commentaire 3 2 14 8 2" xfId="25857" xr:uid="{00000000-0005-0000-0000-000026290000}"/>
    <cellStyle name="Commentaire 3 2 14 9" xfId="5371" xr:uid="{00000000-0005-0000-0000-000027290000}"/>
    <cellStyle name="Commentaire 3 2 14 9 2" xfId="25858" xr:uid="{00000000-0005-0000-0000-000028290000}"/>
    <cellStyle name="Commentaire 3 2 15" xfId="5372" xr:uid="{00000000-0005-0000-0000-000029290000}"/>
    <cellStyle name="Commentaire 3 2 15 10" xfId="5373" xr:uid="{00000000-0005-0000-0000-00002A290000}"/>
    <cellStyle name="Commentaire 3 2 15 10 2" xfId="25860" xr:uid="{00000000-0005-0000-0000-00002B290000}"/>
    <cellStyle name="Commentaire 3 2 15 11" xfId="5374" xr:uid="{00000000-0005-0000-0000-00002C290000}"/>
    <cellStyle name="Commentaire 3 2 15 11 2" xfId="25861" xr:uid="{00000000-0005-0000-0000-00002D290000}"/>
    <cellStyle name="Commentaire 3 2 15 12" xfId="25859" xr:uid="{00000000-0005-0000-0000-00002E290000}"/>
    <cellStyle name="Commentaire 3 2 15 2" xfId="5375" xr:uid="{00000000-0005-0000-0000-00002F290000}"/>
    <cellStyle name="Commentaire 3 2 15 2 2" xfId="5376" xr:uid="{00000000-0005-0000-0000-000030290000}"/>
    <cellStyle name="Commentaire 3 2 15 2 2 2" xfId="25863" xr:uid="{00000000-0005-0000-0000-000031290000}"/>
    <cellStyle name="Commentaire 3 2 15 2 3" xfId="5377" xr:uid="{00000000-0005-0000-0000-000032290000}"/>
    <cellStyle name="Commentaire 3 2 15 2 3 2" xfId="25864" xr:uid="{00000000-0005-0000-0000-000033290000}"/>
    <cellStyle name="Commentaire 3 2 15 2 4" xfId="5378" xr:uid="{00000000-0005-0000-0000-000034290000}"/>
    <cellStyle name="Commentaire 3 2 15 2 4 2" xfId="25865" xr:uid="{00000000-0005-0000-0000-000035290000}"/>
    <cellStyle name="Commentaire 3 2 15 2 5" xfId="5379" xr:uid="{00000000-0005-0000-0000-000036290000}"/>
    <cellStyle name="Commentaire 3 2 15 2 5 2" xfId="25866" xr:uid="{00000000-0005-0000-0000-000037290000}"/>
    <cellStyle name="Commentaire 3 2 15 2 6" xfId="5380" xr:uid="{00000000-0005-0000-0000-000038290000}"/>
    <cellStyle name="Commentaire 3 2 15 2 6 2" xfId="25867" xr:uid="{00000000-0005-0000-0000-000039290000}"/>
    <cellStyle name="Commentaire 3 2 15 2 7" xfId="5381" xr:uid="{00000000-0005-0000-0000-00003A290000}"/>
    <cellStyle name="Commentaire 3 2 15 2 7 2" xfId="25868" xr:uid="{00000000-0005-0000-0000-00003B290000}"/>
    <cellStyle name="Commentaire 3 2 15 2 8" xfId="5382" xr:uid="{00000000-0005-0000-0000-00003C290000}"/>
    <cellStyle name="Commentaire 3 2 15 2 8 2" xfId="25869" xr:uid="{00000000-0005-0000-0000-00003D290000}"/>
    <cellStyle name="Commentaire 3 2 15 2 9" xfId="25862" xr:uid="{00000000-0005-0000-0000-00003E290000}"/>
    <cellStyle name="Commentaire 3 2 15 3" xfId="5383" xr:uid="{00000000-0005-0000-0000-00003F290000}"/>
    <cellStyle name="Commentaire 3 2 15 3 2" xfId="5384" xr:uid="{00000000-0005-0000-0000-000040290000}"/>
    <cellStyle name="Commentaire 3 2 15 3 2 2" xfId="25871" xr:uid="{00000000-0005-0000-0000-000041290000}"/>
    <cellStyle name="Commentaire 3 2 15 3 3" xfId="5385" xr:uid="{00000000-0005-0000-0000-000042290000}"/>
    <cellStyle name="Commentaire 3 2 15 3 3 2" xfId="25872" xr:uid="{00000000-0005-0000-0000-000043290000}"/>
    <cellStyle name="Commentaire 3 2 15 3 4" xfId="5386" xr:uid="{00000000-0005-0000-0000-000044290000}"/>
    <cellStyle name="Commentaire 3 2 15 3 4 2" xfId="25873" xr:uid="{00000000-0005-0000-0000-000045290000}"/>
    <cellStyle name="Commentaire 3 2 15 3 5" xfId="5387" xr:uid="{00000000-0005-0000-0000-000046290000}"/>
    <cellStyle name="Commentaire 3 2 15 3 5 2" xfId="25874" xr:uid="{00000000-0005-0000-0000-000047290000}"/>
    <cellStyle name="Commentaire 3 2 15 3 6" xfId="5388" xr:uid="{00000000-0005-0000-0000-000048290000}"/>
    <cellStyle name="Commentaire 3 2 15 3 6 2" xfId="25875" xr:uid="{00000000-0005-0000-0000-000049290000}"/>
    <cellStyle name="Commentaire 3 2 15 3 7" xfId="5389" xr:uid="{00000000-0005-0000-0000-00004A290000}"/>
    <cellStyle name="Commentaire 3 2 15 3 7 2" xfId="25876" xr:uid="{00000000-0005-0000-0000-00004B290000}"/>
    <cellStyle name="Commentaire 3 2 15 3 8" xfId="25870" xr:uid="{00000000-0005-0000-0000-00004C290000}"/>
    <cellStyle name="Commentaire 3 2 15 4" xfId="5390" xr:uid="{00000000-0005-0000-0000-00004D290000}"/>
    <cellStyle name="Commentaire 3 2 15 4 2" xfId="5391" xr:uid="{00000000-0005-0000-0000-00004E290000}"/>
    <cellStyle name="Commentaire 3 2 15 4 2 2" xfId="25878" xr:uid="{00000000-0005-0000-0000-00004F290000}"/>
    <cellStyle name="Commentaire 3 2 15 4 3" xfId="25877" xr:uid="{00000000-0005-0000-0000-000050290000}"/>
    <cellStyle name="Commentaire 3 2 15 5" xfId="5392" xr:uid="{00000000-0005-0000-0000-000051290000}"/>
    <cellStyle name="Commentaire 3 2 15 5 2" xfId="25879" xr:uid="{00000000-0005-0000-0000-000052290000}"/>
    <cellStyle name="Commentaire 3 2 15 6" xfId="5393" xr:uid="{00000000-0005-0000-0000-000053290000}"/>
    <cellStyle name="Commentaire 3 2 15 6 2" xfId="25880" xr:uid="{00000000-0005-0000-0000-000054290000}"/>
    <cellStyle name="Commentaire 3 2 15 7" xfId="5394" xr:uid="{00000000-0005-0000-0000-000055290000}"/>
    <cellStyle name="Commentaire 3 2 15 7 2" xfId="25881" xr:uid="{00000000-0005-0000-0000-000056290000}"/>
    <cellStyle name="Commentaire 3 2 15 8" xfId="5395" xr:uid="{00000000-0005-0000-0000-000057290000}"/>
    <cellStyle name="Commentaire 3 2 15 8 2" xfId="25882" xr:uid="{00000000-0005-0000-0000-000058290000}"/>
    <cellStyle name="Commentaire 3 2 15 9" xfId="5396" xr:uid="{00000000-0005-0000-0000-000059290000}"/>
    <cellStyle name="Commentaire 3 2 15 9 2" xfId="25883" xr:uid="{00000000-0005-0000-0000-00005A290000}"/>
    <cellStyle name="Commentaire 3 2 16" xfId="5397" xr:uid="{00000000-0005-0000-0000-00005B290000}"/>
    <cellStyle name="Commentaire 3 2 16 2" xfId="5398" xr:uid="{00000000-0005-0000-0000-00005C290000}"/>
    <cellStyle name="Commentaire 3 2 16 2 2" xfId="25885" xr:uid="{00000000-0005-0000-0000-00005D290000}"/>
    <cellStyle name="Commentaire 3 2 16 3" xfId="5399" xr:uid="{00000000-0005-0000-0000-00005E290000}"/>
    <cellStyle name="Commentaire 3 2 16 3 2" xfId="25886" xr:uid="{00000000-0005-0000-0000-00005F290000}"/>
    <cellStyle name="Commentaire 3 2 16 4" xfId="5400" xr:uid="{00000000-0005-0000-0000-000060290000}"/>
    <cellStyle name="Commentaire 3 2 16 4 2" xfId="25887" xr:uid="{00000000-0005-0000-0000-000061290000}"/>
    <cellStyle name="Commentaire 3 2 16 5" xfId="5401" xr:uid="{00000000-0005-0000-0000-000062290000}"/>
    <cellStyle name="Commentaire 3 2 16 5 2" xfId="25888" xr:uid="{00000000-0005-0000-0000-000063290000}"/>
    <cellStyle name="Commentaire 3 2 16 6" xfId="5402" xr:uid="{00000000-0005-0000-0000-000064290000}"/>
    <cellStyle name="Commentaire 3 2 16 6 2" xfId="25889" xr:uid="{00000000-0005-0000-0000-000065290000}"/>
    <cellStyle name="Commentaire 3 2 16 7" xfId="5403" xr:uid="{00000000-0005-0000-0000-000066290000}"/>
    <cellStyle name="Commentaire 3 2 16 7 2" xfId="25890" xr:uid="{00000000-0005-0000-0000-000067290000}"/>
    <cellStyle name="Commentaire 3 2 16 8" xfId="5404" xr:uid="{00000000-0005-0000-0000-000068290000}"/>
    <cellStyle name="Commentaire 3 2 16 8 2" xfId="25891" xr:uid="{00000000-0005-0000-0000-000069290000}"/>
    <cellStyle name="Commentaire 3 2 16 9" xfId="25884" xr:uid="{00000000-0005-0000-0000-00006A290000}"/>
    <cellStyle name="Commentaire 3 2 17" xfId="5405" xr:uid="{00000000-0005-0000-0000-00006B290000}"/>
    <cellStyle name="Commentaire 3 2 17 2" xfId="5406" xr:uid="{00000000-0005-0000-0000-00006C290000}"/>
    <cellStyle name="Commentaire 3 2 17 2 2" xfId="25893" xr:uid="{00000000-0005-0000-0000-00006D290000}"/>
    <cellStyle name="Commentaire 3 2 17 3" xfId="5407" xr:uid="{00000000-0005-0000-0000-00006E290000}"/>
    <cellStyle name="Commentaire 3 2 17 3 2" xfId="25894" xr:uid="{00000000-0005-0000-0000-00006F290000}"/>
    <cellStyle name="Commentaire 3 2 17 4" xfId="5408" xr:uid="{00000000-0005-0000-0000-000070290000}"/>
    <cellStyle name="Commentaire 3 2 17 4 2" xfId="25895" xr:uid="{00000000-0005-0000-0000-000071290000}"/>
    <cellStyle name="Commentaire 3 2 17 5" xfId="5409" xr:uid="{00000000-0005-0000-0000-000072290000}"/>
    <cellStyle name="Commentaire 3 2 17 5 2" xfId="25896" xr:uid="{00000000-0005-0000-0000-000073290000}"/>
    <cellStyle name="Commentaire 3 2 17 6" xfId="5410" xr:uid="{00000000-0005-0000-0000-000074290000}"/>
    <cellStyle name="Commentaire 3 2 17 6 2" xfId="25897" xr:uid="{00000000-0005-0000-0000-000075290000}"/>
    <cellStyle name="Commentaire 3 2 17 7" xfId="5411" xr:uid="{00000000-0005-0000-0000-000076290000}"/>
    <cellStyle name="Commentaire 3 2 17 7 2" xfId="25898" xr:uid="{00000000-0005-0000-0000-000077290000}"/>
    <cellStyle name="Commentaire 3 2 17 8" xfId="25892" xr:uid="{00000000-0005-0000-0000-000078290000}"/>
    <cellStyle name="Commentaire 3 2 18" xfId="5412" xr:uid="{00000000-0005-0000-0000-000079290000}"/>
    <cellStyle name="Commentaire 3 2 18 2" xfId="5413" xr:uid="{00000000-0005-0000-0000-00007A290000}"/>
    <cellStyle name="Commentaire 3 2 18 2 2" xfId="25900" xr:uid="{00000000-0005-0000-0000-00007B290000}"/>
    <cellStyle name="Commentaire 3 2 18 3" xfId="25899" xr:uid="{00000000-0005-0000-0000-00007C290000}"/>
    <cellStyle name="Commentaire 3 2 19" xfId="5414" xr:uid="{00000000-0005-0000-0000-00007D290000}"/>
    <cellStyle name="Commentaire 3 2 19 2" xfId="25901" xr:uid="{00000000-0005-0000-0000-00007E290000}"/>
    <cellStyle name="Commentaire 3 2 2" xfId="5415" xr:uid="{00000000-0005-0000-0000-00007F290000}"/>
    <cellStyle name="Commentaire 3 2 2 10" xfId="5416" xr:uid="{00000000-0005-0000-0000-000080290000}"/>
    <cellStyle name="Commentaire 3 2 2 10 2" xfId="25903" xr:uid="{00000000-0005-0000-0000-000081290000}"/>
    <cellStyle name="Commentaire 3 2 2 11" xfId="5417" xr:uid="{00000000-0005-0000-0000-000082290000}"/>
    <cellStyle name="Commentaire 3 2 2 11 2" xfId="25904" xr:uid="{00000000-0005-0000-0000-000083290000}"/>
    <cellStyle name="Commentaire 3 2 2 12" xfId="5418" xr:uid="{00000000-0005-0000-0000-000084290000}"/>
    <cellStyle name="Commentaire 3 2 2 12 2" xfId="25905" xr:uid="{00000000-0005-0000-0000-000085290000}"/>
    <cellStyle name="Commentaire 3 2 2 13" xfId="5419" xr:uid="{00000000-0005-0000-0000-000086290000}"/>
    <cellStyle name="Commentaire 3 2 2 13 2" xfId="25906" xr:uid="{00000000-0005-0000-0000-000087290000}"/>
    <cellStyle name="Commentaire 3 2 2 14" xfId="5420" xr:uid="{00000000-0005-0000-0000-000088290000}"/>
    <cellStyle name="Commentaire 3 2 2 14 2" xfId="25907" xr:uid="{00000000-0005-0000-0000-000089290000}"/>
    <cellStyle name="Commentaire 3 2 2 15" xfId="25902" xr:uid="{00000000-0005-0000-0000-00008A290000}"/>
    <cellStyle name="Commentaire 3 2 2 2" xfId="5421" xr:uid="{00000000-0005-0000-0000-00008B290000}"/>
    <cellStyle name="Commentaire 3 2 2 2 10" xfId="5422" xr:uid="{00000000-0005-0000-0000-00008C290000}"/>
    <cellStyle name="Commentaire 3 2 2 2 10 2" xfId="25909" xr:uid="{00000000-0005-0000-0000-00008D290000}"/>
    <cellStyle name="Commentaire 3 2 2 2 11" xfId="5423" xr:uid="{00000000-0005-0000-0000-00008E290000}"/>
    <cellStyle name="Commentaire 3 2 2 2 11 2" xfId="25910" xr:uid="{00000000-0005-0000-0000-00008F290000}"/>
    <cellStyle name="Commentaire 3 2 2 2 12" xfId="25908" xr:uid="{00000000-0005-0000-0000-000090290000}"/>
    <cellStyle name="Commentaire 3 2 2 2 2" xfId="5424" xr:uid="{00000000-0005-0000-0000-000091290000}"/>
    <cellStyle name="Commentaire 3 2 2 2 2 2" xfId="5425" xr:uid="{00000000-0005-0000-0000-000092290000}"/>
    <cellStyle name="Commentaire 3 2 2 2 2 2 2" xfId="25912" xr:uid="{00000000-0005-0000-0000-000093290000}"/>
    <cellStyle name="Commentaire 3 2 2 2 2 3" xfId="5426" xr:uid="{00000000-0005-0000-0000-000094290000}"/>
    <cellStyle name="Commentaire 3 2 2 2 2 3 2" xfId="25913" xr:uid="{00000000-0005-0000-0000-000095290000}"/>
    <cellStyle name="Commentaire 3 2 2 2 2 4" xfId="5427" xr:uid="{00000000-0005-0000-0000-000096290000}"/>
    <cellStyle name="Commentaire 3 2 2 2 2 4 2" xfId="25914" xr:uid="{00000000-0005-0000-0000-000097290000}"/>
    <cellStyle name="Commentaire 3 2 2 2 2 5" xfId="5428" xr:uid="{00000000-0005-0000-0000-000098290000}"/>
    <cellStyle name="Commentaire 3 2 2 2 2 5 2" xfId="25915" xr:uid="{00000000-0005-0000-0000-000099290000}"/>
    <cellStyle name="Commentaire 3 2 2 2 2 6" xfId="5429" xr:uid="{00000000-0005-0000-0000-00009A290000}"/>
    <cellStyle name="Commentaire 3 2 2 2 2 6 2" xfId="25916" xr:uid="{00000000-0005-0000-0000-00009B290000}"/>
    <cellStyle name="Commentaire 3 2 2 2 2 7" xfId="5430" xr:uid="{00000000-0005-0000-0000-00009C290000}"/>
    <cellStyle name="Commentaire 3 2 2 2 2 7 2" xfId="25917" xr:uid="{00000000-0005-0000-0000-00009D290000}"/>
    <cellStyle name="Commentaire 3 2 2 2 2 8" xfId="5431" xr:uid="{00000000-0005-0000-0000-00009E290000}"/>
    <cellStyle name="Commentaire 3 2 2 2 2 8 2" xfId="25918" xr:uid="{00000000-0005-0000-0000-00009F290000}"/>
    <cellStyle name="Commentaire 3 2 2 2 2 9" xfId="25911" xr:uid="{00000000-0005-0000-0000-0000A0290000}"/>
    <cellStyle name="Commentaire 3 2 2 2 3" xfId="5432" xr:uid="{00000000-0005-0000-0000-0000A1290000}"/>
    <cellStyle name="Commentaire 3 2 2 2 3 2" xfId="5433" xr:uid="{00000000-0005-0000-0000-0000A2290000}"/>
    <cellStyle name="Commentaire 3 2 2 2 3 2 2" xfId="25920" xr:uid="{00000000-0005-0000-0000-0000A3290000}"/>
    <cellStyle name="Commentaire 3 2 2 2 3 3" xfId="5434" xr:uid="{00000000-0005-0000-0000-0000A4290000}"/>
    <cellStyle name="Commentaire 3 2 2 2 3 3 2" xfId="25921" xr:uid="{00000000-0005-0000-0000-0000A5290000}"/>
    <cellStyle name="Commentaire 3 2 2 2 3 4" xfId="5435" xr:uid="{00000000-0005-0000-0000-0000A6290000}"/>
    <cellStyle name="Commentaire 3 2 2 2 3 4 2" xfId="25922" xr:uid="{00000000-0005-0000-0000-0000A7290000}"/>
    <cellStyle name="Commentaire 3 2 2 2 3 5" xfId="5436" xr:uid="{00000000-0005-0000-0000-0000A8290000}"/>
    <cellStyle name="Commentaire 3 2 2 2 3 5 2" xfId="25923" xr:uid="{00000000-0005-0000-0000-0000A9290000}"/>
    <cellStyle name="Commentaire 3 2 2 2 3 6" xfId="5437" xr:uid="{00000000-0005-0000-0000-0000AA290000}"/>
    <cellStyle name="Commentaire 3 2 2 2 3 6 2" xfId="25924" xr:uid="{00000000-0005-0000-0000-0000AB290000}"/>
    <cellStyle name="Commentaire 3 2 2 2 3 7" xfId="5438" xr:uid="{00000000-0005-0000-0000-0000AC290000}"/>
    <cellStyle name="Commentaire 3 2 2 2 3 7 2" xfId="25925" xr:uid="{00000000-0005-0000-0000-0000AD290000}"/>
    <cellStyle name="Commentaire 3 2 2 2 3 8" xfId="25919" xr:uid="{00000000-0005-0000-0000-0000AE290000}"/>
    <cellStyle name="Commentaire 3 2 2 2 4" xfId="5439" xr:uid="{00000000-0005-0000-0000-0000AF290000}"/>
    <cellStyle name="Commentaire 3 2 2 2 4 2" xfId="5440" xr:uid="{00000000-0005-0000-0000-0000B0290000}"/>
    <cellStyle name="Commentaire 3 2 2 2 4 2 2" xfId="25927" xr:uid="{00000000-0005-0000-0000-0000B1290000}"/>
    <cellStyle name="Commentaire 3 2 2 2 4 3" xfId="25926" xr:uid="{00000000-0005-0000-0000-0000B2290000}"/>
    <cellStyle name="Commentaire 3 2 2 2 5" xfId="5441" xr:uid="{00000000-0005-0000-0000-0000B3290000}"/>
    <cellStyle name="Commentaire 3 2 2 2 5 2" xfId="25928" xr:uid="{00000000-0005-0000-0000-0000B4290000}"/>
    <cellStyle name="Commentaire 3 2 2 2 6" xfId="5442" xr:uid="{00000000-0005-0000-0000-0000B5290000}"/>
    <cellStyle name="Commentaire 3 2 2 2 6 2" xfId="25929" xr:uid="{00000000-0005-0000-0000-0000B6290000}"/>
    <cellStyle name="Commentaire 3 2 2 2 7" xfId="5443" xr:uid="{00000000-0005-0000-0000-0000B7290000}"/>
    <cellStyle name="Commentaire 3 2 2 2 7 2" xfId="25930" xr:uid="{00000000-0005-0000-0000-0000B8290000}"/>
    <cellStyle name="Commentaire 3 2 2 2 8" xfId="5444" xr:uid="{00000000-0005-0000-0000-0000B9290000}"/>
    <cellStyle name="Commentaire 3 2 2 2 8 2" xfId="25931" xr:uid="{00000000-0005-0000-0000-0000BA290000}"/>
    <cellStyle name="Commentaire 3 2 2 2 9" xfId="5445" xr:uid="{00000000-0005-0000-0000-0000BB290000}"/>
    <cellStyle name="Commentaire 3 2 2 2 9 2" xfId="25932" xr:uid="{00000000-0005-0000-0000-0000BC290000}"/>
    <cellStyle name="Commentaire 3 2 2 3" xfId="5446" xr:uid="{00000000-0005-0000-0000-0000BD290000}"/>
    <cellStyle name="Commentaire 3 2 2 3 10" xfId="5447" xr:uid="{00000000-0005-0000-0000-0000BE290000}"/>
    <cellStyle name="Commentaire 3 2 2 3 10 2" xfId="25934" xr:uid="{00000000-0005-0000-0000-0000BF290000}"/>
    <cellStyle name="Commentaire 3 2 2 3 11" xfId="5448" xr:uid="{00000000-0005-0000-0000-0000C0290000}"/>
    <cellStyle name="Commentaire 3 2 2 3 11 2" xfId="25935" xr:uid="{00000000-0005-0000-0000-0000C1290000}"/>
    <cellStyle name="Commentaire 3 2 2 3 12" xfId="25933" xr:uid="{00000000-0005-0000-0000-0000C2290000}"/>
    <cellStyle name="Commentaire 3 2 2 3 2" xfId="5449" xr:uid="{00000000-0005-0000-0000-0000C3290000}"/>
    <cellStyle name="Commentaire 3 2 2 3 2 2" xfId="5450" xr:uid="{00000000-0005-0000-0000-0000C4290000}"/>
    <cellStyle name="Commentaire 3 2 2 3 2 2 2" xfId="25937" xr:uid="{00000000-0005-0000-0000-0000C5290000}"/>
    <cellStyle name="Commentaire 3 2 2 3 2 3" xfId="5451" xr:uid="{00000000-0005-0000-0000-0000C6290000}"/>
    <cellStyle name="Commentaire 3 2 2 3 2 3 2" xfId="25938" xr:uid="{00000000-0005-0000-0000-0000C7290000}"/>
    <cellStyle name="Commentaire 3 2 2 3 2 4" xfId="5452" xr:uid="{00000000-0005-0000-0000-0000C8290000}"/>
    <cellStyle name="Commentaire 3 2 2 3 2 4 2" xfId="25939" xr:uid="{00000000-0005-0000-0000-0000C9290000}"/>
    <cellStyle name="Commentaire 3 2 2 3 2 5" xfId="5453" xr:uid="{00000000-0005-0000-0000-0000CA290000}"/>
    <cellStyle name="Commentaire 3 2 2 3 2 5 2" xfId="25940" xr:uid="{00000000-0005-0000-0000-0000CB290000}"/>
    <cellStyle name="Commentaire 3 2 2 3 2 6" xfId="5454" xr:uid="{00000000-0005-0000-0000-0000CC290000}"/>
    <cellStyle name="Commentaire 3 2 2 3 2 6 2" xfId="25941" xr:uid="{00000000-0005-0000-0000-0000CD290000}"/>
    <cellStyle name="Commentaire 3 2 2 3 2 7" xfId="5455" xr:uid="{00000000-0005-0000-0000-0000CE290000}"/>
    <cellStyle name="Commentaire 3 2 2 3 2 7 2" xfId="25942" xr:uid="{00000000-0005-0000-0000-0000CF290000}"/>
    <cellStyle name="Commentaire 3 2 2 3 2 8" xfId="5456" xr:uid="{00000000-0005-0000-0000-0000D0290000}"/>
    <cellStyle name="Commentaire 3 2 2 3 2 8 2" xfId="25943" xr:uid="{00000000-0005-0000-0000-0000D1290000}"/>
    <cellStyle name="Commentaire 3 2 2 3 2 9" xfId="25936" xr:uid="{00000000-0005-0000-0000-0000D2290000}"/>
    <cellStyle name="Commentaire 3 2 2 3 3" xfId="5457" xr:uid="{00000000-0005-0000-0000-0000D3290000}"/>
    <cellStyle name="Commentaire 3 2 2 3 3 2" xfId="5458" xr:uid="{00000000-0005-0000-0000-0000D4290000}"/>
    <cellStyle name="Commentaire 3 2 2 3 3 2 2" xfId="25945" xr:uid="{00000000-0005-0000-0000-0000D5290000}"/>
    <cellStyle name="Commentaire 3 2 2 3 3 3" xfId="5459" xr:uid="{00000000-0005-0000-0000-0000D6290000}"/>
    <cellStyle name="Commentaire 3 2 2 3 3 3 2" xfId="25946" xr:uid="{00000000-0005-0000-0000-0000D7290000}"/>
    <cellStyle name="Commentaire 3 2 2 3 3 4" xfId="5460" xr:uid="{00000000-0005-0000-0000-0000D8290000}"/>
    <cellStyle name="Commentaire 3 2 2 3 3 4 2" xfId="25947" xr:uid="{00000000-0005-0000-0000-0000D9290000}"/>
    <cellStyle name="Commentaire 3 2 2 3 3 5" xfId="5461" xr:uid="{00000000-0005-0000-0000-0000DA290000}"/>
    <cellStyle name="Commentaire 3 2 2 3 3 5 2" xfId="25948" xr:uid="{00000000-0005-0000-0000-0000DB290000}"/>
    <cellStyle name="Commentaire 3 2 2 3 3 6" xfId="5462" xr:uid="{00000000-0005-0000-0000-0000DC290000}"/>
    <cellStyle name="Commentaire 3 2 2 3 3 6 2" xfId="25949" xr:uid="{00000000-0005-0000-0000-0000DD290000}"/>
    <cellStyle name="Commentaire 3 2 2 3 3 7" xfId="5463" xr:uid="{00000000-0005-0000-0000-0000DE290000}"/>
    <cellStyle name="Commentaire 3 2 2 3 3 7 2" xfId="25950" xr:uid="{00000000-0005-0000-0000-0000DF290000}"/>
    <cellStyle name="Commentaire 3 2 2 3 3 8" xfId="25944" xr:uid="{00000000-0005-0000-0000-0000E0290000}"/>
    <cellStyle name="Commentaire 3 2 2 3 4" xfId="5464" xr:uid="{00000000-0005-0000-0000-0000E1290000}"/>
    <cellStyle name="Commentaire 3 2 2 3 4 2" xfId="5465" xr:uid="{00000000-0005-0000-0000-0000E2290000}"/>
    <cellStyle name="Commentaire 3 2 2 3 4 2 2" xfId="25952" xr:uid="{00000000-0005-0000-0000-0000E3290000}"/>
    <cellStyle name="Commentaire 3 2 2 3 4 3" xfId="25951" xr:uid="{00000000-0005-0000-0000-0000E4290000}"/>
    <cellStyle name="Commentaire 3 2 2 3 5" xfId="5466" xr:uid="{00000000-0005-0000-0000-0000E5290000}"/>
    <cellStyle name="Commentaire 3 2 2 3 5 2" xfId="25953" xr:uid="{00000000-0005-0000-0000-0000E6290000}"/>
    <cellStyle name="Commentaire 3 2 2 3 6" xfId="5467" xr:uid="{00000000-0005-0000-0000-0000E7290000}"/>
    <cellStyle name="Commentaire 3 2 2 3 6 2" xfId="25954" xr:uid="{00000000-0005-0000-0000-0000E8290000}"/>
    <cellStyle name="Commentaire 3 2 2 3 7" xfId="5468" xr:uid="{00000000-0005-0000-0000-0000E9290000}"/>
    <cellStyle name="Commentaire 3 2 2 3 7 2" xfId="25955" xr:uid="{00000000-0005-0000-0000-0000EA290000}"/>
    <cellStyle name="Commentaire 3 2 2 3 8" xfId="5469" xr:uid="{00000000-0005-0000-0000-0000EB290000}"/>
    <cellStyle name="Commentaire 3 2 2 3 8 2" xfId="25956" xr:uid="{00000000-0005-0000-0000-0000EC290000}"/>
    <cellStyle name="Commentaire 3 2 2 3 9" xfId="5470" xr:uid="{00000000-0005-0000-0000-0000ED290000}"/>
    <cellStyle name="Commentaire 3 2 2 3 9 2" xfId="25957" xr:uid="{00000000-0005-0000-0000-0000EE290000}"/>
    <cellStyle name="Commentaire 3 2 2 4" xfId="5471" xr:uid="{00000000-0005-0000-0000-0000EF290000}"/>
    <cellStyle name="Commentaire 3 2 2 4 10" xfId="5472" xr:uid="{00000000-0005-0000-0000-0000F0290000}"/>
    <cellStyle name="Commentaire 3 2 2 4 10 2" xfId="25959" xr:uid="{00000000-0005-0000-0000-0000F1290000}"/>
    <cellStyle name="Commentaire 3 2 2 4 11" xfId="5473" xr:uid="{00000000-0005-0000-0000-0000F2290000}"/>
    <cellStyle name="Commentaire 3 2 2 4 11 2" xfId="25960" xr:uid="{00000000-0005-0000-0000-0000F3290000}"/>
    <cellStyle name="Commentaire 3 2 2 4 12" xfId="25958" xr:uid="{00000000-0005-0000-0000-0000F4290000}"/>
    <cellStyle name="Commentaire 3 2 2 4 2" xfId="5474" xr:uid="{00000000-0005-0000-0000-0000F5290000}"/>
    <cellStyle name="Commentaire 3 2 2 4 2 2" xfId="5475" xr:uid="{00000000-0005-0000-0000-0000F6290000}"/>
    <cellStyle name="Commentaire 3 2 2 4 2 2 2" xfId="25962" xr:uid="{00000000-0005-0000-0000-0000F7290000}"/>
    <cellStyle name="Commentaire 3 2 2 4 2 3" xfId="5476" xr:uid="{00000000-0005-0000-0000-0000F8290000}"/>
    <cellStyle name="Commentaire 3 2 2 4 2 3 2" xfId="25963" xr:uid="{00000000-0005-0000-0000-0000F9290000}"/>
    <cellStyle name="Commentaire 3 2 2 4 2 4" xfId="5477" xr:uid="{00000000-0005-0000-0000-0000FA290000}"/>
    <cellStyle name="Commentaire 3 2 2 4 2 4 2" xfId="25964" xr:uid="{00000000-0005-0000-0000-0000FB290000}"/>
    <cellStyle name="Commentaire 3 2 2 4 2 5" xfId="5478" xr:uid="{00000000-0005-0000-0000-0000FC290000}"/>
    <cellStyle name="Commentaire 3 2 2 4 2 5 2" xfId="25965" xr:uid="{00000000-0005-0000-0000-0000FD290000}"/>
    <cellStyle name="Commentaire 3 2 2 4 2 6" xfId="5479" xr:uid="{00000000-0005-0000-0000-0000FE290000}"/>
    <cellStyle name="Commentaire 3 2 2 4 2 6 2" xfId="25966" xr:uid="{00000000-0005-0000-0000-0000FF290000}"/>
    <cellStyle name="Commentaire 3 2 2 4 2 7" xfId="5480" xr:uid="{00000000-0005-0000-0000-0000002A0000}"/>
    <cellStyle name="Commentaire 3 2 2 4 2 7 2" xfId="25967" xr:uid="{00000000-0005-0000-0000-0000012A0000}"/>
    <cellStyle name="Commentaire 3 2 2 4 2 8" xfId="5481" xr:uid="{00000000-0005-0000-0000-0000022A0000}"/>
    <cellStyle name="Commentaire 3 2 2 4 2 8 2" xfId="25968" xr:uid="{00000000-0005-0000-0000-0000032A0000}"/>
    <cellStyle name="Commentaire 3 2 2 4 2 9" xfId="25961" xr:uid="{00000000-0005-0000-0000-0000042A0000}"/>
    <cellStyle name="Commentaire 3 2 2 4 3" xfId="5482" xr:uid="{00000000-0005-0000-0000-0000052A0000}"/>
    <cellStyle name="Commentaire 3 2 2 4 3 2" xfId="5483" xr:uid="{00000000-0005-0000-0000-0000062A0000}"/>
    <cellStyle name="Commentaire 3 2 2 4 3 2 2" xfId="25970" xr:uid="{00000000-0005-0000-0000-0000072A0000}"/>
    <cellStyle name="Commentaire 3 2 2 4 3 3" xfId="5484" xr:uid="{00000000-0005-0000-0000-0000082A0000}"/>
    <cellStyle name="Commentaire 3 2 2 4 3 3 2" xfId="25971" xr:uid="{00000000-0005-0000-0000-0000092A0000}"/>
    <cellStyle name="Commentaire 3 2 2 4 3 4" xfId="5485" xr:uid="{00000000-0005-0000-0000-00000A2A0000}"/>
    <cellStyle name="Commentaire 3 2 2 4 3 4 2" xfId="25972" xr:uid="{00000000-0005-0000-0000-00000B2A0000}"/>
    <cellStyle name="Commentaire 3 2 2 4 3 5" xfId="5486" xr:uid="{00000000-0005-0000-0000-00000C2A0000}"/>
    <cellStyle name="Commentaire 3 2 2 4 3 5 2" xfId="25973" xr:uid="{00000000-0005-0000-0000-00000D2A0000}"/>
    <cellStyle name="Commentaire 3 2 2 4 3 6" xfId="5487" xr:uid="{00000000-0005-0000-0000-00000E2A0000}"/>
    <cellStyle name="Commentaire 3 2 2 4 3 6 2" xfId="25974" xr:uid="{00000000-0005-0000-0000-00000F2A0000}"/>
    <cellStyle name="Commentaire 3 2 2 4 3 7" xfId="5488" xr:uid="{00000000-0005-0000-0000-0000102A0000}"/>
    <cellStyle name="Commentaire 3 2 2 4 3 7 2" xfId="25975" xr:uid="{00000000-0005-0000-0000-0000112A0000}"/>
    <cellStyle name="Commentaire 3 2 2 4 3 8" xfId="25969" xr:uid="{00000000-0005-0000-0000-0000122A0000}"/>
    <cellStyle name="Commentaire 3 2 2 4 4" xfId="5489" xr:uid="{00000000-0005-0000-0000-0000132A0000}"/>
    <cellStyle name="Commentaire 3 2 2 4 4 2" xfId="5490" xr:uid="{00000000-0005-0000-0000-0000142A0000}"/>
    <cellStyle name="Commentaire 3 2 2 4 4 2 2" xfId="25977" xr:uid="{00000000-0005-0000-0000-0000152A0000}"/>
    <cellStyle name="Commentaire 3 2 2 4 4 3" xfId="25976" xr:uid="{00000000-0005-0000-0000-0000162A0000}"/>
    <cellStyle name="Commentaire 3 2 2 4 5" xfId="5491" xr:uid="{00000000-0005-0000-0000-0000172A0000}"/>
    <cellStyle name="Commentaire 3 2 2 4 5 2" xfId="25978" xr:uid="{00000000-0005-0000-0000-0000182A0000}"/>
    <cellStyle name="Commentaire 3 2 2 4 6" xfId="5492" xr:uid="{00000000-0005-0000-0000-0000192A0000}"/>
    <cellStyle name="Commentaire 3 2 2 4 6 2" xfId="25979" xr:uid="{00000000-0005-0000-0000-00001A2A0000}"/>
    <cellStyle name="Commentaire 3 2 2 4 7" xfId="5493" xr:uid="{00000000-0005-0000-0000-00001B2A0000}"/>
    <cellStyle name="Commentaire 3 2 2 4 7 2" xfId="25980" xr:uid="{00000000-0005-0000-0000-00001C2A0000}"/>
    <cellStyle name="Commentaire 3 2 2 4 8" xfId="5494" xr:uid="{00000000-0005-0000-0000-00001D2A0000}"/>
    <cellStyle name="Commentaire 3 2 2 4 8 2" xfId="25981" xr:uid="{00000000-0005-0000-0000-00001E2A0000}"/>
    <cellStyle name="Commentaire 3 2 2 4 9" xfId="5495" xr:uid="{00000000-0005-0000-0000-00001F2A0000}"/>
    <cellStyle name="Commentaire 3 2 2 4 9 2" xfId="25982" xr:uid="{00000000-0005-0000-0000-0000202A0000}"/>
    <cellStyle name="Commentaire 3 2 2 5" xfId="5496" xr:uid="{00000000-0005-0000-0000-0000212A0000}"/>
    <cellStyle name="Commentaire 3 2 2 5 2" xfId="5497" xr:uid="{00000000-0005-0000-0000-0000222A0000}"/>
    <cellStyle name="Commentaire 3 2 2 5 2 2" xfId="25984" xr:uid="{00000000-0005-0000-0000-0000232A0000}"/>
    <cellStyle name="Commentaire 3 2 2 5 3" xfId="5498" xr:uid="{00000000-0005-0000-0000-0000242A0000}"/>
    <cellStyle name="Commentaire 3 2 2 5 3 2" xfId="25985" xr:uid="{00000000-0005-0000-0000-0000252A0000}"/>
    <cellStyle name="Commentaire 3 2 2 5 4" xfId="5499" xr:uid="{00000000-0005-0000-0000-0000262A0000}"/>
    <cellStyle name="Commentaire 3 2 2 5 4 2" xfId="25986" xr:uid="{00000000-0005-0000-0000-0000272A0000}"/>
    <cellStyle name="Commentaire 3 2 2 5 5" xfId="5500" xr:uid="{00000000-0005-0000-0000-0000282A0000}"/>
    <cellStyle name="Commentaire 3 2 2 5 5 2" xfId="25987" xr:uid="{00000000-0005-0000-0000-0000292A0000}"/>
    <cellStyle name="Commentaire 3 2 2 5 6" xfId="5501" xr:uid="{00000000-0005-0000-0000-00002A2A0000}"/>
    <cellStyle name="Commentaire 3 2 2 5 6 2" xfId="25988" xr:uid="{00000000-0005-0000-0000-00002B2A0000}"/>
    <cellStyle name="Commentaire 3 2 2 5 7" xfId="5502" xr:uid="{00000000-0005-0000-0000-00002C2A0000}"/>
    <cellStyle name="Commentaire 3 2 2 5 7 2" xfId="25989" xr:uid="{00000000-0005-0000-0000-00002D2A0000}"/>
    <cellStyle name="Commentaire 3 2 2 5 8" xfId="5503" xr:uid="{00000000-0005-0000-0000-00002E2A0000}"/>
    <cellStyle name="Commentaire 3 2 2 5 8 2" xfId="25990" xr:uid="{00000000-0005-0000-0000-00002F2A0000}"/>
    <cellStyle name="Commentaire 3 2 2 5 9" xfId="25983" xr:uid="{00000000-0005-0000-0000-0000302A0000}"/>
    <cellStyle name="Commentaire 3 2 2 6" xfId="5504" xr:uid="{00000000-0005-0000-0000-0000312A0000}"/>
    <cellStyle name="Commentaire 3 2 2 6 2" xfId="5505" xr:uid="{00000000-0005-0000-0000-0000322A0000}"/>
    <cellStyle name="Commentaire 3 2 2 6 2 2" xfId="25992" xr:uid="{00000000-0005-0000-0000-0000332A0000}"/>
    <cellStyle name="Commentaire 3 2 2 6 3" xfId="5506" xr:uid="{00000000-0005-0000-0000-0000342A0000}"/>
    <cellStyle name="Commentaire 3 2 2 6 3 2" xfId="25993" xr:uid="{00000000-0005-0000-0000-0000352A0000}"/>
    <cellStyle name="Commentaire 3 2 2 6 4" xfId="5507" xr:uid="{00000000-0005-0000-0000-0000362A0000}"/>
    <cellStyle name="Commentaire 3 2 2 6 4 2" xfId="25994" xr:uid="{00000000-0005-0000-0000-0000372A0000}"/>
    <cellStyle name="Commentaire 3 2 2 6 5" xfId="5508" xr:uid="{00000000-0005-0000-0000-0000382A0000}"/>
    <cellStyle name="Commentaire 3 2 2 6 5 2" xfId="25995" xr:uid="{00000000-0005-0000-0000-0000392A0000}"/>
    <cellStyle name="Commentaire 3 2 2 6 6" xfId="5509" xr:uid="{00000000-0005-0000-0000-00003A2A0000}"/>
    <cellStyle name="Commentaire 3 2 2 6 6 2" xfId="25996" xr:uid="{00000000-0005-0000-0000-00003B2A0000}"/>
    <cellStyle name="Commentaire 3 2 2 6 7" xfId="5510" xr:uid="{00000000-0005-0000-0000-00003C2A0000}"/>
    <cellStyle name="Commentaire 3 2 2 6 7 2" xfId="25997" xr:uid="{00000000-0005-0000-0000-00003D2A0000}"/>
    <cellStyle name="Commentaire 3 2 2 6 8" xfId="25991" xr:uid="{00000000-0005-0000-0000-00003E2A0000}"/>
    <cellStyle name="Commentaire 3 2 2 7" xfId="5511" xr:uid="{00000000-0005-0000-0000-00003F2A0000}"/>
    <cellStyle name="Commentaire 3 2 2 7 2" xfId="5512" xr:uid="{00000000-0005-0000-0000-0000402A0000}"/>
    <cellStyle name="Commentaire 3 2 2 7 2 2" xfId="25999" xr:uid="{00000000-0005-0000-0000-0000412A0000}"/>
    <cellStyle name="Commentaire 3 2 2 7 3" xfId="25998" xr:uid="{00000000-0005-0000-0000-0000422A0000}"/>
    <cellStyle name="Commentaire 3 2 2 8" xfId="5513" xr:uid="{00000000-0005-0000-0000-0000432A0000}"/>
    <cellStyle name="Commentaire 3 2 2 8 2" xfId="26000" xr:uid="{00000000-0005-0000-0000-0000442A0000}"/>
    <cellStyle name="Commentaire 3 2 2 9" xfId="5514" xr:uid="{00000000-0005-0000-0000-0000452A0000}"/>
    <cellStyle name="Commentaire 3 2 2 9 2" xfId="26001" xr:uid="{00000000-0005-0000-0000-0000462A0000}"/>
    <cellStyle name="Commentaire 3 2 20" xfId="5515" xr:uid="{00000000-0005-0000-0000-0000472A0000}"/>
    <cellStyle name="Commentaire 3 2 20 2" xfId="26002" xr:uid="{00000000-0005-0000-0000-0000482A0000}"/>
    <cellStyle name="Commentaire 3 2 21" xfId="5516" xr:uid="{00000000-0005-0000-0000-0000492A0000}"/>
    <cellStyle name="Commentaire 3 2 21 2" xfId="26003" xr:uid="{00000000-0005-0000-0000-00004A2A0000}"/>
    <cellStyle name="Commentaire 3 2 22" xfId="5517" xr:uid="{00000000-0005-0000-0000-00004B2A0000}"/>
    <cellStyle name="Commentaire 3 2 22 2" xfId="26004" xr:uid="{00000000-0005-0000-0000-00004C2A0000}"/>
    <cellStyle name="Commentaire 3 2 23" xfId="5518" xr:uid="{00000000-0005-0000-0000-00004D2A0000}"/>
    <cellStyle name="Commentaire 3 2 23 2" xfId="26005" xr:uid="{00000000-0005-0000-0000-00004E2A0000}"/>
    <cellStyle name="Commentaire 3 2 24" xfId="5519" xr:uid="{00000000-0005-0000-0000-00004F2A0000}"/>
    <cellStyle name="Commentaire 3 2 24 2" xfId="26006" xr:uid="{00000000-0005-0000-0000-0000502A0000}"/>
    <cellStyle name="Commentaire 3 2 25" xfId="5520" xr:uid="{00000000-0005-0000-0000-0000512A0000}"/>
    <cellStyle name="Commentaire 3 2 25 2" xfId="26007" xr:uid="{00000000-0005-0000-0000-0000522A0000}"/>
    <cellStyle name="Commentaire 3 2 26" xfId="20486" xr:uid="{00000000-0005-0000-0000-0000532A0000}"/>
    <cellStyle name="Commentaire 3 2 3" xfId="5521" xr:uid="{00000000-0005-0000-0000-0000542A0000}"/>
    <cellStyle name="Commentaire 3 2 3 10" xfId="5522" xr:uid="{00000000-0005-0000-0000-0000552A0000}"/>
    <cellStyle name="Commentaire 3 2 3 10 2" xfId="26009" xr:uid="{00000000-0005-0000-0000-0000562A0000}"/>
    <cellStyle name="Commentaire 3 2 3 11" xfId="5523" xr:uid="{00000000-0005-0000-0000-0000572A0000}"/>
    <cellStyle name="Commentaire 3 2 3 11 2" xfId="26010" xr:uid="{00000000-0005-0000-0000-0000582A0000}"/>
    <cellStyle name="Commentaire 3 2 3 12" xfId="26008" xr:uid="{00000000-0005-0000-0000-0000592A0000}"/>
    <cellStyle name="Commentaire 3 2 3 2" xfId="5524" xr:uid="{00000000-0005-0000-0000-00005A2A0000}"/>
    <cellStyle name="Commentaire 3 2 3 2 2" xfId="5525" xr:uid="{00000000-0005-0000-0000-00005B2A0000}"/>
    <cellStyle name="Commentaire 3 2 3 2 2 2" xfId="26012" xr:uid="{00000000-0005-0000-0000-00005C2A0000}"/>
    <cellStyle name="Commentaire 3 2 3 2 3" xfId="5526" xr:uid="{00000000-0005-0000-0000-00005D2A0000}"/>
    <cellStyle name="Commentaire 3 2 3 2 3 2" xfId="26013" xr:uid="{00000000-0005-0000-0000-00005E2A0000}"/>
    <cellStyle name="Commentaire 3 2 3 2 4" xfId="5527" xr:uid="{00000000-0005-0000-0000-00005F2A0000}"/>
    <cellStyle name="Commentaire 3 2 3 2 4 2" xfId="26014" xr:uid="{00000000-0005-0000-0000-0000602A0000}"/>
    <cellStyle name="Commentaire 3 2 3 2 5" xfId="5528" xr:uid="{00000000-0005-0000-0000-0000612A0000}"/>
    <cellStyle name="Commentaire 3 2 3 2 5 2" xfId="26015" xr:uid="{00000000-0005-0000-0000-0000622A0000}"/>
    <cellStyle name="Commentaire 3 2 3 2 6" xfId="5529" xr:uid="{00000000-0005-0000-0000-0000632A0000}"/>
    <cellStyle name="Commentaire 3 2 3 2 6 2" xfId="26016" xr:uid="{00000000-0005-0000-0000-0000642A0000}"/>
    <cellStyle name="Commentaire 3 2 3 2 7" xfId="5530" xr:uid="{00000000-0005-0000-0000-0000652A0000}"/>
    <cellStyle name="Commentaire 3 2 3 2 7 2" xfId="26017" xr:uid="{00000000-0005-0000-0000-0000662A0000}"/>
    <cellStyle name="Commentaire 3 2 3 2 8" xfId="5531" xr:uid="{00000000-0005-0000-0000-0000672A0000}"/>
    <cellStyle name="Commentaire 3 2 3 2 8 2" xfId="26018" xr:uid="{00000000-0005-0000-0000-0000682A0000}"/>
    <cellStyle name="Commentaire 3 2 3 2 9" xfId="26011" xr:uid="{00000000-0005-0000-0000-0000692A0000}"/>
    <cellStyle name="Commentaire 3 2 3 3" xfId="5532" xr:uid="{00000000-0005-0000-0000-00006A2A0000}"/>
    <cellStyle name="Commentaire 3 2 3 3 2" xfId="5533" xr:uid="{00000000-0005-0000-0000-00006B2A0000}"/>
    <cellStyle name="Commentaire 3 2 3 3 2 2" xfId="26020" xr:uid="{00000000-0005-0000-0000-00006C2A0000}"/>
    <cellStyle name="Commentaire 3 2 3 3 3" xfId="5534" xr:uid="{00000000-0005-0000-0000-00006D2A0000}"/>
    <cellStyle name="Commentaire 3 2 3 3 3 2" xfId="26021" xr:uid="{00000000-0005-0000-0000-00006E2A0000}"/>
    <cellStyle name="Commentaire 3 2 3 3 4" xfId="5535" xr:uid="{00000000-0005-0000-0000-00006F2A0000}"/>
    <cellStyle name="Commentaire 3 2 3 3 4 2" xfId="26022" xr:uid="{00000000-0005-0000-0000-0000702A0000}"/>
    <cellStyle name="Commentaire 3 2 3 3 5" xfId="5536" xr:uid="{00000000-0005-0000-0000-0000712A0000}"/>
    <cellStyle name="Commentaire 3 2 3 3 5 2" xfId="26023" xr:uid="{00000000-0005-0000-0000-0000722A0000}"/>
    <cellStyle name="Commentaire 3 2 3 3 6" xfId="5537" xr:uid="{00000000-0005-0000-0000-0000732A0000}"/>
    <cellStyle name="Commentaire 3 2 3 3 6 2" xfId="26024" xr:uid="{00000000-0005-0000-0000-0000742A0000}"/>
    <cellStyle name="Commentaire 3 2 3 3 7" xfId="5538" xr:uid="{00000000-0005-0000-0000-0000752A0000}"/>
    <cellStyle name="Commentaire 3 2 3 3 7 2" xfId="26025" xr:uid="{00000000-0005-0000-0000-0000762A0000}"/>
    <cellStyle name="Commentaire 3 2 3 3 8" xfId="26019" xr:uid="{00000000-0005-0000-0000-0000772A0000}"/>
    <cellStyle name="Commentaire 3 2 3 4" xfId="5539" xr:uid="{00000000-0005-0000-0000-0000782A0000}"/>
    <cellStyle name="Commentaire 3 2 3 4 2" xfId="5540" xr:uid="{00000000-0005-0000-0000-0000792A0000}"/>
    <cellStyle name="Commentaire 3 2 3 4 2 2" xfId="26027" xr:uid="{00000000-0005-0000-0000-00007A2A0000}"/>
    <cellStyle name="Commentaire 3 2 3 4 3" xfId="26026" xr:uid="{00000000-0005-0000-0000-00007B2A0000}"/>
    <cellStyle name="Commentaire 3 2 3 5" xfId="5541" xr:uid="{00000000-0005-0000-0000-00007C2A0000}"/>
    <cellStyle name="Commentaire 3 2 3 5 2" xfId="26028" xr:uid="{00000000-0005-0000-0000-00007D2A0000}"/>
    <cellStyle name="Commentaire 3 2 3 6" xfId="5542" xr:uid="{00000000-0005-0000-0000-00007E2A0000}"/>
    <cellStyle name="Commentaire 3 2 3 6 2" xfId="26029" xr:uid="{00000000-0005-0000-0000-00007F2A0000}"/>
    <cellStyle name="Commentaire 3 2 3 7" xfId="5543" xr:uid="{00000000-0005-0000-0000-0000802A0000}"/>
    <cellStyle name="Commentaire 3 2 3 7 2" xfId="26030" xr:uid="{00000000-0005-0000-0000-0000812A0000}"/>
    <cellStyle name="Commentaire 3 2 3 8" xfId="5544" xr:uid="{00000000-0005-0000-0000-0000822A0000}"/>
    <cellStyle name="Commentaire 3 2 3 8 2" xfId="26031" xr:uid="{00000000-0005-0000-0000-0000832A0000}"/>
    <cellStyle name="Commentaire 3 2 3 9" xfId="5545" xr:uid="{00000000-0005-0000-0000-0000842A0000}"/>
    <cellStyle name="Commentaire 3 2 3 9 2" xfId="26032" xr:uid="{00000000-0005-0000-0000-0000852A0000}"/>
    <cellStyle name="Commentaire 3 2 4" xfId="5546" xr:uid="{00000000-0005-0000-0000-0000862A0000}"/>
    <cellStyle name="Commentaire 3 2 4 10" xfId="5547" xr:uid="{00000000-0005-0000-0000-0000872A0000}"/>
    <cellStyle name="Commentaire 3 2 4 10 2" xfId="26034" xr:uid="{00000000-0005-0000-0000-0000882A0000}"/>
    <cellStyle name="Commentaire 3 2 4 11" xfId="5548" xr:uid="{00000000-0005-0000-0000-0000892A0000}"/>
    <cellStyle name="Commentaire 3 2 4 11 2" xfId="26035" xr:uid="{00000000-0005-0000-0000-00008A2A0000}"/>
    <cellStyle name="Commentaire 3 2 4 12" xfId="26033" xr:uid="{00000000-0005-0000-0000-00008B2A0000}"/>
    <cellStyle name="Commentaire 3 2 4 2" xfId="5549" xr:uid="{00000000-0005-0000-0000-00008C2A0000}"/>
    <cellStyle name="Commentaire 3 2 4 2 2" xfId="5550" xr:uid="{00000000-0005-0000-0000-00008D2A0000}"/>
    <cellStyle name="Commentaire 3 2 4 2 2 2" xfId="26037" xr:uid="{00000000-0005-0000-0000-00008E2A0000}"/>
    <cellStyle name="Commentaire 3 2 4 2 3" xfId="5551" xr:uid="{00000000-0005-0000-0000-00008F2A0000}"/>
    <cellStyle name="Commentaire 3 2 4 2 3 2" xfId="26038" xr:uid="{00000000-0005-0000-0000-0000902A0000}"/>
    <cellStyle name="Commentaire 3 2 4 2 4" xfId="5552" xr:uid="{00000000-0005-0000-0000-0000912A0000}"/>
    <cellStyle name="Commentaire 3 2 4 2 4 2" xfId="26039" xr:uid="{00000000-0005-0000-0000-0000922A0000}"/>
    <cellStyle name="Commentaire 3 2 4 2 5" xfId="5553" xr:uid="{00000000-0005-0000-0000-0000932A0000}"/>
    <cellStyle name="Commentaire 3 2 4 2 5 2" xfId="26040" xr:uid="{00000000-0005-0000-0000-0000942A0000}"/>
    <cellStyle name="Commentaire 3 2 4 2 6" xfId="5554" xr:uid="{00000000-0005-0000-0000-0000952A0000}"/>
    <cellStyle name="Commentaire 3 2 4 2 6 2" xfId="26041" xr:uid="{00000000-0005-0000-0000-0000962A0000}"/>
    <cellStyle name="Commentaire 3 2 4 2 7" xfId="5555" xr:uid="{00000000-0005-0000-0000-0000972A0000}"/>
    <cellStyle name="Commentaire 3 2 4 2 7 2" xfId="26042" xr:uid="{00000000-0005-0000-0000-0000982A0000}"/>
    <cellStyle name="Commentaire 3 2 4 2 8" xfId="5556" xr:uid="{00000000-0005-0000-0000-0000992A0000}"/>
    <cellStyle name="Commentaire 3 2 4 2 8 2" xfId="26043" xr:uid="{00000000-0005-0000-0000-00009A2A0000}"/>
    <cellStyle name="Commentaire 3 2 4 2 9" xfId="26036" xr:uid="{00000000-0005-0000-0000-00009B2A0000}"/>
    <cellStyle name="Commentaire 3 2 4 3" xfId="5557" xr:uid="{00000000-0005-0000-0000-00009C2A0000}"/>
    <cellStyle name="Commentaire 3 2 4 3 2" xfId="5558" xr:uid="{00000000-0005-0000-0000-00009D2A0000}"/>
    <cellStyle name="Commentaire 3 2 4 3 2 2" xfId="26045" xr:uid="{00000000-0005-0000-0000-00009E2A0000}"/>
    <cellStyle name="Commentaire 3 2 4 3 3" xfId="5559" xr:uid="{00000000-0005-0000-0000-00009F2A0000}"/>
    <cellStyle name="Commentaire 3 2 4 3 3 2" xfId="26046" xr:uid="{00000000-0005-0000-0000-0000A02A0000}"/>
    <cellStyle name="Commentaire 3 2 4 3 4" xfId="5560" xr:uid="{00000000-0005-0000-0000-0000A12A0000}"/>
    <cellStyle name="Commentaire 3 2 4 3 4 2" xfId="26047" xr:uid="{00000000-0005-0000-0000-0000A22A0000}"/>
    <cellStyle name="Commentaire 3 2 4 3 5" xfId="5561" xr:uid="{00000000-0005-0000-0000-0000A32A0000}"/>
    <cellStyle name="Commentaire 3 2 4 3 5 2" xfId="26048" xr:uid="{00000000-0005-0000-0000-0000A42A0000}"/>
    <cellStyle name="Commentaire 3 2 4 3 6" xfId="5562" xr:uid="{00000000-0005-0000-0000-0000A52A0000}"/>
    <cellStyle name="Commentaire 3 2 4 3 6 2" xfId="26049" xr:uid="{00000000-0005-0000-0000-0000A62A0000}"/>
    <cellStyle name="Commentaire 3 2 4 3 7" xfId="5563" xr:uid="{00000000-0005-0000-0000-0000A72A0000}"/>
    <cellStyle name="Commentaire 3 2 4 3 7 2" xfId="26050" xr:uid="{00000000-0005-0000-0000-0000A82A0000}"/>
    <cellStyle name="Commentaire 3 2 4 3 8" xfId="26044" xr:uid="{00000000-0005-0000-0000-0000A92A0000}"/>
    <cellStyle name="Commentaire 3 2 4 4" xfId="5564" xr:uid="{00000000-0005-0000-0000-0000AA2A0000}"/>
    <cellStyle name="Commentaire 3 2 4 4 2" xfId="5565" xr:uid="{00000000-0005-0000-0000-0000AB2A0000}"/>
    <cellStyle name="Commentaire 3 2 4 4 2 2" xfId="26052" xr:uid="{00000000-0005-0000-0000-0000AC2A0000}"/>
    <cellStyle name="Commentaire 3 2 4 4 3" xfId="26051" xr:uid="{00000000-0005-0000-0000-0000AD2A0000}"/>
    <cellStyle name="Commentaire 3 2 4 5" xfId="5566" xr:uid="{00000000-0005-0000-0000-0000AE2A0000}"/>
    <cellStyle name="Commentaire 3 2 4 5 2" xfId="26053" xr:uid="{00000000-0005-0000-0000-0000AF2A0000}"/>
    <cellStyle name="Commentaire 3 2 4 6" xfId="5567" xr:uid="{00000000-0005-0000-0000-0000B02A0000}"/>
    <cellStyle name="Commentaire 3 2 4 6 2" xfId="26054" xr:uid="{00000000-0005-0000-0000-0000B12A0000}"/>
    <cellStyle name="Commentaire 3 2 4 7" xfId="5568" xr:uid="{00000000-0005-0000-0000-0000B22A0000}"/>
    <cellStyle name="Commentaire 3 2 4 7 2" xfId="26055" xr:uid="{00000000-0005-0000-0000-0000B32A0000}"/>
    <cellStyle name="Commentaire 3 2 4 8" xfId="5569" xr:uid="{00000000-0005-0000-0000-0000B42A0000}"/>
    <cellStyle name="Commentaire 3 2 4 8 2" xfId="26056" xr:uid="{00000000-0005-0000-0000-0000B52A0000}"/>
    <cellStyle name="Commentaire 3 2 4 9" xfId="5570" xr:uid="{00000000-0005-0000-0000-0000B62A0000}"/>
    <cellStyle name="Commentaire 3 2 4 9 2" xfId="26057" xr:uid="{00000000-0005-0000-0000-0000B72A0000}"/>
    <cellStyle name="Commentaire 3 2 5" xfId="5571" xr:uid="{00000000-0005-0000-0000-0000B82A0000}"/>
    <cellStyle name="Commentaire 3 2 5 10" xfId="5572" xr:uid="{00000000-0005-0000-0000-0000B92A0000}"/>
    <cellStyle name="Commentaire 3 2 5 10 2" xfId="26059" xr:uid="{00000000-0005-0000-0000-0000BA2A0000}"/>
    <cellStyle name="Commentaire 3 2 5 11" xfId="5573" xr:uid="{00000000-0005-0000-0000-0000BB2A0000}"/>
    <cellStyle name="Commentaire 3 2 5 11 2" xfId="26060" xr:uid="{00000000-0005-0000-0000-0000BC2A0000}"/>
    <cellStyle name="Commentaire 3 2 5 12" xfId="26058" xr:uid="{00000000-0005-0000-0000-0000BD2A0000}"/>
    <cellStyle name="Commentaire 3 2 5 2" xfId="5574" xr:uid="{00000000-0005-0000-0000-0000BE2A0000}"/>
    <cellStyle name="Commentaire 3 2 5 2 2" xfId="5575" xr:uid="{00000000-0005-0000-0000-0000BF2A0000}"/>
    <cellStyle name="Commentaire 3 2 5 2 2 2" xfId="26062" xr:uid="{00000000-0005-0000-0000-0000C02A0000}"/>
    <cellStyle name="Commentaire 3 2 5 2 3" xfId="5576" xr:uid="{00000000-0005-0000-0000-0000C12A0000}"/>
    <cellStyle name="Commentaire 3 2 5 2 3 2" xfId="26063" xr:uid="{00000000-0005-0000-0000-0000C22A0000}"/>
    <cellStyle name="Commentaire 3 2 5 2 4" xfId="5577" xr:uid="{00000000-0005-0000-0000-0000C32A0000}"/>
    <cellStyle name="Commentaire 3 2 5 2 4 2" xfId="26064" xr:uid="{00000000-0005-0000-0000-0000C42A0000}"/>
    <cellStyle name="Commentaire 3 2 5 2 5" xfId="5578" xr:uid="{00000000-0005-0000-0000-0000C52A0000}"/>
    <cellStyle name="Commentaire 3 2 5 2 5 2" xfId="26065" xr:uid="{00000000-0005-0000-0000-0000C62A0000}"/>
    <cellStyle name="Commentaire 3 2 5 2 6" xfId="5579" xr:uid="{00000000-0005-0000-0000-0000C72A0000}"/>
    <cellStyle name="Commentaire 3 2 5 2 6 2" xfId="26066" xr:uid="{00000000-0005-0000-0000-0000C82A0000}"/>
    <cellStyle name="Commentaire 3 2 5 2 7" xfId="5580" xr:uid="{00000000-0005-0000-0000-0000C92A0000}"/>
    <cellStyle name="Commentaire 3 2 5 2 7 2" xfId="26067" xr:uid="{00000000-0005-0000-0000-0000CA2A0000}"/>
    <cellStyle name="Commentaire 3 2 5 2 8" xfId="5581" xr:uid="{00000000-0005-0000-0000-0000CB2A0000}"/>
    <cellStyle name="Commentaire 3 2 5 2 8 2" xfId="26068" xr:uid="{00000000-0005-0000-0000-0000CC2A0000}"/>
    <cellStyle name="Commentaire 3 2 5 2 9" xfId="26061" xr:uid="{00000000-0005-0000-0000-0000CD2A0000}"/>
    <cellStyle name="Commentaire 3 2 5 3" xfId="5582" xr:uid="{00000000-0005-0000-0000-0000CE2A0000}"/>
    <cellStyle name="Commentaire 3 2 5 3 2" xfId="5583" xr:uid="{00000000-0005-0000-0000-0000CF2A0000}"/>
    <cellStyle name="Commentaire 3 2 5 3 2 2" xfId="26070" xr:uid="{00000000-0005-0000-0000-0000D02A0000}"/>
    <cellStyle name="Commentaire 3 2 5 3 3" xfId="5584" xr:uid="{00000000-0005-0000-0000-0000D12A0000}"/>
    <cellStyle name="Commentaire 3 2 5 3 3 2" xfId="26071" xr:uid="{00000000-0005-0000-0000-0000D22A0000}"/>
    <cellStyle name="Commentaire 3 2 5 3 4" xfId="5585" xr:uid="{00000000-0005-0000-0000-0000D32A0000}"/>
    <cellStyle name="Commentaire 3 2 5 3 4 2" xfId="26072" xr:uid="{00000000-0005-0000-0000-0000D42A0000}"/>
    <cellStyle name="Commentaire 3 2 5 3 5" xfId="5586" xr:uid="{00000000-0005-0000-0000-0000D52A0000}"/>
    <cellStyle name="Commentaire 3 2 5 3 5 2" xfId="26073" xr:uid="{00000000-0005-0000-0000-0000D62A0000}"/>
    <cellStyle name="Commentaire 3 2 5 3 6" xfId="5587" xr:uid="{00000000-0005-0000-0000-0000D72A0000}"/>
    <cellStyle name="Commentaire 3 2 5 3 6 2" xfId="26074" xr:uid="{00000000-0005-0000-0000-0000D82A0000}"/>
    <cellStyle name="Commentaire 3 2 5 3 7" xfId="5588" xr:uid="{00000000-0005-0000-0000-0000D92A0000}"/>
    <cellStyle name="Commentaire 3 2 5 3 7 2" xfId="26075" xr:uid="{00000000-0005-0000-0000-0000DA2A0000}"/>
    <cellStyle name="Commentaire 3 2 5 3 8" xfId="26069" xr:uid="{00000000-0005-0000-0000-0000DB2A0000}"/>
    <cellStyle name="Commentaire 3 2 5 4" xfId="5589" xr:uid="{00000000-0005-0000-0000-0000DC2A0000}"/>
    <cellStyle name="Commentaire 3 2 5 4 2" xfId="5590" xr:uid="{00000000-0005-0000-0000-0000DD2A0000}"/>
    <cellStyle name="Commentaire 3 2 5 4 2 2" xfId="26077" xr:uid="{00000000-0005-0000-0000-0000DE2A0000}"/>
    <cellStyle name="Commentaire 3 2 5 4 3" xfId="26076" xr:uid="{00000000-0005-0000-0000-0000DF2A0000}"/>
    <cellStyle name="Commentaire 3 2 5 5" xfId="5591" xr:uid="{00000000-0005-0000-0000-0000E02A0000}"/>
    <cellStyle name="Commentaire 3 2 5 5 2" xfId="26078" xr:uid="{00000000-0005-0000-0000-0000E12A0000}"/>
    <cellStyle name="Commentaire 3 2 5 6" xfId="5592" xr:uid="{00000000-0005-0000-0000-0000E22A0000}"/>
    <cellStyle name="Commentaire 3 2 5 6 2" xfId="26079" xr:uid="{00000000-0005-0000-0000-0000E32A0000}"/>
    <cellStyle name="Commentaire 3 2 5 7" xfId="5593" xr:uid="{00000000-0005-0000-0000-0000E42A0000}"/>
    <cellStyle name="Commentaire 3 2 5 7 2" xfId="26080" xr:uid="{00000000-0005-0000-0000-0000E52A0000}"/>
    <cellStyle name="Commentaire 3 2 5 8" xfId="5594" xr:uid="{00000000-0005-0000-0000-0000E62A0000}"/>
    <cellStyle name="Commentaire 3 2 5 8 2" xfId="26081" xr:uid="{00000000-0005-0000-0000-0000E72A0000}"/>
    <cellStyle name="Commentaire 3 2 5 9" xfId="5595" xr:uid="{00000000-0005-0000-0000-0000E82A0000}"/>
    <cellStyle name="Commentaire 3 2 5 9 2" xfId="26082" xr:uid="{00000000-0005-0000-0000-0000E92A0000}"/>
    <cellStyle name="Commentaire 3 2 6" xfId="5596" xr:uid="{00000000-0005-0000-0000-0000EA2A0000}"/>
    <cellStyle name="Commentaire 3 2 6 10" xfId="5597" xr:uid="{00000000-0005-0000-0000-0000EB2A0000}"/>
    <cellStyle name="Commentaire 3 2 6 10 2" xfId="26084" xr:uid="{00000000-0005-0000-0000-0000EC2A0000}"/>
    <cellStyle name="Commentaire 3 2 6 11" xfId="5598" xr:uid="{00000000-0005-0000-0000-0000ED2A0000}"/>
    <cellStyle name="Commentaire 3 2 6 11 2" xfId="26085" xr:uid="{00000000-0005-0000-0000-0000EE2A0000}"/>
    <cellStyle name="Commentaire 3 2 6 12" xfId="26083" xr:uid="{00000000-0005-0000-0000-0000EF2A0000}"/>
    <cellStyle name="Commentaire 3 2 6 2" xfId="5599" xr:uid="{00000000-0005-0000-0000-0000F02A0000}"/>
    <cellStyle name="Commentaire 3 2 6 2 2" xfId="5600" xr:uid="{00000000-0005-0000-0000-0000F12A0000}"/>
    <cellStyle name="Commentaire 3 2 6 2 2 2" xfId="26087" xr:uid="{00000000-0005-0000-0000-0000F22A0000}"/>
    <cellStyle name="Commentaire 3 2 6 2 3" xfId="5601" xr:uid="{00000000-0005-0000-0000-0000F32A0000}"/>
    <cellStyle name="Commentaire 3 2 6 2 3 2" xfId="26088" xr:uid="{00000000-0005-0000-0000-0000F42A0000}"/>
    <cellStyle name="Commentaire 3 2 6 2 4" xfId="5602" xr:uid="{00000000-0005-0000-0000-0000F52A0000}"/>
    <cellStyle name="Commentaire 3 2 6 2 4 2" xfId="26089" xr:uid="{00000000-0005-0000-0000-0000F62A0000}"/>
    <cellStyle name="Commentaire 3 2 6 2 5" xfId="5603" xr:uid="{00000000-0005-0000-0000-0000F72A0000}"/>
    <cellStyle name="Commentaire 3 2 6 2 5 2" xfId="26090" xr:uid="{00000000-0005-0000-0000-0000F82A0000}"/>
    <cellStyle name="Commentaire 3 2 6 2 6" xfId="5604" xr:uid="{00000000-0005-0000-0000-0000F92A0000}"/>
    <cellStyle name="Commentaire 3 2 6 2 6 2" xfId="26091" xr:uid="{00000000-0005-0000-0000-0000FA2A0000}"/>
    <cellStyle name="Commentaire 3 2 6 2 7" xfId="5605" xr:uid="{00000000-0005-0000-0000-0000FB2A0000}"/>
    <cellStyle name="Commentaire 3 2 6 2 7 2" xfId="26092" xr:uid="{00000000-0005-0000-0000-0000FC2A0000}"/>
    <cellStyle name="Commentaire 3 2 6 2 8" xfId="5606" xr:uid="{00000000-0005-0000-0000-0000FD2A0000}"/>
    <cellStyle name="Commentaire 3 2 6 2 8 2" xfId="26093" xr:uid="{00000000-0005-0000-0000-0000FE2A0000}"/>
    <cellStyle name="Commentaire 3 2 6 2 9" xfId="26086" xr:uid="{00000000-0005-0000-0000-0000FF2A0000}"/>
    <cellStyle name="Commentaire 3 2 6 3" xfId="5607" xr:uid="{00000000-0005-0000-0000-0000002B0000}"/>
    <cellStyle name="Commentaire 3 2 6 3 2" xfId="5608" xr:uid="{00000000-0005-0000-0000-0000012B0000}"/>
    <cellStyle name="Commentaire 3 2 6 3 2 2" xfId="26095" xr:uid="{00000000-0005-0000-0000-0000022B0000}"/>
    <cellStyle name="Commentaire 3 2 6 3 3" xfId="5609" xr:uid="{00000000-0005-0000-0000-0000032B0000}"/>
    <cellStyle name="Commentaire 3 2 6 3 3 2" xfId="26096" xr:uid="{00000000-0005-0000-0000-0000042B0000}"/>
    <cellStyle name="Commentaire 3 2 6 3 4" xfId="5610" xr:uid="{00000000-0005-0000-0000-0000052B0000}"/>
    <cellStyle name="Commentaire 3 2 6 3 4 2" xfId="26097" xr:uid="{00000000-0005-0000-0000-0000062B0000}"/>
    <cellStyle name="Commentaire 3 2 6 3 5" xfId="5611" xr:uid="{00000000-0005-0000-0000-0000072B0000}"/>
    <cellStyle name="Commentaire 3 2 6 3 5 2" xfId="26098" xr:uid="{00000000-0005-0000-0000-0000082B0000}"/>
    <cellStyle name="Commentaire 3 2 6 3 6" xfId="5612" xr:uid="{00000000-0005-0000-0000-0000092B0000}"/>
    <cellStyle name="Commentaire 3 2 6 3 6 2" xfId="26099" xr:uid="{00000000-0005-0000-0000-00000A2B0000}"/>
    <cellStyle name="Commentaire 3 2 6 3 7" xfId="5613" xr:uid="{00000000-0005-0000-0000-00000B2B0000}"/>
    <cellStyle name="Commentaire 3 2 6 3 7 2" xfId="26100" xr:uid="{00000000-0005-0000-0000-00000C2B0000}"/>
    <cellStyle name="Commentaire 3 2 6 3 8" xfId="26094" xr:uid="{00000000-0005-0000-0000-00000D2B0000}"/>
    <cellStyle name="Commentaire 3 2 6 4" xfId="5614" xr:uid="{00000000-0005-0000-0000-00000E2B0000}"/>
    <cellStyle name="Commentaire 3 2 6 4 2" xfId="5615" xr:uid="{00000000-0005-0000-0000-00000F2B0000}"/>
    <cellStyle name="Commentaire 3 2 6 4 2 2" xfId="26102" xr:uid="{00000000-0005-0000-0000-0000102B0000}"/>
    <cellStyle name="Commentaire 3 2 6 4 3" xfId="26101" xr:uid="{00000000-0005-0000-0000-0000112B0000}"/>
    <cellStyle name="Commentaire 3 2 6 5" xfId="5616" xr:uid="{00000000-0005-0000-0000-0000122B0000}"/>
    <cellStyle name="Commentaire 3 2 6 5 2" xfId="26103" xr:uid="{00000000-0005-0000-0000-0000132B0000}"/>
    <cellStyle name="Commentaire 3 2 6 6" xfId="5617" xr:uid="{00000000-0005-0000-0000-0000142B0000}"/>
    <cellStyle name="Commentaire 3 2 6 6 2" xfId="26104" xr:uid="{00000000-0005-0000-0000-0000152B0000}"/>
    <cellStyle name="Commentaire 3 2 6 7" xfId="5618" xr:uid="{00000000-0005-0000-0000-0000162B0000}"/>
    <cellStyle name="Commentaire 3 2 6 7 2" xfId="26105" xr:uid="{00000000-0005-0000-0000-0000172B0000}"/>
    <cellStyle name="Commentaire 3 2 6 8" xfId="5619" xr:uid="{00000000-0005-0000-0000-0000182B0000}"/>
    <cellStyle name="Commentaire 3 2 6 8 2" xfId="26106" xr:uid="{00000000-0005-0000-0000-0000192B0000}"/>
    <cellStyle name="Commentaire 3 2 6 9" xfId="5620" xr:uid="{00000000-0005-0000-0000-00001A2B0000}"/>
    <cellStyle name="Commentaire 3 2 6 9 2" xfId="26107" xr:uid="{00000000-0005-0000-0000-00001B2B0000}"/>
    <cellStyle name="Commentaire 3 2 7" xfId="5621" xr:uid="{00000000-0005-0000-0000-00001C2B0000}"/>
    <cellStyle name="Commentaire 3 2 7 10" xfId="5622" xr:uid="{00000000-0005-0000-0000-00001D2B0000}"/>
    <cellStyle name="Commentaire 3 2 7 10 2" xfId="26109" xr:uid="{00000000-0005-0000-0000-00001E2B0000}"/>
    <cellStyle name="Commentaire 3 2 7 11" xfId="5623" xr:uid="{00000000-0005-0000-0000-00001F2B0000}"/>
    <cellStyle name="Commentaire 3 2 7 11 2" xfId="26110" xr:uid="{00000000-0005-0000-0000-0000202B0000}"/>
    <cellStyle name="Commentaire 3 2 7 12" xfId="26108" xr:uid="{00000000-0005-0000-0000-0000212B0000}"/>
    <cellStyle name="Commentaire 3 2 7 2" xfId="5624" xr:uid="{00000000-0005-0000-0000-0000222B0000}"/>
    <cellStyle name="Commentaire 3 2 7 2 2" xfId="5625" xr:uid="{00000000-0005-0000-0000-0000232B0000}"/>
    <cellStyle name="Commentaire 3 2 7 2 2 2" xfId="26112" xr:uid="{00000000-0005-0000-0000-0000242B0000}"/>
    <cellStyle name="Commentaire 3 2 7 2 3" xfId="5626" xr:uid="{00000000-0005-0000-0000-0000252B0000}"/>
    <cellStyle name="Commentaire 3 2 7 2 3 2" xfId="26113" xr:uid="{00000000-0005-0000-0000-0000262B0000}"/>
    <cellStyle name="Commentaire 3 2 7 2 4" xfId="5627" xr:uid="{00000000-0005-0000-0000-0000272B0000}"/>
    <cellStyle name="Commentaire 3 2 7 2 4 2" xfId="26114" xr:uid="{00000000-0005-0000-0000-0000282B0000}"/>
    <cellStyle name="Commentaire 3 2 7 2 5" xfId="5628" xr:uid="{00000000-0005-0000-0000-0000292B0000}"/>
    <cellStyle name="Commentaire 3 2 7 2 5 2" xfId="26115" xr:uid="{00000000-0005-0000-0000-00002A2B0000}"/>
    <cellStyle name="Commentaire 3 2 7 2 6" xfId="5629" xr:uid="{00000000-0005-0000-0000-00002B2B0000}"/>
    <cellStyle name="Commentaire 3 2 7 2 6 2" xfId="26116" xr:uid="{00000000-0005-0000-0000-00002C2B0000}"/>
    <cellStyle name="Commentaire 3 2 7 2 7" xfId="5630" xr:uid="{00000000-0005-0000-0000-00002D2B0000}"/>
    <cellStyle name="Commentaire 3 2 7 2 7 2" xfId="26117" xr:uid="{00000000-0005-0000-0000-00002E2B0000}"/>
    <cellStyle name="Commentaire 3 2 7 2 8" xfId="5631" xr:uid="{00000000-0005-0000-0000-00002F2B0000}"/>
    <cellStyle name="Commentaire 3 2 7 2 8 2" xfId="26118" xr:uid="{00000000-0005-0000-0000-0000302B0000}"/>
    <cellStyle name="Commentaire 3 2 7 2 9" xfId="26111" xr:uid="{00000000-0005-0000-0000-0000312B0000}"/>
    <cellStyle name="Commentaire 3 2 7 3" xfId="5632" xr:uid="{00000000-0005-0000-0000-0000322B0000}"/>
    <cellStyle name="Commentaire 3 2 7 3 2" xfId="5633" xr:uid="{00000000-0005-0000-0000-0000332B0000}"/>
    <cellStyle name="Commentaire 3 2 7 3 2 2" xfId="26120" xr:uid="{00000000-0005-0000-0000-0000342B0000}"/>
    <cellStyle name="Commentaire 3 2 7 3 3" xfId="5634" xr:uid="{00000000-0005-0000-0000-0000352B0000}"/>
    <cellStyle name="Commentaire 3 2 7 3 3 2" xfId="26121" xr:uid="{00000000-0005-0000-0000-0000362B0000}"/>
    <cellStyle name="Commentaire 3 2 7 3 4" xfId="5635" xr:uid="{00000000-0005-0000-0000-0000372B0000}"/>
    <cellStyle name="Commentaire 3 2 7 3 4 2" xfId="26122" xr:uid="{00000000-0005-0000-0000-0000382B0000}"/>
    <cellStyle name="Commentaire 3 2 7 3 5" xfId="5636" xr:uid="{00000000-0005-0000-0000-0000392B0000}"/>
    <cellStyle name="Commentaire 3 2 7 3 5 2" xfId="26123" xr:uid="{00000000-0005-0000-0000-00003A2B0000}"/>
    <cellStyle name="Commentaire 3 2 7 3 6" xfId="5637" xr:uid="{00000000-0005-0000-0000-00003B2B0000}"/>
    <cellStyle name="Commentaire 3 2 7 3 6 2" xfId="26124" xr:uid="{00000000-0005-0000-0000-00003C2B0000}"/>
    <cellStyle name="Commentaire 3 2 7 3 7" xfId="5638" xr:uid="{00000000-0005-0000-0000-00003D2B0000}"/>
    <cellStyle name="Commentaire 3 2 7 3 7 2" xfId="26125" xr:uid="{00000000-0005-0000-0000-00003E2B0000}"/>
    <cellStyle name="Commentaire 3 2 7 3 8" xfId="26119" xr:uid="{00000000-0005-0000-0000-00003F2B0000}"/>
    <cellStyle name="Commentaire 3 2 7 4" xfId="5639" xr:uid="{00000000-0005-0000-0000-0000402B0000}"/>
    <cellStyle name="Commentaire 3 2 7 4 2" xfId="5640" xr:uid="{00000000-0005-0000-0000-0000412B0000}"/>
    <cellStyle name="Commentaire 3 2 7 4 2 2" xfId="26127" xr:uid="{00000000-0005-0000-0000-0000422B0000}"/>
    <cellStyle name="Commentaire 3 2 7 4 3" xfId="26126" xr:uid="{00000000-0005-0000-0000-0000432B0000}"/>
    <cellStyle name="Commentaire 3 2 7 5" xfId="5641" xr:uid="{00000000-0005-0000-0000-0000442B0000}"/>
    <cellStyle name="Commentaire 3 2 7 5 2" xfId="26128" xr:uid="{00000000-0005-0000-0000-0000452B0000}"/>
    <cellStyle name="Commentaire 3 2 7 6" xfId="5642" xr:uid="{00000000-0005-0000-0000-0000462B0000}"/>
    <cellStyle name="Commentaire 3 2 7 6 2" xfId="26129" xr:uid="{00000000-0005-0000-0000-0000472B0000}"/>
    <cellStyle name="Commentaire 3 2 7 7" xfId="5643" xr:uid="{00000000-0005-0000-0000-0000482B0000}"/>
    <cellStyle name="Commentaire 3 2 7 7 2" xfId="26130" xr:uid="{00000000-0005-0000-0000-0000492B0000}"/>
    <cellStyle name="Commentaire 3 2 7 8" xfId="5644" xr:uid="{00000000-0005-0000-0000-00004A2B0000}"/>
    <cellStyle name="Commentaire 3 2 7 8 2" xfId="26131" xr:uid="{00000000-0005-0000-0000-00004B2B0000}"/>
    <cellStyle name="Commentaire 3 2 7 9" xfId="5645" xr:uid="{00000000-0005-0000-0000-00004C2B0000}"/>
    <cellStyle name="Commentaire 3 2 7 9 2" xfId="26132" xr:uid="{00000000-0005-0000-0000-00004D2B0000}"/>
    <cellStyle name="Commentaire 3 2 8" xfId="5646" xr:uid="{00000000-0005-0000-0000-00004E2B0000}"/>
    <cellStyle name="Commentaire 3 2 8 10" xfId="5647" xr:uid="{00000000-0005-0000-0000-00004F2B0000}"/>
    <cellStyle name="Commentaire 3 2 8 10 2" xfId="26134" xr:uid="{00000000-0005-0000-0000-0000502B0000}"/>
    <cellStyle name="Commentaire 3 2 8 11" xfId="5648" xr:uid="{00000000-0005-0000-0000-0000512B0000}"/>
    <cellStyle name="Commentaire 3 2 8 11 2" xfId="26135" xr:uid="{00000000-0005-0000-0000-0000522B0000}"/>
    <cellStyle name="Commentaire 3 2 8 12" xfId="26133" xr:uid="{00000000-0005-0000-0000-0000532B0000}"/>
    <cellStyle name="Commentaire 3 2 8 2" xfId="5649" xr:uid="{00000000-0005-0000-0000-0000542B0000}"/>
    <cellStyle name="Commentaire 3 2 8 2 2" xfId="5650" xr:uid="{00000000-0005-0000-0000-0000552B0000}"/>
    <cellStyle name="Commentaire 3 2 8 2 2 2" xfId="26137" xr:uid="{00000000-0005-0000-0000-0000562B0000}"/>
    <cellStyle name="Commentaire 3 2 8 2 3" xfId="5651" xr:uid="{00000000-0005-0000-0000-0000572B0000}"/>
    <cellStyle name="Commentaire 3 2 8 2 3 2" xfId="26138" xr:uid="{00000000-0005-0000-0000-0000582B0000}"/>
    <cellStyle name="Commentaire 3 2 8 2 4" xfId="5652" xr:uid="{00000000-0005-0000-0000-0000592B0000}"/>
    <cellStyle name="Commentaire 3 2 8 2 4 2" xfId="26139" xr:uid="{00000000-0005-0000-0000-00005A2B0000}"/>
    <cellStyle name="Commentaire 3 2 8 2 5" xfId="5653" xr:uid="{00000000-0005-0000-0000-00005B2B0000}"/>
    <cellStyle name="Commentaire 3 2 8 2 5 2" xfId="26140" xr:uid="{00000000-0005-0000-0000-00005C2B0000}"/>
    <cellStyle name="Commentaire 3 2 8 2 6" xfId="5654" xr:uid="{00000000-0005-0000-0000-00005D2B0000}"/>
    <cellStyle name="Commentaire 3 2 8 2 6 2" xfId="26141" xr:uid="{00000000-0005-0000-0000-00005E2B0000}"/>
    <cellStyle name="Commentaire 3 2 8 2 7" xfId="5655" xr:uid="{00000000-0005-0000-0000-00005F2B0000}"/>
    <cellStyle name="Commentaire 3 2 8 2 7 2" xfId="26142" xr:uid="{00000000-0005-0000-0000-0000602B0000}"/>
    <cellStyle name="Commentaire 3 2 8 2 8" xfId="5656" xr:uid="{00000000-0005-0000-0000-0000612B0000}"/>
    <cellStyle name="Commentaire 3 2 8 2 8 2" xfId="26143" xr:uid="{00000000-0005-0000-0000-0000622B0000}"/>
    <cellStyle name="Commentaire 3 2 8 2 9" xfId="26136" xr:uid="{00000000-0005-0000-0000-0000632B0000}"/>
    <cellStyle name="Commentaire 3 2 8 3" xfId="5657" xr:uid="{00000000-0005-0000-0000-0000642B0000}"/>
    <cellStyle name="Commentaire 3 2 8 3 2" xfId="5658" xr:uid="{00000000-0005-0000-0000-0000652B0000}"/>
    <cellStyle name="Commentaire 3 2 8 3 2 2" xfId="26145" xr:uid="{00000000-0005-0000-0000-0000662B0000}"/>
    <cellStyle name="Commentaire 3 2 8 3 3" xfId="5659" xr:uid="{00000000-0005-0000-0000-0000672B0000}"/>
    <cellStyle name="Commentaire 3 2 8 3 3 2" xfId="26146" xr:uid="{00000000-0005-0000-0000-0000682B0000}"/>
    <cellStyle name="Commentaire 3 2 8 3 4" xfId="5660" xr:uid="{00000000-0005-0000-0000-0000692B0000}"/>
    <cellStyle name="Commentaire 3 2 8 3 4 2" xfId="26147" xr:uid="{00000000-0005-0000-0000-00006A2B0000}"/>
    <cellStyle name="Commentaire 3 2 8 3 5" xfId="5661" xr:uid="{00000000-0005-0000-0000-00006B2B0000}"/>
    <cellStyle name="Commentaire 3 2 8 3 5 2" xfId="26148" xr:uid="{00000000-0005-0000-0000-00006C2B0000}"/>
    <cellStyle name="Commentaire 3 2 8 3 6" xfId="5662" xr:uid="{00000000-0005-0000-0000-00006D2B0000}"/>
    <cellStyle name="Commentaire 3 2 8 3 6 2" xfId="26149" xr:uid="{00000000-0005-0000-0000-00006E2B0000}"/>
    <cellStyle name="Commentaire 3 2 8 3 7" xfId="5663" xr:uid="{00000000-0005-0000-0000-00006F2B0000}"/>
    <cellStyle name="Commentaire 3 2 8 3 7 2" xfId="26150" xr:uid="{00000000-0005-0000-0000-0000702B0000}"/>
    <cellStyle name="Commentaire 3 2 8 3 8" xfId="26144" xr:uid="{00000000-0005-0000-0000-0000712B0000}"/>
    <cellStyle name="Commentaire 3 2 8 4" xfId="5664" xr:uid="{00000000-0005-0000-0000-0000722B0000}"/>
    <cellStyle name="Commentaire 3 2 8 4 2" xfId="5665" xr:uid="{00000000-0005-0000-0000-0000732B0000}"/>
    <cellStyle name="Commentaire 3 2 8 4 2 2" xfId="26152" xr:uid="{00000000-0005-0000-0000-0000742B0000}"/>
    <cellStyle name="Commentaire 3 2 8 4 3" xfId="26151" xr:uid="{00000000-0005-0000-0000-0000752B0000}"/>
    <cellStyle name="Commentaire 3 2 8 5" xfId="5666" xr:uid="{00000000-0005-0000-0000-0000762B0000}"/>
    <cellStyle name="Commentaire 3 2 8 5 2" xfId="26153" xr:uid="{00000000-0005-0000-0000-0000772B0000}"/>
    <cellStyle name="Commentaire 3 2 8 6" xfId="5667" xr:uid="{00000000-0005-0000-0000-0000782B0000}"/>
    <cellStyle name="Commentaire 3 2 8 6 2" xfId="26154" xr:uid="{00000000-0005-0000-0000-0000792B0000}"/>
    <cellStyle name="Commentaire 3 2 8 7" xfId="5668" xr:uid="{00000000-0005-0000-0000-00007A2B0000}"/>
    <cellStyle name="Commentaire 3 2 8 7 2" xfId="26155" xr:uid="{00000000-0005-0000-0000-00007B2B0000}"/>
    <cellStyle name="Commentaire 3 2 8 8" xfId="5669" xr:uid="{00000000-0005-0000-0000-00007C2B0000}"/>
    <cellStyle name="Commentaire 3 2 8 8 2" xfId="26156" xr:uid="{00000000-0005-0000-0000-00007D2B0000}"/>
    <cellStyle name="Commentaire 3 2 8 9" xfId="5670" xr:uid="{00000000-0005-0000-0000-00007E2B0000}"/>
    <cellStyle name="Commentaire 3 2 8 9 2" xfId="26157" xr:uid="{00000000-0005-0000-0000-00007F2B0000}"/>
    <cellStyle name="Commentaire 3 2 9" xfId="5671" xr:uid="{00000000-0005-0000-0000-0000802B0000}"/>
    <cellStyle name="Commentaire 3 2 9 10" xfId="5672" xr:uid="{00000000-0005-0000-0000-0000812B0000}"/>
    <cellStyle name="Commentaire 3 2 9 10 2" xfId="26159" xr:uid="{00000000-0005-0000-0000-0000822B0000}"/>
    <cellStyle name="Commentaire 3 2 9 11" xfId="5673" xr:uid="{00000000-0005-0000-0000-0000832B0000}"/>
    <cellStyle name="Commentaire 3 2 9 11 2" xfId="26160" xr:uid="{00000000-0005-0000-0000-0000842B0000}"/>
    <cellStyle name="Commentaire 3 2 9 12" xfId="26158" xr:uid="{00000000-0005-0000-0000-0000852B0000}"/>
    <cellStyle name="Commentaire 3 2 9 2" xfId="5674" xr:uid="{00000000-0005-0000-0000-0000862B0000}"/>
    <cellStyle name="Commentaire 3 2 9 2 2" xfId="5675" xr:uid="{00000000-0005-0000-0000-0000872B0000}"/>
    <cellStyle name="Commentaire 3 2 9 2 2 2" xfId="26162" xr:uid="{00000000-0005-0000-0000-0000882B0000}"/>
    <cellStyle name="Commentaire 3 2 9 2 3" xfId="5676" xr:uid="{00000000-0005-0000-0000-0000892B0000}"/>
    <cellStyle name="Commentaire 3 2 9 2 3 2" xfId="26163" xr:uid="{00000000-0005-0000-0000-00008A2B0000}"/>
    <cellStyle name="Commentaire 3 2 9 2 4" xfId="5677" xr:uid="{00000000-0005-0000-0000-00008B2B0000}"/>
    <cellStyle name="Commentaire 3 2 9 2 4 2" xfId="26164" xr:uid="{00000000-0005-0000-0000-00008C2B0000}"/>
    <cellStyle name="Commentaire 3 2 9 2 5" xfId="5678" xr:uid="{00000000-0005-0000-0000-00008D2B0000}"/>
    <cellStyle name="Commentaire 3 2 9 2 5 2" xfId="26165" xr:uid="{00000000-0005-0000-0000-00008E2B0000}"/>
    <cellStyle name="Commentaire 3 2 9 2 6" xfId="5679" xr:uid="{00000000-0005-0000-0000-00008F2B0000}"/>
    <cellStyle name="Commentaire 3 2 9 2 6 2" xfId="26166" xr:uid="{00000000-0005-0000-0000-0000902B0000}"/>
    <cellStyle name="Commentaire 3 2 9 2 7" xfId="5680" xr:uid="{00000000-0005-0000-0000-0000912B0000}"/>
    <cellStyle name="Commentaire 3 2 9 2 7 2" xfId="26167" xr:uid="{00000000-0005-0000-0000-0000922B0000}"/>
    <cellStyle name="Commentaire 3 2 9 2 8" xfId="5681" xr:uid="{00000000-0005-0000-0000-0000932B0000}"/>
    <cellStyle name="Commentaire 3 2 9 2 8 2" xfId="26168" xr:uid="{00000000-0005-0000-0000-0000942B0000}"/>
    <cellStyle name="Commentaire 3 2 9 2 9" xfId="26161" xr:uid="{00000000-0005-0000-0000-0000952B0000}"/>
    <cellStyle name="Commentaire 3 2 9 3" xfId="5682" xr:uid="{00000000-0005-0000-0000-0000962B0000}"/>
    <cellStyle name="Commentaire 3 2 9 3 2" xfId="5683" xr:uid="{00000000-0005-0000-0000-0000972B0000}"/>
    <cellStyle name="Commentaire 3 2 9 3 2 2" xfId="26170" xr:uid="{00000000-0005-0000-0000-0000982B0000}"/>
    <cellStyle name="Commentaire 3 2 9 3 3" xfId="5684" xr:uid="{00000000-0005-0000-0000-0000992B0000}"/>
    <cellStyle name="Commentaire 3 2 9 3 3 2" xfId="26171" xr:uid="{00000000-0005-0000-0000-00009A2B0000}"/>
    <cellStyle name="Commentaire 3 2 9 3 4" xfId="5685" xr:uid="{00000000-0005-0000-0000-00009B2B0000}"/>
    <cellStyle name="Commentaire 3 2 9 3 4 2" xfId="26172" xr:uid="{00000000-0005-0000-0000-00009C2B0000}"/>
    <cellStyle name="Commentaire 3 2 9 3 5" xfId="5686" xr:uid="{00000000-0005-0000-0000-00009D2B0000}"/>
    <cellStyle name="Commentaire 3 2 9 3 5 2" xfId="26173" xr:uid="{00000000-0005-0000-0000-00009E2B0000}"/>
    <cellStyle name="Commentaire 3 2 9 3 6" xfId="5687" xr:uid="{00000000-0005-0000-0000-00009F2B0000}"/>
    <cellStyle name="Commentaire 3 2 9 3 6 2" xfId="26174" xr:uid="{00000000-0005-0000-0000-0000A02B0000}"/>
    <cellStyle name="Commentaire 3 2 9 3 7" xfId="5688" xr:uid="{00000000-0005-0000-0000-0000A12B0000}"/>
    <cellStyle name="Commentaire 3 2 9 3 7 2" xfId="26175" xr:uid="{00000000-0005-0000-0000-0000A22B0000}"/>
    <cellStyle name="Commentaire 3 2 9 3 8" xfId="26169" xr:uid="{00000000-0005-0000-0000-0000A32B0000}"/>
    <cellStyle name="Commentaire 3 2 9 4" xfId="5689" xr:uid="{00000000-0005-0000-0000-0000A42B0000}"/>
    <cellStyle name="Commentaire 3 2 9 4 2" xfId="5690" xr:uid="{00000000-0005-0000-0000-0000A52B0000}"/>
    <cellStyle name="Commentaire 3 2 9 4 2 2" xfId="26177" xr:uid="{00000000-0005-0000-0000-0000A62B0000}"/>
    <cellStyle name="Commentaire 3 2 9 4 3" xfId="26176" xr:uid="{00000000-0005-0000-0000-0000A72B0000}"/>
    <cellStyle name="Commentaire 3 2 9 5" xfId="5691" xr:uid="{00000000-0005-0000-0000-0000A82B0000}"/>
    <cellStyle name="Commentaire 3 2 9 5 2" xfId="26178" xr:uid="{00000000-0005-0000-0000-0000A92B0000}"/>
    <cellStyle name="Commentaire 3 2 9 6" xfId="5692" xr:uid="{00000000-0005-0000-0000-0000AA2B0000}"/>
    <cellStyle name="Commentaire 3 2 9 6 2" xfId="26179" xr:uid="{00000000-0005-0000-0000-0000AB2B0000}"/>
    <cellStyle name="Commentaire 3 2 9 7" xfId="5693" xr:uid="{00000000-0005-0000-0000-0000AC2B0000}"/>
    <cellStyle name="Commentaire 3 2 9 7 2" xfId="26180" xr:uid="{00000000-0005-0000-0000-0000AD2B0000}"/>
    <cellStyle name="Commentaire 3 2 9 8" xfId="5694" xr:uid="{00000000-0005-0000-0000-0000AE2B0000}"/>
    <cellStyle name="Commentaire 3 2 9 8 2" xfId="26181" xr:uid="{00000000-0005-0000-0000-0000AF2B0000}"/>
    <cellStyle name="Commentaire 3 2 9 9" xfId="5695" xr:uid="{00000000-0005-0000-0000-0000B02B0000}"/>
    <cellStyle name="Commentaire 3 2 9 9 2" xfId="26182" xr:uid="{00000000-0005-0000-0000-0000B12B0000}"/>
    <cellStyle name="Commentaire 3 20" xfId="5696" xr:uid="{00000000-0005-0000-0000-0000B22B0000}"/>
    <cellStyle name="Commentaire 3 20 2" xfId="5697" xr:uid="{00000000-0005-0000-0000-0000B32B0000}"/>
    <cellStyle name="Commentaire 3 20 2 2" xfId="26184" xr:uid="{00000000-0005-0000-0000-0000B42B0000}"/>
    <cellStyle name="Commentaire 3 20 3" xfId="26183" xr:uid="{00000000-0005-0000-0000-0000B52B0000}"/>
    <cellStyle name="Commentaire 3 21" xfId="5698" xr:uid="{00000000-0005-0000-0000-0000B62B0000}"/>
    <cellStyle name="Commentaire 3 21 2" xfId="26185" xr:uid="{00000000-0005-0000-0000-0000B72B0000}"/>
    <cellStyle name="Commentaire 3 22" xfId="5699" xr:uid="{00000000-0005-0000-0000-0000B82B0000}"/>
    <cellStyle name="Commentaire 3 22 2" xfId="26186" xr:uid="{00000000-0005-0000-0000-0000B92B0000}"/>
    <cellStyle name="Commentaire 3 23" xfId="5700" xr:uid="{00000000-0005-0000-0000-0000BA2B0000}"/>
    <cellStyle name="Commentaire 3 23 2" xfId="26187" xr:uid="{00000000-0005-0000-0000-0000BB2B0000}"/>
    <cellStyle name="Commentaire 3 24" xfId="5701" xr:uid="{00000000-0005-0000-0000-0000BC2B0000}"/>
    <cellStyle name="Commentaire 3 24 2" xfId="26188" xr:uid="{00000000-0005-0000-0000-0000BD2B0000}"/>
    <cellStyle name="Commentaire 3 25" xfId="5702" xr:uid="{00000000-0005-0000-0000-0000BE2B0000}"/>
    <cellStyle name="Commentaire 3 25 2" xfId="26189" xr:uid="{00000000-0005-0000-0000-0000BF2B0000}"/>
    <cellStyle name="Commentaire 3 26" xfId="5703" xr:uid="{00000000-0005-0000-0000-0000C02B0000}"/>
    <cellStyle name="Commentaire 3 26 2" xfId="26190" xr:uid="{00000000-0005-0000-0000-0000C12B0000}"/>
    <cellStyle name="Commentaire 3 27" xfId="20485" xr:uid="{00000000-0005-0000-0000-0000C22B0000}"/>
    <cellStyle name="Commentaire 3 3" xfId="5704" xr:uid="{00000000-0005-0000-0000-0000C32B0000}"/>
    <cellStyle name="Commentaire 3 3 10" xfId="5705" xr:uid="{00000000-0005-0000-0000-0000C42B0000}"/>
    <cellStyle name="Commentaire 3 3 10 2" xfId="26191" xr:uid="{00000000-0005-0000-0000-0000C52B0000}"/>
    <cellStyle name="Commentaire 3 3 11" xfId="5706" xr:uid="{00000000-0005-0000-0000-0000C62B0000}"/>
    <cellStyle name="Commentaire 3 3 11 2" xfId="26192" xr:uid="{00000000-0005-0000-0000-0000C72B0000}"/>
    <cellStyle name="Commentaire 3 3 12" xfId="5707" xr:uid="{00000000-0005-0000-0000-0000C82B0000}"/>
    <cellStyle name="Commentaire 3 3 12 2" xfId="26193" xr:uid="{00000000-0005-0000-0000-0000C92B0000}"/>
    <cellStyle name="Commentaire 3 3 13" xfId="5708" xr:uid="{00000000-0005-0000-0000-0000CA2B0000}"/>
    <cellStyle name="Commentaire 3 3 13 2" xfId="26194" xr:uid="{00000000-0005-0000-0000-0000CB2B0000}"/>
    <cellStyle name="Commentaire 3 3 14" xfId="5709" xr:uid="{00000000-0005-0000-0000-0000CC2B0000}"/>
    <cellStyle name="Commentaire 3 3 14 2" xfId="26195" xr:uid="{00000000-0005-0000-0000-0000CD2B0000}"/>
    <cellStyle name="Commentaire 3 3 15" xfId="20487" xr:uid="{00000000-0005-0000-0000-0000CE2B0000}"/>
    <cellStyle name="Commentaire 3 3 2" xfId="5710" xr:uid="{00000000-0005-0000-0000-0000CF2B0000}"/>
    <cellStyle name="Commentaire 3 3 2 10" xfId="5711" xr:uid="{00000000-0005-0000-0000-0000D02B0000}"/>
    <cellStyle name="Commentaire 3 3 2 10 2" xfId="26197" xr:uid="{00000000-0005-0000-0000-0000D12B0000}"/>
    <cellStyle name="Commentaire 3 3 2 11" xfId="5712" xr:uid="{00000000-0005-0000-0000-0000D22B0000}"/>
    <cellStyle name="Commentaire 3 3 2 11 2" xfId="26198" xr:uid="{00000000-0005-0000-0000-0000D32B0000}"/>
    <cellStyle name="Commentaire 3 3 2 12" xfId="26196" xr:uid="{00000000-0005-0000-0000-0000D42B0000}"/>
    <cellStyle name="Commentaire 3 3 2 2" xfId="5713" xr:uid="{00000000-0005-0000-0000-0000D52B0000}"/>
    <cellStyle name="Commentaire 3 3 2 2 2" xfId="5714" xr:uid="{00000000-0005-0000-0000-0000D62B0000}"/>
    <cellStyle name="Commentaire 3 3 2 2 2 2" xfId="26200" xr:uid="{00000000-0005-0000-0000-0000D72B0000}"/>
    <cellStyle name="Commentaire 3 3 2 2 3" xfId="5715" xr:uid="{00000000-0005-0000-0000-0000D82B0000}"/>
    <cellStyle name="Commentaire 3 3 2 2 3 2" xfId="26201" xr:uid="{00000000-0005-0000-0000-0000D92B0000}"/>
    <cellStyle name="Commentaire 3 3 2 2 4" xfId="5716" xr:uid="{00000000-0005-0000-0000-0000DA2B0000}"/>
    <cellStyle name="Commentaire 3 3 2 2 4 2" xfId="26202" xr:uid="{00000000-0005-0000-0000-0000DB2B0000}"/>
    <cellStyle name="Commentaire 3 3 2 2 5" xfId="5717" xr:uid="{00000000-0005-0000-0000-0000DC2B0000}"/>
    <cellStyle name="Commentaire 3 3 2 2 5 2" xfId="26203" xr:uid="{00000000-0005-0000-0000-0000DD2B0000}"/>
    <cellStyle name="Commentaire 3 3 2 2 6" xfId="5718" xr:uid="{00000000-0005-0000-0000-0000DE2B0000}"/>
    <cellStyle name="Commentaire 3 3 2 2 6 2" xfId="26204" xr:uid="{00000000-0005-0000-0000-0000DF2B0000}"/>
    <cellStyle name="Commentaire 3 3 2 2 7" xfId="5719" xr:uid="{00000000-0005-0000-0000-0000E02B0000}"/>
    <cellStyle name="Commentaire 3 3 2 2 7 2" xfId="26205" xr:uid="{00000000-0005-0000-0000-0000E12B0000}"/>
    <cellStyle name="Commentaire 3 3 2 2 8" xfId="5720" xr:uid="{00000000-0005-0000-0000-0000E22B0000}"/>
    <cellStyle name="Commentaire 3 3 2 2 8 2" xfId="26206" xr:uid="{00000000-0005-0000-0000-0000E32B0000}"/>
    <cellStyle name="Commentaire 3 3 2 2 9" xfId="26199" xr:uid="{00000000-0005-0000-0000-0000E42B0000}"/>
    <cellStyle name="Commentaire 3 3 2 3" xfId="5721" xr:uid="{00000000-0005-0000-0000-0000E52B0000}"/>
    <cellStyle name="Commentaire 3 3 2 3 2" xfId="5722" xr:uid="{00000000-0005-0000-0000-0000E62B0000}"/>
    <cellStyle name="Commentaire 3 3 2 3 2 2" xfId="26208" xr:uid="{00000000-0005-0000-0000-0000E72B0000}"/>
    <cellStyle name="Commentaire 3 3 2 3 3" xfId="5723" xr:uid="{00000000-0005-0000-0000-0000E82B0000}"/>
    <cellStyle name="Commentaire 3 3 2 3 3 2" xfId="26209" xr:uid="{00000000-0005-0000-0000-0000E92B0000}"/>
    <cellStyle name="Commentaire 3 3 2 3 4" xfId="5724" xr:uid="{00000000-0005-0000-0000-0000EA2B0000}"/>
    <cellStyle name="Commentaire 3 3 2 3 4 2" xfId="26210" xr:uid="{00000000-0005-0000-0000-0000EB2B0000}"/>
    <cellStyle name="Commentaire 3 3 2 3 5" xfId="5725" xr:uid="{00000000-0005-0000-0000-0000EC2B0000}"/>
    <cellStyle name="Commentaire 3 3 2 3 5 2" xfId="26211" xr:uid="{00000000-0005-0000-0000-0000ED2B0000}"/>
    <cellStyle name="Commentaire 3 3 2 3 6" xfId="5726" xr:uid="{00000000-0005-0000-0000-0000EE2B0000}"/>
    <cellStyle name="Commentaire 3 3 2 3 6 2" xfId="26212" xr:uid="{00000000-0005-0000-0000-0000EF2B0000}"/>
    <cellStyle name="Commentaire 3 3 2 3 7" xfId="5727" xr:uid="{00000000-0005-0000-0000-0000F02B0000}"/>
    <cellStyle name="Commentaire 3 3 2 3 7 2" xfId="26213" xr:uid="{00000000-0005-0000-0000-0000F12B0000}"/>
    <cellStyle name="Commentaire 3 3 2 3 8" xfId="26207" xr:uid="{00000000-0005-0000-0000-0000F22B0000}"/>
    <cellStyle name="Commentaire 3 3 2 4" xfId="5728" xr:uid="{00000000-0005-0000-0000-0000F32B0000}"/>
    <cellStyle name="Commentaire 3 3 2 4 2" xfId="5729" xr:uid="{00000000-0005-0000-0000-0000F42B0000}"/>
    <cellStyle name="Commentaire 3 3 2 4 2 2" xfId="26215" xr:uid="{00000000-0005-0000-0000-0000F52B0000}"/>
    <cellStyle name="Commentaire 3 3 2 4 3" xfId="26214" xr:uid="{00000000-0005-0000-0000-0000F62B0000}"/>
    <cellStyle name="Commentaire 3 3 2 5" xfId="5730" xr:uid="{00000000-0005-0000-0000-0000F72B0000}"/>
    <cellStyle name="Commentaire 3 3 2 5 2" xfId="26216" xr:uid="{00000000-0005-0000-0000-0000F82B0000}"/>
    <cellStyle name="Commentaire 3 3 2 6" xfId="5731" xr:uid="{00000000-0005-0000-0000-0000F92B0000}"/>
    <cellStyle name="Commentaire 3 3 2 6 2" xfId="26217" xr:uid="{00000000-0005-0000-0000-0000FA2B0000}"/>
    <cellStyle name="Commentaire 3 3 2 7" xfId="5732" xr:uid="{00000000-0005-0000-0000-0000FB2B0000}"/>
    <cellStyle name="Commentaire 3 3 2 7 2" xfId="26218" xr:uid="{00000000-0005-0000-0000-0000FC2B0000}"/>
    <cellStyle name="Commentaire 3 3 2 8" xfId="5733" xr:uid="{00000000-0005-0000-0000-0000FD2B0000}"/>
    <cellStyle name="Commentaire 3 3 2 8 2" xfId="26219" xr:uid="{00000000-0005-0000-0000-0000FE2B0000}"/>
    <cellStyle name="Commentaire 3 3 2 9" xfId="5734" xr:uid="{00000000-0005-0000-0000-0000FF2B0000}"/>
    <cellStyle name="Commentaire 3 3 2 9 2" xfId="26220" xr:uid="{00000000-0005-0000-0000-0000002C0000}"/>
    <cellStyle name="Commentaire 3 3 3" xfId="5735" xr:uid="{00000000-0005-0000-0000-0000012C0000}"/>
    <cellStyle name="Commentaire 3 3 3 10" xfId="5736" xr:uid="{00000000-0005-0000-0000-0000022C0000}"/>
    <cellStyle name="Commentaire 3 3 3 10 2" xfId="26222" xr:uid="{00000000-0005-0000-0000-0000032C0000}"/>
    <cellStyle name="Commentaire 3 3 3 11" xfId="5737" xr:uid="{00000000-0005-0000-0000-0000042C0000}"/>
    <cellStyle name="Commentaire 3 3 3 11 2" xfId="26223" xr:uid="{00000000-0005-0000-0000-0000052C0000}"/>
    <cellStyle name="Commentaire 3 3 3 12" xfId="26221" xr:uid="{00000000-0005-0000-0000-0000062C0000}"/>
    <cellStyle name="Commentaire 3 3 3 2" xfId="5738" xr:uid="{00000000-0005-0000-0000-0000072C0000}"/>
    <cellStyle name="Commentaire 3 3 3 2 2" xfId="5739" xr:uid="{00000000-0005-0000-0000-0000082C0000}"/>
    <cellStyle name="Commentaire 3 3 3 2 2 2" xfId="26225" xr:uid="{00000000-0005-0000-0000-0000092C0000}"/>
    <cellStyle name="Commentaire 3 3 3 2 3" xfId="5740" xr:uid="{00000000-0005-0000-0000-00000A2C0000}"/>
    <cellStyle name="Commentaire 3 3 3 2 3 2" xfId="26226" xr:uid="{00000000-0005-0000-0000-00000B2C0000}"/>
    <cellStyle name="Commentaire 3 3 3 2 4" xfId="5741" xr:uid="{00000000-0005-0000-0000-00000C2C0000}"/>
    <cellStyle name="Commentaire 3 3 3 2 4 2" xfId="26227" xr:uid="{00000000-0005-0000-0000-00000D2C0000}"/>
    <cellStyle name="Commentaire 3 3 3 2 5" xfId="5742" xr:uid="{00000000-0005-0000-0000-00000E2C0000}"/>
    <cellStyle name="Commentaire 3 3 3 2 5 2" xfId="26228" xr:uid="{00000000-0005-0000-0000-00000F2C0000}"/>
    <cellStyle name="Commentaire 3 3 3 2 6" xfId="5743" xr:uid="{00000000-0005-0000-0000-0000102C0000}"/>
    <cellStyle name="Commentaire 3 3 3 2 6 2" xfId="26229" xr:uid="{00000000-0005-0000-0000-0000112C0000}"/>
    <cellStyle name="Commentaire 3 3 3 2 7" xfId="5744" xr:uid="{00000000-0005-0000-0000-0000122C0000}"/>
    <cellStyle name="Commentaire 3 3 3 2 7 2" xfId="26230" xr:uid="{00000000-0005-0000-0000-0000132C0000}"/>
    <cellStyle name="Commentaire 3 3 3 2 8" xfId="5745" xr:uid="{00000000-0005-0000-0000-0000142C0000}"/>
    <cellStyle name="Commentaire 3 3 3 2 8 2" xfId="26231" xr:uid="{00000000-0005-0000-0000-0000152C0000}"/>
    <cellStyle name="Commentaire 3 3 3 2 9" xfId="26224" xr:uid="{00000000-0005-0000-0000-0000162C0000}"/>
    <cellStyle name="Commentaire 3 3 3 3" xfId="5746" xr:uid="{00000000-0005-0000-0000-0000172C0000}"/>
    <cellStyle name="Commentaire 3 3 3 3 2" xfId="5747" xr:uid="{00000000-0005-0000-0000-0000182C0000}"/>
    <cellStyle name="Commentaire 3 3 3 3 2 2" xfId="26233" xr:uid="{00000000-0005-0000-0000-0000192C0000}"/>
    <cellStyle name="Commentaire 3 3 3 3 3" xfId="5748" xr:uid="{00000000-0005-0000-0000-00001A2C0000}"/>
    <cellStyle name="Commentaire 3 3 3 3 3 2" xfId="26234" xr:uid="{00000000-0005-0000-0000-00001B2C0000}"/>
    <cellStyle name="Commentaire 3 3 3 3 4" xfId="5749" xr:uid="{00000000-0005-0000-0000-00001C2C0000}"/>
    <cellStyle name="Commentaire 3 3 3 3 4 2" xfId="26235" xr:uid="{00000000-0005-0000-0000-00001D2C0000}"/>
    <cellStyle name="Commentaire 3 3 3 3 5" xfId="5750" xr:uid="{00000000-0005-0000-0000-00001E2C0000}"/>
    <cellStyle name="Commentaire 3 3 3 3 5 2" xfId="26236" xr:uid="{00000000-0005-0000-0000-00001F2C0000}"/>
    <cellStyle name="Commentaire 3 3 3 3 6" xfId="5751" xr:uid="{00000000-0005-0000-0000-0000202C0000}"/>
    <cellStyle name="Commentaire 3 3 3 3 6 2" xfId="26237" xr:uid="{00000000-0005-0000-0000-0000212C0000}"/>
    <cellStyle name="Commentaire 3 3 3 3 7" xfId="5752" xr:uid="{00000000-0005-0000-0000-0000222C0000}"/>
    <cellStyle name="Commentaire 3 3 3 3 7 2" xfId="26238" xr:uid="{00000000-0005-0000-0000-0000232C0000}"/>
    <cellStyle name="Commentaire 3 3 3 3 8" xfId="26232" xr:uid="{00000000-0005-0000-0000-0000242C0000}"/>
    <cellStyle name="Commentaire 3 3 3 4" xfId="5753" xr:uid="{00000000-0005-0000-0000-0000252C0000}"/>
    <cellStyle name="Commentaire 3 3 3 4 2" xfId="5754" xr:uid="{00000000-0005-0000-0000-0000262C0000}"/>
    <cellStyle name="Commentaire 3 3 3 4 2 2" xfId="26240" xr:uid="{00000000-0005-0000-0000-0000272C0000}"/>
    <cellStyle name="Commentaire 3 3 3 4 3" xfId="26239" xr:uid="{00000000-0005-0000-0000-0000282C0000}"/>
    <cellStyle name="Commentaire 3 3 3 5" xfId="5755" xr:uid="{00000000-0005-0000-0000-0000292C0000}"/>
    <cellStyle name="Commentaire 3 3 3 5 2" xfId="26241" xr:uid="{00000000-0005-0000-0000-00002A2C0000}"/>
    <cellStyle name="Commentaire 3 3 3 6" xfId="5756" xr:uid="{00000000-0005-0000-0000-00002B2C0000}"/>
    <cellStyle name="Commentaire 3 3 3 6 2" xfId="26242" xr:uid="{00000000-0005-0000-0000-00002C2C0000}"/>
    <cellStyle name="Commentaire 3 3 3 7" xfId="5757" xr:uid="{00000000-0005-0000-0000-00002D2C0000}"/>
    <cellStyle name="Commentaire 3 3 3 7 2" xfId="26243" xr:uid="{00000000-0005-0000-0000-00002E2C0000}"/>
    <cellStyle name="Commentaire 3 3 3 8" xfId="5758" xr:uid="{00000000-0005-0000-0000-00002F2C0000}"/>
    <cellStyle name="Commentaire 3 3 3 8 2" xfId="26244" xr:uid="{00000000-0005-0000-0000-0000302C0000}"/>
    <cellStyle name="Commentaire 3 3 3 9" xfId="5759" xr:uid="{00000000-0005-0000-0000-0000312C0000}"/>
    <cellStyle name="Commentaire 3 3 3 9 2" xfId="26245" xr:uid="{00000000-0005-0000-0000-0000322C0000}"/>
    <cellStyle name="Commentaire 3 3 4" xfId="5760" xr:uid="{00000000-0005-0000-0000-0000332C0000}"/>
    <cellStyle name="Commentaire 3 3 4 10" xfId="5761" xr:uid="{00000000-0005-0000-0000-0000342C0000}"/>
    <cellStyle name="Commentaire 3 3 4 10 2" xfId="26247" xr:uid="{00000000-0005-0000-0000-0000352C0000}"/>
    <cellStyle name="Commentaire 3 3 4 11" xfId="5762" xr:uid="{00000000-0005-0000-0000-0000362C0000}"/>
    <cellStyle name="Commentaire 3 3 4 11 2" xfId="26248" xr:uid="{00000000-0005-0000-0000-0000372C0000}"/>
    <cellStyle name="Commentaire 3 3 4 12" xfId="26246" xr:uid="{00000000-0005-0000-0000-0000382C0000}"/>
    <cellStyle name="Commentaire 3 3 4 2" xfId="5763" xr:uid="{00000000-0005-0000-0000-0000392C0000}"/>
    <cellStyle name="Commentaire 3 3 4 2 2" xfId="5764" xr:uid="{00000000-0005-0000-0000-00003A2C0000}"/>
    <cellStyle name="Commentaire 3 3 4 2 2 2" xfId="26250" xr:uid="{00000000-0005-0000-0000-00003B2C0000}"/>
    <cellStyle name="Commentaire 3 3 4 2 3" xfId="5765" xr:uid="{00000000-0005-0000-0000-00003C2C0000}"/>
    <cellStyle name="Commentaire 3 3 4 2 3 2" xfId="26251" xr:uid="{00000000-0005-0000-0000-00003D2C0000}"/>
    <cellStyle name="Commentaire 3 3 4 2 4" xfId="5766" xr:uid="{00000000-0005-0000-0000-00003E2C0000}"/>
    <cellStyle name="Commentaire 3 3 4 2 4 2" xfId="26252" xr:uid="{00000000-0005-0000-0000-00003F2C0000}"/>
    <cellStyle name="Commentaire 3 3 4 2 5" xfId="5767" xr:uid="{00000000-0005-0000-0000-0000402C0000}"/>
    <cellStyle name="Commentaire 3 3 4 2 5 2" xfId="26253" xr:uid="{00000000-0005-0000-0000-0000412C0000}"/>
    <cellStyle name="Commentaire 3 3 4 2 6" xfId="5768" xr:uid="{00000000-0005-0000-0000-0000422C0000}"/>
    <cellStyle name="Commentaire 3 3 4 2 6 2" xfId="26254" xr:uid="{00000000-0005-0000-0000-0000432C0000}"/>
    <cellStyle name="Commentaire 3 3 4 2 7" xfId="5769" xr:uid="{00000000-0005-0000-0000-0000442C0000}"/>
    <cellStyle name="Commentaire 3 3 4 2 7 2" xfId="26255" xr:uid="{00000000-0005-0000-0000-0000452C0000}"/>
    <cellStyle name="Commentaire 3 3 4 2 8" xfId="5770" xr:uid="{00000000-0005-0000-0000-0000462C0000}"/>
    <cellStyle name="Commentaire 3 3 4 2 8 2" xfId="26256" xr:uid="{00000000-0005-0000-0000-0000472C0000}"/>
    <cellStyle name="Commentaire 3 3 4 2 9" xfId="26249" xr:uid="{00000000-0005-0000-0000-0000482C0000}"/>
    <cellStyle name="Commentaire 3 3 4 3" xfId="5771" xr:uid="{00000000-0005-0000-0000-0000492C0000}"/>
    <cellStyle name="Commentaire 3 3 4 3 2" xfId="5772" xr:uid="{00000000-0005-0000-0000-00004A2C0000}"/>
    <cellStyle name="Commentaire 3 3 4 3 2 2" xfId="26258" xr:uid="{00000000-0005-0000-0000-00004B2C0000}"/>
    <cellStyle name="Commentaire 3 3 4 3 3" xfId="5773" xr:uid="{00000000-0005-0000-0000-00004C2C0000}"/>
    <cellStyle name="Commentaire 3 3 4 3 3 2" xfId="26259" xr:uid="{00000000-0005-0000-0000-00004D2C0000}"/>
    <cellStyle name="Commentaire 3 3 4 3 4" xfId="5774" xr:uid="{00000000-0005-0000-0000-00004E2C0000}"/>
    <cellStyle name="Commentaire 3 3 4 3 4 2" xfId="26260" xr:uid="{00000000-0005-0000-0000-00004F2C0000}"/>
    <cellStyle name="Commentaire 3 3 4 3 5" xfId="5775" xr:uid="{00000000-0005-0000-0000-0000502C0000}"/>
    <cellStyle name="Commentaire 3 3 4 3 5 2" xfId="26261" xr:uid="{00000000-0005-0000-0000-0000512C0000}"/>
    <cellStyle name="Commentaire 3 3 4 3 6" xfId="5776" xr:uid="{00000000-0005-0000-0000-0000522C0000}"/>
    <cellStyle name="Commentaire 3 3 4 3 6 2" xfId="26262" xr:uid="{00000000-0005-0000-0000-0000532C0000}"/>
    <cellStyle name="Commentaire 3 3 4 3 7" xfId="5777" xr:uid="{00000000-0005-0000-0000-0000542C0000}"/>
    <cellStyle name="Commentaire 3 3 4 3 7 2" xfId="26263" xr:uid="{00000000-0005-0000-0000-0000552C0000}"/>
    <cellStyle name="Commentaire 3 3 4 3 8" xfId="26257" xr:uid="{00000000-0005-0000-0000-0000562C0000}"/>
    <cellStyle name="Commentaire 3 3 4 4" xfId="5778" xr:uid="{00000000-0005-0000-0000-0000572C0000}"/>
    <cellStyle name="Commentaire 3 3 4 4 2" xfId="5779" xr:uid="{00000000-0005-0000-0000-0000582C0000}"/>
    <cellStyle name="Commentaire 3 3 4 4 2 2" xfId="26265" xr:uid="{00000000-0005-0000-0000-0000592C0000}"/>
    <cellStyle name="Commentaire 3 3 4 4 3" xfId="26264" xr:uid="{00000000-0005-0000-0000-00005A2C0000}"/>
    <cellStyle name="Commentaire 3 3 4 5" xfId="5780" xr:uid="{00000000-0005-0000-0000-00005B2C0000}"/>
    <cellStyle name="Commentaire 3 3 4 5 2" xfId="26266" xr:uid="{00000000-0005-0000-0000-00005C2C0000}"/>
    <cellStyle name="Commentaire 3 3 4 6" xfId="5781" xr:uid="{00000000-0005-0000-0000-00005D2C0000}"/>
    <cellStyle name="Commentaire 3 3 4 6 2" xfId="26267" xr:uid="{00000000-0005-0000-0000-00005E2C0000}"/>
    <cellStyle name="Commentaire 3 3 4 7" xfId="5782" xr:uid="{00000000-0005-0000-0000-00005F2C0000}"/>
    <cellStyle name="Commentaire 3 3 4 7 2" xfId="26268" xr:uid="{00000000-0005-0000-0000-0000602C0000}"/>
    <cellStyle name="Commentaire 3 3 4 8" xfId="5783" xr:uid="{00000000-0005-0000-0000-0000612C0000}"/>
    <cellStyle name="Commentaire 3 3 4 8 2" xfId="26269" xr:uid="{00000000-0005-0000-0000-0000622C0000}"/>
    <cellStyle name="Commentaire 3 3 4 9" xfId="5784" xr:uid="{00000000-0005-0000-0000-0000632C0000}"/>
    <cellStyle name="Commentaire 3 3 4 9 2" xfId="26270" xr:uid="{00000000-0005-0000-0000-0000642C0000}"/>
    <cellStyle name="Commentaire 3 3 5" xfId="5785" xr:uid="{00000000-0005-0000-0000-0000652C0000}"/>
    <cellStyle name="Commentaire 3 3 5 2" xfId="5786" xr:uid="{00000000-0005-0000-0000-0000662C0000}"/>
    <cellStyle name="Commentaire 3 3 5 2 2" xfId="26272" xr:uid="{00000000-0005-0000-0000-0000672C0000}"/>
    <cellStyle name="Commentaire 3 3 5 3" xfId="5787" xr:uid="{00000000-0005-0000-0000-0000682C0000}"/>
    <cellStyle name="Commentaire 3 3 5 3 2" xfId="26273" xr:uid="{00000000-0005-0000-0000-0000692C0000}"/>
    <cellStyle name="Commentaire 3 3 5 4" xfId="5788" xr:uid="{00000000-0005-0000-0000-00006A2C0000}"/>
    <cellStyle name="Commentaire 3 3 5 4 2" xfId="26274" xr:uid="{00000000-0005-0000-0000-00006B2C0000}"/>
    <cellStyle name="Commentaire 3 3 5 5" xfId="5789" xr:uid="{00000000-0005-0000-0000-00006C2C0000}"/>
    <cellStyle name="Commentaire 3 3 5 5 2" xfId="26275" xr:uid="{00000000-0005-0000-0000-00006D2C0000}"/>
    <cellStyle name="Commentaire 3 3 5 6" xfId="5790" xr:uid="{00000000-0005-0000-0000-00006E2C0000}"/>
    <cellStyle name="Commentaire 3 3 5 6 2" xfId="26276" xr:uid="{00000000-0005-0000-0000-00006F2C0000}"/>
    <cellStyle name="Commentaire 3 3 5 7" xfId="5791" xr:uid="{00000000-0005-0000-0000-0000702C0000}"/>
    <cellStyle name="Commentaire 3 3 5 7 2" xfId="26277" xr:uid="{00000000-0005-0000-0000-0000712C0000}"/>
    <cellStyle name="Commentaire 3 3 5 8" xfId="5792" xr:uid="{00000000-0005-0000-0000-0000722C0000}"/>
    <cellStyle name="Commentaire 3 3 5 8 2" xfId="26278" xr:uid="{00000000-0005-0000-0000-0000732C0000}"/>
    <cellStyle name="Commentaire 3 3 5 9" xfId="26271" xr:uid="{00000000-0005-0000-0000-0000742C0000}"/>
    <cellStyle name="Commentaire 3 3 6" xfId="5793" xr:uid="{00000000-0005-0000-0000-0000752C0000}"/>
    <cellStyle name="Commentaire 3 3 6 2" xfId="5794" xr:uid="{00000000-0005-0000-0000-0000762C0000}"/>
    <cellStyle name="Commentaire 3 3 6 2 2" xfId="26280" xr:uid="{00000000-0005-0000-0000-0000772C0000}"/>
    <cellStyle name="Commentaire 3 3 6 3" xfId="5795" xr:uid="{00000000-0005-0000-0000-0000782C0000}"/>
    <cellStyle name="Commentaire 3 3 6 3 2" xfId="26281" xr:uid="{00000000-0005-0000-0000-0000792C0000}"/>
    <cellStyle name="Commentaire 3 3 6 4" xfId="5796" xr:uid="{00000000-0005-0000-0000-00007A2C0000}"/>
    <cellStyle name="Commentaire 3 3 6 4 2" xfId="26282" xr:uid="{00000000-0005-0000-0000-00007B2C0000}"/>
    <cellStyle name="Commentaire 3 3 6 5" xfId="5797" xr:uid="{00000000-0005-0000-0000-00007C2C0000}"/>
    <cellStyle name="Commentaire 3 3 6 5 2" xfId="26283" xr:uid="{00000000-0005-0000-0000-00007D2C0000}"/>
    <cellStyle name="Commentaire 3 3 6 6" xfId="5798" xr:uid="{00000000-0005-0000-0000-00007E2C0000}"/>
    <cellStyle name="Commentaire 3 3 6 6 2" xfId="26284" xr:uid="{00000000-0005-0000-0000-00007F2C0000}"/>
    <cellStyle name="Commentaire 3 3 6 7" xfId="5799" xr:uid="{00000000-0005-0000-0000-0000802C0000}"/>
    <cellStyle name="Commentaire 3 3 6 7 2" xfId="26285" xr:uid="{00000000-0005-0000-0000-0000812C0000}"/>
    <cellStyle name="Commentaire 3 3 6 8" xfId="26279" xr:uid="{00000000-0005-0000-0000-0000822C0000}"/>
    <cellStyle name="Commentaire 3 3 7" xfId="5800" xr:uid="{00000000-0005-0000-0000-0000832C0000}"/>
    <cellStyle name="Commentaire 3 3 7 2" xfId="5801" xr:uid="{00000000-0005-0000-0000-0000842C0000}"/>
    <cellStyle name="Commentaire 3 3 7 2 2" xfId="26287" xr:uid="{00000000-0005-0000-0000-0000852C0000}"/>
    <cellStyle name="Commentaire 3 3 7 3" xfId="26286" xr:uid="{00000000-0005-0000-0000-0000862C0000}"/>
    <cellStyle name="Commentaire 3 3 8" xfId="5802" xr:uid="{00000000-0005-0000-0000-0000872C0000}"/>
    <cellStyle name="Commentaire 3 3 8 2" xfId="26288" xr:uid="{00000000-0005-0000-0000-0000882C0000}"/>
    <cellStyle name="Commentaire 3 3 9" xfId="5803" xr:uid="{00000000-0005-0000-0000-0000892C0000}"/>
    <cellStyle name="Commentaire 3 3 9 2" xfId="26289" xr:uid="{00000000-0005-0000-0000-00008A2C0000}"/>
    <cellStyle name="Commentaire 3 4" xfId="5804" xr:uid="{00000000-0005-0000-0000-00008B2C0000}"/>
    <cellStyle name="Commentaire 3 4 10" xfId="5805" xr:uid="{00000000-0005-0000-0000-00008C2C0000}"/>
    <cellStyle name="Commentaire 3 4 10 2" xfId="26290" xr:uid="{00000000-0005-0000-0000-00008D2C0000}"/>
    <cellStyle name="Commentaire 3 4 11" xfId="5806" xr:uid="{00000000-0005-0000-0000-00008E2C0000}"/>
    <cellStyle name="Commentaire 3 4 11 2" xfId="26291" xr:uid="{00000000-0005-0000-0000-00008F2C0000}"/>
    <cellStyle name="Commentaire 3 4 12" xfId="20488" xr:uid="{00000000-0005-0000-0000-0000902C0000}"/>
    <cellStyle name="Commentaire 3 4 2" xfId="5807" xr:uid="{00000000-0005-0000-0000-0000912C0000}"/>
    <cellStyle name="Commentaire 3 4 2 2" xfId="5808" xr:uid="{00000000-0005-0000-0000-0000922C0000}"/>
    <cellStyle name="Commentaire 3 4 2 2 2" xfId="26293" xr:uid="{00000000-0005-0000-0000-0000932C0000}"/>
    <cellStyle name="Commentaire 3 4 2 3" xfId="5809" xr:uid="{00000000-0005-0000-0000-0000942C0000}"/>
    <cellStyle name="Commentaire 3 4 2 3 2" xfId="26294" xr:uid="{00000000-0005-0000-0000-0000952C0000}"/>
    <cellStyle name="Commentaire 3 4 2 4" xfId="5810" xr:uid="{00000000-0005-0000-0000-0000962C0000}"/>
    <cellStyle name="Commentaire 3 4 2 4 2" xfId="26295" xr:uid="{00000000-0005-0000-0000-0000972C0000}"/>
    <cellStyle name="Commentaire 3 4 2 5" xfId="5811" xr:uid="{00000000-0005-0000-0000-0000982C0000}"/>
    <cellStyle name="Commentaire 3 4 2 5 2" xfId="26296" xr:uid="{00000000-0005-0000-0000-0000992C0000}"/>
    <cellStyle name="Commentaire 3 4 2 6" xfId="5812" xr:uid="{00000000-0005-0000-0000-00009A2C0000}"/>
    <cellStyle name="Commentaire 3 4 2 6 2" xfId="26297" xr:uid="{00000000-0005-0000-0000-00009B2C0000}"/>
    <cellStyle name="Commentaire 3 4 2 7" xfId="5813" xr:uid="{00000000-0005-0000-0000-00009C2C0000}"/>
    <cellStyle name="Commentaire 3 4 2 7 2" xfId="26298" xr:uid="{00000000-0005-0000-0000-00009D2C0000}"/>
    <cellStyle name="Commentaire 3 4 2 8" xfId="5814" xr:uid="{00000000-0005-0000-0000-00009E2C0000}"/>
    <cellStyle name="Commentaire 3 4 2 8 2" xfId="26299" xr:uid="{00000000-0005-0000-0000-00009F2C0000}"/>
    <cellStyle name="Commentaire 3 4 2 9" xfId="26292" xr:uid="{00000000-0005-0000-0000-0000A02C0000}"/>
    <cellStyle name="Commentaire 3 4 3" xfId="5815" xr:uid="{00000000-0005-0000-0000-0000A12C0000}"/>
    <cellStyle name="Commentaire 3 4 3 2" xfId="5816" xr:uid="{00000000-0005-0000-0000-0000A22C0000}"/>
    <cellStyle name="Commentaire 3 4 3 2 2" xfId="26301" xr:uid="{00000000-0005-0000-0000-0000A32C0000}"/>
    <cellStyle name="Commentaire 3 4 3 3" xfId="5817" xr:uid="{00000000-0005-0000-0000-0000A42C0000}"/>
    <cellStyle name="Commentaire 3 4 3 3 2" xfId="26302" xr:uid="{00000000-0005-0000-0000-0000A52C0000}"/>
    <cellStyle name="Commentaire 3 4 3 4" xfId="5818" xr:uid="{00000000-0005-0000-0000-0000A62C0000}"/>
    <cellStyle name="Commentaire 3 4 3 4 2" xfId="26303" xr:uid="{00000000-0005-0000-0000-0000A72C0000}"/>
    <cellStyle name="Commentaire 3 4 3 5" xfId="5819" xr:uid="{00000000-0005-0000-0000-0000A82C0000}"/>
    <cellStyle name="Commentaire 3 4 3 5 2" xfId="26304" xr:uid="{00000000-0005-0000-0000-0000A92C0000}"/>
    <cellStyle name="Commentaire 3 4 3 6" xfId="5820" xr:uid="{00000000-0005-0000-0000-0000AA2C0000}"/>
    <cellStyle name="Commentaire 3 4 3 6 2" xfId="26305" xr:uid="{00000000-0005-0000-0000-0000AB2C0000}"/>
    <cellStyle name="Commentaire 3 4 3 7" xfId="5821" xr:uid="{00000000-0005-0000-0000-0000AC2C0000}"/>
    <cellStyle name="Commentaire 3 4 3 7 2" xfId="26306" xr:uid="{00000000-0005-0000-0000-0000AD2C0000}"/>
    <cellStyle name="Commentaire 3 4 3 8" xfId="26300" xr:uid="{00000000-0005-0000-0000-0000AE2C0000}"/>
    <cellStyle name="Commentaire 3 4 4" xfId="5822" xr:uid="{00000000-0005-0000-0000-0000AF2C0000}"/>
    <cellStyle name="Commentaire 3 4 4 2" xfId="5823" xr:uid="{00000000-0005-0000-0000-0000B02C0000}"/>
    <cellStyle name="Commentaire 3 4 4 2 2" xfId="26308" xr:uid="{00000000-0005-0000-0000-0000B12C0000}"/>
    <cellStyle name="Commentaire 3 4 4 3" xfId="26307" xr:uid="{00000000-0005-0000-0000-0000B22C0000}"/>
    <cellStyle name="Commentaire 3 4 5" xfId="5824" xr:uid="{00000000-0005-0000-0000-0000B32C0000}"/>
    <cellStyle name="Commentaire 3 4 5 2" xfId="26309" xr:uid="{00000000-0005-0000-0000-0000B42C0000}"/>
    <cellStyle name="Commentaire 3 4 6" xfId="5825" xr:uid="{00000000-0005-0000-0000-0000B52C0000}"/>
    <cellStyle name="Commentaire 3 4 6 2" xfId="26310" xr:uid="{00000000-0005-0000-0000-0000B62C0000}"/>
    <cellStyle name="Commentaire 3 4 7" xfId="5826" xr:uid="{00000000-0005-0000-0000-0000B72C0000}"/>
    <cellStyle name="Commentaire 3 4 7 2" xfId="26311" xr:uid="{00000000-0005-0000-0000-0000B82C0000}"/>
    <cellStyle name="Commentaire 3 4 8" xfId="5827" xr:uid="{00000000-0005-0000-0000-0000B92C0000}"/>
    <cellStyle name="Commentaire 3 4 8 2" xfId="26312" xr:uid="{00000000-0005-0000-0000-0000BA2C0000}"/>
    <cellStyle name="Commentaire 3 4 9" xfId="5828" xr:uid="{00000000-0005-0000-0000-0000BB2C0000}"/>
    <cellStyle name="Commentaire 3 4 9 2" xfId="26313" xr:uid="{00000000-0005-0000-0000-0000BC2C0000}"/>
    <cellStyle name="Commentaire 3 5" xfId="5829" xr:uid="{00000000-0005-0000-0000-0000BD2C0000}"/>
    <cellStyle name="Commentaire 3 5 10" xfId="5830" xr:uid="{00000000-0005-0000-0000-0000BE2C0000}"/>
    <cellStyle name="Commentaire 3 5 10 2" xfId="26314" xr:uid="{00000000-0005-0000-0000-0000BF2C0000}"/>
    <cellStyle name="Commentaire 3 5 11" xfId="5831" xr:uid="{00000000-0005-0000-0000-0000C02C0000}"/>
    <cellStyle name="Commentaire 3 5 11 2" xfId="26315" xr:uid="{00000000-0005-0000-0000-0000C12C0000}"/>
    <cellStyle name="Commentaire 3 5 12" xfId="20489" xr:uid="{00000000-0005-0000-0000-0000C22C0000}"/>
    <cellStyle name="Commentaire 3 5 2" xfId="5832" xr:uid="{00000000-0005-0000-0000-0000C32C0000}"/>
    <cellStyle name="Commentaire 3 5 2 2" xfId="5833" xr:uid="{00000000-0005-0000-0000-0000C42C0000}"/>
    <cellStyle name="Commentaire 3 5 2 2 2" xfId="26317" xr:uid="{00000000-0005-0000-0000-0000C52C0000}"/>
    <cellStyle name="Commentaire 3 5 2 3" xfId="5834" xr:uid="{00000000-0005-0000-0000-0000C62C0000}"/>
    <cellStyle name="Commentaire 3 5 2 3 2" xfId="26318" xr:uid="{00000000-0005-0000-0000-0000C72C0000}"/>
    <cellStyle name="Commentaire 3 5 2 4" xfId="5835" xr:uid="{00000000-0005-0000-0000-0000C82C0000}"/>
    <cellStyle name="Commentaire 3 5 2 4 2" xfId="26319" xr:uid="{00000000-0005-0000-0000-0000C92C0000}"/>
    <cellStyle name="Commentaire 3 5 2 5" xfId="5836" xr:uid="{00000000-0005-0000-0000-0000CA2C0000}"/>
    <cellStyle name="Commentaire 3 5 2 5 2" xfId="26320" xr:uid="{00000000-0005-0000-0000-0000CB2C0000}"/>
    <cellStyle name="Commentaire 3 5 2 6" xfId="5837" xr:uid="{00000000-0005-0000-0000-0000CC2C0000}"/>
    <cellStyle name="Commentaire 3 5 2 6 2" xfId="26321" xr:uid="{00000000-0005-0000-0000-0000CD2C0000}"/>
    <cellStyle name="Commentaire 3 5 2 7" xfId="5838" xr:uid="{00000000-0005-0000-0000-0000CE2C0000}"/>
    <cellStyle name="Commentaire 3 5 2 7 2" xfId="26322" xr:uid="{00000000-0005-0000-0000-0000CF2C0000}"/>
    <cellStyle name="Commentaire 3 5 2 8" xfId="5839" xr:uid="{00000000-0005-0000-0000-0000D02C0000}"/>
    <cellStyle name="Commentaire 3 5 2 8 2" xfId="26323" xr:uid="{00000000-0005-0000-0000-0000D12C0000}"/>
    <cellStyle name="Commentaire 3 5 2 9" xfId="26316" xr:uid="{00000000-0005-0000-0000-0000D22C0000}"/>
    <cellStyle name="Commentaire 3 5 3" xfId="5840" xr:uid="{00000000-0005-0000-0000-0000D32C0000}"/>
    <cellStyle name="Commentaire 3 5 3 2" xfId="5841" xr:uid="{00000000-0005-0000-0000-0000D42C0000}"/>
    <cellStyle name="Commentaire 3 5 3 2 2" xfId="26325" xr:uid="{00000000-0005-0000-0000-0000D52C0000}"/>
    <cellStyle name="Commentaire 3 5 3 3" xfId="5842" xr:uid="{00000000-0005-0000-0000-0000D62C0000}"/>
    <cellStyle name="Commentaire 3 5 3 3 2" xfId="26326" xr:uid="{00000000-0005-0000-0000-0000D72C0000}"/>
    <cellStyle name="Commentaire 3 5 3 4" xfId="5843" xr:uid="{00000000-0005-0000-0000-0000D82C0000}"/>
    <cellStyle name="Commentaire 3 5 3 4 2" xfId="26327" xr:uid="{00000000-0005-0000-0000-0000D92C0000}"/>
    <cellStyle name="Commentaire 3 5 3 5" xfId="5844" xr:uid="{00000000-0005-0000-0000-0000DA2C0000}"/>
    <cellStyle name="Commentaire 3 5 3 5 2" xfId="26328" xr:uid="{00000000-0005-0000-0000-0000DB2C0000}"/>
    <cellStyle name="Commentaire 3 5 3 6" xfId="5845" xr:uid="{00000000-0005-0000-0000-0000DC2C0000}"/>
    <cellStyle name="Commentaire 3 5 3 6 2" xfId="26329" xr:uid="{00000000-0005-0000-0000-0000DD2C0000}"/>
    <cellStyle name="Commentaire 3 5 3 7" xfId="5846" xr:uid="{00000000-0005-0000-0000-0000DE2C0000}"/>
    <cellStyle name="Commentaire 3 5 3 7 2" xfId="26330" xr:uid="{00000000-0005-0000-0000-0000DF2C0000}"/>
    <cellStyle name="Commentaire 3 5 3 8" xfId="26324" xr:uid="{00000000-0005-0000-0000-0000E02C0000}"/>
    <cellStyle name="Commentaire 3 5 4" xfId="5847" xr:uid="{00000000-0005-0000-0000-0000E12C0000}"/>
    <cellStyle name="Commentaire 3 5 4 2" xfId="5848" xr:uid="{00000000-0005-0000-0000-0000E22C0000}"/>
    <cellStyle name="Commentaire 3 5 4 2 2" xfId="26332" xr:uid="{00000000-0005-0000-0000-0000E32C0000}"/>
    <cellStyle name="Commentaire 3 5 4 3" xfId="26331" xr:uid="{00000000-0005-0000-0000-0000E42C0000}"/>
    <cellStyle name="Commentaire 3 5 5" xfId="5849" xr:uid="{00000000-0005-0000-0000-0000E52C0000}"/>
    <cellStyle name="Commentaire 3 5 5 2" xfId="26333" xr:uid="{00000000-0005-0000-0000-0000E62C0000}"/>
    <cellStyle name="Commentaire 3 5 6" xfId="5850" xr:uid="{00000000-0005-0000-0000-0000E72C0000}"/>
    <cellStyle name="Commentaire 3 5 6 2" xfId="26334" xr:uid="{00000000-0005-0000-0000-0000E82C0000}"/>
    <cellStyle name="Commentaire 3 5 7" xfId="5851" xr:uid="{00000000-0005-0000-0000-0000E92C0000}"/>
    <cellStyle name="Commentaire 3 5 7 2" xfId="26335" xr:uid="{00000000-0005-0000-0000-0000EA2C0000}"/>
    <cellStyle name="Commentaire 3 5 8" xfId="5852" xr:uid="{00000000-0005-0000-0000-0000EB2C0000}"/>
    <cellStyle name="Commentaire 3 5 8 2" xfId="26336" xr:uid="{00000000-0005-0000-0000-0000EC2C0000}"/>
    <cellStyle name="Commentaire 3 5 9" xfId="5853" xr:uid="{00000000-0005-0000-0000-0000ED2C0000}"/>
    <cellStyle name="Commentaire 3 5 9 2" xfId="26337" xr:uid="{00000000-0005-0000-0000-0000EE2C0000}"/>
    <cellStyle name="Commentaire 3 6" xfId="5854" xr:uid="{00000000-0005-0000-0000-0000EF2C0000}"/>
    <cellStyle name="Commentaire 3 6 10" xfId="5855" xr:uid="{00000000-0005-0000-0000-0000F02C0000}"/>
    <cellStyle name="Commentaire 3 6 10 2" xfId="26338" xr:uid="{00000000-0005-0000-0000-0000F12C0000}"/>
    <cellStyle name="Commentaire 3 6 11" xfId="5856" xr:uid="{00000000-0005-0000-0000-0000F22C0000}"/>
    <cellStyle name="Commentaire 3 6 11 2" xfId="26339" xr:uid="{00000000-0005-0000-0000-0000F32C0000}"/>
    <cellStyle name="Commentaire 3 6 12" xfId="20490" xr:uid="{00000000-0005-0000-0000-0000F42C0000}"/>
    <cellStyle name="Commentaire 3 6 2" xfId="5857" xr:uid="{00000000-0005-0000-0000-0000F52C0000}"/>
    <cellStyle name="Commentaire 3 6 2 2" xfId="5858" xr:uid="{00000000-0005-0000-0000-0000F62C0000}"/>
    <cellStyle name="Commentaire 3 6 2 2 2" xfId="26341" xr:uid="{00000000-0005-0000-0000-0000F72C0000}"/>
    <cellStyle name="Commentaire 3 6 2 3" xfId="5859" xr:uid="{00000000-0005-0000-0000-0000F82C0000}"/>
    <cellStyle name="Commentaire 3 6 2 3 2" xfId="26342" xr:uid="{00000000-0005-0000-0000-0000F92C0000}"/>
    <cellStyle name="Commentaire 3 6 2 4" xfId="5860" xr:uid="{00000000-0005-0000-0000-0000FA2C0000}"/>
    <cellStyle name="Commentaire 3 6 2 4 2" xfId="26343" xr:uid="{00000000-0005-0000-0000-0000FB2C0000}"/>
    <cellStyle name="Commentaire 3 6 2 5" xfId="5861" xr:uid="{00000000-0005-0000-0000-0000FC2C0000}"/>
    <cellStyle name="Commentaire 3 6 2 5 2" xfId="26344" xr:uid="{00000000-0005-0000-0000-0000FD2C0000}"/>
    <cellStyle name="Commentaire 3 6 2 6" xfId="5862" xr:uid="{00000000-0005-0000-0000-0000FE2C0000}"/>
    <cellStyle name="Commentaire 3 6 2 6 2" xfId="26345" xr:uid="{00000000-0005-0000-0000-0000FF2C0000}"/>
    <cellStyle name="Commentaire 3 6 2 7" xfId="5863" xr:uid="{00000000-0005-0000-0000-0000002D0000}"/>
    <cellStyle name="Commentaire 3 6 2 7 2" xfId="26346" xr:uid="{00000000-0005-0000-0000-0000012D0000}"/>
    <cellStyle name="Commentaire 3 6 2 8" xfId="5864" xr:uid="{00000000-0005-0000-0000-0000022D0000}"/>
    <cellStyle name="Commentaire 3 6 2 8 2" xfId="26347" xr:uid="{00000000-0005-0000-0000-0000032D0000}"/>
    <cellStyle name="Commentaire 3 6 2 9" xfId="26340" xr:uid="{00000000-0005-0000-0000-0000042D0000}"/>
    <cellStyle name="Commentaire 3 6 3" xfId="5865" xr:uid="{00000000-0005-0000-0000-0000052D0000}"/>
    <cellStyle name="Commentaire 3 6 3 2" xfId="5866" xr:uid="{00000000-0005-0000-0000-0000062D0000}"/>
    <cellStyle name="Commentaire 3 6 3 2 2" xfId="26349" xr:uid="{00000000-0005-0000-0000-0000072D0000}"/>
    <cellStyle name="Commentaire 3 6 3 3" xfId="5867" xr:uid="{00000000-0005-0000-0000-0000082D0000}"/>
    <cellStyle name="Commentaire 3 6 3 3 2" xfId="26350" xr:uid="{00000000-0005-0000-0000-0000092D0000}"/>
    <cellStyle name="Commentaire 3 6 3 4" xfId="5868" xr:uid="{00000000-0005-0000-0000-00000A2D0000}"/>
    <cellStyle name="Commentaire 3 6 3 4 2" xfId="26351" xr:uid="{00000000-0005-0000-0000-00000B2D0000}"/>
    <cellStyle name="Commentaire 3 6 3 5" xfId="5869" xr:uid="{00000000-0005-0000-0000-00000C2D0000}"/>
    <cellStyle name="Commentaire 3 6 3 5 2" xfId="26352" xr:uid="{00000000-0005-0000-0000-00000D2D0000}"/>
    <cellStyle name="Commentaire 3 6 3 6" xfId="5870" xr:uid="{00000000-0005-0000-0000-00000E2D0000}"/>
    <cellStyle name="Commentaire 3 6 3 6 2" xfId="26353" xr:uid="{00000000-0005-0000-0000-00000F2D0000}"/>
    <cellStyle name="Commentaire 3 6 3 7" xfId="5871" xr:uid="{00000000-0005-0000-0000-0000102D0000}"/>
    <cellStyle name="Commentaire 3 6 3 7 2" xfId="26354" xr:uid="{00000000-0005-0000-0000-0000112D0000}"/>
    <cellStyle name="Commentaire 3 6 3 8" xfId="26348" xr:uid="{00000000-0005-0000-0000-0000122D0000}"/>
    <cellStyle name="Commentaire 3 6 4" xfId="5872" xr:uid="{00000000-0005-0000-0000-0000132D0000}"/>
    <cellStyle name="Commentaire 3 6 4 2" xfId="5873" xr:uid="{00000000-0005-0000-0000-0000142D0000}"/>
    <cellStyle name="Commentaire 3 6 4 2 2" xfId="26356" xr:uid="{00000000-0005-0000-0000-0000152D0000}"/>
    <cellStyle name="Commentaire 3 6 4 3" xfId="26355" xr:uid="{00000000-0005-0000-0000-0000162D0000}"/>
    <cellStyle name="Commentaire 3 6 5" xfId="5874" xr:uid="{00000000-0005-0000-0000-0000172D0000}"/>
    <cellStyle name="Commentaire 3 6 5 2" xfId="26357" xr:uid="{00000000-0005-0000-0000-0000182D0000}"/>
    <cellStyle name="Commentaire 3 6 6" xfId="5875" xr:uid="{00000000-0005-0000-0000-0000192D0000}"/>
    <cellStyle name="Commentaire 3 6 6 2" xfId="26358" xr:uid="{00000000-0005-0000-0000-00001A2D0000}"/>
    <cellStyle name="Commentaire 3 6 7" xfId="5876" xr:uid="{00000000-0005-0000-0000-00001B2D0000}"/>
    <cellStyle name="Commentaire 3 6 7 2" xfId="26359" xr:uid="{00000000-0005-0000-0000-00001C2D0000}"/>
    <cellStyle name="Commentaire 3 6 8" xfId="5877" xr:uid="{00000000-0005-0000-0000-00001D2D0000}"/>
    <cellStyle name="Commentaire 3 6 8 2" xfId="26360" xr:uid="{00000000-0005-0000-0000-00001E2D0000}"/>
    <cellStyle name="Commentaire 3 6 9" xfId="5878" xr:uid="{00000000-0005-0000-0000-00001F2D0000}"/>
    <cellStyle name="Commentaire 3 6 9 2" xfId="26361" xr:uid="{00000000-0005-0000-0000-0000202D0000}"/>
    <cellStyle name="Commentaire 3 7" xfId="5879" xr:uid="{00000000-0005-0000-0000-0000212D0000}"/>
    <cellStyle name="Commentaire 3 7 10" xfId="5880" xr:uid="{00000000-0005-0000-0000-0000222D0000}"/>
    <cellStyle name="Commentaire 3 7 10 2" xfId="26362" xr:uid="{00000000-0005-0000-0000-0000232D0000}"/>
    <cellStyle name="Commentaire 3 7 11" xfId="5881" xr:uid="{00000000-0005-0000-0000-0000242D0000}"/>
    <cellStyle name="Commentaire 3 7 11 2" xfId="26363" xr:uid="{00000000-0005-0000-0000-0000252D0000}"/>
    <cellStyle name="Commentaire 3 7 12" xfId="20491" xr:uid="{00000000-0005-0000-0000-0000262D0000}"/>
    <cellStyle name="Commentaire 3 7 2" xfId="5882" xr:uid="{00000000-0005-0000-0000-0000272D0000}"/>
    <cellStyle name="Commentaire 3 7 2 2" xfId="5883" xr:uid="{00000000-0005-0000-0000-0000282D0000}"/>
    <cellStyle name="Commentaire 3 7 2 2 2" xfId="26365" xr:uid="{00000000-0005-0000-0000-0000292D0000}"/>
    <cellStyle name="Commentaire 3 7 2 3" xfId="5884" xr:uid="{00000000-0005-0000-0000-00002A2D0000}"/>
    <cellStyle name="Commentaire 3 7 2 3 2" xfId="26366" xr:uid="{00000000-0005-0000-0000-00002B2D0000}"/>
    <cellStyle name="Commentaire 3 7 2 4" xfId="5885" xr:uid="{00000000-0005-0000-0000-00002C2D0000}"/>
    <cellStyle name="Commentaire 3 7 2 4 2" xfId="26367" xr:uid="{00000000-0005-0000-0000-00002D2D0000}"/>
    <cellStyle name="Commentaire 3 7 2 5" xfId="5886" xr:uid="{00000000-0005-0000-0000-00002E2D0000}"/>
    <cellStyle name="Commentaire 3 7 2 5 2" xfId="26368" xr:uid="{00000000-0005-0000-0000-00002F2D0000}"/>
    <cellStyle name="Commentaire 3 7 2 6" xfId="5887" xr:uid="{00000000-0005-0000-0000-0000302D0000}"/>
    <cellStyle name="Commentaire 3 7 2 6 2" xfId="26369" xr:uid="{00000000-0005-0000-0000-0000312D0000}"/>
    <cellStyle name="Commentaire 3 7 2 7" xfId="5888" xr:uid="{00000000-0005-0000-0000-0000322D0000}"/>
    <cellStyle name="Commentaire 3 7 2 7 2" xfId="26370" xr:uid="{00000000-0005-0000-0000-0000332D0000}"/>
    <cellStyle name="Commentaire 3 7 2 8" xfId="5889" xr:uid="{00000000-0005-0000-0000-0000342D0000}"/>
    <cellStyle name="Commentaire 3 7 2 8 2" xfId="26371" xr:uid="{00000000-0005-0000-0000-0000352D0000}"/>
    <cellStyle name="Commentaire 3 7 2 9" xfId="26364" xr:uid="{00000000-0005-0000-0000-0000362D0000}"/>
    <cellStyle name="Commentaire 3 7 3" xfId="5890" xr:uid="{00000000-0005-0000-0000-0000372D0000}"/>
    <cellStyle name="Commentaire 3 7 3 2" xfId="5891" xr:uid="{00000000-0005-0000-0000-0000382D0000}"/>
    <cellStyle name="Commentaire 3 7 3 2 2" xfId="26373" xr:uid="{00000000-0005-0000-0000-0000392D0000}"/>
    <cellStyle name="Commentaire 3 7 3 3" xfId="5892" xr:uid="{00000000-0005-0000-0000-00003A2D0000}"/>
    <cellStyle name="Commentaire 3 7 3 3 2" xfId="26374" xr:uid="{00000000-0005-0000-0000-00003B2D0000}"/>
    <cellStyle name="Commentaire 3 7 3 4" xfId="5893" xr:uid="{00000000-0005-0000-0000-00003C2D0000}"/>
    <cellStyle name="Commentaire 3 7 3 4 2" xfId="26375" xr:uid="{00000000-0005-0000-0000-00003D2D0000}"/>
    <cellStyle name="Commentaire 3 7 3 5" xfId="5894" xr:uid="{00000000-0005-0000-0000-00003E2D0000}"/>
    <cellStyle name="Commentaire 3 7 3 5 2" xfId="26376" xr:uid="{00000000-0005-0000-0000-00003F2D0000}"/>
    <cellStyle name="Commentaire 3 7 3 6" xfId="5895" xr:uid="{00000000-0005-0000-0000-0000402D0000}"/>
    <cellStyle name="Commentaire 3 7 3 6 2" xfId="26377" xr:uid="{00000000-0005-0000-0000-0000412D0000}"/>
    <cellStyle name="Commentaire 3 7 3 7" xfId="5896" xr:uid="{00000000-0005-0000-0000-0000422D0000}"/>
    <cellStyle name="Commentaire 3 7 3 7 2" xfId="26378" xr:uid="{00000000-0005-0000-0000-0000432D0000}"/>
    <cellStyle name="Commentaire 3 7 3 8" xfId="26372" xr:uid="{00000000-0005-0000-0000-0000442D0000}"/>
    <cellStyle name="Commentaire 3 7 4" xfId="5897" xr:uid="{00000000-0005-0000-0000-0000452D0000}"/>
    <cellStyle name="Commentaire 3 7 4 2" xfId="5898" xr:uid="{00000000-0005-0000-0000-0000462D0000}"/>
    <cellStyle name="Commentaire 3 7 4 2 2" xfId="26380" xr:uid="{00000000-0005-0000-0000-0000472D0000}"/>
    <cellStyle name="Commentaire 3 7 4 3" xfId="26379" xr:uid="{00000000-0005-0000-0000-0000482D0000}"/>
    <cellStyle name="Commentaire 3 7 5" xfId="5899" xr:uid="{00000000-0005-0000-0000-0000492D0000}"/>
    <cellStyle name="Commentaire 3 7 5 2" xfId="26381" xr:uid="{00000000-0005-0000-0000-00004A2D0000}"/>
    <cellStyle name="Commentaire 3 7 6" xfId="5900" xr:uid="{00000000-0005-0000-0000-00004B2D0000}"/>
    <cellStyle name="Commentaire 3 7 6 2" xfId="26382" xr:uid="{00000000-0005-0000-0000-00004C2D0000}"/>
    <cellStyle name="Commentaire 3 7 7" xfId="5901" xr:uid="{00000000-0005-0000-0000-00004D2D0000}"/>
    <cellStyle name="Commentaire 3 7 7 2" xfId="26383" xr:uid="{00000000-0005-0000-0000-00004E2D0000}"/>
    <cellStyle name="Commentaire 3 7 8" xfId="5902" xr:uid="{00000000-0005-0000-0000-00004F2D0000}"/>
    <cellStyle name="Commentaire 3 7 8 2" xfId="26384" xr:uid="{00000000-0005-0000-0000-0000502D0000}"/>
    <cellStyle name="Commentaire 3 7 9" xfId="5903" xr:uid="{00000000-0005-0000-0000-0000512D0000}"/>
    <cellStyle name="Commentaire 3 7 9 2" xfId="26385" xr:uid="{00000000-0005-0000-0000-0000522D0000}"/>
    <cellStyle name="Commentaire 3 8" xfId="5904" xr:uid="{00000000-0005-0000-0000-0000532D0000}"/>
    <cellStyle name="Commentaire 3 8 10" xfId="5905" xr:uid="{00000000-0005-0000-0000-0000542D0000}"/>
    <cellStyle name="Commentaire 3 8 10 2" xfId="26387" xr:uid="{00000000-0005-0000-0000-0000552D0000}"/>
    <cellStyle name="Commentaire 3 8 11" xfId="5906" xr:uid="{00000000-0005-0000-0000-0000562D0000}"/>
    <cellStyle name="Commentaire 3 8 11 2" xfId="26388" xr:uid="{00000000-0005-0000-0000-0000572D0000}"/>
    <cellStyle name="Commentaire 3 8 12" xfId="26386" xr:uid="{00000000-0005-0000-0000-0000582D0000}"/>
    <cellStyle name="Commentaire 3 8 2" xfId="5907" xr:uid="{00000000-0005-0000-0000-0000592D0000}"/>
    <cellStyle name="Commentaire 3 8 2 2" xfId="5908" xr:uid="{00000000-0005-0000-0000-00005A2D0000}"/>
    <cellStyle name="Commentaire 3 8 2 2 2" xfId="26390" xr:uid="{00000000-0005-0000-0000-00005B2D0000}"/>
    <cellStyle name="Commentaire 3 8 2 3" xfId="5909" xr:uid="{00000000-0005-0000-0000-00005C2D0000}"/>
    <cellStyle name="Commentaire 3 8 2 3 2" xfId="26391" xr:uid="{00000000-0005-0000-0000-00005D2D0000}"/>
    <cellStyle name="Commentaire 3 8 2 4" xfId="5910" xr:uid="{00000000-0005-0000-0000-00005E2D0000}"/>
    <cellStyle name="Commentaire 3 8 2 4 2" xfId="26392" xr:uid="{00000000-0005-0000-0000-00005F2D0000}"/>
    <cellStyle name="Commentaire 3 8 2 5" xfId="5911" xr:uid="{00000000-0005-0000-0000-0000602D0000}"/>
    <cellStyle name="Commentaire 3 8 2 5 2" xfId="26393" xr:uid="{00000000-0005-0000-0000-0000612D0000}"/>
    <cellStyle name="Commentaire 3 8 2 6" xfId="5912" xr:uid="{00000000-0005-0000-0000-0000622D0000}"/>
    <cellStyle name="Commentaire 3 8 2 6 2" xfId="26394" xr:uid="{00000000-0005-0000-0000-0000632D0000}"/>
    <cellStyle name="Commentaire 3 8 2 7" xfId="5913" xr:uid="{00000000-0005-0000-0000-0000642D0000}"/>
    <cellStyle name="Commentaire 3 8 2 7 2" xfId="26395" xr:uid="{00000000-0005-0000-0000-0000652D0000}"/>
    <cellStyle name="Commentaire 3 8 2 8" xfId="5914" xr:uid="{00000000-0005-0000-0000-0000662D0000}"/>
    <cellStyle name="Commentaire 3 8 2 8 2" xfId="26396" xr:uid="{00000000-0005-0000-0000-0000672D0000}"/>
    <cellStyle name="Commentaire 3 8 2 9" xfId="26389" xr:uid="{00000000-0005-0000-0000-0000682D0000}"/>
    <cellStyle name="Commentaire 3 8 3" xfId="5915" xr:uid="{00000000-0005-0000-0000-0000692D0000}"/>
    <cellStyle name="Commentaire 3 8 3 2" xfId="5916" xr:uid="{00000000-0005-0000-0000-00006A2D0000}"/>
    <cellStyle name="Commentaire 3 8 3 2 2" xfId="26398" xr:uid="{00000000-0005-0000-0000-00006B2D0000}"/>
    <cellStyle name="Commentaire 3 8 3 3" xfId="5917" xr:uid="{00000000-0005-0000-0000-00006C2D0000}"/>
    <cellStyle name="Commentaire 3 8 3 3 2" xfId="26399" xr:uid="{00000000-0005-0000-0000-00006D2D0000}"/>
    <cellStyle name="Commentaire 3 8 3 4" xfId="5918" xr:uid="{00000000-0005-0000-0000-00006E2D0000}"/>
    <cellStyle name="Commentaire 3 8 3 4 2" xfId="26400" xr:uid="{00000000-0005-0000-0000-00006F2D0000}"/>
    <cellStyle name="Commentaire 3 8 3 5" xfId="5919" xr:uid="{00000000-0005-0000-0000-0000702D0000}"/>
    <cellStyle name="Commentaire 3 8 3 5 2" xfId="26401" xr:uid="{00000000-0005-0000-0000-0000712D0000}"/>
    <cellStyle name="Commentaire 3 8 3 6" xfId="5920" xr:uid="{00000000-0005-0000-0000-0000722D0000}"/>
    <cellStyle name="Commentaire 3 8 3 6 2" xfId="26402" xr:uid="{00000000-0005-0000-0000-0000732D0000}"/>
    <cellStyle name="Commentaire 3 8 3 7" xfId="5921" xr:uid="{00000000-0005-0000-0000-0000742D0000}"/>
    <cellStyle name="Commentaire 3 8 3 7 2" xfId="26403" xr:uid="{00000000-0005-0000-0000-0000752D0000}"/>
    <cellStyle name="Commentaire 3 8 3 8" xfId="26397" xr:uid="{00000000-0005-0000-0000-0000762D0000}"/>
    <cellStyle name="Commentaire 3 8 4" xfId="5922" xr:uid="{00000000-0005-0000-0000-0000772D0000}"/>
    <cellStyle name="Commentaire 3 8 4 2" xfId="5923" xr:uid="{00000000-0005-0000-0000-0000782D0000}"/>
    <cellStyle name="Commentaire 3 8 4 2 2" xfId="26405" xr:uid="{00000000-0005-0000-0000-0000792D0000}"/>
    <cellStyle name="Commentaire 3 8 4 3" xfId="26404" xr:uid="{00000000-0005-0000-0000-00007A2D0000}"/>
    <cellStyle name="Commentaire 3 8 5" xfId="5924" xr:uid="{00000000-0005-0000-0000-00007B2D0000}"/>
    <cellStyle name="Commentaire 3 8 5 2" xfId="26406" xr:uid="{00000000-0005-0000-0000-00007C2D0000}"/>
    <cellStyle name="Commentaire 3 8 6" xfId="5925" xr:uid="{00000000-0005-0000-0000-00007D2D0000}"/>
    <cellStyle name="Commentaire 3 8 6 2" xfId="26407" xr:uid="{00000000-0005-0000-0000-00007E2D0000}"/>
    <cellStyle name="Commentaire 3 8 7" xfId="5926" xr:uid="{00000000-0005-0000-0000-00007F2D0000}"/>
    <cellStyle name="Commentaire 3 8 7 2" xfId="26408" xr:uid="{00000000-0005-0000-0000-0000802D0000}"/>
    <cellStyle name="Commentaire 3 8 8" xfId="5927" xr:uid="{00000000-0005-0000-0000-0000812D0000}"/>
    <cellStyle name="Commentaire 3 8 8 2" xfId="26409" xr:uid="{00000000-0005-0000-0000-0000822D0000}"/>
    <cellStyle name="Commentaire 3 8 9" xfId="5928" xr:uid="{00000000-0005-0000-0000-0000832D0000}"/>
    <cellStyle name="Commentaire 3 8 9 2" xfId="26410" xr:uid="{00000000-0005-0000-0000-0000842D0000}"/>
    <cellStyle name="Commentaire 3 9" xfId="5929" xr:uid="{00000000-0005-0000-0000-0000852D0000}"/>
    <cellStyle name="Commentaire 3 9 10" xfId="5930" xr:uid="{00000000-0005-0000-0000-0000862D0000}"/>
    <cellStyle name="Commentaire 3 9 10 2" xfId="26412" xr:uid="{00000000-0005-0000-0000-0000872D0000}"/>
    <cellStyle name="Commentaire 3 9 11" xfId="5931" xr:uid="{00000000-0005-0000-0000-0000882D0000}"/>
    <cellStyle name="Commentaire 3 9 11 2" xfId="26413" xr:uid="{00000000-0005-0000-0000-0000892D0000}"/>
    <cellStyle name="Commentaire 3 9 12" xfId="26411" xr:uid="{00000000-0005-0000-0000-00008A2D0000}"/>
    <cellStyle name="Commentaire 3 9 2" xfId="5932" xr:uid="{00000000-0005-0000-0000-00008B2D0000}"/>
    <cellStyle name="Commentaire 3 9 2 2" xfId="5933" xr:uid="{00000000-0005-0000-0000-00008C2D0000}"/>
    <cellStyle name="Commentaire 3 9 2 2 2" xfId="26415" xr:uid="{00000000-0005-0000-0000-00008D2D0000}"/>
    <cellStyle name="Commentaire 3 9 2 3" xfId="5934" xr:uid="{00000000-0005-0000-0000-00008E2D0000}"/>
    <cellStyle name="Commentaire 3 9 2 3 2" xfId="26416" xr:uid="{00000000-0005-0000-0000-00008F2D0000}"/>
    <cellStyle name="Commentaire 3 9 2 4" xfId="5935" xr:uid="{00000000-0005-0000-0000-0000902D0000}"/>
    <cellStyle name="Commentaire 3 9 2 4 2" xfId="26417" xr:uid="{00000000-0005-0000-0000-0000912D0000}"/>
    <cellStyle name="Commentaire 3 9 2 5" xfId="5936" xr:uid="{00000000-0005-0000-0000-0000922D0000}"/>
    <cellStyle name="Commentaire 3 9 2 5 2" xfId="26418" xr:uid="{00000000-0005-0000-0000-0000932D0000}"/>
    <cellStyle name="Commentaire 3 9 2 6" xfId="5937" xr:uid="{00000000-0005-0000-0000-0000942D0000}"/>
    <cellStyle name="Commentaire 3 9 2 6 2" xfId="26419" xr:uid="{00000000-0005-0000-0000-0000952D0000}"/>
    <cellStyle name="Commentaire 3 9 2 7" xfId="5938" xr:uid="{00000000-0005-0000-0000-0000962D0000}"/>
    <cellStyle name="Commentaire 3 9 2 7 2" xfId="26420" xr:uid="{00000000-0005-0000-0000-0000972D0000}"/>
    <cellStyle name="Commentaire 3 9 2 8" xfId="5939" xr:uid="{00000000-0005-0000-0000-0000982D0000}"/>
    <cellStyle name="Commentaire 3 9 2 8 2" xfId="26421" xr:uid="{00000000-0005-0000-0000-0000992D0000}"/>
    <cellStyle name="Commentaire 3 9 2 9" xfId="26414" xr:uid="{00000000-0005-0000-0000-00009A2D0000}"/>
    <cellStyle name="Commentaire 3 9 3" xfId="5940" xr:uid="{00000000-0005-0000-0000-00009B2D0000}"/>
    <cellStyle name="Commentaire 3 9 3 2" xfId="5941" xr:uid="{00000000-0005-0000-0000-00009C2D0000}"/>
    <cellStyle name="Commentaire 3 9 3 2 2" xfId="26423" xr:uid="{00000000-0005-0000-0000-00009D2D0000}"/>
    <cellStyle name="Commentaire 3 9 3 3" xfId="5942" xr:uid="{00000000-0005-0000-0000-00009E2D0000}"/>
    <cellStyle name="Commentaire 3 9 3 3 2" xfId="26424" xr:uid="{00000000-0005-0000-0000-00009F2D0000}"/>
    <cellStyle name="Commentaire 3 9 3 4" xfId="5943" xr:uid="{00000000-0005-0000-0000-0000A02D0000}"/>
    <cellStyle name="Commentaire 3 9 3 4 2" xfId="26425" xr:uid="{00000000-0005-0000-0000-0000A12D0000}"/>
    <cellStyle name="Commentaire 3 9 3 5" xfId="5944" xr:uid="{00000000-0005-0000-0000-0000A22D0000}"/>
    <cellStyle name="Commentaire 3 9 3 5 2" xfId="26426" xr:uid="{00000000-0005-0000-0000-0000A32D0000}"/>
    <cellStyle name="Commentaire 3 9 3 6" xfId="5945" xr:uid="{00000000-0005-0000-0000-0000A42D0000}"/>
    <cellStyle name="Commentaire 3 9 3 6 2" xfId="26427" xr:uid="{00000000-0005-0000-0000-0000A52D0000}"/>
    <cellStyle name="Commentaire 3 9 3 7" xfId="5946" xr:uid="{00000000-0005-0000-0000-0000A62D0000}"/>
    <cellStyle name="Commentaire 3 9 3 7 2" xfId="26428" xr:uid="{00000000-0005-0000-0000-0000A72D0000}"/>
    <cellStyle name="Commentaire 3 9 3 8" xfId="26422" xr:uid="{00000000-0005-0000-0000-0000A82D0000}"/>
    <cellStyle name="Commentaire 3 9 4" xfId="5947" xr:uid="{00000000-0005-0000-0000-0000A92D0000}"/>
    <cellStyle name="Commentaire 3 9 4 2" xfId="5948" xr:uid="{00000000-0005-0000-0000-0000AA2D0000}"/>
    <cellStyle name="Commentaire 3 9 4 2 2" xfId="26430" xr:uid="{00000000-0005-0000-0000-0000AB2D0000}"/>
    <cellStyle name="Commentaire 3 9 4 3" xfId="26429" xr:uid="{00000000-0005-0000-0000-0000AC2D0000}"/>
    <cellStyle name="Commentaire 3 9 5" xfId="5949" xr:uid="{00000000-0005-0000-0000-0000AD2D0000}"/>
    <cellStyle name="Commentaire 3 9 5 2" xfId="26431" xr:uid="{00000000-0005-0000-0000-0000AE2D0000}"/>
    <cellStyle name="Commentaire 3 9 6" xfId="5950" xr:uid="{00000000-0005-0000-0000-0000AF2D0000}"/>
    <cellStyle name="Commentaire 3 9 6 2" xfId="26432" xr:uid="{00000000-0005-0000-0000-0000B02D0000}"/>
    <cellStyle name="Commentaire 3 9 7" xfId="5951" xr:uid="{00000000-0005-0000-0000-0000B12D0000}"/>
    <cellStyle name="Commentaire 3 9 7 2" xfId="26433" xr:uid="{00000000-0005-0000-0000-0000B22D0000}"/>
    <cellStyle name="Commentaire 3 9 8" xfId="5952" xr:uid="{00000000-0005-0000-0000-0000B32D0000}"/>
    <cellStyle name="Commentaire 3 9 8 2" xfId="26434" xr:uid="{00000000-0005-0000-0000-0000B42D0000}"/>
    <cellStyle name="Commentaire 3 9 9" xfId="5953" xr:uid="{00000000-0005-0000-0000-0000B52D0000}"/>
    <cellStyle name="Commentaire 3 9 9 2" xfId="26435" xr:uid="{00000000-0005-0000-0000-0000B62D0000}"/>
    <cellStyle name="Commentaire 4" xfId="5954" xr:uid="{00000000-0005-0000-0000-0000B72D0000}"/>
    <cellStyle name="Commentaire 4 10" xfId="5955" xr:uid="{00000000-0005-0000-0000-0000B82D0000}"/>
    <cellStyle name="Commentaire 4 10 10" xfId="5956" xr:uid="{00000000-0005-0000-0000-0000B92D0000}"/>
    <cellStyle name="Commentaire 4 10 10 2" xfId="26437" xr:uid="{00000000-0005-0000-0000-0000BA2D0000}"/>
    <cellStyle name="Commentaire 4 10 11" xfId="5957" xr:uid="{00000000-0005-0000-0000-0000BB2D0000}"/>
    <cellStyle name="Commentaire 4 10 11 2" xfId="26438" xr:uid="{00000000-0005-0000-0000-0000BC2D0000}"/>
    <cellStyle name="Commentaire 4 10 12" xfId="26436" xr:uid="{00000000-0005-0000-0000-0000BD2D0000}"/>
    <cellStyle name="Commentaire 4 10 2" xfId="5958" xr:uid="{00000000-0005-0000-0000-0000BE2D0000}"/>
    <cellStyle name="Commentaire 4 10 2 2" xfId="5959" xr:uid="{00000000-0005-0000-0000-0000BF2D0000}"/>
    <cellStyle name="Commentaire 4 10 2 2 2" xfId="26440" xr:uid="{00000000-0005-0000-0000-0000C02D0000}"/>
    <cellStyle name="Commentaire 4 10 2 3" xfId="5960" xr:uid="{00000000-0005-0000-0000-0000C12D0000}"/>
    <cellStyle name="Commentaire 4 10 2 3 2" xfId="26441" xr:uid="{00000000-0005-0000-0000-0000C22D0000}"/>
    <cellStyle name="Commentaire 4 10 2 4" xfId="5961" xr:uid="{00000000-0005-0000-0000-0000C32D0000}"/>
    <cellStyle name="Commentaire 4 10 2 4 2" xfId="26442" xr:uid="{00000000-0005-0000-0000-0000C42D0000}"/>
    <cellStyle name="Commentaire 4 10 2 5" xfId="5962" xr:uid="{00000000-0005-0000-0000-0000C52D0000}"/>
    <cellStyle name="Commentaire 4 10 2 5 2" xfId="26443" xr:uid="{00000000-0005-0000-0000-0000C62D0000}"/>
    <cellStyle name="Commentaire 4 10 2 6" xfId="5963" xr:uid="{00000000-0005-0000-0000-0000C72D0000}"/>
    <cellStyle name="Commentaire 4 10 2 6 2" xfId="26444" xr:uid="{00000000-0005-0000-0000-0000C82D0000}"/>
    <cellStyle name="Commentaire 4 10 2 7" xfId="5964" xr:uid="{00000000-0005-0000-0000-0000C92D0000}"/>
    <cellStyle name="Commentaire 4 10 2 7 2" xfId="26445" xr:uid="{00000000-0005-0000-0000-0000CA2D0000}"/>
    <cellStyle name="Commentaire 4 10 2 8" xfId="5965" xr:uid="{00000000-0005-0000-0000-0000CB2D0000}"/>
    <cellStyle name="Commentaire 4 10 2 8 2" xfId="26446" xr:uid="{00000000-0005-0000-0000-0000CC2D0000}"/>
    <cellStyle name="Commentaire 4 10 2 9" xfId="26439" xr:uid="{00000000-0005-0000-0000-0000CD2D0000}"/>
    <cellStyle name="Commentaire 4 10 3" xfId="5966" xr:uid="{00000000-0005-0000-0000-0000CE2D0000}"/>
    <cellStyle name="Commentaire 4 10 3 2" xfId="5967" xr:uid="{00000000-0005-0000-0000-0000CF2D0000}"/>
    <cellStyle name="Commentaire 4 10 3 2 2" xfId="26448" xr:uid="{00000000-0005-0000-0000-0000D02D0000}"/>
    <cellStyle name="Commentaire 4 10 3 3" xfId="5968" xr:uid="{00000000-0005-0000-0000-0000D12D0000}"/>
    <cellStyle name="Commentaire 4 10 3 3 2" xfId="26449" xr:uid="{00000000-0005-0000-0000-0000D22D0000}"/>
    <cellStyle name="Commentaire 4 10 3 4" xfId="5969" xr:uid="{00000000-0005-0000-0000-0000D32D0000}"/>
    <cellStyle name="Commentaire 4 10 3 4 2" xfId="26450" xr:uid="{00000000-0005-0000-0000-0000D42D0000}"/>
    <cellStyle name="Commentaire 4 10 3 5" xfId="5970" xr:uid="{00000000-0005-0000-0000-0000D52D0000}"/>
    <cellStyle name="Commentaire 4 10 3 5 2" xfId="26451" xr:uid="{00000000-0005-0000-0000-0000D62D0000}"/>
    <cellStyle name="Commentaire 4 10 3 6" xfId="5971" xr:uid="{00000000-0005-0000-0000-0000D72D0000}"/>
    <cellStyle name="Commentaire 4 10 3 6 2" xfId="26452" xr:uid="{00000000-0005-0000-0000-0000D82D0000}"/>
    <cellStyle name="Commentaire 4 10 3 7" xfId="5972" xr:uid="{00000000-0005-0000-0000-0000D92D0000}"/>
    <cellStyle name="Commentaire 4 10 3 7 2" xfId="26453" xr:uid="{00000000-0005-0000-0000-0000DA2D0000}"/>
    <cellStyle name="Commentaire 4 10 3 8" xfId="26447" xr:uid="{00000000-0005-0000-0000-0000DB2D0000}"/>
    <cellStyle name="Commentaire 4 10 4" xfId="5973" xr:uid="{00000000-0005-0000-0000-0000DC2D0000}"/>
    <cellStyle name="Commentaire 4 10 4 2" xfId="5974" xr:uid="{00000000-0005-0000-0000-0000DD2D0000}"/>
    <cellStyle name="Commentaire 4 10 4 2 2" xfId="26455" xr:uid="{00000000-0005-0000-0000-0000DE2D0000}"/>
    <cellStyle name="Commentaire 4 10 4 3" xfId="26454" xr:uid="{00000000-0005-0000-0000-0000DF2D0000}"/>
    <cellStyle name="Commentaire 4 10 5" xfId="5975" xr:uid="{00000000-0005-0000-0000-0000E02D0000}"/>
    <cellStyle name="Commentaire 4 10 5 2" xfId="26456" xr:uid="{00000000-0005-0000-0000-0000E12D0000}"/>
    <cellStyle name="Commentaire 4 10 6" xfId="5976" xr:uid="{00000000-0005-0000-0000-0000E22D0000}"/>
    <cellStyle name="Commentaire 4 10 6 2" xfId="26457" xr:uid="{00000000-0005-0000-0000-0000E32D0000}"/>
    <cellStyle name="Commentaire 4 10 7" xfId="5977" xr:uid="{00000000-0005-0000-0000-0000E42D0000}"/>
    <cellStyle name="Commentaire 4 10 7 2" xfId="26458" xr:uid="{00000000-0005-0000-0000-0000E52D0000}"/>
    <cellStyle name="Commentaire 4 10 8" xfId="5978" xr:uid="{00000000-0005-0000-0000-0000E62D0000}"/>
    <cellStyle name="Commentaire 4 10 8 2" xfId="26459" xr:uid="{00000000-0005-0000-0000-0000E72D0000}"/>
    <cellStyle name="Commentaire 4 10 9" xfId="5979" xr:uid="{00000000-0005-0000-0000-0000E82D0000}"/>
    <cellStyle name="Commentaire 4 10 9 2" xfId="26460" xr:uid="{00000000-0005-0000-0000-0000E92D0000}"/>
    <cellStyle name="Commentaire 4 11" xfId="5980" xr:uid="{00000000-0005-0000-0000-0000EA2D0000}"/>
    <cellStyle name="Commentaire 4 11 10" xfId="5981" xr:uid="{00000000-0005-0000-0000-0000EB2D0000}"/>
    <cellStyle name="Commentaire 4 11 10 2" xfId="26462" xr:uid="{00000000-0005-0000-0000-0000EC2D0000}"/>
    <cellStyle name="Commentaire 4 11 11" xfId="5982" xr:uid="{00000000-0005-0000-0000-0000ED2D0000}"/>
    <cellStyle name="Commentaire 4 11 11 2" xfId="26463" xr:uid="{00000000-0005-0000-0000-0000EE2D0000}"/>
    <cellStyle name="Commentaire 4 11 12" xfId="26461" xr:uid="{00000000-0005-0000-0000-0000EF2D0000}"/>
    <cellStyle name="Commentaire 4 11 2" xfId="5983" xr:uid="{00000000-0005-0000-0000-0000F02D0000}"/>
    <cellStyle name="Commentaire 4 11 2 2" xfId="5984" xr:uid="{00000000-0005-0000-0000-0000F12D0000}"/>
    <cellStyle name="Commentaire 4 11 2 2 2" xfId="26465" xr:uid="{00000000-0005-0000-0000-0000F22D0000}"/>
    <cellStyle name="Commentaire 4 11 2 3" xfId="5985" xr:uid="{00000000-0005-0000-0000-0000F32D0000}"/>
    <cellStyle name="Commentaire 4 11 2 3 2" xfId="26466" xr:uid="{00000000-0005-0000-0000-0000F42D0000}"/>
    <cellStyle name="Commentaire 4 11 2 4" xfId="5986" xr:uid="{00000000-0005-0000-0000-0000F52D0000}"/>
    <cellStyle name="Commentaire 4 11 2 4 2" xfId="26467" xr:uid="{00000000-0005-0000-0000-0000F62D0000}"/>
    <cellStyle name="Commentaire 4 11 2 5" xfId="5987" xr:uid="{00000000-0005-0000-0000-0000F72D0000}"/>
    <cellStyle name="Commentaire 4 11 2 5 2" xfId="26468" xr:uid="{00000000-0005-0000-0000-0000F82D0000}"/>
    <cellStyle name="Commentaire 4 11 2 6" xfId="5988" xr:uid="{00000000-0005-0000-0000-0000F92D0000}"/>
    <cellStyle name="Commentaire 4 11 2 6 2" xfId="26469" xr:uid="{00000000-0005-0000-0000-0000FA2D0000}"/>
    <cellStyle name="Commentaire 4 11 2 7" xfId="5989" xr:uid="{00000000-0005-0000-0000-0000FB2D0000}"/>
    <cellStyle name="Commentaire 4 11 2 7 2" xfId="26470" xr:uid="{00000000-0005-0000-0000-0000FC2D0000}"/>
    <cellStyle name="Commentaire 4 11 2 8" xfId="5990" xr:uid="{00000000-0005-0000-0000-0000FD2D0000}"/>
    <cellStyle name="Commentaire 4 11 2 8 2" xfId="26471" xr:uid="{00000000-0005-0000-0000-0000FE2D0000}"/>
    <cellStyle name="Commentaire 4 11 2 9" xfId="26464" xr:uid="{00000000-0005-0000-0000-0000FF2D0000}"/>
    <cellStyle name="Commentaire 4 11 3" xfId="5991" xr:uid="{00000000-0005-0000-0000-0000002E0000}"/>
    <cellStyle name="Commentaire 4 11 3 2" xfId="5992" xr:uid="{00000000-0005-0000-0000-0000012E0000}"/>
    <cellStyle name="Commentaire 4 11 3 2 2" xfId="26473" xr:uid="{00000000-0005-0000-0000-0000022E0000}"/>
    <cellStyle name="Commentaire 4 11 3 3" xfId="5993" xr:uid="{00000000-0005-0000-0000-0000032E0000}"/>
    <cellStyle name="Commentaire 4 11 3 3 2" xfId="26474" xr:uid="{00000000-0005-0000-0000-0000042E0000}"/>
    <cellStyle name="Commentaire 4 11 3 4" xfId="5994" xr:uid="{00000000-0005-0000-0000-0000052E0000}"/>
    <cellStyle name="Commentaire 4 11 3 4 2" xfId="26475" xr:uid="{00000000-0005-0000-0000-0000062E0000}"/>
    <cellStyle name="Commentaire 4 11 3 5" xfId="5995" xr:uid="{00000000-0005-0000-0000-0000072E0000}"/>
    <cellStyle name="Commentaire 4 11 3 5 2" xfId="26476" xr:uid="{00000000-0005-0000-0000-0000082E0000}"/>
    <cellStyle name="Commentaire 4 11 3 6" xfId="5996" xr:uid="{00000000-0005-0000-0000-0000092E0000}"/>
    <cellStyle name="Commentaire 4 11 3 6 2" xfId="26477" xr:uid="{00000000-0005-0000-0000-00000A2E0000}"/>
    <cellStyle name="Commentaire 4 11 3 7" xfId="5997" xr:uid="{00000000-0005-0000-0000-00000B2E0000}"/>
    <cellStyle name="Commentaire 4 11 3 7 2" xfId="26478" xr:uid="{00000000-0005-0000-0000-00000C2E0000}"/>
    <cellStyle name="Commentaire 4 11 3 8" xfId="26472" xr:uid="{00000000-0005-0000-0000-00000D2E0000}"/>
    <cellStyle name="Commentaire 4 11 4" xfId="5998" xr:uid="{00000000-0005-0000-0000-00000E2E0000}"/>
    <cellStyle name="Commentaire 4 11 4 2" xfId="5999" xr:uid="{00000000-0005-0000-0000-00000F2E0000}"/>
    <cellStyle name="Commentaire 4 11 4 2 2" xfId="26480" xr:uid="{00000000-0005-0000-0000-0000102E0000}"/>
    <cellStyle name="Commentaire 4 11 4 3" xfId="26479" xr:uid="{00000000-0005-0000-0000-0000112E0000}"/>
    <cellStyle name="Commentaire 4 11 5" xfId="6000" xr:uid="{00000000-0005-0000-0000-0000122E0000}"/>
    <cellStyle name="Commentaire 4 11 5 2" xfId="26481" xr:uid="{00000000-0005-0000-0000-0000132E0000}"/>
    <cellStyle name="Commentaire 4 11 6" xfId="6001" xr:uid="{00000000-0005-0000-0000-0000142E0000}"/>
    <cellStyle name="Commentaire 4 11 6 2" xfId="26482" xr:uid="{00000000-0005-0000-0000-0000152E0000}"/>
    <cellStyle name="Commentaire 4 11 7" xfId="6002" xr:uid="{00000000-0005-0000-0000-0000162E0000}"/>
    <cellStyle name="Commentaire 4 11 7 2" xfId="26483" xr:uid="{00000000-0005-0000-0000-0000172E0000}"/>
    <cellStyle name="Commentaire 4 11 8" xfId="6003" xr:uid="{00000000-0005-0000-0000-0000182E0000}"/>
    <cellStyle name="Commentaire 4 11 8 2" xfId="26484" xr:uid="{00000000-0005-0000-0000-0000192E0000}"/>
    <cellStyle name="Commentaire 4 11 9" xfId="6004" xr:uid="{00000000-0005-0000-0000-00001A2E0000}"/>
    <cellStyle name="Commentaire 4 11 9 2" xfId="26485" xr:uid="{00000000-0005-0000-0000-00001B2E0000}"/>
    <cellStyle name="Commentaire 4 12" xfId="6005" xr:uid="{00000000-0005-0000-0000-00001C2E0000}"/>
    <cellStyle name="Commentaire 4 12 10" xfId="6006" xr:uid="{00000000-0005-0000-0000-00001D2E0000}"/>
    <cellStyle name="Commentaire 4 12 10 2" xfId="26487" xr:uid="{00000000-0005-0000-0000-00001E2E0000}"/>
    <cellStyle name="Commentaire 4 12 11" xfId="6007" xr:uid="{00000000-0005-0000-0000-00001F2E0000}"/>
    <cellStyle name="Commentaire 4 12 11 2" xfId="26488" xr:uid="{00000000-0005-0000-0000-0000202E0000}"/>
    <cellStyle name="Commentaire 4 12 12" xfId="26486" xr:uid="{00000000-0005-0000-0000-0000212E0000}"/>
    <cellStyle name="Commentaire 4 12 2" xfId="6008" xr:uid="{00000000-0005-0000-0000-0000222E0000}"/>
    <cellStyle name="Commentaire 4 12 2 2" xfId="6009" xr:uid="{00000000-0005-0000-0000-0000232E0000}"/>
    <cellStyle name="Commentaire 4 12 2 2 2" xfId="26490" xr:uid="{00000000-0005-0000-0000-0000242E0000}"/>
    <cellStyle name="Commentaire 4 12 2 3" xfId="6010" xr:uid="{00000000-0005-0000-0000-0000252E0000}"/>
    <cellStyle name="Commentaire 4 12 2 3 2" xfId="26491" xr:uid="{00000000-0005-0000-0000-0000262E0000}"/>
    <cellStyle name="Commentaire 4 12 2 4" xfId="6011" xr:uid="{00000000-0005-0000-0000-0000272E0000}"/>
    <cellStyle name="Commentaire 4 12 2 4 2" xfId="26492" xr:uid="{00000000-0005-0000-0000-0000282E0000}"/>
    <cellStyle name="Commentaire 4 12 2 5" xfId="6012" xr:uid="{00000000-0005-0000-0000-0000292E0000}"/>
    <cellStyle name="Commentaire 4 12 2 5 2" xfId="26493" xr:uid="{00000000-0005-0000-0000-00002A2E0000}"/>
    <cellStyle name="Commentaire 4 12 2 6" xfId="6013" xr:uid="{00000000-0005-0000-0000-00002B2E0000}"/>
    <cellStyle name="Commentaire 4 12 2 6 2" xfId="26494" xr:uid="{00000000-0005-0000-0000-00002C2E0000}"/>
    <cellStyle name="Commentaire 4 12 2 7" xfId="6014" xr:uid="{00000000-0005-0000-0000-00002D2E0000}"/>
    <cellStyle name="Commentaire 4 12 2 7 2" xfId="26495" xr:uid="{00000000-0005-0000-0000-00002E2E0000}"/>
    <cellStyle name="Commentaire 4 12 2 8" xfId="6015" xr:uid="{00000000-0005-0000-0000-00002F2E0000}"/>
    <cellStyle name="Commentaire 4 12 2 8 2" xfId="26496" xr:uid="{00000000-0005-0000-0000-0000302E0000}"/>
    <cellStyle name="Commentaire 4 12 2 9" xfId="26489" xr:uid="{00000000-0005-0000-0000-0000312E0000}"/>
    <cellStyle name="Commentaire 4 12 3" xfId="6016" xr:uid="{00000000-0005-0000-0000-0000322E0000}"/>
    <cellStyle name="Commentaire 4 12 3 2" xfId="6017" xr:uid="{00000000-0005-0000-0000-0000332E0000}"/>
    <cellStyle name="Commentaire 4 12 3 2 2" xfId="26498" xr:uid="{00000000-0005-0000-0000-0000342E0000}"/>
    <cellStyle name="Commentaire 4 12 3 3" xfId="6018" xr:uid="{00000000-0005-0000-0000-0000352E0000}"/>
    <cellStyle name="Commentaire 4 12 3 3 2" xfId="26499" xr:uid="{00000000-0005-0000-0000-0000362E0000}"/>
    <cellStyle name="Commentaire 4 12 3 4" xfId="6019" xr:uid="{00000000-0005-0000-0000-0000372E0000}"/>
    <cellStyle name="Commentaire 4 12 3 4 2" xfId="26500" xr:uid="{00000000-0005-0000-0000-0000382E0000}"/>
    <cellStyle name="Commentaire 4 12 3 5" xfId="6020" xr:uid="{00000000-0005-0000-0000-0000392E0000}"/>
    <cellStyle name="Commentaire 4 12 3 5 2" xfId="26501" xr:uid="{00000000-0005-0000-0000-00003A2E0000}"/>
    <cellStyle name="Commentaire 4 12 3 6" xfId="6021" xr:uid="{00000000-0005-0000-0000-00003B2E0000}"/>
    <cellStyle name="Commentaire 4 12 3 6 2" xfId="26502" xr:uid="{00000000-0005-0000-0000-00003C2E0000}"/>
    <cellStyle name="Commentaire 4 12 3 7" xfId="6022" xr:uid="{00000000-0005-0000-0000-00003D2E0000}"/>
    <cellStyle name="Commentaire 4 12 3 7 2" xfId="26503" xr:uid="{00000000-0005-0000-0000-00003E2E0000}"/>
    <cellStyle name="Commentaire 4 12 3 8" xfId="26497" xr:uid="{00000000-0005-0000-0000-00003F2E0000}"/>
    <cellStyle name="Commentaire 4 12 4" xfId="6023" xr:uid="{00000000-0005-0000-0000-0000402E0000}"/>
    <cellStyle name="Commentaire 4 12 4 2" xfId="6024" xr:uid="{00000000-0005-0000-0000-0000412E0000}"/>
    <cellStyle name="Commentaire 4 12 4 2 2" xfId="26505" xr:uid="{00000000-0005-0000-0000-0000422E0000}"/>
    <cellStyle name="Commentaire 4 12 4 3" xfId="26504" xr:uid="{00000000-0005-0000-0000-0000432E0000}"/>
    <cellStyle name="Commentaire 4 12 5" xfId="6025" xr:uid="{00000000-0005-0000-0000-0000442E0000}"/>
    <cellStyle name="Commentaire 4 12 5 2" xfId="26506" xr:uid="{00000000-0005-0000-0000-0000452E0000}"/>
    <cellStyle name="Commentaire 4 12 6" xfId="6026" xr:uid="{00000000-0005-0000-0000-0000462E0000}"/>
    <cellStyle name="Commentaire 4 12 6 2" xfId="26507" xr:uid="{00000000-0005-0000-0000-0000472E0000}"/>
    <cellStyle name="Commentaire 4 12 7" xfId="6027" xr:uid="{00000000-0005-0000-0000-0000482E0000}"/>
    <cellStyle name="Commentaire 4 12 7 2" xfId="26508" xr:uid="{00000000-0005-0000-0000-0000492E0000}"/>
    <cellStyle name="Commentaire 4 12 8" xfId="6028" xr:uid="{00000000-0005-0000-0000-00004A2E0000}"/>
    <cellStyle name="Commentaire 4 12 8 2" xfId="26509" xr:uid="{00000000-0005-0000-0000-00004B2E0000}"/>
    <cellStyle name="Commentaire 4 12 9" xfId="6029" xr:uid="{00000000-0005-0000-0000-00004C2E0000}"/>
    <cellStyle name="Commentaire 4 12 9 2" xfId="26510" xr:uid="{00000000-0005-0000-0000-00004D2E0000}"/>
    <cellStyle name="Commentaire 4 13" xfId="6030" xr:uid="{00000000-0005-0000-0000-00004E2E0000}"/>
    <cellStyle name="Commentaire 4 13 10" xfId="6031" xr:uid="{00000000-0005-0000-0000-00004F2E0000}"/>
    <cellStyle name="Commentaire 4 13 10 2" xfId="26512" xr:uid="{00000000-0005-0000-0000-0000502E0000}"/>
    <cellStyle name="Commentaire 4 13 11" xfId="6032" xr:uid="{00000000-0005-0000-0000-0000512E0000}"/>
    <cellStyle name="Commentaire 4 13 11 2" xfId="26513" xr:uid="{00000000-0005-0000-0000-0000522E0000}"/>
    <cellStyle name="Commentaire 4 13 12" xfId="26511" xr:uid="{00000000-0005-0000-0000-0000532E0000}"/>
    <cellStyle name="Commentaire 4 13 2" xfId="6033" xr:uid="{00000000-0005-0000-0000-0000542E0000}"/>
    <cellStyle name="Commentaire 4 13 2 2" xfId="6034" xr:uid="{00000000-0005-0000-0000-0000552E0000}"/>
    <cellStyle name="Commentaire 4 13 2 2 2" xfId="26515" xr:uid="{00000000-0005-0000-0000-0000562E0000}"/>
    <cellStyle name="Commentaire 4 13 2 3" xfId="6035" xr:uid="{00000000-0005-0000-0000-0000572E0000}"/>
    <cellStyle name="Commentaire 4 13 2 3 2" xfId="26516" xr:uid="{00000000-0005-0000-0000-0000582E0000}"/>
    <cellStyle name="Commentaire 4 13 2 4" xfId="6036" xr:uid="{00000000-0005-0000-0000-0000592E0000}"/>
    <cellStyle name="Commentaire 4 13 2 4 2" xfId="26517" xr:uid="{00000000-0005-0000-0000-00005A2E0000}"/>
    <cellStyle name="Commentaire 4 13 2 5" xfId="6037" xr:uid="{00000000-0005-0000-0000-00005B2E0000}"/>
    <cellStyle name="Commentaire 4 13 2 5 2" xfId="26518" xr:uid="{00000000-0005-0000-0000-00005C2E0000}"/>
    <cellStyle name="Commentaire 4 13 2 6" xfId="6038" xr:uid="{00000000-0005-0000-0000-00005D2E0000}"/>
    <cellStyle name="Commentaire 4 13 2 6 2" xfId="26519" xr:uid="{00000000-0005-0000-0000-00005E2E0000}"/>
    <cellStyle name="Commentaire 4 13 2 7" xfId="6039" xr:uid="{00000000-0005-0000-0000-00005F2E0000}"/>
    <cellStyle name="Commentaire 4 13 2 7 2" xfId="26520" xr:uid="{00000000-0005-0000-0000-0000602E0000}"/>
    <cellStyle name="Commentaire 4 13 2 8" xfId="6040" xr:uid="{00000000-0005-0000-0000-0000612E0000}"/>
    <cellStyle name="Commentaire 4 13 2 8 2" xfId="26521" xr:uid="{00000000-0005-0000-0000-0000622E0000}"/>
    <cellStyle name="Commentaire 4 13 2 9" xfId="26514" xr:uid="{00000000-0005-0000-0000-0000632E0000}"/>
    <cellStyle name="Commentaire 4 13 3" xfId="6041" xr:uid="{00000000-0005-0000-0000-0000642E0000}"/>
    <cellStyle name="Commentaire 4 13 3 2" xfId="6042" xr:uid="{00000000-0005-0000-0000-0000652E0000}"/>
    <cellStyle name="Commentaire 4 13 3 2 2" xfId="26523" xr:uid="{00000000-0005-0000-0000-0000662E0000}"/>
    <cellStyle name="Commentaire 4 13 3 3" xfId="6043" xr:uid="{00000000-0005-0000-0000-0000672E0000}"/>
    <cellStyle name="Commentaire 4 13 3 3 2" xfId="26524" xr:uid="{00000000-0005-0000-0000-0000682E0000}"/>
    <cellStyle name="Commentaire 4 13 3 4" xfId="6044" xr:uid="{00000000-0005-0000-0000-0000692E0000}"/>
    <cellStyle name="Commentaire 4 13 3 4 2" xfId="26525" xr:uid="{00000000-0005-0000-0000-00006A2E0000}"/>
    <cellStyle name="Commentaire 4 13 3 5" xfId="6045" xr:uid="{00000000-0005-0000-0000-00006B2E0000}"/>
    <cellStyle name="Commentaire 4 13 3 5 2" xfId="26526" xr:uid="{00000000-0005-0000-0000-00006C2E0000}"/>
    <cellStyle name="Commentaire 4 13 3 6" xfId="6046" xr:uid="{00000000-0005-0000-0000-00006D2E0000}"/>
    <cellStyle name="Commentaire 4 13 3 6 2" xfId="26527" xr:uid="{00000000-0005-0000-0000-00006E2E0000}"/>
    <cellStyle name="Commentaire 4 13 3 7" xfId="6047" xr:uid="{00000000-0005-0000-0000-00006F2E0000}"/>
    <cellStyle name="Commentaire 4 13 3 7 2" xfId="26528" xr:uid="{00000000-0005-0000-0000-0000702E0000}"/>
    <cellStyle name="Commentaire 4 13 3 8" xfId="26522" xr:uid="{00000000-0005-0000-0000-0000712E0000}"/>
    <cellStyle name="Commentaire 4 13 4" xfId="6048" xr:uid="{00000000-0005-0000-0000-0000722E0000}"/>
    <cellStyle name="Commentaire 4 13 4 2" xfId="6049" xr:uid="{00000000-0005-0000-0000-0000732E0000}"/>
    <cellStyle name="Commentaire 4 13 4 2 2" xfId="26530" xr:uid="{00000000-0005-0000-0000-0000742E0000}"/>
    <cellStyle name="Commentaire 4 13 4 3" xfId="26529" xr:uid="{00000000-0005-0000-0000-0000752E0000}"/>
    <cellStyle name="Commentaire 4 13 5" xfId="6050" xr:uid="{00000000-0005-0000-0000-0000762E0000}"/>
    <cellStyle name="Commentaire 4 13 5 2" xfId="26531" xr:uid="{00000000-0005-0000-0000-0000772E0000}"/>
    <cellStyle name="Commentaire 4 13 6" xfId="6051" xr:uid="{00000000-0005-0000-0000-0000782E0000}"/>
    <cellStyle name="Commentaire 4 13 6 2" xfId="26532" xr:uid="{00000000-0005-0000-0000-0000792E0000}"/>
    <cellStyle name="Commentaire 4 13 7" xfId="6052" xr:uid="{00000000-0005-0000-0000-00007A2E0000}"/>
    <cellStyle name="Commentaire 4 13 7 2" xfId="26533" xr:uid="{00000000-0005-0000-0000-00007B2E0000}"/>
    <cellStyle name="Commentaire 4 13 8" xfId="6053" xr:uid="{00000000-0005-0000-0000-00007C2E0000}"/>
    <cellStyle name="Commentaire 4 13 8 2" xfId="26534" xr:uid="{00000000-0005-0000-0000-00007D2E0000}"/>
    <cellStyle name="Commentaire 4 13 9" xfId="6054" xr:uid="{00000000-0005-0000-0000-00007E2E0000}"/>
    <cellStyle name="Commentaire 4 13 9 2" xfId="26535" xr:uid="{00000000-0005-0000-0000-00007F2E0000}"/>
    <cellStyle name="Commentaire 4 14" xfId="6055" xr:uid="{00000000-0005-0000-0000-0000802E0000}"/>
    <cellStyle name="Commentaire 4 14 10" xfId="6056" xr:uid="{00000000-0005-0000-0000-0000812E0000}"/>
    <cellStyle name="Commentaire 4 14 10 2" xfId="26537" xr:uid="{00000000-0005-0000-0000-0000822E0000}"/>
    <cellStyle name="Commentaire 4 14 11" xfId="6057" xr:uid="{00000000-0005-0000-0000-0000832E0000}"/>
    <cellStyle name="Commentaire 4 14 11 2" xfId="26538" xr:uid="{00000000-0005-0000-0000-0000842E0000}"/>
    <cellStyle name="Commentaire 4 14 12" xfId="26536" xr:uid="{00000000-0005-0000-0000-0000852E0000}"/>
    <cellStyle name="Commentaire 4 14 2" xfId="6058" xr:uid="{00000000-0005-0000-0000-0000862E0000}"/>
    <cellStyle name="Commentaire 4 14 2 2" xfId="6059" xr:uid="{00000000-0005-0000-0000-0000872E0000}"/>
    <cellStyle name="Commentaire 4 14 2 2 2" xfId="26540" xr:uid="{00000000-0005-0000-0000-0000882E0000}"/>
    <cellStyle name="Commentaire 4 14 2 3" xfId="6060" xr:uid="{00000000-0005-0000-0000-0000892E0000}"/>
    <cellStyle name="Commentaire 4 14 2 3 2" xfId="26541" xr:uid="{00000000-0005-0000-0000-00008A2E0000}"/>
    <cellStyle name="Commentaire 4 14 2 4" xfId="6061" xr:uid="{00000000-0005-0000-0000-00008B2E0000}"/>
    <cellStyle name="Commentaire 4 14 2 4 2" xfId="26542" xr:uid="{00000000-0005-0000-0000-00008C2E0000}"/>
    <cellStyle name="Commentaire 4 14 2 5" xfId="6062" xr:uid="{00000000-0005-0000-0000-00008D2E0000}"/>
    <cellStyle name="Commentaire 4 14 2 5 2" xfId="26543" xr:uid="{00000000-0005-0000-0000-00008E2E0000}"/>
    <cellStyle name="Commentaire 4 14 2 6" xfId="6063" xr:uid="{00000000-0005-0000-0000-00008F2E0000}"/>
    <cellStyle name="Commentaire 4 14 2 6 2" xfId="26544" xr:uid="{00000000-0005-0000-0000-0000902E0000}"/>
    <cellStyle name="Commentaire 4 14 2 7" xfId="6064" xr:uid="{00000000-0005-0000-0000-0000912E0000}"/>
    <cellStyle name="Commentaire 4 14 2 7 2" xfId="26545" xr:uid="{00000000-0005-0000-0000-0000922E0000}"/>
    <cellStyle name="Commentaire 4 14 2 8" xfId="6065" xr:uid="{00000000-0005-0000-0000-0000932E0000}"/>
    <cellStyle name="Commentaire 4 14 2 8 2" xfId="26546" xr:uid="{00000000-0005-0000-0000-0000942E0000}"/>
    <cellStyle name="Commentaire 4 14 2 9" xfId="26539" xr:uid="{00000000-0005-0000-0000-0000952E0000}"/>
    <cellStyle name="Commentaire 4 14 3" xfId="6066" xr:uid="{00000000-0005-0000-0000-0000962E0000}"/>
    <cellStyle name="Commentaire 4 14 3 2" xfId="6067" xr:uid="{00000000-0005-0000-0000-0000972E0000}"/>
    <cellStyle name="Commentaire 4 14 3 2 2" xfId="26548" xr:uid="{00000000-0005-0000-0000-0000982E0000}"/>
    <cellStyle name="Commentaire 4 14 3 3" xfId="6068" xr:uid="{00000000-0005-0000-0000-0000992E0000}"/>
    <cellStyle name="Commentaire 4 14 3 3 2" xfId="26549" xr:uid="{00000000-0005-0000-0000-00009A2E0000}"/>
    <cellStyle name="Commentaire 4 14 3 4" xfId="6069" xr:uid="{00000000-0005-0000-0000-00009B2E0000}"/>
    <cellStyle name="Commentaire 4 14 3 4 2" xfId="26550" xr:uid="{00000000-0005-0000-0000-00009C2E0000}"/>
    <cellStyle name="Commentaire 4 14 3 5" xfId="6070" xr:uid="{00000000-0005-0000-0000-00009D2E0000}"/>
    <cellStyle name="Commentaire 4 14 3 5 2" xfId="26551" xr:uid="{00000000-0005-0000-0000-00009E2E0000}"/>
    <cellStyle name="Commentaire 4 14 3 6" xfId="6071" xr:uid="{00000000-0005-0000-0000-00009F2E0000}"/>
    <cellStyle name="Commentaire 4 14 3 6 2" xfId="26552" xr:uid="{00000000-0005-0000-0000-0000A02E0000}"/>
    <cellStyle name="Commentaire 4 14 3 7" xfId="6072" xr:uid="{00000000-0005-0000-0000-0000A12E0000}"/>
    <cellStyle name="Commentaire 4 14 3 7 2" xfId="26553" xr:uid="{00000000-0005-0000-0000-0000A22E0000}"/>
    <cellStyle name="Commentaire 4 14 3 8" xfId="26547" xr:uid="{00000000-0005-0000-0000-0000A32E0000}"/>
    <cellStyle name="Commentaire 4 14 4" xfId="6073" xr:uid="{00000000-0005-0000-0000-0000A42E0000}"/>
    <cellStyle name="Commentaire 4 14 4 2" xfId="6074" xr:uid="{00000000-0005-0000-0000-0000A52E0000}"/>
    <cellStyle name="Commentaire 4 14 4 2 2" xfId="26555" xr:uid="{00000000-0005-0000-0000-0000A62E0000}"/>
    <cellStyle name="Commentaire 4 14 4 3" xfId="26554" xr:uid="{00000000-0005-0000-0000-0000A72E0000}"/>
    <cellStyle name="Commentaire 4 14 5" xfId="6075" xr:uid="{00000000-0005-0000-0000-0000A82E0000}"/>
    <cellStyle name="Commentaire 4 14 5 2" xfId="26556" xr:uid="{00000000-0005-0000-0000-0000A92E0000}"/>
    <cellStyle name="Commentaire 4 14 6" xfId="6076" xr:uid="{00000000-0005-0000-0000-0000AA2E0000}"/>
    <cellStyle name="Commentaire 4 14 6 2" xfId="26557" xr:uid="{00000000-0005-0000-0000-0000AB2E0000}"/>
    <cellStyle name="Commentaire 4 14 7" xfId="6077" xr:uid="{00000000-0005-0000-0000-0000AC2E0000}"/>
    <cellStyle name="Commentaire 4 14 7 2" xfId="26558" xr:uid="{00000000-0005-0000-0000-0000AD2E0000}"/>
    <cellStyle name="Commentaire 4 14 8" xfId="6078" xr:uid="{00000000-0005-0000-0000-0000AE2E0000}"/>
    <cellStyle name="Commentaire 4 14 8 2" xfId="26559" xr:uid="{00000000-0005-0000-0000-0000AF2E0000}"/>
    <cellStyle name="Commentaire 4 14 9" xfId="6079" xr:uid="{00000000-0005-0000-0000-0000B02E0000}"/>
    <cellStyle name="Commentaire 4 14 9 2" xfId="26560" xr:uid="{00000000-0005-0000-0000-0000B12E0000}"/>
    <cellStyle name="Commentaire 4 15" xfId="6080" xr:uid="{00000000-0005-0000-0000-0000B22E0000}"/>
    <cellStyle name="Commentaire 4 15 10" xfId="6081" xr:uid="{00000000-0005-0000-0000-0000B32E0000}"/>
    <cellStyle name="Commentaire 4 15 10 2" xfId="26562" xr:uid="{00000000-0005-0000-0000-0000B42E0000}"/>
    <cellStyle name="Commentaire 4 15 11" xfId="6082" xr:uid="{00000000-0005-0000-0000-0000B52E0000}"/>
    <cellStyle name="Commentaire 4 15 11 2" xfId="26563" xr:uid="{00000000-0005-0000-0000-0000B62E0000}"/>
    <cellStyle name="Commentaire 4 15 12" xfId="26561" xr:uid="{00000000-0005-0000-0000-0000B72E0000}"/>
    <cellStyle name="Commentaire 4 15 2" xfId="6083" xr:uid="{00000000-0005-0000-0000-0000B82E0000}"/>
    <cellStyle name="Commentaire 4 15 2 2" xfId="6084" xr:uid="{00000000-0005-0000-0000-0000B92E0000}"/>
    <cellStyle name="Commentaire 4 15 2 2 2" xfId="26565" xr:uid="{00000000-0005-0000-0000-0000BA2E0000}"/>
    <cellStyle name="Commentaire 4 15 2 3" xfId="6085" xr:uid="{00000000-0005-0000-0000-0000BB2E0000}"/>
    <cellStyle name="Commentaire 4 15 2 3 2" xfId="26566" xr:uid="{00000000-0005-0000-0000-0000BC2E0000}"/>
    <cellStyle name="Commentaire 4 15 2 4" xfId="6086" xr:uid="{00000000-0005-0000-0000-0000BD2E0000}"/>
    <cellStyle name="Commentaire 4 15 2 4 2" xfId="26567" xr:uid="{00000000-0005-0000-0000-0000BE2E0000}"/>
    <cellStyle name="Commentaire 4 15 2 5" xfId="6087" xr:uid="{00000000-0005-0000-0000-0000BF2E0000}"/>
    <cellStyle name="Commentaire 4 15 2 5 2" xfId="26568" xr:uid="{00000000-0005-0000-0000-0000C02E0000}"/>
    <cellStyle name="Commentaire 4 15 2 6" xfId="6088" xr:uid="{00000000-0005-0000-0000-0000C12E0000}"/>
    <cellStyle name="Commentaire 4 15 2 6 2" xfId="26569" xr:uid="{00000000-0005-0000-0000-0000C22E0000}"/>
    <cellStyle name="Commentaire 4 15 2 7" xfId="6089" xr:uid="{00000000-0005-0000-0000-0000C32E0000}"/>
    <cellStyle name="Commentaire 4 15 2 7 2" xfId="26570" xr:uid="{00000000-0005-0000-0000-0000C42E0000}"/>
    <cellStyle name="Commentaire 4 15 2 8" xfId="6090" xr:uid="{00000000-0005-0000-0000-0000C52E0000}"/>
    <cellStyle name="Commentaire 4 15 2 8 2" xfId="26571" xr:uid="{00000000-0005-0000-0000-0000C62E0000}"/>
    <cellStyle name="Commentaire 4 15 2 9" xfId="26564" xr:uid="{00000000-0005-0000-0000-0000C72E0000}"/>
    <cellStyle name="Commentaire 4 15 3" xfId="6091" xr:uid="{00000000-0005-0000-0000-0000C82E0000}"/>
    <cellStyle name="Commentaire 4 15 3 2" xfId="6092" xr:uid="{00000000-0005-0000-0000-0000C92E0000}"/>
    <cellStyle name="Commentaire 4 15 3 2 2" xfId="26573" xr:uid="{00000000-0005-0000-0000-0000CA2E0000}"/>
    <cellStyle name="Commentaire 4 15 3 3" xfId="6093" xr:uid="{00000000-0005-0000-0000-0000CB2E0000}"/>
    <cellStyle name="Commentaire 4 15 3 3 2" xfId="26574" xr:uid="{00000000-0005-0000-0000-0000CC2E0000}"/>
    <cellStyle name="Commentaire 4 15 3 4" xfId="6094" xr:uid="{00000000-0005-0000-0000-0000CD2E0000}"/>
    <cellStyle name="Commentaire 4 15 3 4 2" xfId="26575" xr:uid="{00000000-0005-0000-0000-0000CE2E0000}"/>
    <cellStyle name="Commentaire 4 15 3 5" xfId="6095" xr:uid="{00000000-0005-0000-0000-0000CF2E0000}"/>
    <cellStyle name="Commentaire 4 15 3 5 2" xfId="26576" xr:uid="{00000000-0005-0000-0000-0000D02E0000}"/>
    <cellStyle name="Commentaire 4 15 3 6" xfId="6096" xr:uid="{00000000-0005-0000-0000-0000D12E0000}"/>
    <cellStyle name="Commentaire 4 15 3 6 2" xfId="26577" xr:uid="{00000000-0005-0000-0000-0000D22E0000}"/>
    <cellStyle name="Commentaire 4 15 3 7" xfId="6097" xr:uid="{00000000-0005-0000-0000-0000D32E0000}"/>
    <cellStyle name="Commentaire 4 15 3 7 2" xfId="26578" xr:uid="{00000000-0005-0000-0000-0000D42E0000}"/>
    <cellStyle name="Commentaire 4 15 3 8" xfId="26572" xr:uid="{00000000-0005-0000-0000-0000D52E0000}"/>
    <cellStyle name="Commentaire 4 15 4" xfId="6098" xr:uid="{00000000-0005-0000-0000-0000D62E0000}"/>
    <cellStyle name="Commentaire 4 15 4 2" xfId="6099" xr:uid="{00000000-0005-0000-0000-0000D72E0000}"/>
    <cellStyle name="Commentaire 4 15 4 2 2" xfId="26580" xr:uid="{00000000-0005-0000-0000-0000D82E0000}"/>
    <cellStyle name="Commentaire 4 15 4 3" xfId="26579" xr:uid="{00000000-0005-0000-0000-0000D92E0000}"/>
    <cellStyle name="Commentaire 4 15 5" xfId="6100" xr:uid="{00000000-0005-0000-0000-0000DA2E0000}"/>
    <cellStyle name="Commentaire 4 15 5 2" xfId="26581" xr:uid="{00000000-0005-0000-0000-0000DB2E0000}"/>
    <cellStyle name="Commentaire 4 15 6" xfId="6101" xr:uid="{00000000-0005-0000-0000-0000DC2E0000}"/>
    <cellStyle name="Commentaire 4 15 6 2" xfId="26582" xr:uid="{00000000-0005-0000-0000-0000DD2E0000}"/>
    <cellStyle name="Commentaire 4 15 7" xfId="6102" xr:uid="{00000000-0005-0000-0000-0000DE2E0000}"/>
    <cellStyle name="Commentaire 4 15 7 2" xfId="26583" xr:uid="{00000000-0005-0000-0000-0000DF2E0000}"/>
    <cellStyle name="Commentaire 4 15 8" xfId="6103" xr:uid="{00000000-0005-0000-0000-0000E02E0000}"/>
    <cellStyle name="Commentaire 4 15 8 2" xfId="26584" xr:uid="{00000000-0005-0000-0000-0000E12E0000}"/>
    <cellStyle name="Commentaire 4 15 9" xfId="6104" xr:uid="{00000000-0005-0000-0000-0000E22E0000}"/>
    <cellStyle name="Commentaire 4 15 9 2" xfId="26585" xr:uid="{00000000-0005-0000-0000-0000E32E0000}"/>
    <cellStyle name="Commentaire 4 16" xfId="6105" xr:uid="{00000000-0005-0000-0000-0000E42E0000}"/>
    <cellStyle name="Commentaire 4 16 10" xfId="6106" xr:uid="{00000000-0005-0000-0000-0000E52E0000}"/>
    <cellStyle name="Commentaire 4 16 10 2" xfId="26587" xr:uid="{00000000-0005-0000-0000-0000E62E0000}"/>
    <cellStyle name="Commentaire 4 16 11" xfId="6107" xr:uid="{00000000-0005-0000-0000-0000E72E0000}"/>
    <cellStyle name="Commentaire 4 16 11 2" xfId="26588" xr:uid="{00000000-0005-0000-0000-0000E82E0000}"/>
    <cellStyle name="Commentaire 4 16 12" xfId="26586" xr:uid="{00000000-0005-0000-0000-0000E92E0000}"/>
    <cellStyle name="Commentaire 4 16 2" xfId="6108" xr:uid="{00000000-0005-0000-0000-0000EA2E0000}"/>
    <cellStyle name="Commentaire 4 16 2 2" xfId="6109" xr:uid="{00000000-0005-0000-0000-0000EB2E0000}"/>
    <cellStyle name="Commentaire 4 16 2 2 2" xfId="26590" xr:uid="{00000000-0005-0000-0000-0000EC2E0000}"/>
    <cellStyle name="Commentaire 4 16 2 3" xfId="6110" xr:uid="{00000000-0005-0000-0000-0000ED2E0000}"/>
    <cellStyle name="Commentaire 4 16 2 3 2" xfId="26591" xr:uid="{00000000-0005-0000-0000-0000EE2E0000}"/>
    <cellStyle name="Commentaire 4 16 2 4" xfId="6111" xr:uid="{00000000-0005-0000-0000-0000EF2E0000}"/>
    <cellStyle name="Commentaire 4 16 2 4 2" xfId="26592" xr:uid="{00000000-0005-0000-0000-0000F02E0000}"/>
    <cellStyle name="Commentaire 4 16 2 5" xfId="6112" xr:uid="{00000000-0005-0000-0000-0000F12E0000}"/>
    <cellStyle name="Commentaire 4 16 2 5 2" xfId="26593" xr:uid="{00000000-0005-0000-0000-0000F22E0000}"/>
    <cellStyle name="Commentaire 4 16 2 6" xfId="6113" xr:uid="{00000000-0005-0000-0000-0000F32E0000}"/>
    <cellStyle name="Commentaire 4 16 2 6 2" xfId="26594" xr:uid="{00000000-0005-0000-0000-0000F42E0000}"/>
    <cellStyle name="Commentaire 4 16 2 7" xfId="6114" xr:uid="{00000000-0005-0000-0000-0000F52E0000}"/>
    <cellStyle name="Commentaire 4 16 2 7 2" xfId="26595" xr:uid="{00000000-0005-0000-0000-0000F62E0000}"/>
    <cellStyle name="Commentaire 4 16 2 8" xfId="6115" xr:uid="{00000000-0005-0000-0000-0000F72E0000}"/>
    <cellStyle name="Commentaire 4 16 2 8 2" xfId="26596" xr:uid="{00000000-0005-0000-0000-0000F82E0000}"/>
    <cellStyle name="Commentaire 4 16 2 9" xfId="26589" xr:uid="{00000000-0005-0000-0000-0000F92E0000}"/>
    <cellStyle name="Commentaire 4 16 3" xfId="6116" xr:uid="{00000000-0005-0000-0000-0000FA2E0000}"/>
    <cellStyle name="Commentaire 4 16 3 2" xfId="6117" xr:uid="{00000000-0005-0000-0000-0000FB2E0000}"/>
    <cellStyle name="Commentaire 4 16 3 2 2" xfId="26598" xr:uid="{00000000-0005-0000-0000-0000FC2E0000}"/>
    <cellStyle name="Commentaire 4 16 3 3" xfId="6118" xr:uid="{00000000-0005-0000-0000-0000FD2E0000}"/>
    <cellStyle name="Commentaire 4 16 3 3 2" xfId="26599" xr:uid="{00000000-0005-0000-0000-0000FE2E0000}"/>
    <cellStyle name="Commentaire 4 16 3 4" xfId="6119" xr:uid="{00000000-0005-0000-0000-0000FF2E0000}"/>
    <cellStyle name="Commentaire 4 16 3 4 2" xfId="26600" xr:uid="{00000000-0005-0000-0000-0000002F0000}"/>
    <cellStyle name="Commentaire 4 16 3 5" xfId="6120" xr:uid="{00000000-0005-0000-0000-0000012F0000}"/>
    <cellStyle name="Commentaire 4 16 3 5 2" xfId="26601" xr:uid="{00000000-0005-0000-0000-0000022F0000}"/>
    <cellStyle name="Commentaire 4 16 3 6" xfId="6121" xr:uid="{00000000-0005-0000-0000-0000032F0000}"/>
    <cellStyle name="Commentaire 4 16 3 6 2" xfId="26602" xr:uid="{00000000-0005-0000-0000-0000042F0000}"/>
    <cellStyle name="Commentaire 4 16 3 7" xfId="6122" xr:uid="{00000000-0005-0000-0000-0000052F0000}"/>
    <cellStyle name="Commentaire 4 16 3 7 2" xfId="26603" xr:uid="{00000000-0005-0000-0000-0000062F0000}"/>
    <cellStyle name="Commentaire 4 16 3 8" xfId="26597" xr:uid="{00000000-0005-0000-0000-0000072F0000}"/>
    <cellStyle name="Commentaire 4 16 4" xfId="6123" xr:uid="{00000000-0005-0000-0000-0000082F0000}"/>
    <cellStyle name="Commentaire 4 16 4 2" xfId="6124" xr:uid="{00000000-0005-0000-0000-0000092F0000}"/>
    <cellStyle name="Commentaire 4 16 4 2 2" xfId="26605" xr:uid="{00000000-0005-0000-0000-00000A2F0000}"/>
    <cellStyle name="Commentaire 4 16 4 3" xfId="26604" xr:uid="{00000000-0005-0000-0000-00000B2F0000}"/>
    <cellStyle name="Commentaire 4 16 5" xfId="6125" xr:uid="{00000000-0005-0000-0000-00000C2F0000}"/>
    <cellStyle name="Commentaire 4 16 5 2" xfId="26606" xr:uid="{00000000-0005-0000-0000-00000D2F0000}"/>
    <cellStyle name="Commentaire 4 16 6" xfId="6126" xr:uid="{00000000-0005-0000-0000-00000E2F0000}"/>
    <cellStyle name="Commentaire 4 16 6 2" xfId="26607" xr:uid="{00000000-0005-0000-0000-00000F2F0000}"/>
    <cellStyle name="Commentaire 4 16 7" xfId="6127" xr:uid="{00000000-0005-0000-0000-0000102F0000}"/>
    <cellStyle name="Commentaire 4 16 7 2" xfId="26608" xr:uid="{00000000-0005-0000-0000-0000112F0000}"/>
    <cellStyle name="Commentaire 4 16 8" xfId="6128" xr:uid="{00000000-0005-0000-0000-0000122F0000}"/>
    <cellStyle name="Commentaire 4 16 8 2" xfId="26609" xr:uid="{00000000-0005-0000-0000-0000132F0000}"/>
    <cellStyle name="Commentaire 4 16 9" xfId="6129" xr:uid="{00000000-0005-0000-0000-0000142F0000}"/>
    <cellStyle name="Commentaire 4 16 9 2" xfId="26610" xr:uid="{00000000-0005-0000-0000-0000152F0000}"/>
    <cellStyle name="Commentaire 4 17" xfId="6130" xr:uid="{00000000-0005-0000-0000-0000162F0000}"/>
    <cellStyle name="Commentaire 4 17 2" xfId="6131" xr:uid="{00000000-0005-0000-0000-0000172F0000}"/>
    <cellStyle name="Commentaire 4 17 2 2" xfId="26612" xr:uid="{00000000-0005-0000-0000-0000182F0000}"/>
    <cellStyle name="Commentaire 4 17 3" xfId="6132" xr:uid="{00000000-0005-0000-0000-0000192F0000}"/>
    <cellStyle name="Commentaire 4 17 3 2" xfId="26613" xr:uid="{00000000-0005-0000-0000-00001A2F0000}"/>
    <cellStyle name="Commentaire 4 17 4" xfId="6133" xr:uid="{00000000-0005-0000-0000-00001B2F0000}"/>
    <cellStyle name="Commentaire 4 17 4 2" xfId="26614" xr:uid="{00000000-0005-0000-0000-00001C2F0000}"/>
    <cellStyle name="Commentaire 4 17 5" xfId="6134" xr:uid="{00000000-0005-0000-0000-00001D2F0000}"/>
    <cellStyle name="Commentaire 4 17 5 2" xfId="26615" xr:uid="{00000000-0005-0000-0000-00001E2F0000}"/>
    <cellStyle name="Commentaire 4 17 6" xfId="6135" xr:uid="{00000000-0005-0000-0000-00001F2F0000}"/>
    <cellStyle name="Commentaire 4 17 6 2" xfId="26616" xr:uid="{00000000-0005-0000-0000-0000202F0000}"/>
    <cellStyle name="Commentaire 4 17 7" xfId="6136" xr:uid="{00000000-0005-0000-0000-0000212F0000}"/>
    <cellStyle name="Commentaire 4 17 7 2" xfId="26617" xr:uid="{00000000-0005-0000-0000-0000222F0000}"/>
    <cellStyle name="Commentaire 4 17 8" xfId="6137" xr:uid="{00000000-0005-0000-0000-0000232F0000}"/>
    <cellStyle name="Commentaire 4 17 8 2" xfId="26618" xr:uid="{00000000-0005-0000-0000-0000242F0000}"/>
    <cellStyle name="Commentaire 4 17 9" xfId="26611" xr:uid="{00000000-0005-0000-0000-0000252F0000}"/>
    <cellStyle name="Commentaire 4 18" xfId="6138" xr:uid="{00000000-0005-0000-0000-0000262F0000}"/>
    <cellStyle name="Commentaire 4 18 2" xfId="6139" xr:uid="{00000000-0005-0000-0000-0000272F0000}"/>
    <cellStyle name="Commentaire 4 18 2 2" xfId="26620" xr:uid="{00000000-0005-0000-0000-0000282F0000}"/>
    <cellStyle name="Commentaire 4 18 3" xfId="6140" xr:uid="{00000000-0005-0000-0000-0000292F0000}"/>
    <cellStyle name="Commentaire 4 18 3 2" xfId="26621" xr:uid="{00000000-0005-0000-0000-00002A2F0000}"/>
    <cellStyle name="Commentaire 4 18 4" xfId="6141" xr:uid="{00000000-0005-0000-0000-00002B2F0000}"/>
    <cellStyle name="Commentaire 4 18 4 2" xfId="26622" xr:uid="{00000000-0005-0000-0000-00002C2F0000}"/>
    <cellStyle name="Commentaire 4 18 5" xfId="6142" xr:uid="{00000000-0005-0000-0000-00002D2F0000}"/>
    <cellStyle name="Commentaire 4 18 5 2" xfId="26623" xr:uid="{00000000-0005-0000-0000-00002E2F0000}"/>
    <cellStyle name="Commentaire 4 18 6" xfId="6143" xr:uid="{00000000-0005-0000-0000-00002F2F0000}"/>
    <cellStyle name="Commentaire 4 18 6 2" xfId="26624" xr:uid="{00000000-0005-0000-0000-0000302F0000}"/>
    <cellStyle name="Commentaire 4 18 7" xfId="6144" xr:uid="{00000000-0005-0000-0000-0000312F0000}"/>
    <cellStyle name="Commentaire 4 18 7 2" xfId="26625" xr:uid="{00000000-0005-0000-0000-0000322F0000}"/>
    <cellStyle name="Commentaire 4 18 8" xfId="26619" xr:uid="{00000000-0005-0000-0000-0000332F0000}"/>
    <cellStyle name="Commentaire 4 19" xfId="6145" xr:uid="{00000000-0005-0000-0000-0000342F0000}"/>
    <cellStyle name="Commentaire 4 19 2" xfId="6146" xr:uid="{00000000-0005-0000-0000-0000352F0000}"/>
    <cellStyle name="Commentaire 4 19 2 2" xfId="26627" xr:uid="{00000000-0005-0000-0000-0000362F0000}"/>
    <cellStyle name="Commentaire 4 19 3" xfId="26626" xr:uid="{00000000-0005-0000-0000-0000372F0000}"/>
    <cellStyle name="Commentaire 4 2" xfId="6147" xr:uid="{00000000-0005-0000-0000-0000382F0000}"/>
    <cellStyle name="Commentaire 4 2 10" xfId="6148" xr:uid="{00000000-0005-0000-0000-0000392F0000}"/>
    <cellStyle name="Commentaire 4 2 10 10" xfId="6149" xr:uid="{00000000-0005-0000-0000-00003A2F0000}"/>
    <cellStyle name="Commentaire 4 2 10 10 2" xfId="26629" xr:uid="{00000000-0005-0000-0000-00003B2F0000}"/>
    <cellStyle name="Commentaire 4 2 10 11" xfId="6150" xr:uid="{00000000-0005-0000-0000-00003C2F0000}"/>
    <cellStyle name="Commentaire 4 2 10 11 2" xfId="26630" xr:uid="{00000000-0005-0000-0000-00003D2F0000}"/>
    <cellStyle name="Commentaire 4 2 10 12" xfId="26628" xr:uid="{00000000-0005-0000-0000-00003E2F0000}"/>
    <cellStyle name="Commentaire 4 2 10 2" xfId="6151" xr:uid="{00000000-0005-0000-0000-00003F2F0000}"/>
    <cellStyle name="Commentaire 4 2 10 2 2" xfId="6152" xr:uid="{00000000-0005-0000-0000-0000402F0000}"/>
    <cellStyle name="Commentaire 4 2 10 2 2 2" xfId="26632" xr:uid="{00000000-0005-0000-0000-0000412F0000}"/>
    <cellStyle name="Commentaire 4 2 10 2 3" xfId="6153" xr:uid="{00000000-0005-0000-0000-0000422F0000}"/>
    <cellStyle name="Commentaire 4 2 10 2 3 2" xfId="26633" xr:uid="{00000000-0005-0000-0000-0000432F0000}"/>
    <cellStyle name="Commentaire 4 2 10 2 4" xfId="6154" xr:uid="{00000000-0005-0000-0000-0000442F0000}"/>
    <cellStyle name="Commentaire 4 2 10 2 4 2" xfId="26634" xr:uid="{00000000-0005-0000-0000-0000452F0000}"/>
    <cellStyle name="Commentaire 4 2 10 2 5" xfId="6155" xr:uid="{00000000-0005-0000-0000-0000462F0000}"/>
    <cellStyle name="Commentaire 4 2 10 2 5 2" xfId="26635" xr:uid="{00000000-0005-0000-0000-0000472F0000}"/>
    <cellStyle name="Commentaire 4 2 10 2 6" xfId="6156" xr:uid="{00000000-0005-0000-0000-0000482F0000}"/>
    <cellStyle name="Commentaire 4 2 10 2 6 2" xfId="26636" xr:uid="{00000000-0005-0000-0000-0000492F0000}"/>
    <cellStyle name="Commentaire 4 2 10 2 7" xfId="6157" xr:uid="{00000000-0005-0000-0000-00004A2F0000}"/>
    <cellStyle name="Commentaire 4 2 10 2 7 2" xfId="26637" xr:uid="{00000000-0005-0000-0000-00004B2F0000}"/>
    <cellStyle name="Commentaire 4 2 10 2 8" xfId="6158" xr:uid="{00000000-0005-0000-0000-00004C2F0000}"/>
    <cellStyle name="Commentaire 4 2 10 2 8 2" xfId="26638" xr:uid="{00000000-0005-0000-0000-00004D2F0000}"/>
    <cellStyle name="Commentaire 4 2 10 2 9" xfId="26631" xr:uid="{00000000-0005-0000-0000-00004E2F0000}"/>
    <cellStyle name="Commentaire 4 2 10 3" xfId="6159" xr:uid="{00000000-0005-0000-0000-00004F2F0000}"/>
    <cellStyle name="Commentaire 4 2 10 3 2" xfId="6160" xr:uid="{00000000-0005-0000-0000-0000502F0000}"/>
    <cellStyle name="Commentaire 4 2 10 3 2 2" xfId="26640" xr:uid="{00000000-0005-0000-0000-0000512F0000}"/>
    <cellStyle name="Commentaire 4 2 10 3 3" xfId="6161" xr:uid="{00000000-0005-0000-0000-0000522F0000}"/>
    <cellStyle name="Commentaire 4 2 10 3 3 2" xfId="26641" xr:uid="{00000000-0005-0000-0000-0000532F0000}"/>
    <cellStyle name="Commentaire 4 2 10 3 4" xfId="6162" xr:uid="{00000000-0005-0000-0000-0000542F0000}"/>
    <cellStyle name="Commentaire 4 2 10 3 4 2" xfId="26642" xr:uid="{00000000-0005-0000-0000-0000552F0000}"/>
    <cellStyle name="Commentaire 4 2 10 3 5" xfId="6163" xr:uid="{00000000-0005-0000-0000-0000562F0000}"/>
    <cellStyle name="Commentaire 4 2 10 3 5 2" xfId="26643" xr:uid="{00000000-0005-0000-0000-0000572F0000}"/>
    <cellStyle name="Commentaire 4 2 10 3 6" xfId="6164" xr:uid="{00000000-0005-0000-0000-0000582F0000}"/>
    <cellStyle name="Commentaire 4 2 10 3 6 2" xfId="26644" xr:uid="{00000000-0005-0000-0000-0000592F0000}"/>
    <cellStyle name="Commentaire 4 2 10 3 7" xfId="6165" xr:uid="{00000000-0005-0000-0000-00005A2F0000}"/>
    <cellStyle name="Commentaire 4 2 10 3 7 2" xfId="26645" xr:uid="{00000000-0005-0000-0000-00005B2F0000}"/>
    <cellStyle name="Commentaire 4 2 10 3 8" xfId="26639" xr:uid="{00000000-0005-0000-0000-00005C2F0000}"/>
    <cellStyle name="Commentaire 4 2 10 4" xfId="6166" xr:uid="{00000000-0005-0000-0000-00005D2F0000}"/>
    <cellStyle name="Commentaire 4 2 10 4 2" xfId="6167" xr:uid="{00000000-0005-0000-0000-00005E2F0000}"/>
    <cellStyle name="Commentaire 4 2 10 4 2 2" xfId="26647" xr:uid="{00000000-0005-0000-0000-00005F2F0000}"/>
    <cellStyle name="Commentaire 4 2 10 4 3" xfId="26646" xr:uid="{00000000-0005-0000-0000-0000602F0000}"/>
    <cellStyle name="Commentaire 4 2 10 5" xfId="6168" xr:uid="{00000000-0005-0000-0000-0000612F0000}"/>
    <cellStyle name="Commentaire 4 2 10 5 2" xfId="26648" xr:uid="{00000000-0005-0000-0000-0000622F0000}"/>
    <cellStyle name="Commentaire 4 2 10 6" xfId="6169" xr:uid="{00000000-0005-0000-0000-0000632F0000}"/>
    <cellStyle name="Commentaire 4 2 10 6 2" xfId="26649" xr:uid="{00000000-0005-0000-0000-0000642F0000}"/>
    <cellStyle name="Commentaire 4 2 10 7" xfId="6170" xr:uid="{00000000-0005-0000-0000-0000652F0000}"/>
    <cellStyle name="Commentaire 4 2 10 7 2" xfId="26650" xr:uid="{00000000-0005-0000-0000-0000662F0000}"/>
    <cellStyle name="Commentaire 4 2 10 8" xfId="6171" xr:uid="{00000000-0005-0000-0000-0000672F0000}"/>
    <cellStyle name="Commentaire 4 2 10 8 2" xfId="26651" xr:uid="{00000000-0005-0000-0000-0000682F0000}"/>
    <cellStyle name="Commentaire 4 2 10 9" xfId="6172" xr:uid="{00000000-0005-0000-0000-0000692F0000}"/>
    <cellStyle name="Commentaire 4 2 10 9 2" xfId="26652" xr:uid="{00000000-0005-0000-0000-00006A2F0000}"/>
    <cellStyle name="Commentaire 4 2 11" xfId="6173" xr:uid="{00000000-0005-0000-0000-00006B2F0000}"/>
    <cellStyle name="Commentaire 4 2 11 10" xfId="6174" xr:uid="{00000000-0005-0000-0000-00006C2F0000}"/>
    <cellStyle name="Commentaire 4 2 11 10 2" xfId="26654" xr:uid="{00000000-0005-0000-0000-00006D2F0000}"/>
    <cellStyle name="Commentaire 4 2 11 11" xfId="6175" xr:uid="{00000000-0005-0000-0000-00006E2F0000}"/>
    <cellStyle name="Commentaire 4 2 11 11 2" xfId="26655" xr:uid="{00000000-0005-0000-0000-00006F2F0000}"/>
    <cellStyle name="Commentaire 4 2 11 12" xfId="26653" xr:uid="{00000000-0005-0000-0000-0000702F0000}"/>
    <cellStyle name="Commentaire 4 2 11 2" xfId="6176" xr:uid="{00000000-0005-0000-0000-0000712F0000}"/>
    <cellStyle name="Commentaire 4 2 11 2 2" xfId="6177" xr:uid="{00000000-0005-0000-0000-0000722F0000}"/>
    <cellStyle name="Commentaire 4 2 11 2 2 2" xfId="26657" xr:uid="{00000000-0005-0000-0000-0000732F0000}"/>
    <cellStyle name="Commentaire 4 2 11 2 3" xfId="6178" xr:uid="{00000000-0005-0000-0000-0000742F0000}"/>
    <cellStyle name="Commentaire 4 2 11 2 3 2" xfId="26658" xr:uid="{00000000-0005-0000-0000-0000752F0000}"/>
    <cellStyle name="Commentaire 4 2 11 2 4" xfId="6179" xr:uid="{00000000-0005-0000-0000-0000762F0000}"/>
    <cellStyle name="Commentaire 4 2 11 2 4 2" xfId="26659" xr:uid="{00000000-0005-0000-0000-0000772F0000}"/>
    <cellStyle name="Commentaire 4 2 11 2 5" xfId="6180" xr:uid="{00000000-0005-0000-0000-0000782F0000}"/>
    <cellStyle name="Commentaire 4 2 11 2 5 2" xfId="26660" xr:uid="{00000000-0005-0000-0000-0000792F0000}"/>
    <cellStyle name="Commentaire 4 2 11 2 6" xfId="6181" xr:uid="{00000000-0005-0000-0000-00007A2F0000}"/>
    <cellStyle name="Commentaire 4 2 11 2 6 2" xfId="26661" xr:uid="{00000000-0005-0000-0000-00007B2F0000}"/>
    <cellStyle name="Commentaire 4 2 11 2 7" xfId="6182" xr:uid="{00000000-0005-0000-0000-00007C2F0000}"/>
    <cellStyle name="Commentaire 4 2 11 2 7 2" xfId="26662" xr:uid="{00000000-0005-0000-0000-00007D2F0000}"/>
    <cellStyle name="Commentaire 4 2 11 2 8" xfId="6183" xr:uid="{00000000-0005-0000-0000-00007E2F0000}"/>
    <cellStyle name="Commentaire 4 2 11 2 8 2" xfId="26663" xr:uid="{00000000-0005-0000-0000-00007F2F0000}"/>
    <cellStyle name="Commentaire 4 2 11 2 9" xfId="26656" xr:uid="{00000000-0005-0000-0000-0000802F0000}"/>
    <cellStyle name="Commentaire 4 2 11 3" xfId="6184" xr:uid="{00000000-0005-0000-0000-0000812F0000}"/>
    <cellStyle name="Commentaire 4 2 11 3 2" xfId="6185" xr:uid="{00000000-0005-0000-0000-0000822F0000}"/>
    <cellStyle name="Commentaire 4 2 11 3 2 2" xfId="26665" xr:uid="{00000000-0005-0000-0000-0000832F0000}"/>
    <cellStyle name="Commentaire 4 2 11 3 3" xfId="6186" xr:uid="{00000000-0005-0000-0000-0000842F0000}"/>
    <cellStyle name="Commentaire 4 2 11 3 3 2" xfId="26666" xr:uid="{00000000-0005-0000-0000-0000852F0000}"/>
    <cellStyle name="Commentaire 4 2 11 3 4" xfId="6187" xr:uid="{00000000-0005-0000-0000-0000862F0000}"/>
    <cellStyle name="Commentaire 4 2 11 3 4 2" xfId="26667" xr:uid="{00000000-0005-0000-0000-0000872F0000}"/>
    <cellStyle name="Commentaire 4 2 11 3 5" xfId="6188" xr:uid="{00000000-0005-0000-0000-0000882F0000}"/>
    <cellStyle name="Commentaire 4 2 11 3 5 2" xfId="26668" xr:uid="{00000000-0005-0000-0000-0000892F0000}"/>
    <cellStyle name="Commentaire 4 2 11 3 6" xfId="6189" xr:uid="{00000000-0005-0000-0000-00008A2F0000}"/>
    <cellStyle name="Commentaire 4 2 11 3 6 2" xfId="26669" xr:uid="{00000000-0005-0000-0000-00008B2F0000}"/>
    <cellStyle name="Commentaire 4 2 11 3 7" xfId="6190" xr:uid="{00000000-0005-0000-0000-00008C2F0000}"/>
    <cellStyle name="Commentaire 4 2 11 3 7 2" xfId="26670" xr:uid="{00000000-0005-0000-0000-00008D2F0000}"/>
    <cellStyle name="Commentaire 4 2 11 3 8" xfId="26664" xr:uid="{00000000-0005-0000-0000-00008E2F0000}"/>
    <cellStyle name="Commentaire 4 2 11 4" xfId="6191" xr:uid="{00000000-0005-0000-0000-00008F2F0000}"/>
    <cellStyle name="Commentaire 4 2 11 4 2" xfId="6192" xr:uid="{00000000-0005-0000-0000-0000902F0000}"/>
    <cellStyle name="Commentaire 4 2 11 4 2 2" xfId="26672" xr:uid="{00000000-0005-0000-0000-0000912F0000}"/>
    <cellStyle name="Commentaire 4 2 11 4 3" xfId="26671" xr:uid="{00000000-0005-0000-0000-0000922F0000}"/>
    <cellStyle name="Commentaire 4 2 11 5" xfId="6193" xr:uid="{00000000-0005-0000-0000-0000932F0000}"/>
    <cellStyle name="Commentaire 4 2 11 5 2" xfId="26673" xr:uid="{00000000-0005-0000-0000-0000942F0000}"/>
    <cellStyle name="Commentaire 4 2 11 6" xfId="6194" xr:uid="{00000000-0005-0000-0000-0000952F0000}"/>
    <cellStyle name="Commentaire 4 2 11 6 2" xfId="26674" xr:uid="{00000000-0005-0000-0000-0000962F0000}"/>
    <cellStyle name="Commentaire 4 2 11 7" xfId="6195" xr:uid="{00000000-0005-0000-0000-0000972F0000}"/>
    <cellStyle name="Commentaire 4 2 11 7 2" xfId="26675" xr:uid="{00000000-0005-0000-0000-0000982F0000}"/>
    <cellStyle name="Commentaire 4 2 11 8" xfId="6196" xr:uid="{00000000-0005-0000-0000-0000992F0000}"/>
    <cellStyle name="Commentaire 4 2 11 8 2" xfId="26676" xr:uid="{00000000-0005-0000-0000-00009A2F0000}"/>
    <cellStyle name="Commentaire 4 2 11 9" xfId="6197" xr:uid="{00000000-0005-0000-0000-00009B2F0000}"/>
    <cellStyle name="Commentaire 4 2 11 9 2" xfId="26677" xr:uid="{00000000-0005-0000-0000-00009C2F0000}"/>
    <cellStyle name="Commentaire 4 2 12" xfId="6198" xr:uid="{00000000-0005-0000-0000-00009D2F0000}"/>
    <cellStyle name="Commentaire 4 2 12 10" xfId="6199" xr:uid="{00000000-0005-0000-0000-00009E2F0000}"/>
    <cellStyle name="Commentaire 4 2 12 10 2" xfId="26679" xr:uid="{00000000-0005-0000-0000-00009F2F0000}"/>
    <cellStyle name="Commentaire 4 2 12 11" xfId="6200" xr:uid="{00000000-0005-0000-0000-0000A02F0000}"/>
    <cellStyle name="Commentaire 4 2 12 11 2" xfId="26680" xr:uid="{00000000-0005-0000-0000-0000A12F0000}"/>
    <cellStyle name="Commentaire 4 2 12 12" xfId="26678" xr:uid="{00000000-0005-0000-0000-0000A22F0000}"/>
    <cellStyle name="Commentaire 4 2 12 2" xfId="6201" xr:uid="{00000000-0005-0000-0000-0000A32F0000}"/>
    <cellStyle name="Commentaire 4 2 12 2 2" xfId="6202" xr:uid="{00000000-0005-0000-0000-0000A42F0000}"/>
    <cellStyle name="Commentaire 4 2 12 2 2 2" xfId="26682" xr:uid="{00000000-0005-0000-0000-0000A52F0000}"/>
    <cellStyle name="Commentaire 4 2 12 2 3" xfId="6203" xr:uid="{00000000-0005-0000-0000-0000A62F0000}"/>
    <cellStyle name="Commentaire 4 2 12 2 3 2" xfId="26683" xr:uid="{00000000-0005-0000-0000-0000A72F0000}"/>
    <cellStyle name="Commentaire 4 2 12 2 4" xfId="6204" xr:uid="{00000000-0005-0000-0000-0000A82F0000}"/>
    <cellStyle name="Commentaire 4 2 12 2 4 2" xfId="26684" xr:uid="{00000000-0005-0000-0000-0000A92F0000}"/>
    <cellStyle name="Commentaire 4 2 12 2 5" xfId="6205" xr:uid="{00000000-0005-0000-0000-0000AA2F0000}"/>
    <cellStyle name="Commentaire 4 2 12 2 5 2" xfId="26685" xr:uid="{00000000-0005-0000-0000-0000AB2F0000}"/>
    <cellStyle name="Commentaire 4 2 12 2 6" xfId="6206" xr:uid="{00000000-0005-0000-0000-0000AC2F0000}"/>
    <cellStyle name="Commentaire 4 2 12 2 6 2" xfId="26686" xr:uid="{00000000-0005-0000-0000-0000AD2F0000}"/>
    <cellStyle name="Commentaire 4 2 12 2 7" xfId="6207" xr:uid="{00000000-0005-0000-0000-0000AE2F0000}"/>
    <cellStyle name="Commentaire 4 2 12 2 7 2" xfId="26687" xr:uid="{00000000-0005-0000-0000-0000AF2F0000}"/>
    <cellStyle name="Commentaire 4 2 12 2 8" xfId="6208" xr:uid="{00000000-0005-0000-0000-0000B02F0000}"/>
    <cellStyle name="Commentaire 4 2 12 2 8 2" xfId="26688" xr:uid="{00000000-0005-0000-0000-0000B12F0000}"/>
    <cellStyle name="Commentaire 4 2 12 2 9" xfId="26681" xr:uid="{00000000-0005-0000-0000-0000B22F0000}"/>
    <cellStyle name="Commentaire 4 2 12 3" xfId="6209" xr:uid="{00000000-0005-0000-0000-0000B32F0000}"/>
    <cellStyle name="Commentaire 4 2 12 3 2" xfId="6210" xr:uid="{00000000-0005-0000-0000-0000B42F0000}"/>
    <cellStyle name="Commentaire 4 2 12 3 2 2" xfId="26690" xr:uid="{00000000-0005-0000-0000-0000B52F0000}"/>
    <cellStyle name="Commentaire 4 2 12 3 3" xfId="6211" xr:uid="{00000000-0005-0000-0000-0000B62F0000}"/>
    <cellStyle name="Commentaire 4 2 12 3 3 2" xfId="26691" xr:uid="{00000000-0005-0000-0000-0000B72F0000}"/>
    <cellStyle name="Commentaire 4 2 12 3 4" xfId="6212" xr:uid="{00000000-0005-0000-0000-0000B82F0000}"/>
    <cellStyle name="Commentaire 4 2 12 3 4 2" xfId="26692" xr:uid="{00000000-0005-0000-0000-0000B92F0000}"/>
    <cellStyle name="Commentaire 4 2 12 3 5" xfId="6213" xr:uid="{00000000-0005-0000-0000-0000BA2F0000}"/>
    <cellStyle name="Commentaire 4 2 12 3 5 2" xfId="26693" xr:uid="{00000000-0005-0000-0000-0000BB2F0000}"/>
    <cellStyle name="Commentaire 4 2 12 3 6" xfId="6214" xr:uid="{00000000-0005-0000-0000-0000BC2F0000}"/>
    <cellStyle name="Commentaire 4 2 12 3 6 2" xfId="26694" xr:uid="{00000000-0005-0000-0000-0000BD2F0000}"/>
    <cellStyle name="Commentaire 4 2 12 3 7" xfId="6215" xr:uid="{00000000-0005-0000-0000-0000BE2F0000}"/>
    <cellStyle name="Commentaire 4 2 12 3 7 2" xfId="26695" xr:uid="{00000000-0005-0000-0000-0000BF2F0000}"/>
    <cellStyle name="Commentaire 4 2 12 3 8" xfId="26689" xr:uid="{00000000-0005-0000-0000-0000C02F0000}"/>
    <cellStyle name="Commentaire 4 2 12 4" xfId="6216" xr:uid="{00000000-0005-0000-0000-0000C12F0000}"/>
    <cellStyle name="Commentaire 4 2 12 4 2" xfId="6217" xr:uid="{00000000-0005-0000-0000-0000C22F0000}"/>
    <cellStyle name="Commentaire 4 2 12 4 2 2" xfId="26697" xr:uid="{00000000-0005-0000-0000-0000C32F0000}"/>
    <cellStyle name="Commentaire 4 2 12 4 3" xfId="26696" xr:uid="{00000000-0005-0000-0000-0000C42F0000}"/>
    <cellStyle name="Commentaire 4 2 12 5" xfId="6218" xr:uid="{00000000-0005-0000-0000-0000C52F0000}"/>
    <cellStyle name="Commentaire 4 2 12 5 2" xfId="26698" xr:uid="{00000000-0005-0000-0000-0000C62F0000}"/>
    <cellStyle name="Commentaire 4 2 12 6" xfId="6219" xr:uid="{00000000-0005-0000-0000-0000C72F0000}"/>
    <cellStyle name="Commentaire 4 2 12 6 2" xfId="26699" xr:uid="{00000000-0005-0000-0000-0000C82F0000}"/>
    <cellStyle name="Commentaire 4 2 12 7" xfId="6220" xr:uid="{00000000-0005-0000-0000-0000C92F0000}"/>
    <cellStyle name="Commentaire 4 2 12 7 2" xfId="26700" xr:uid="{00000000-0005-0000-0000-0000CA2F0000}"/>
    <cellStyle name="Commentaire 4 2 12 8" xfId="6221" xr:uid="{00000000-0005-0000-0000-0000CB2F0000}"/>
    <cellStyle name="Commentaire 4 2 12 8 2" xfId="26701" xr:uid="{00000000-0005-0000-0000-0000CC2F0000}"/>
    <cellStyle name="Commentaire 4 2 12 9" xfId="6222" xr:uid="{00000000-0005-0000-0000-0000CD2F0000}"/>
    <cellStyle name="Commentaire 4 2 12 9 2" xfId="26702" xr:uid="{00000000-0005-0000-0000-0000CE2F0000}"/>
    <cellStyle name="Commentaire 4 2 13" xfId="6223" xr:uid="{00000000-0005-0000-0000-0000CF2F0000}"/>
    <cellStyle name="Commentaire 4 2 13 10" xfId="6224" xr:uid="{00000000-0005-0000-0000-0000D02F0000}"/>
    <cellStyle name="Commentaire 4 2 13 10 2" xfId="26704" xr:uid="{00000000-0005-0000-0000-0000D12F0000}"/>
    <cellStyle name="Commentaire 4 2 13 11" xfId="6225" xr:uid="{00000000-0005-0000-0000-0000D22F0000}"/>
    <cellStyle name="Commentaire 4 2 13 11 2" xfId="26705" xr:uid="{00000000-0005-0000-0000-0000D32F0000}"/>
    <cellStyle name="Commentaire 4 2 13 12" xfId="26703" xr:uid="{00000000-0005-0000-0000-0000D42F0000}"/>
    <cellStyle name="Commentaire 4 2 13 2" xfId="6226" xr:uid="{00000000-0005-0000-0000-0000D52F0000}"/>
    <cellStyle name="Commentaire 4 2 13 2 2" xfId="6227" xr:uid="{00000000-0005-0000-0000-0000D62F0000}"/>
    <cellStyle name="Commentaire 4 2 13 2 2 2" xfId="26707" xr:uid="{00000000-0005-0000-0000-0000D72F0000}"/>
    <cellStyle name="Commentaire 4 2 13 2 3" xfId="6228" xr:uid="{00000000-0005-0000-0000-0000D82F0000}"/>
    <cellStyle name="Commentaire 4 2 13 2 3 2" xfId="26708" xr:uid="{00000000-0005-0000-0000-0000D92F0000}"/>
    <cellStyle name="Commentaire 4 2 13 2 4" xfId="6229" xr:uid="{00000000-0005-0000-0000-0000DA2F0000}"/>
    <cellStyle name="Commentaire 4 2 13 2 4 2" xfId="26709" xr:uid="{00000000-0005-0000-0000-0000DB2F0000}"/>
    <cellStyle name="Commentaire 4 2 13 2 5" xfId="6230" xr:uid="{00000000-0005-0000-0000-0000DC2F0000}"/>
    <cellStyle name="Commentaire 4 2 13 2 5 2" xfId="26710" xr:uid="{00000000-0005-0000-0000-0000DD2F0000}"/>
    <cellStyle name="Commentaire 4 2 13 2 6" xfId="6231" xr:uid="{00000000-0005-0000-0000-0000DE2F0000}"/>
    <cellStyle name="Commentaire 4 2 13 2 6 2" xfId="26711" xr:uid="{00000000-0005-0000-0000-0000DF2F0000}"/>
    <cellStyle name="Commentaire 4 2 13 2 7" xfId="6232" xr:uid="{00000000-0005-0000-0000-0000E02F0000}"/>
    <cellStyle name="Commentaire 4 2 13 2 7 2" xfId="26712" xr:uid="{00000000-0005-0000-0000-0000E12F0000}"/>
    <cellStyle name="Commentaire 4 2 13 2 8" xfId="6233" xr:uid="{00000000-0005-0000-0000-0000E22F0000}"/>
    <cellStyle name="Commentaire 4 2 13 2 8 2" xfId="26713" xr:uid="{00000000-0005-0000-0000-0000E32F0000}"/>
    <cellStyle name="Commentaire 4 2 13 2 9" xfId="26706" xr:uid="{00000000-0005-0000-0000-0000E42F0000}"/>
    <cellStyle name="Commentaire 4 2 13 3" xfId="6234" xr:uid="{00000000-0005-0000-0000-0000E52F0000}"/>
    <cellStyle name="Commentaire 4 2 13 3 2" xfId="6235" xr:uid="{00000000-0005-0000-0000-0000E62F0000}"/>
    <cellStyle name="Commentaire 4 2 13 3 2 2" xfId="26715" xr:uid="{00000000-0005-0000-0000-0000E72F0000}"/>
    <cellStyle name="Commentaire 4 2 13 3 3" xfId="6236" xr:uid="{00000000-0005-0000-0000-0000E82F0000}"/>
    <cellStyle name="Commentaire 4 2 13 3 3 2" xfId="26716" xr:uid="{00000000-0005-0000-0000-0000E92F0000}"/>
    <cellStyle name="Commentaire 4 2 13 3 4" xfId="6237" xr:uid="{00000000-0005-0000-0000-0000EA2F0000}"/>
    <cellStyle name="Commentaire 4 2 13 3 4 2" xfId="26717" xr:uid="{00000000-0005-0000-0000-0000EB2F0000}"/>
    <cellStyle name="Commentaire 4 2 13 3 5" xfId="6238" xr:uid="{00000000-0005-0000-0000-0000EC2F0000}"/>
    <cellStyle name="Commentaire 4 2 13 3 5 2" xfId="26718" xr:uid="{00000000-0005-0000-0000-0000ED2F0000}"/>
    <cellStyle name="Commentaire 4 2 13 3 6" xfId="6239" xr:uid="{00000000-0005-0000-0000-0000EE2F0000}"/>
    <cellStyle name="Commentaire 4 2 13 3 6 2" xfId="26719" xr:uid="{00000000-0005-0000-0000-0000EF2F0000}"/>
    <cellStyle name="Commentaire 4 2 13 3 7" xfId="6240" xr:uid="{00000000-0005-0000-0000-0000F02F0000}"/>
    <cellStyle name="Commentaire 4 2 13 3 7 2" xfId="26720" xr:uid="{00000000-0005-0000-0000-0000F12F0000}"/>
    <cellStyle name="Commentaire 4 2 13 3 8" xfId="26714" xr:uid="{00000000-0005-0000-0000-0000F22F0000}"/>
    <cellStyle name="Commentaire 4 2 13 4" xfId="6241" xr:uid="{00000000-0005-0000-0000-0000F32F0000}"/>
    <cellStyle name="Commentaire 4 2 13 4 2" xfId="6242" xr:uid="{00000000-0005-0000-0000-0000F42F0000}"/>
    <cellStyle name="Commentaire 4 2 13 4 2 2" xfId="26722" xr:uid="{00000000-0005-0000-0000-0000F52F0000}"/>
    <cellStyle name="Commentaire 4 2 13 4 3" xfId="26721" xr:uid="{00000000-0005-0000-0000-0000F62F0000}"/>
    <cellStyle name="Commentaire 4 2 13 5" xfId="6243" xr:uid="{00000000-0005-0000-0000-0000F72F0000}"/>
    <cellStyle name="Commentaire 4 2 13 5 2" xfId="26723" xr:uid="{00000000-0005-0000-0000-0000F82F0000}"/>
    <cellStyle name="Commentaire 4 2 13 6" xfId="6244" xr:uid="{00000000-0005-0000-0000-0000F92F0000}"/>
    <cellStyle name="Commentaire 4 2 13 6 2" xfId="26724" xr:uid="{00000000-0005-0000-0000-0000FA2F0000}"/>
    <cellStyle name="Commentaire 4 2 13 7" xfId="6245" xr:uid="{00000000-0005-0000-0000-0000FB2F0000}"/>
    <cellStyle name="Commentaire 4 2 13 7 2" xfId="26725" xr:uid="{00000000-0005-0000-0000-0000FC2F0000}"/>
    <cellStyle name="Commentaire 4 2 13 8" xfId="6246" xr:uid="{00000000-0005-0000-0000-0000FD2F0000}"/>
    <cellStyle name="Commentaire 4 2 13 8 2" xfId="26726" xr:uid="{00000000-0005-0000-0000-0000FE2F0000}"/>
    <cellStyle name="Commentaire 4 2 13 9" xfId="6247" xr:uid="{00000000-0005-0000-0000-0000FF2F0000}"/>
    <cellStyle name="Commentaire 4 2 13 9 2" xfId="26727" xr:uid="{00000000-0005-0000-0000-000000300000}"/>
    <cellStyle name="Commentaire 4 2 14" xfId="6248" xr:uid="{00000000-0005-0000-0000-000001300000}"/>
    <cellStyle name="Commentaire 4 2 14 10" xfId="6249" xr:uid="{00000000-0005-0000-0000-000002300000}"/>
    <cellStyle name="Commentaire 4 2 14 10 2" xfId="26729" xr:uid="{00000000-0005-0000-0000-000003300000}"/>
    <cellStyle name="Commentaire 4 2 14 11" xfId="6250" xr:uid="{00000000-0005-0000-0000-000004300000}"/>
    <cellStyle name="Commentaire 4 2 14 11 2" xfId="26730" xr:uid="{00000000-0005-0000-0000-000005300000}"/>
    <cellStyle name="Commentaire 4 2 14 12" xfId="26728" xr:uid="{00000000-0005-0000-0000-000006300000}"/>
    <cellStyle name="Commentaire 4 2 14 2" xfId="6251" xr:uid="{00000000-0005-0000-0000-000007300000}"/>
    <cellStyle name="Commentaire 4 2 14 2 2" xfId="6252" xr:uid="{00000000-0005-0000-0000-000008300000}"/>
    <cellStyle name="Commentaire 4 2 14 2 2 2" xfId="26732" xr:uid="{00000000-0005-0000-0000-000009300000}"/>
    <cellStyle name="Commentaire 4 2 14 2 3" xfId="6253" xr:uid="{00000000-0005-0000-0000-00000A300000}"/>
    <cellStyle name="Commentaire 4 2 14 2 3 2" xfId="26733" xr:uid="{00000000-0005-0000-0000-00000B300000}"/>
    <cellStyle name="Commentaire 4 2 14 2 4" xfId="6254" xr:uid="{00000000-0005-0000-0000-00000C300000}"/>
    <cellStyle name="Commentaire 4 2 14 2 4 2" xfId="26734" xr:uid="{00000000-0005-0000-0000-00000D300000}"/>
    <cellStyle name="Commentaire 4 2 14 2 5" xfId="6255" xr:uid="{00000000-0005-0000-0000-00000E300000}"/>
    <cellStyle name="Commentaire 4 2 14 2 5 2" xfId="26735" xr:uid="{00000000-0005-0000-0000-00000F300000}"/>
    <cellStyle name="Commentaire 4 2 14 2 6" xfId="6256" xr:uid="{00000000-0005-0000-0000-000010300000}"/>
    <cellStyle name="Commentaire 4 2 14 2 6 2" xfId="26736" xr:uid="{00000000-0005-0000-0000-000011300000}"/>
    <cellStyle name="Commentaire 4 2 14 2 7" xfId="6257" xr:uid="{00000000-0005-0000-0000-000012300000}"/>
    <cellStyle name="Commentaire 4 2 14 2 7 2" xfId="26737" xr:uid="{00000000-0005-0000-0000-000013300000}"/>
    <cellStyle name="Commentaire 4 2 14 2 8" xfId="6258" xr:uid="{00000000-0005-0000-0000-000014300000}"/>
    <cellStyle name="Commentaire 4 2 14 2 8 2" xfId="26738" xr:uid="{00000000-0005-0000-0000-000015300000}"/>
    <cellStyle name="Commentaire 4 2 14 2 9" xfId="26731" xr:uid="{00000000-0005-0000-0000-000016300000}"/>
    <cellStyle name="Commentaire 4 2 14 3" xfId="6259" xr:uid="{00000000-0005-0000-0000-000017300000}"/>
    <cellStyle name="Commentaire 4 2 14 3 2" xfId="6260" xr:uid="{00000000-0005-0000-0000-000018300000}"/>
    <cellStyle name="Commentaire 4 2 14 3 2 2" xfId="26740" xr:uid="{00000000-0005-0000-0000-000019300000}"/>
    <cellStyle name="Commentaire 4 2 14 3 3" xfId="6261" xr:uid="{00000000-0005-0000-0000-00001A300000}"/>
    <cellStyle name="Commentaire 4 2 14 3 3 2" xfId="26741" xr:uid="{00000000-0005-0000-0000-00001B300000}"/>
    <cellStyle name="Commentaire 4 2 14 3 4" xfId="6262" xr:uid="{00000000-0005-0000-0000-00001C300000}"/>
    <cellStyle name="Commentaire 4 2 14 3 4 2" xfId="26742" xr:uid="{00000000-0005-0000-0000-00001D300000}"/>
    <cellStyle name="Commentaire 4 2 14 3 5" xfId="6263" xr:uid="{00000000-0005-0000-0000-00001E300000}"/>
    <cellStyle name="Commentaire 4 2 14 3 5 2" xfId="26743" xr:uid="{00000000-0005-0000-0000-00001F300000}"/>
    <cellStyle name="Commentaire 4 2 14 3 6" xfId="6264" xr:uid="{00000000-0005-0000-0000-000020300000}"/>
    <cellStyle name="Commentaire 4 2 14 3 6 2" xfId="26744" xr:uid="{00000000-0005-0000-0000-000021300000}"/>
    <cellStyle name="Commentaire 4 2 14 3 7" xfId="6265" xr:uid="{00000000-0005-0000-0000-000022300000}"/>
    <cellStyle name="Commentaire 4 2 14 3 7 2" xfId="26745" xr:uid="{00000000-0005-0000-0000-000023300000}"/>
    <cellStyle name="Commentaire 4 2 14 3 8" xfId="26739" xr:uid="{00000000-0005-0000-0000-000024300000}"/>
    <cellStyle name="Commentaire 4 2 14 4" xfId="6266" xr:uid="{00000000-0005-0000-0000-000025300000}"/>
    <cellStyle name="Commentaire 4 2 14 4 2" xfId="6267" xr:uid="{00000000-0005-0000-0000-000026300000}"/>
    <cellStyle name="Commentaire 4 2 14 4 2 2" xfId="26747" xr:uid="{00000000-0005-0000-0000-000027300000}"/>
    <cellStyle name="Commentaire 4 2 14 4 3" xfId="26746" xr:uid="{00000000-0005-0000-0000-000028300000}"/>
    <cellStyle name="Commentaire 4 2 14 5" xfId="6268" xr:uid="{00000000-0005-0000-0000-000029300000}"/>
    <cellStyle name="Commentaire 4 2 14 5 2" xfId="26748" xr:uid="{00000000-0005-0000-0000-00002A300000}"/>
    <cellStyle name="Commentaire 4 2 14 6" xfId="6269" xr:uid="{00000000-0005-0000-0000-00002B300000}"/>
    <cellStyle name="Commentaire 4 2 14 6 2" xfId="26749" xr:uid="{00000000-0005-0000-0000-00002C300000}"/>
    <cellStyle name="Commentaire 4 2 14 7" xfId="6270" xr:uid="{00000000-0005-0000-0000-00002D300000}"/>
    <cellStyle name="Commentaire 4 2 14 7 2" xfId="26750" xr:uid="{00000000-0005-0000-0000-00002E300000}"/>
    <cellStyle name="Commentaire 4 2 14 8" xfId="6271" xr:uid="{00000000-0005-0000-0000-00002F300000}"/>
    <cellStyle name="Commentaire 4 2 14 8 2" xfId="26751" xr:uid="{00000000-0005-0000-0000-000030300000}"/>
    <cellStyle name="Commentaire 4 2 14 9" xfId="6272" xr:uid="{00000000-0005-0000-0000-000031300000}"/>
    <cellStyle name="Commentaire 4 2 14 9 2" xfId="26752" xr:uid="{00000000-0005-0000-0000-000032300000}"/>
    <cellStyle name="Commentaire 4 2 15" xfId="6273" xr:uid="{00000000-0005-0000-0000-000033300000}"/>
    <cellStyle name="Commentaire 4 2 15 10" xfId="6274" xr:uid="{00000000-0005-0000-0000-000034300000}"/>
    <cellStyle name="Commentaire 4 2 15 10 2" xfId="26754" xr:uid="{00000000-0005-0000-0000-000035300000}"/>
    <cellStyle name="Commentaire 4 2 15 11" xfId="6275" xr:uid="{00000000-0005-0000-0000-000036300000}"/>
    <cellStyle name="Commentaire 4 2 15 11 2" xfId="26755" xr:uid="{00000000-0005-0000-0000-000037300000}"/>
    <cellStyle name="Commentaire 4 2 15 12" xfId="26753" xr:uid="{00000000-0005-0000-0000-000038300000}"/>
    <cellStyle name="Commentaire 4 2 15 2" xfId="6276" xr:uid="{00000000-0005-0000-0000-000039300000}"/>
    <cellStyle name="Commentaire 4 2 15 2 2" xfId="6277" xr:uid="{00000000-0005-0000-0000-00003A300000}"/>
    <cellStyle name="Commentaire 4 2 15 2 2 2" xfId="26757" xr:uid="{00000000-0005-0000-0000-00003B300000}"/>
    <cellStyle name="Commentaire 4 2 15 2 3" xfId="6278" xr:uid="{00000000-0005-0000-0000-00003C300000}"/>
    <cellStyle name="Commentaire 4 2 15 2 3 2" xfId="26758" xr:uid="{00000000-0005-0000-0000-00003D300000}"/>
    <cellStyle name="Commentaire 4 2 15 2 4" xfId="6279" xr:uid="{00000000-0005-0000-0000-00003E300000}"/>
    <cellStyle name="Commentaire 4 2 15 2 4 2" xfId="26759" xr:uid="{00000000-0005-0000-0000-00003F300000}"/>
    <cellStyle name="Commentaire 4 2 15 2 5" xfId="6280" xr:uid="{00000000-0005-0000-0000-000040300000}"/>
    <cellStyle name="Commentaire 4 2 15 2 5 2" xfId="26760" xr:uid="{00000000-0005-0000-0000-000041300000}"/>
    <cellStyle name="Commentaire 4 2 15 2 6" xfId="6281" xr:uid="{00000000-0005-0000-0000-000042300000}"/>
    <cellStyle name="Commentaire 4 2 15 2 6 2" xfId="26761" xr:uid="{00000000-0005-0000-0000-000043300000}"/>
    <cellStyle name="Commentaire 4 2 15 2 7" xfId="6282" xr:uid="{00000000-0005-0000-0000-000044300000}"/>
    <cellStyle name="Commentaire 4 2 15 2 7 2" xfId="26762" xr:uid="{00000000-0005-0000-0000-000045300000}"/>
    <cellStyle name="Commentaire 4 2 15 2 8" xfId="6283" xr:uid="{00000000-0005-0000-0000-000046300000}"/>
    <cellStyle name="Commentaire 4 2 15 2 8 2" xfId="26763" xr:uid="{00000000-0005-0000-0000-000047300000}"/>
    <cellStyle name="Commentaire 4 2 15 2 9" xfId="26756" xr:uid="{00000000-0005-0000-0000-000048300000}"/>
    <cellStyle name="Commentaire 4 2 15 3" xfId="6284" xr:uid="{00000000-0005-0000-0000-000049300000}"/>
    <cellStyle name="Commentaire 4 2 15 3 2" xfId="6285" xr:uid="{00000000-0005-0000-0000-00004A300000}"/>
    <cellStyle name="Commentaire 4 2 15 3 2 2" xfId="26765" xr:uid="{00000000-0005-0000-0000-00004B300000}"/>
    <cellStyle name="Commentaire 4 2 15 3 3" xfId="6286" xr:uid="{00000000-0005-0000-0000-00004C300000}"/>
    <cellStyle name="Commentaire 4 2 15 3 3 2" xfId="26766" xr:uid="{00000000-0005-0000-0000-00004D300000}"/>
    <cellStyle name="Commentaire 4 2 15 3 4" xfId="6287" xr:uid="{00000000-0005-0000-0000-00004E300000}"/>
    <cellStyle name="Commentaire 4 2 15 3 4 2" xfId="26767" xr:uid="{00000000-0005-0000-0000-00004F300000}"/>
    <cellStyle name="Commentaire 4 2 15 3 5" xfId="6288" xr:uid="{00000000-0005-0000-0000-000050300000}"/>
    <cellStyle name="Commentaire 4 2 15 3 5 2" xfId="26768" xr:uid="{00000000-0005-0000-0000-000051300000}"/>
    <cellStyle name="Commentaire 4 2 15 3 6" xfId="6289" xr:uid="{00000000-0005-0000-0000-000052300000}"/>
    <cellStyle name="Commentaire 4 2 15 3 6 2" xfId="26769" xr:uid="{00000000-0005-0000-0000-000053300000}"/>
    <cellStyle name="Commentaire 4 2 15 3 7" xfId="6290" xr:uid="{00000000-0005-0000-0000-000054300000}"/>
    <cellStyle name="Commentaire 4 2 15 3 7 2" xfId="26770" xr:uid="{00000000-0005-0000-0000-000055300000}"/>
    <cellStyle name="Commentaire 4 2 15 3 8" xfId="26764" xr:uid="{00000000-0005-0000-0000-000056300000}"/>
    <cellStyle name="Commentaire 4 2 15 4" xfId="6291" xr:uid="{00000000-0005-0000-0000-000057300000}"/>
    <cellStyle name="Commentaire 4 2 15 4 2" xfId="6292" xr:uid="{00000000-0005-0000-0000-000058300000}"/>
    <cellStyle name="Commentaire 4 2 15 4 2 2" xfId="26772" xr:uid="{00000000-0005-0000-0000-000059300000}"/>
    <cellStyle name="Commentaire 4 2 15 4 3" xfId="26771" xr:uid="{00000000-0005-0000-0000-00005A300000}"/>
    <cellStyle name="Commentaire 4 2 15 5" xfId="6293" xr:uid="{00000000-0005-0000-0000-00005B300000}"/>
    <cellStyle name="Commentaire 4 2 15 5 2" xfId="26773" xr:uid="{00000000-0005-0000-0000-00005C300000}"/>
    <cellStyle name="Commentaire 4 2 15 6" xfId="6294" xr:uid="{00000000-0005-0000-0000-00005D300000}"/>
    <cellStyle name="Commentaire 4 2 15 6 2" xfId="26774" xr:uid="{00000000-0005-0000-0000-00005E300000}"/>
    <cellStyle name="Commentaire 4 2 15 7" xfId="6295" xr:uid="{00000000-0005-0000-0000-00005F300000}"/>
    <cellStyle name="Commentaire 4 2 15 7 2" xfId="26775" xr:uid="{00000000-0005-0000-0000-000060300000}"/>
    <cellStyle name="Commentaire 4 2 15 8" xfId="6296" xr:uid="{00000000-0005-0000-0000-000061300000}"/>
    <cellStyle name="Commentaire 4 2 15 8 2" xfId="26776" xr:uid="{00000000-0005-0000-0000-000062300000}"/>
    <cellStyle name="Commentaire 4 2 15 9" xfId="6297" xr:uid="{00000000-0005-0000-0000-000063300000}"/>
    <cellStyle name="Commentaire 4 2 15 9 2" xfId="26777" xr:uid="{00000000-0005-0000-0000-000064300000}"/>
    <cellStyle name="Commentaire 4 2 16" xfId="6298" xr:uid="{00000000-0005-0000-0000-000065300000}"/>
    <cellStyle name="Commentaire 4 2 16 2" xfId="6299" xr:uid="{00000000-0005-0000-0000-000066300000}"/>
    <cellStyle name="Commentaire 4 2 16 2 2" xfId="26779" xr:uid="{00000000-0005-0000-0000-000067300000}"/>
    <cellStyle name="Commentaire 4 2 16 3" xfId="6300" xr:uid="{00000000-0005-0000-0000-000068300000}"/>
    <cellStyle name="Commentaire 4 2 16 3 2" xfId="26780" xr:uid="{00000000-0005-0000-0000-000069300000}"/>
    <cellStyle name="Commentaire 4 2 16 4" xfId="6301" xr:uid="{00000000-0005-0000-0000-00006A300000}"/>
    <cellStyle name="Commentaire 4 2 16 4 2" xfId="26781" xr:uid="{00000000-0005-0000-0000-00006B300000}"/>
    <cellStyle name="Commentaire 4 2 16 5" xfId="6302" xr:uid="{00000000-0005-0000-0000-00006C300000}"/>
    <cellStyle name="Commentaire 4 2 16 5 2" xfId="26782" xr:uid="{00000000-0005-0000-0000-00006D300000}"/>
    <cellStyle name="Commentaire 4 2 16 6" xfId="6303" xr:uid="{00000000-0005-0000-0000-00006E300000}"/>
    <cellStyle name="Commentaire 4 2 16 6 2" xfId="26783" xr:uid="{00000000-0005-0000-0000-00006F300000}"/>
    <cellStyle name="Commentaire 4 2 16 7" xfId="6304" xr:uid="{00000000-0005-0000-0000-000070300000}"/>
    <cellStyle name="Commentaire 4 2 16 7 2" xfId="26784" xr:uid="{00000000-0005-0000-0000-000071300000}"/>
    <cellStyle name="Commentaire 4 2 16 8" xfId="6305" xr:uid="{00000000-0005-0000-0000-000072300000}"/>
    <cellStyle name="Commentaire 4 2 16 8 2" xfId="26785" xr:uid="{00000000-0005-0000-0000-000073300000}"/>
    <cellStyle name="Commentaire 4 2 16 9" xfId="26778" xr:uid="{00000000-0005-0000-0000-000074300000}"/>
    <cellStyle name="Commentaire 4 2 17" xfId="6306" xr:uid="{00000000-0005-0000-0000-000075300000}"/>
    <cellStyle name="Commentaire 4 2 17 2" xfId="6307" xr:uid="{00000000-0005-0000-0000-000076300000}"/>
    <cellStyle name="Commentaire 4 2 17 2 2" xfId="26787" xr:uid="{00000000-0005-0000-0000-000077300000}"/>
    <cellStyle name="Commentaire 4 2 17 3" xfId="6308" xr:uid="{00000000-0005-0000-0000-000078300000}"/>
    <cellStyle name="Commentaire 4 2 17 3 2" xfId="26788" xr:uid="{00000000-0005-0000-0000-000079300000}"/>
    <cellStyle name="Commentaire 4 2 17 4" xfId="6309" xr:uid="{00000000-0005-0000-0000-00007A300000}"/>
    <cellStyle name="Commentaire 4 2 17 4 2" xfId="26789" xr:uid="{00000000-0005-0000-0000-00007B300000}"/>
    <cellStyle name="Commentaire 4 2 17 5" xfId="6310" xr:uid="{00000000-0005-0000-0000-00007C300000}"/>
    <cellStyle name="Commentaire 4 2 17 5 2" xfId="26790" xr:uid="{00000000-0005-0000-0000-00007D300000}"/>
    <cellStyle name="Commentaire 4 2 17 6" xfId="6311" xr:uid="{00000000-0005-0000-0000-00007E300000}"/>
    <cellStyle name="Commentaire 4 2 17 6 2" xfId="26791" xr:uid="{00000000-0005-0000-0000-00007F300000}"/>
    <cellStyle name="Commentaire 4 2 17 7" xfId="6312" xr:uid="{00000000-0005-0000-0000-000080300000}"/>
    <cellStyle name="Commentaire 4 2 17 7 2" xfId="26792" xr:uid="{00000000-0005-0000-0000-000081300000}"/>
    <cellStyle name="Commentaire 4 2 17 8" xfId="26786" xr:uid="{00000000-0005-0000-0000-000082300000}"/>
    <cellStyle name="Commentaire 4 2 18" xfId="6313" xr:uid="{00000000-0005-0000-0000-000083300000}"/>
    <cellStyle name="Commentaire 4 2 18 2" xfId="6314" xr:uid="{00000000-0005-0000-0000-000084300000}"/>
    <cellStyle name="Commentaire 4 2 18 2 2" xfId="26794" xr:uid="{00000000-0005-0000-0000-000085300000}"/>
    <cellStyle name="Commentaire 4 2 18 3" xfId="26793" xr:uid="{00000000-0005-0000-0000-000086300000}"/>
    <cellStyle name="Commentaire 4 2 19" xfId="6315" xr:uid="{00000000-0005-0000-0000-000087300000}"/>
    <cellStyle name="Commentaire 4 2 19 2" xfId="26795" xr:uid="{00000000-0005-0000-0000-000088300000}"/>
    <cellStyle name="Commentaire 4 2 2" xfId="6316" xr:uid="{00000000-0005-0000-0000-000089300000}"/>
    <cellStyle name="Commentaire 4 2 2 10" xfId="6317" xr:uid="{00000000-0005-0000-0000-00008A300000}"/>
    <cellStyle name="Commentaire 4 2 2 10 2" xfId="26797" xr:uid="{00000000-0005-0000-0000-00008B300000}"/>
    <cellStyle name="Commentaire 4 2 2 11" xfId="6318" xr:uid="{00000000-0005-0000-0000-00008C300000}"/>
    <cellStyle name="Commentaire 4 2 2 11 2" xfId="26798" xr:uid="{00000000-0005-0000-0000-00008D300000}"/>
    <cellStyle name="Commentaire 4 2 2 12" xfId="6319" xr:uid="{00000000-0005-0000-0000-00008E300000}"/>
    <cellStyle name="Commentaire 4 2 2 12 2" xfId="26799" xr:uid="{00000000-0005-0000-0000-00008F300000}"/>
    <cellStyle name="Commentaire 4 2 2 13" xfId="6320" xr:uid="{00000000-0005-0000-0000-000090300000}"/>
    <cellStyle name="Commentaire 4 2 2 13 2" xfId="26800" xr:uid="{00000000-0005-0000-0000-000091300000}"/>
    <cellStyle name="Commentaire 4 2 2 14" xfId="6321" xr:uid="{00000000-0005-0000-0000-000092300000}"/>
    <cellStyle name="Commentaire 4 2 2 14 2" xfId="26801" xr:uid="{00000000-0005-0000-0000-000093300000}"/>
    <cellStyle name="Commentaire 4 2 2 15" xfId="26796" xr:uid="{00000000-0005-0000-0000-000094300000}"/>
    <cellStyle name="Commentaire 4 2 2 2" xfId="6322" xr:uid="{00000000-0005-0000-0000-000095300000}"/>
    <cellStyle name="Commentaire 4 2 2 2 10" xfId="6323" xr:uid="{00000000-0005-0000-0000-000096300000}"/>
    <cellStyle name="Commentaire 4 2 2 2 10 2" xfId="26803" xr:uid="{00000000-0005-0000-0000-000097300000}"/>
    <cellStyle name="Commentaire 4 2 2 2 11" xfId="6324" xr:uid="{00000000-0005-0000-0000-000098300000}"/>
    <cellStyle name="Commentaire 4 2 2 2 11 2" xfId="26804" xr:uid="{00000000-0005-0000-0000-000099300000}"/>
    <cellStyle name="Commentaire 4 2 2 2 12" xfId="26802" xr:uid="{00000000-0005-0000-0000-00009A300000}"/>
    <cellStyle name="Commentaire 4 2 2 2 2" xfId="6325" xr:uid="{00000000-0005-0000-0000-00009B300000}"/>
    <cellStyle name="Commentaire 4 2 2 2 2 2" xfId="6326" xr:uid="{00000000-0005-0000-0000-00009C300000}"/>
    <cellStyle name="Commentaire 4 2 2 2 2 2 2" xfId="26806" xr:uid="{00000000-0005-0000-0000-00009D300000}"/>
    <cellStyle name="Commentaire 4 2 2 2 2 3" xfId="6327" xr:uid="{00000000-0005-0000-0000-00009E300000}"/>
    <cellStyle name="Commentaire 4 2 2 2 2 3 2" xfId="26807" xr:uid="{00000000-0005-0000-0000-00009F300000}"/>
    <cellStyle name="Commentaire 4 2 2 2 2 4" xfId="6328" xr:uid="{00000000-0005-0000-0000-0000A0300000}"/>
    <cellStyle name="Commentaire 4 2 2 2 2 4 2" xfId="26808" xr:uid="{00000000-0005-0000-0000-0000A1300000}"/>
    <cellStyle name="Commentaire 4 2 2 2 2 5" xfId="6329" xr:uid="{00000000-0005-0000-0000-0000A2300000}"/>
    <cellStyle name="Commentaire 4 2 2 2 2 5 2" xfId="26809" xr:uid="{00000000-0005-0000-0000-0000A3300000}"/>
    <cellStyle name="Commentaire 4 2 2 2 2 6" xfId="6330" xr:uid="{00000000-0005-0000-0000-0000A4300000}"/>
    <cellStyle name="Commentaire 4 2 2 2 2 6 2" xfId="26810" xr:uid="{00000000-0005-0000-0000-0000A5300000}"/>
    <cellStyle name="Commentaire 4 2 2 2 2 7" xfId="6331" xr:uid="{00000000-0005-0000-0000-0000A6300000}"/>
    <cellStyle name="Commentaire 4 2 2 2 2 7 2" xfId="26811" xr:uid="{00000000-0005-0000-0000-0000A7300000}"/>
    <cellStyle name="Commentaire 4 2 2 2 2 8" xfId="6332" xr:uid="{00000000-0005-0000-0000-0000A8300000}"/>
    <cellStyle name="Commentaire 4 2 2 2 2 8 2" xfId="26812" xr:uid="{00000000-0005-0000-0000-0000A9300000}"/>
    <cellStyle name="Commentaire 4 2 2 2 2 9" xfId="26805" xr:uid="{00000000-0005-0000-0000-0000AA300000}"/>
    <cellStyle name="Commentaire 4 2 2 2 3" xfId="6333" xr:uid="{00000000-0005-0000-0000-0000AB300000}"/>
    <cellStyle name="Commentaire 4 2 2 2 3 2" xfId="6334" xr:uid="{00000000-0005-0000-0000-0000AC300000}"/>
    <cellStyle name="Commentaire 4 2 2 2 3 2 2" xfId="26814" xr:uid="{00000000-0005-0000-0000-0000AD300000}"/>
    <cellStyle name="Commentaire 4 2 2 2 3 3" xfId="6335" xr:uid="{00000000-0005-0000-0000-0000AE300000}"/>
    <cellStyle name="Commentaire 4 2 2 2 3 3 2" xfId="26815" xr:uid="{00000000-0005-0000-0000-0000AF300000}"/>
    <cellStyle name="Commentaire 4 2 2 2 3 4" xfId="6336" xr:uid="{00000000-0005-0000-0000-0000B0300000}"/>
    <cellStyle name="Commentaire 4 2 2 2 3 4 2" xfId="26816" xr:uid="{00000000-0005-0000-0000-0000B1300000}"/>
    <cellStyle name="Commentaire 4 2 2 2 3 5" xfId="6337" xr:uid="{00000000-0005-0000-0000-0000B2300000}"/>
    <cellStyle name="Commentaire 4 2 2 2 3 5 2" xfId="26817" xr:uid="{00000000-0005-0000-0000-0000B3300000}"/>
    <cellStyle name="Commentaire 4 2 2 2 3 6" xfId="6338" xr:uid="{00000000-0005-0000-0000-0000B4300000}"/>
    <cellStyle name="Commentaire 4 2 2 2 3 6 2" xfId="26818" xr:uid="{00000000-0005-0000-0000-0000B5300000}"/>
    <cellStyle name="Commentaire 4 2 2 2 3 7" xfId="6339" xr:uid="{00000000-0005-0000-0000-0000B6300000}"/>
    <cellStyle name="Commentaire 4 2 2 2 3 7 2" xfId="26819" xr:uid="{00000000-0005-0000-0000-0000B7300000}"/>
    <cellStyle name="Commentaire 4 2 2 2 3 8" xfId="26813" xr:uid="{00000000-0005-0000-0000-0000B8300000}"/>
    <cellStyle name="Commentaire 4 2 2 2 4" xfId="6340" xr:uid="{00000000-0005-0000-0000-0000B9300000}"/>
    <cellStyle name="Commentaire 4 2 2 2 4 2" xfId="6341" xr:uid="{00000000-0005-0000-0000-0000BA300000}"/>
    <cellStyle name="Commentaire 4 2 2 2 4 2 2" xfId="26821" xr:uid="{00000000-0005-0000-0000-0000BB300000}"/>
    <cellStyle name="Commentaire 4 2 2 2 4 3" xfId="26820" xr:uid="{00000000-0005-0000-0000-0000BC300000}"/>
    <cellStyle name="Commentaire 4 2 2 2 5" xfId="6342" xr:uid="{00000000-0005-0000-0000-0000BD300000}"/>
    <cellStyle name="Commentaire 4 2 2 2 5 2" xfId="26822" xr:uid="{00000000-0005-0000-0000-0000BE300000}"/>
    <cellStyle name="Commentaire 4 2 2 2 6" xfId="6343" xr:uid="{00000000-0005-0000-0000-0000BF300000}"/>
    <cellStyle name="Commentaire 4 2 2 2 6 2" xfId="26823" xr:uid="{00000000-0005-0000-0000-0000C0300000}"/>
    <cellStyle name="Commentaire 4 2 2 2 7" xfId="6344" xr:uid="{00000000-0005-0000-0000-0000C1300000}"/>
    <cellStyle name="Commentaire 4 2 2 2 7 2" xfId="26824" xr:uid="{00000000-0005-0000-0000-0000C2300000}"/>
    <cellStyle name="Commentaire 4 2 2 2 8" xfId="6345" xr:uid="{00000000-0005-0000-0000-0000C3300000}"/>
    <cellStyle name="Commentaire 4 2 2 2 8 2" xfId="26825" xr:uid="{00000000-0005-0000-0000-0000C4300000}"/>
    <cellStyle name="Commentaire 4 2 2 2 9" xfId="6346" xr:uid="{00000000-0005-0000-0000-0000C5300000}"/>
    <cellStyle name="Commentaire 4 2 2 2 9 2" xfId="26826" xr:uid="{00000000-0005-0000-0000-0000C6300000}"/>
    <cellStyle name="Commentaire 4 2 2 3" xfId="6347" xr:uid="{00000000-0005-0000-0000-0000C7300000}"/>
    <cellStyle name="Commentaire 4 2 2 3 10" xfId="6348" xr:uid="{00000000-0005-0000-0000-0000C8300000}"/>
    <cellStyle name="Commentaire 4 2 2 3 10 2" xfId="26828" xr:uid="{00000000-0005-0000-0000-0000C9300000}"/>
    <cellStyle name="Commentaire 4 2 2 3 11" xfId="6349" xr:uid="{00000000-0005-0000-0000-0000CA300000}"/>
    <cellStyle name="Commentaire 4 2 2 3 11 2" xfId="26829" xr:uid="{00000000-0005-0000-0000-0000CB300000}"/>
    <cellStyle name="Commentaire 4 2 2 3 12" xfId="26827" xr:uid="{00000000-0005-0000-0000-0000CC300000}"/>
    <cellStyle name="Commentaire 4 2 2 3 2" xfId="6350" xr:uid="{00000000-0005-0000-0000-0000CD300000}"/>
    <cellStyle name="Commentaire 4 2 2 3 2 2" xfId="6351" xr:uid="{00000000-0005-0000-0000-0000CE300000}"/>
    <cellStyle name="Commentaire 4 2 2 3 2 2 2" xfId="26831" xr:uid="{00000000-0005-0000-0000-0000CF300000}"/>
    <cellStyle name="Commentaire 4 2 2 3 2 3" xfId="6352" xr:uid="{00000000-0005-0000-0000-0000D0300000}"/>
    <cellStyle name="Commentaire 4 2 2 3 2 3 2" xfId="26832" xr:uid="{00000000-0005-0000-0000-0000D1300000}"/>
    <cellStyle name="Commentaire 4 2 2 3 2 4" xfId="6353" xr:uid="{00000000-0005-0000-0000-0000D2300000}"/>
    <cellStyle name="Commentaire 4 2 2 3 2 4 2" xfId="26833" xr:uid="{00000000-0005-0000-0000-0000D3300000}"/>
    <cellStyle name="Commentaire 4 2 2 3 2 5" xfId="6354" xr:uid="{00000000-0005-0000-0000-0000D4300000}"/>
    <cellStyle name="Commentaire 4 2 2 3 2 5 2" xfId="26834" xr:uid="{00000000-0005-0000-0000-0000D5300000}"/>
    <cellStyle name="Commentaire 4 2 2 3 2 6" xfId="6355" xr:uid="{00000000-0005-0000-0000-0000D6300000}"/>
    <cellStyle name="Commentaire 4 2 2 3 2 6 2" xfId="26835" xr:uid="{00000000-0005-0000-0000-0000D7300000}"/>
    <cellStyle name="Commentaire 4 2 2 3 2 7" xfId="6356" xr:uid="{00000000-0005-0000-0000-0000D8300000}"/>
    <cellStyle name="Commentaire 4 2 2 3 2 7 2" xfId="26836" xr:uid="{00000000-0005-0000-0000-0000D9300000}"/>
    <cellStyle name="Commentaire 4 2 2 3 2 8" xfId="6357" xr:uid="{00000000-0005-0000-0000-0000DA300000}"/>
    <cellStyle name="Commentaire 4 2 2 3 2 8 2" xfId="26837" xr:uid="{00000000-0005-0000-0000-0000DB300000}"/>
    <cellStyle name="Commentaire 4 2 2 3 2 9" xfId="26830" xr:uid="{00000000-0005-0000-0000-0000DC300000}"/>
    <cellStyle name="Commentaire 4 2 2 3 3" xfId="6358" xr:uid="{00000000-0005-0000-0000-0000DD300000}"/>
    <cellStyle name="Commentaire 4 2 2 3 3 2" xfId="6359" xr:uid="{00000000-0005-0000-0000-0000DE300000}"/>
    <cellStyle name="Commentaire 4 2 2 3 3 2 2" xfId="26839" xr:uid="{00000000-0005-0000-0000-0000DF300000}"/>
    <cellStyle name="Commentaire 4 2 2 3 3 3" xfId="6360" xr:uid="{00000000-0005-0000-0000-0000E0300000}"/>
    <cellStyle name="Commentaire 4 2 2 3 3 3 2" xfId="26840" xr:uid="{00000000-0005-0000-0000-0000E1300000}"/>
    <cellStyle name="Commentaire 4 2 2 3 3 4" xfId="6361" xr:uid="{00000000-0005-0000-0000-0000E2300000}"/>
    <cellStyle name="Commentaire 4 2 2 3 3 4 2" xfId="26841" xr:uid="{00000000-0005-0000-0000-0000E3300000}"/>
    <cellStyle name="Commentaire 4 2 2 3 3 5" xfId="6362" xr:uid="{00000000-0005-0000-0000-0000E4300000}"/>
    <cellStyle name="Commentaire 4 2 2 3 3 5 2" xfId="26842" xr:uid="{00000000-0005-0000-0000-0000E5300000}"/>
    <cellStyle name="Commentaire 4 2 2 3 3 6" xfId="6363" xr:uid="{00000000-0005-0000-0000-0000E6300000}"/>
    <cellStyle name="Commentaire 4 2 2 3 3 6 2" xfId="26843" xr:uid="{00000000-0005-0000-0000-0000E7300000}"/>
    <cellStyle name="Commentaire 4 2 2 3 3 7" xfId="6364" xr:uid="{00000000-0005-0000-0000-0000E8300000}"/>
    <cellStyle name="Commentaire 4 2 2 3 3 7 2" xfId="26844" xr:uid="{00000000-0005-0000-0000-0000E9300000}"/>
    <cellStyle name="Commentaire 4 2 2 3 3 8" xfId="26838" xr:uid="{00000000-0005-0000-0000-0000EA300000}"/>
    <cellStyle name="Commentaire 4 2 2 3 4" xfId="6365" xr:uid="{00000000-0005-0000-0000-0000EB300000}"/>
    <cellStyle name="Commentaire 4 2 2 3 4 2" xfId="6366" xr:uid="{00000000-0005-0000-0000-0000EC300000}"/>
    <cellStyle name="Commentaire 4 2 2 3 4 2 2" xfId="26846" xr:uid="{00000000-0005-0000-0000-0000ED300000}"/>
    <cellStyle name="Commentaire 4 2 2 3 4 3" xfId="26845" xr:uid="{00000000-0005-0000-0000-0000EE300000}"/>
    <cellStyle name="Commentaire 4 2 2 3 5" xfId="6367" xr:uid="{00000000-0005-0000-0000-0000EF300000}"/>
    <cellStyle name="Commentaire 4 2 2 3 5 2" xfId="26847" xr:uid="{00000000-0005-0000-0000-0000F0300000}"/>
    <cellStyle name="Commentaire 4 2 2 3 6" xfId="6368" xr:uid="{00000000-0005-0000-0000-0000F1300000}"/>
    <cellStyle name="Commentaire 4 2 2 3 6 2" xfId="26848" xr:uid="{00000000-0005-0000-0000-0000F2300000}"/>
    <cellStyle name="Commentaire 4 2 2 3 7" xfId="6369" xr:uid="{00000000-0005-0000-0000-0000F3300000}"/>
    <cellStyle name="Commentaire 4 2 2 3 7 2" xfId="26849" xr:uid="{00000000-0005-0000-0000-0000F4300000}"/>
    <cellStyle name="Commentaire 4 2 2 3 8" xfId="6370" xr:uid="{00000000-0005-0000-0000-0000F5300000}"/>
    <cellStyle name="Commentaire 4 2 2 3 8 2" xfId="26850" xr:uid="{00000000-0005-0000-0000-0000F6300000}"/>
    <cellStyle name="Commentaire 4 2 2 3 9" xfId="6371" xr:uid="{00000000-0005-0000-0000-0000F7300000}"/>
    <cellStyle name="Commentaire 4 2 2 3 9 2" xfId="26851" xr:uid="{00000000-0005-0000-0000-0000F8300000}"/>
    <cellStyle name="Commentaire 4 2 2 4" xfId="6372" xr:uid="{00000000-0005-0000-0000-0000F9300000}"/>
    <cellStyle name="Commentaire 4 2 2 4 10" xfId="6373" xr:uid="{00000000-0005-0000-0000-0000FA300000}"/>
    <cellStyle name="Commentaire 4 2 2 4 10 2" xfId="26853" xr:uid="{00000000-0005-0000-0000-0000FB300000}"/>
    <cellStyle name="Commentaire 4 2 2 4 11" xfId="6374" xr:uid="{00000000-0005-0000-0000-0000FC300000}"/>
    <cellStyle name="Commentaire 4 2 2 4 11 2" xfId="26854" xr:uid="{00000000-0005-0000-0000-0000FD300000}"/>
    <cellStyle name="Commentaire 4 2 2 4 12" xfId="26852" xr:uid="{00000000-0005-0000-0000-0000FE300000}"/>
    <cellStyle name="Commentaire 4 2 2 4 2" xfId="6375" xr:uid="{00000000-0005-0000-0000-0000FF300000}"/>
    <cellStyle name="Commentaire 4 2 2 4 2 2" xfId="6376" xr:uid="{00000000-0005-0000-0000-000000310000}"/>
    <cellStyle name="Commentaire 4 2 2 4 2 2 2" xfId="26856" xr:uid="{00000000-0005-0000-0000-000001310000}"/>
    <cellStyle name="Commentaire 4 2 2 4 2 3" xfId="6377" xr:uid="{00000000-0005-0000-0000-000002310000}"/>
    <cellStyle name="Commentaire 4 2 2 4 2 3 2" xfId="26857" xr:uid="{00000000-0005-0000-0000-000003310000}"/>
    <cellStyle name="Commentaire 4 2 2 4 2 4" xfId="6378" xr:uid="{00000000-0005-0000-0000-000004310000}"/>
    <cellStyle name="Commentaire 4 2 2 4 2 4 2" xfId="26858" xr:uid="{00000000-0005-0000-0000-000005310000}"/>
    <cellStyle name="Commentaire 4 2 2 4 2 5" xfId="6379" xr:uid="{00000000-0005-0000-0000-000006310000}"/>
    <cellStyle name="Commentaire 4 2 2 4 2 5 2" xfId="26859" xr:uid="{00000000-0005-0000-0000-000007310000}"/>
    <cellStyle name="Commentaire 4 2 2 4 2 6" xfId="6380" xr:uid="{00000000-0005-0000-0000-000008310000}"/>
    <cellStyle name="Commentaire 4 2 2 4 2 6 2" xfId="26860" xr:uid="{00000000-0005-0000-0000-000009310000}"/>
    <cellStyle name="Commentaire 4 2 2 4 2 7" xfId="6381" xr:uid="{00000000-0005-0000-0000-00000A310000}"/>
    <cellStyle name="Commentaire 4 2 2 4 2 7 2" xfId="26861" xr:uid="{00000000-0005-0000-0000-00000B310000}"/>
    <cellStyle name="Commentaire 4 2 2 4 2 8" xfId="6382" xr:uid="{00000000-0005-0000-0000-00000C310000}"/>
    <cellStyle name="Commentaire 4 2 2 4 2 8 2" xfId="26862" xr:uid="{00000000-0005-0000-0000-00000D310000}"/>
    <cellStyle name="Commentaire 4 2 2 4 2 9" xfId="26855" xr:uid="{00000000-0005-0000-0000-00000E310000}"/>
    <cellStyle name="Commentaire 4 2 2 4 3" xfId="6383" xr:uid="{00000000-0005-0000-0000-00000F310000}"/>
    <cellStyle name="Commentaire 4 2 2 4 3 2" xfId="6384" xr:uid="{00000000-0005-0000-0000-000010310000}"/>
    <cellStyle name="Commentaire 4 2 2 4 3 2 2" xfId="26864" xr:uid="{00000000-0005-0000-0000-000011310000}"/>
    <cellStyle name="Commentaire 4 2 2 4 3 3" xfId="6385" xr:uid="{00000000-0005-0000-0000-000012310000}"/>
    <cellStyle name="Commentaire 4 2 2 4 3 3 2" xfId="26865" xr:uid="{00000000-0005-0000-0000-000013310000}"/>
    <cellStyle name="Commentaire 4 2 2 4 3 4" xfId="6386" xr:uid="{00000000-0005-0000-0000-000014310000}"/>
    <cellStyle name="Commentaire 4 2 2 4 3 4 2" xfId="26866" xr:uid="{00000000-0005-0000-0000-000015310000}"/>
    <cellStyle name="Commentaire 4 2 2 4 3 5" xfId="6387" xr:uid="{00000000-0005-0000-0000-000016310000}"/>
    <cellStyle name="Commentaire 4 2 2 4 3 5 2" xfId="26867" xr:uid="{00000000-0005-0000-0000-000017310000}"/>
    <cellStyle name="Commentaire 4 2 2 4 3 6" xfId="6388" xr:uid="{00000000-0005-0000-0000-000018310000}"/>
    <cellStyle name="Commentaire 4 2 2 4 3 6 2" xfId="26868" xr:uid="{00000000-0005-0000-0000-000019310000}"/>
    <cellStyle name="Commentaire 4 2 2 4 3 7" xfId="6389" xr:uid="{00000000-0005-0000-0000-00001A310000}"/>
    <cellStyle name="Commentaire 4 2 2 4 3 7 2" xfId="26869" xr:uid="{00000000-0005-0000-0000-00001B310000}"/>
    <cellStyle name="Commentaire 4 2 2 4 3 8" xfId="26863" xr:uid="{00000000-0005-0000-0000-00001C310000}"/>
    <cellStyle name="Commentaire 4 2 2 4 4" xfId="6390" xr:uid="{00000000-0005-0000-0000-00001D310000}"/>
    <cellStyle name="Commentaire 4 2 2 4 4 2" xfId="6391" xr:uid="{00000000-0005-0000-0000-00001E310000}"/>
    <cellStyle name="Commentaire 4 2 2 4 4 2 2" xfId="26871" xr:uid="{00000000-0005-0000-0000-00001F310000}"/>
    <cellStyle name="Commentaire 4 2 2 4 4 3" xfId="26870" xr:uid="{00000000-0005-0000-0000-000020310000}"/>
    <cellStyle name="Commentaire 4 2 2 4 5" xfId="6392" xr:uid="{00000000-0005-0000-0000-000021310000}"/>
    <cellStyle name="Commentaire 4 2 2 4 5 2" xfId="26872" xr:uid="{00000000-0005-0000-0000-000022310000}"/>
    <cellStyle name="Commentaire 4 2 2 4 6" xfId="6393" xr:uid="{00000000-0005-0000-0000-000023310000}"/>
    <cellStyle name="Commentaire 4 2 2 4 6 2" xfId="26873" xr:uid="{00000000-0005-0000-0000-000024310000}"/>
    <cellStyle name="Commentaire 4 2 2 4 7" xfId="6394" xr:uid="{00000000-0005-0000-0000-000025310000}"/>
    <cellStyle name="Commentaire 4 2 2 4 7 2" xfId="26874" xr:uid="{00000000-0005-0000-0000-000026310000}"/>
    <cellStyle name="Commentaire 4 2 2 4 8" xfId="6395" xr:uid="{00000000-0005-0000-0000-000027310000}"/>
    <cellStyle name="Commentaire 4 2 2 4 8 2" xfId="26875" xr:uid="{00000000-0005-0000-0000-000028310000}"/>
    <cellStyle name="Commentaire 4 2 2 4 9" xfId="6396" xr:uid="{00000000-0005-0000-0000-000029310000}"/>
    <cellStyle name="Commentaire 4 2 2 4 9 2" xfId="26876" xr:uid="{00000000-0005-0000-0000-00002A310000}"/>
    <cellStyle name="Commentaire 4 2 2 5" xfId="6397" xr:uid="{00000000-0005-0000-0000-00002B310000}"/>
    <cellStyle name="Commentaire 4 2 2 5 2" xfId="6398" xr:uid="{00000000-0005-0000-0000-00002C310000}"/>
    <cellStyle name="Commentaire 4 2 2 5 2 2" xfId="26878" xr:uid="{00000000-0005-0000-0000-00002D310000}"/>
    <cellStyle name="Commentaire 4 2 2 5 3" xfId="6399" xr:uid="{00000000-0005-0000-0000-00002E310000}"/>
    <cellStyle name="Commentaire 4 2 2 5 3 2" xfId="26879" xr:uid="{00000000-0005-0000-0000-00002F310000}"/>
    <cellStyle name="Commentaire 4 2 2 5 4" xfId="6400" xr:uid="{00000000-0005-0000-0000-000030310000}"/>
    <cellStyle name="Commentaire 4 2 2 5 4 2" xfId="26880" xr:uid="{00000000-0005-0000-0000-000031310000}"/>
    <cellStyle name="Commentaire 4 2 2 5 5" xfId="6401" xr:uid="{00000000-0005-0000-0000-000032310000}"/>
    <cellStyle name="Commentaire 4 2 2 5 5 2" xfId="26881" xr:uid="{00000000-0005-0000-0000-000033310000}"/>
    <cellStyle name="Commentaire 4 2 2 5 6" xfId="6402" xr:uid="{00000000-0005-0000-0000-000034310000}"/>
    <cellStyle name="Commentaire 4 2 2 5 6 2" xfId="26882" xr:uid="{00000000-0005-0000-0000-000035310000}"/>
    <cellStyle name="Commentaire 4 2 2 5 7" xfId="6403" xr:uid="{00000000-0005-0000-0000-000036310000}"/>
    <cellStyle name="Commentaire 4 2 2 5 7 2" xfId="26883" xr:uid="{00000000-0005-0000-0000-000037310000}"/>
    <cellStyle name="Commentaire 4 2 2 5 8" xfId="6404" xr:uid="{00000000-0005-0000-0000-000038310000}"/>
    <cellStyle name="Commentaire 4 2 2 5 8 2" xfId="26884" xr:uid="{00000000-0005-0000-0000-000039310000}"/>
    <cellStyle name="Commentaire 4 2 2 5 9" xfId="26877" xr:uid="{00000000-0005-0000-0000-00003A310000}"/>
    <cellStyle name="Commentaire 4 2 2 6" xfId="6405" xr:uid="{00000000-0005-0000-0000-00003B310000}"/>
    <cellStyle name="Commentaire 4 2 2 6 2" xfId="6406" xr:uid="{00000000-0005-0000-0000-00003C310000}"/>
    <cellStyle name="Commentaire 4 2 2 6 2 2" xfId="26886" xr:uid="{00000000-0005-0000-0000-00003D310000}"/>
    <cellStyle name="Commentaire 4 2 2 6 3" xfId="6407" xr:uid="{00000000-0005-0000-0000-00003E310000}"/>
    <cellStyle name="Commentaire 4 2 2 6 3 2" xfId="26887" xr:uid="{00000000-0005-0000-0000-00003F310000}"/>
    <cellStyle name="Commentaire 4 2 2 6 4" xfId="6408" xr:uid="{00000000-0005-0000-0000-000040310000}"/>
    <cellStyle name="Commentaire 4 2 2 6 4 2" xfId="26888" xr:uid="{00000000-0005-0000-0000-000041310000}"/>
    <cellStyle name="Commentaire 4 2 2 6 5" xfId="6409" xr:uid="{00000000-0005-0000-0000-000042310000}"/>
    <cellStyle name="Commentaire 4 2 2 6 5 2" xfId="26889" xr:uid="{00000000-0005-0000-0000-000043310000}"/>
    <cellStyle name="Commentaire 4 2 2 6 6" xfId="6410" xr:uid="{00000000-0005-0000-0000-000044310000}"/>
    <cellStyle name="Commentaire 4 2 2 6 6 2" xfId="26890" xr:uid="{00000000-0005-0000-0000-000045310000}"/>
    <cellStyle name="Commentaire 4 2 2 6 7" xfId="6411" xr:uid="{00000000-0005-0000-0000-000046310000}"/>
    <cellStyle name="Commentaire 4 2 2 6 7 2" xfId="26891" xr:uid="{00000000-0005-0000-0000-000047310000}"/>
    <cellStyle name="Commentaire 4 2 2 6 8" xfId="26885" xr:uid="{00000000-0005-0000-0000-000048310000}"/>
    <cellStyle name="Commentaire 4 2 2 7" xfId="6412" xr:uid="{00000000-0005-0000-0000-000049310000}"/>
    <cellStyle name="Commentaire 4 2 2 7 2" xfId="6413" xr:uid="{00000000-0005-0000-0000-00004A310000}"/>
    <cellStyle name="Commentaire 4 2 2 7 2 2" xfId="26893" xr:uid="{00000000-0005-0000-0000-00004B310000}"/>
    <cellStyle name="Commentaire 4 2 2 7 3" xfId="26892" xr:uid="{00000000-0005-0000-0000-00004C310000}"/>
    <cellStyle name="Commentaire 4 2 2 8" xfId="6414" xr:uid="{00000000-0005-0000-0000-00004D310000}"/>
    <cellStyle name="Commentaire 4 2 2 8 2" xfId="26894" xr:uid="{00000000-0005-0000-0000-00004E310000}"/>
    <cellStyle name="Commentaire 4 2 2 9" xfId="6415" xr:uid="{00000000-0005-0000-0000-00004F310000}"/>
    <cellStyle name="Commentaire 4 2 2 9 2" xfId="26895" xr:uid="{00000000-0005-0000-0000-000050310000}"/>
    <cellStyle name="Commentaire 4 2 20" xfId="6416" xr:uid="{00000000-0005-0000-0000-000051310000}"/>
    <cellStyle name="Commentaire 4 2 20 2" xfId="26896" xr:uid="{00000000-0005-0000-0000-000052310000}"/>
    <cellStyle name="Commentaire 4 2 21" xfId="6417" xr:uid="{00000000-0005-0000-0000-000053310000}"/>
    <cellStyle name="Commentaire 4 2 21 2" xfId="26897" xr:uid="{00000000-0005-0000-0000-000054310000}"/>
    <cellStyle name="Commentaire 4 2 22" xfId="6418" xr:uid="{00000000-0005-0000-0000-000055310000}"/>
    <cellStyle name="Commentaire 4 2 22 2" xfId="26898" xr:uid="{00000000-0005-0000-0000-000056310000}"/>
    <cellStyle name="Commentaire 4 2 23" xfId="6419" xr:uid="{00000000-0005-0000-0000-000057310000}"/>
    <cellStyle name="Commentaire 4 2 23 2" xfId="26899" xr:uid="{00000000-0005-0000-0000-000058310000}"/>
    <cellStyle name="Commentaire 4 2 24" xfId="6420" xr:uid="{00000000-0005-0000-0000-000059310000}"/>
    <cellStyle name="Commentaire 4 2 24 2" xfId="26900" xr:uid="{00000000-0005-0000-0000-00005A310000}"/>
    <cellStyle name="Commentaire 4 2 25" xfId="6421" xr:uid="{00000000-0005-0000-0000-00005B310000}"/>
    <cellStyle name="Commentaire 4 2 25 2" xfId="26901" xr:uid="{00000000-0005-0000-0000-00005C310000}"/>
    <cellStyle name="Commentaire 4 2 26" xfId="20493" xr:uid="{00000000-0005-0000-0000-00005D310000}"/>
    <cellStyle name="Commentaire 4 2 3" xfId="6422" xr:uid="{00000000-0005-0000-0000-00005E310000}"/>
    <cellStyle name="Commentaire 4 2 3 10" xfId="6423" xr:uid="{00000000-0005-0000-0000-00005F310000}"/>
    <cellStyle name="Commentaire 4 2 3 10 2" xfId="26903" xr:uid="{00000000-0005-0000-0000-000060310000}"/>
    <cellStyle name="Commentaire 4 2 3 11" xfId="6424" xr:uid="{00000000-0005-0000-0000-000061310000}"/>
    <cellStyle name="Commentaire 4 2 3 11 2" xfId="26904" xr:uid="{00000000-0005-0000-0000-000062310000}"/>
    <cellStyle name="Commentaire 4 2 3 12" xfId="26902" xr:uid="{00000000-0005-0000-0000-000063310000}"/>
    <cellStyle name="Commentaire 4 2 3 2" xfId="6425" xr:uid="{00000000-0005-0000-0000-000064310000}"/>
    <cellStyle name="Commentaire 4 2 3 2 2" xfId="6426" xr:uid="{00000000-0005-0000-0000-000065310000}"/>
    <cellStyle name="Commentaire 4 2 3 2 2 2" xfId="26906" xr:uid="{00000000-0005-0000-0000-000066310000}"/>
    <cellStyle name="Commentaire 4 2 3 2 3" xfId="6427" xr:uid="{00000000-0005-0000-0000-000067310000}"/>
    <cellStyle name="Commentaire 4 2 3 2 3 2" xfId="26907" xr:uid="{00000000-0005-0000-0000-000068310000}"/>
    <cellStyle name="Commentaire 4 2 3 2 4" xfId="6428" xr:uid="{00000000-0005-0000-0000-000069310000}"/>
    <cellStyle name="Commentaire 4 2 3 2 4 2" xfId="26908" xr:uid="{00000000-0005-0000-0000-00006A310000}"/>
    <cellStyle name="Commentaire 4 2 3 2 5" xfId="6429" xr:uid="{00000000-0005-0000-0000-00006B310000}"/>
    <cellStyle name="Commentaire 4 2 3 2 5 2" xfId="26909" xr:uid="{00000000-0005-0000-0000-00006C310000}"/>
    <cellStyle name="Commentaire 4 2 3 2 6" xfId="6430" xr:uid="{00000000-0005-0000-0000-00006D310000}"/>
    <cellStyle name="Commentaire 4 2 3 2 6 2" xfId="26910" xr:uid="{00000000-0005-0000-0000-00006E310000}"/>
    <cellStyle name="Commentaire 4 2 3 2 7" xfId="6431" xr:uid="{00000000-0005-0000-0000-00006F310000}"/>
    <cellStyle name="Commentaire 4 2 3 2 7 2" xfId="26911" xr:uid="{00000000-0005-0000-0000-000070310000}"/>
    <cellStyle name="Commentaire 4 2 3 2 8" xfId="6432" xr:uid="{00000000-0005-0000-0000-000071310000}"/>
    <cellStyle name="Commentaire 4 2 3 2 8 2" xfId="26912" xr:uid="{00000000-0005-0000-0000-000072310000}"/>
    <cellStyle name="Commentaire 4 2 3 2 9" xfId="26905" xr:uid="{00000000-0005-0000-0000-000073310000}"/>
    <cellStyle name="Commentaire 4 2 3 3" xfId="6433" xr:uid="{00000000-0005-0000-0000-000074310000}"/>
    <cellStyle name="Commentaire 4 2 3 3 2" xfId="6434" xr:uid="{00000000-0005-0000-0000-000075310000}"/>
    <cellStyle name="Commentaire 4 2 3 3 2 2" xfId="26914" xr:uid="{00000000-0005-0000-0000-000076310000}"/>
    <cellStyle name="Commentaire 4 2 3 3 3" xfId="6435" xr:uid="{00000000-0005-0000-0000-000077310000}"/>
    <cellStyle name="Commentaire 4 2 3 3 3 2" xfId="26915" xr:uid="{00000000-0005-0000-0000-000078310000}"/>
    <cellStyle name="Commentaire 4 2 3 3 4" xfId="6436" xr:uid="{00000000-0005-0000-0000-000079310000}"/>
    <cellStyle name="Commentaire 4 2 3 3 4 2" xfId="26916" xr:uid="{00000000-0005-0000-0000-00007A310000}"/>
    <cellStyle name="Commentaire 4 2 3 3 5" xfId="6437" xr:uid="{00000000-0005-0000-0000-00007B310000}"/>
    <cellStyle name="Commentaire 4 2 3 3 5 2" xfId="26917" xr:uid="{00000000-0005-0000-0000-00007C310000}"/>
    <cellStyle name="Commentaire 4 2 3 3 6" xfId="6438" xr:uid="{00000000-0005-0000-0000-00007D310000}"/>
    <cellStyle name="Commentaire 4 2 3 3 6 2" xfId="26918" xr:uid="{00000000-0005-0000-0000-00007E310000}"/>
    <cellStyle name="Commentaire 4 2 3 3 7" xfId="6439" xr:uid="{00000000-0005-0000-0000-00007F310000}"/>
    <cellStyle name="Commentaire 4 2 3 3 7 2" xfId="26919" xr:uid="{00000000-0005-0000-0000-000080310000}"/>
    <cellStyle name="Commentaire 4 2 3 3 8" xfId="26913" xr:uid="{00000000-0005-0000-0000-000081310000}"/>
    <cellStyle name="Commentaire 4 2 3 4" xfId="6440" xr:uid="{00000000-0005-0000-0000-000082310000}"/>
    <cellStyle name="Commentaire 4 2 3 4 2" xfId="6441" xr:uid="{00000000-0005-0000-0000-000083310000}"/>
    <cellStyle name="Commentaire 4 2 3 4 2 2" xfId="26921" xr:uid="{00000000-0005-0000-0000-000084310000}"/>
    <cellStyle name="Commentaire 4 2 3 4 3" xfId="26920" xr:uid="{00000000-0005-0000-0000-000085310000}"/>
    <cellStyle name="Commentaire 4 2 3 5" xfId="6442" xr:uid="{00000000-0005-0000-0000-000086310000}"/>
    <cellStyle name="Commentaire 4 2 3 5 2" xfId="26922" xr:uid="{00000000-0005-0000-0000-000087310000}"/>
    <cellStyle name="Commentaire 4 2 3 6" xfId="6443" xr:uid="{00000000-0005-0000-0000-000088310000}"/>
    <cellStyle name="Commentaire 4 2 3 6 2" xfId="26923" xr:uid="{00000000-0005-0000-0000-000089310000}"/>
    <cellStyle name="Commentaire 4 2 3 7" xfId="6444" xr:uid="{00000000-0005-0000-0000-00008A310000}"/>
    <cellStyle name="Commentaire 4 2 3 7 2" xfId="26924" xr:uid="{00000000-0005-0000-0000-00008B310000}"/>
    <cellStyle name="Commentaire 4 2 3 8" xfId="6445" xr:uid="{00000000-0005-0000-0000-00008C310000}"/>
    <cellStyle name="Commentaire 4 2 3 8 2" xfId="26925" xr:uid="{00000000-0005-0000-0000-00008D310000}"/>
    <cellStyle name="Commentaire 4 2 3 9" xfId="6446" xr:uid="{00000000-0005-0000-0000-00008E310000}"/>
    <cellStyle name="Commentaire 4 2 3 9 2" xfId="26926" xr:uid="{00000000-0005-0000-0000-00008F310000}"/>
    <cellStyle name="Commentaire 4 2 4" xfId="6447" xr:uid="{00000000-0005-0000-0000-000090310000}"/>
    <cellStyle name="Commentaire 4 2 4 10" xfId="6448" xr:uid="{00000000-0005-0000-0000-000091310000}"/>
    <cellStyle name="Commentaire 4 2 4 10 2" xfId="26928" xr:uid="{00000000-0005-0000-0000-000092310000}"/>
    <cellStyle name="Commentaire 4 2 4 11" xfId="6449" xr:uid="{00000000-0005-0000-0000-000093310000}"/>
    <cellStyle name="Commentaire 4 2 4 11 2" xfId="26929" xr:uid="{00000000-0005-0000-0000-000094310000}"/>
    <cellStyle name="Commentaire 4 2 4 12" xfId="26927" xr:uid="{00000000-0005-0000-0000-000095310000}"/>
    <cellStyle name="Commentaire 4 2 4 2" xfId="6450" xr:uid="{00000000-0005-0000-0000-000096310000}"/>
    <cellStyle name="Commentaire 4 2 4 2 2" xfId="6451" xr:uid="{00000000-0005-0000-0000-000097310000}"/>
    <cellStyle name="Commentaire 4 2 4 2 2 2" xfId="26931" xr:uid="{00000000-0005-0000-0000-000098310000}"/>
    <cellStyle name="Commentaire 4 2 4 2 3" xfId="6452" xr:uid="{00000000-0005-0000-0000-000099310000}"/>
    <cellStyle name="Commentaire 4 2 4 2 3 2" xfId="26932" xr:uid="{00000000-0005-0000-0000-00009A310000}"/>
    <cellStyle name="Commentaire 4 2 4 2 4" xfId="6453" xr:uid="{00000000-0005-0000-0000-00009B310000}"/>
    <cellStyle name="Commentaire 4 2 4 2 4 2" xfId="26933" xr:uid="{00000000-0005-0000-0000-00009C310000}"/>
    <cellStyle name="Commentaire 4 2 4 2 5" xfId="6454" xr:uid="{00000000-0005-0000-0000-00009D310000}"/>
    <cellStyle name="Commentaire 4 2 4 2 5 2" xfId="26934" xr:uid="{00000000-0005-0000-0000-00009E310000}"/>
    <cellStyle name="Commentaire 4 2 4 2 6" xfId="6455" xr:uid="{00000000-0005-0000-0000-00009F310000}"/>
    <cellStyle name="Commentaire 4 2 4 2 6 2" xfId="26935" xr:uid="{00000000-0005-0000-0000-0000A0310000}"/>
    <cellStyle name="Commentaire 4 2 4 2 7" xfId="6456" xr:uid="{00000000-0005-0000-0000-0000A1310000}"/>
    <cellStyle name="Commentaire 4 2 4 2 7 2" xfId="26936" xr:uid="{00000000-0005-0000-0000-0000A2310000}"/>
    <cellStyle name="Commentaire 4 2 4 2 8" xfId="6457" xr:uid="{00000000-0005-0000-0000-0000A3310000}"/>
    <cellStyle name="Commentaire 4 2 4 2 8 2" xfId="26937" xr:uid="{00000000-0005-0000-0000-0000A4310000}"/>
    <cellStyle name="Commentaire 4 2 4 2 9" xfId="26930" xr:uid="{00000000-0005-0000-0000-0000A5310000}"/>
    <cellStyle name="Commentaire 4 2 4 3" xfId="6458" xr:uid="{00000000-0005-0000-0000-0000A6310000}"/>
    <cellStyle name="Commentaire 4 2 4 3 2" xfId="6459" xr:uid="{00000000-0005-0000-0000-0000A7310000}"/>
    <cellStyle name="Commentaire 4 2 4 3 2 2" xfId="26939" xr:uid="{00000000-0005-0000-0000-0000A8310000}"/>
    <cellStyle name="Commentaire 4 2 4 3 3" xfId="6460" xr:uid="{00000000-0005-0000-0000-0000A9310000}"/>
    <cellStyle name="Commentaire 4 2 4 3 3 2" xfId="26940" xr:uid="{00000000-0005-0000-0000-0000AA310000}"/>
    <cellStyle name="Commentaire 4 2 4 3 4" xfId="6461" xr:uid="{00000000-0005-0000-0000-0000AB310000}"/>
    <cellStyle name="Commentaire 4 2 4 3 4 2" xfId="26941" xr:uid="{00000000-0005-0000-0000-0000AC310000}"/>
    <cellStyle name="Commentaire 4 2 4 3 5" xfId="6462" xr:uid="{00000000-0005-0000-0000-0000AD310000}"/>
    <cellStyle name="Commentaire 4 2 4 3 5 2" xfId="26942" xr:uid="{00000000-0005-0000-0000-0000AE310000}"/>
    <cellStyle name="Commentaire 4 2 4 3 6" xfId="6463" xr:uid="{00000000-0005-0000-0000-0000AF310000}"/>
    <cellStyle name="Commentaire 4 2 4 3 6 2" xfId="26943" xr:uid="{00000000-0005-0000-0000-0000B0310000}"/>
    <cellStyle name="Commentaire 4 2 4 3 7" xfId="6464" xr:uid="{00000000-0005-0000-0000-0000B1310000}"/>
    <cellStyle name="Commentaire 4 2 4 3 7 2" xfId="26944" xr:uid="{00000000-0005-0000-0000-0000B2310000}"/>
    <cellStyle name="Commentaire 4 2 4 3 8" xfId="26938" xr:uid="{00000000-0005-0000-0000-0000B3310000}"/>
    <cellStyle name="Commentaire 4 2 4 4" xfId="6465" xr:uid="{00000000-0005-0000-0000-0000B4310000}"/>
    <cellStyle name="Commentaire 4 2 4 4 2" xfId="6466" xr:uid="{00000000-0005-0000-0000-0000B5310000}"/>
    <cellStyle name="Commentaire 4 2 4 4 2 2" xfId="26946" xr:uid="{00000000-0005-0000-0000-0000B6310000}"/>
    <cellStyle name="Commentaire 4 2 4 4 3" xfId="26945" xr:uid="{00000000-0005-0000-0000-0000B7310000}"/>
    <cellStyle name="Commentaire 4 2 4 5" xfId="6467" xr:uid="{00000000-0005-0000-0000-0000B8310000}"/>
    <cellStyle name="Commentaire 4 2 4 5 2" xfId="26947" xr:uid="{00000000-0005-0000-0000-0000B9310000}"/>
    <cellStyle name="Commentaire 4 2 4 6" xfId="6468" xr:uid="{00000000-0005-0000-0000-0000BA310000}"/>
    <cellStyle name="Commentaire 4 2 4 6 2" xfId="26948" xr:uid="{00000000-0005-0000-0000-0000BB310000}"/>
    <cellStyle name="Commentaire 4 2 4 7" xfId="6469" xr:uid="{00000000-0005-0000-0000-0000BC310000}"/>
    <cellStyle name="Commentaire 4 2 4 7 2" xfId="26949" xr:uid="{00000000-0005-0000-0000-0000BD310000}"/>
    <cellStyle name="Commentaire 4 2 4 8" xfId="6470" xr:uid="{00000000-0005-0000-0000-0000BE310000}"/>
    <cellStyle name="Commentaire 4 2 4 8 2" xfId="26950" xr:uid="{00000000-0005-0000-0000-0000BF310000}"/>
    <cellStyle name="Commentaire 4 2 4 9" xfId="6471" xr:uid="{00000000-0005-0000-0000-0000C0310000}"/>
    <cellStyle name="Commentaire 4 2 4 9 2" xfId="26951" xr:uid="{00000000-0005-0000-0000-0000C1310000}"/>
    <cellStyle name="Commentaire 4 2 5" xfId="6472" xr:uid="{00000000-0005-0000-0000-0000C2310000}"/>
    <cellStyle name="Commentaire 4 2 5 10" xfId="6473" xr:uid="{00000000-0005-0000-0000-0000C3310000}"/>
    <cellStyle name="Commentaire 4 2 5 10 2" xfId="26953" xr:uid="{00000000-0005-0000-0000-0000C4310000}"/>
    <cellStyle name="Commentaire 4 2 5 11" xfId="6474" xr:uid="{00000000-0005-0000-0000-0000C5310000}"/>
    <cellStyle name="Commentaire 4 2 5 11 2" xfId="26954" xr:uid="{00000000-0005-0000-0000-0000C6310000}"/>
    <cellStyle name="Commentaire 4 2 5 12" xfId="26952" xr:uid="{00000000-0005-0000-0000-0000C7310000}"/>
    <cellStyle name="Commentaire 4 2 5 2" xfId="6475" xr:uid="{00000000-0005-0000-0000-0000C8310000}"/>
    <cellStyle name="Commentaire 4 2 5 2 2" xfId="6476" xr:uid="{00000000-0005-0000-0000-0000C9310000}"/>
    <cellStyle name="Commentaire 4 2 5 2 2 2" xfId="26956" xr:uid="{00000000-0005-0000-0000-0000CA310000}"/>
    <cellStyle name="Commentaire 4 2 5 2 3" xfId="6477" xr:uid="{00000000-0005-0000-0000-0000CB310000}"/>
    <cellStyle name="Commentaire 4 2 5 2 3 2" xfId="26957" xr:uid="{00000000-0005-0000-0000-0000CC310000}"/>
    <cellStyle name="Commentaire 4 2 5 2 4" xfId="6478" xr:uid="{00000000-0005-0000-0000-0000CD310000}"/>
    <cellStyle name="Commentaire 4 2 5 2 4 2" xfId="26958" xr:uid="{00000000-0005-0000-0000-0000CE310000}"/>
    <cellStyle name="Commentaire 4 2 5 2 5" xfId="6479" xr:uid="{00000000-0005-0000-0000-0000CF310000}"/>
    <cellStyle name="Commentaire 4 2 5 2 5 2" xfId="26959" xr:uid="{00000000-0005-0000-0000-0000D0310000}"/>
    <cellStyle name="Commentaire 4 2 5 2 6" xfId="6480" xr:uid="{00000000-0005-0000-0000-0000D1310000}"/>
    <cellStyle name="Commentaire 4 2 5 2 6 2" xfId="26960" xr:uid="{00000000-0005-0000-0000-0000D2310000}"/>
    <cellStyle name="Commentaire 4 2 5 2 7" xfId="6481" xr:uid="{00000000-0005-0000-0000-0000D3310000}"/>
    <cellStyle name="Commentaire 4 2 5 2 7 2" xfId="26961" xr:uid="{00000000-0005-0000-0000-0000D4310000}"/>
    <cellStyle name="Commentaire 4 2 5 2 8" xfId="6482" xr:uid="{00000000-0005-0000-0000-0000D5310000}"/>
    <cellStyle name="Commentaire 4 2 5 2 8 2" xfId="26962" xr:uid="{00000000-0005-0000-0000-0000D6310000}"/>
    <cellStyle name="Commentaire 4 2 5 2 9" xfId="26955" xr:uid="{00000000-0005-0000-0000-0000D7310000}"/>
    <cellStyle name="Commentaire 4 2 5 3" xfId="6483" xr:uid="{00000000-0005-0000-0000-0000D8310000}"/>
    <cellStyle name="Commentaire 4 2 5 3 2" xfId="6484" xr:uid="{00000000-0005-0000-0000-0000D9310000}"/>
    <cellStyle name="Commentaire 4 2 5 3 2 2" xfId="26964" xr:uid="{00000000-0005-0000-0000-0000DA310000}"/>
    <cellStyle name="Commentaire 4 2 5 3 3" xfId="6485" xr:uid="{00000000-0005-0000-0000-0000DB310000}"/>
    <cellStyle name="Commentaire 4 2 5 3 3 2" xfId="26965" xr:uid="{00000000-0005-0000-0000-0000DC310000}"/>
    <cellStyle name="Commentaire 4 2 5 3 4" xfId="6486" xr:uid="{00000000-0005-0000-0000-0000DD310000}"/>
    <cellStyle name="Commentaire 4 2 5 3 4 2" xfId="26966" xr:uid="{00000000-0005-0000-0000-0000DE310000}"/>
    <cellStyle name="Commentaire 4 2 5 3 5" xfId="6487" xr:uid="{00000000-0005-0000-0000-0000DF310000}"/>
    <cellStyle name="Commentaire 4 2 5 3 5 2" xfId="26967" xr:uid="{00000000-0005-0000-0000-0000E0310000}"/>
    <cellStyle name="Commentaire 4 2 5 3 6" xfId="6488" xr:uid="{00000000-0005-0000-0000-0000E1310000}"/>
    <cellStyle name="Commentaire 4 2 5 3 6 2" xfId="26968" xr:uid="{00000000-0005-0000-0000-0000E2310000}"/>
    <cellStyle name="Commentaire 4 2 5 3 7" xfId="6489" xr:uid="{00000000-0005-0000-0000-0000E3310000}"/>
    <cellStyle name="Commentaire 4 2 5 3 7 2" xfId="26969" xr:uid="{00000000-0005-0000-0000-0000E4310000}"/>
    <cellStyle name="Commentaire 4 2 5 3 8" xfId="26963" xr:uid="{00000000-0005-0000-0000-0000E5310000}"/>
    <cellStyle name="Commentaire 4 2 5 4" xfId="6490" xr:uid="{00000000-0005-0000-0000-0000E6310000}"/>
    <cellStyle name="Commentaire 4 2 5 4 2" xfId="6491" xr:uid="{00000000-0005-0000-0000-0000E7310000}"/>
    <cellStyle name="Commentaire 4 2 5 4 2 2" xfId="26971" xr:uid="{00000000-0005-0000-0000-0000E8310000}"/>
    <cellStyle name="Commentaire 4 2 5 4 3" xfId="26970" xr:uid="{00000000-0005-0000-0000-0000E9310000}"/>
    <cellStyle name="Commentaire 4 2 5 5" xfId="6492" xr:uid="{00000000-0005-0000-0000-0000EA310000}"/>
    <cellStyle name="Commentaire 4 2 5 5 2" xfId="26972" xr:uid="{00000000-0005-0000-0000-0000EB310000}"/>
    <cellStyle name="Commentaire 4 2 5 6" xfId="6493" xr:uid="{00000000-0005-0000-0000-0000EC310000}"/>
    <cellStyle name="Commentaire 4 2 5 6 2" xfId="26973" xr:uid="{00000000-0005-0000-0000-0000ED310000}"/>
    <cellStyle name="Commentaire 4 2 5 7" xfId="6494" xr:uid="{00000000-0005-0000-0000-0000EE310000}"/>
    <cellStyle name="Commentaire 4 2 5 7 2" xfId="26974" xr:uid="{00000000-0005-0000-0000-0000EF310000}"/>
    <cellStyle name="Commentaire 4 2 5 8" xfId="6495" xr:uid="{00000000-0005-0000-0000-0000F0310000}"/>
    <cellStyle name="Commentaire 4 2 5 8 2" xfId="26975" xr:uid="{00000000-0005-0000-0000-0000F1310000}"/>
    <cellStyle name="Commentaire 4 2 5 9" xfId="6496" xr:uid="{00000000-0005-0000-0000-0000F2310000}"/>
    <cellStyle name="Commentaire 4 2 5 9 2" xfId="26976" xr:uid="{00000000-0005-0000-0000-0000F3310000}"/>
    <cellStyle name="Commentaire 4 2 6" xfId="6497" xr:uid="{00000000-0005-0000-0000-0000F4310000}"/>
    <cellStyle name="Commentaire 4 2 6 10" xfId="6498" xr:uid="{00000000-0005-0000-0000-0000F5310000}"/>
    <cellStyle name="Commentaire 4 2 6 10 2" xfId="26978" xr:uid="{00000000-0005-0000-0000-0000F6310000}"/>
    <cellStyle name="Commentaire 4 2 6 11" xfId="6499" xr:uid="{00000000-0005-0000-0000-0000F7310000}"/>
    <cellStyle name="Commentaire 4 2 6 11 2" xfId="26979" xr:uid="{00000000-0005-0000-0000-0000F8310000}"/>
    <cellStyle name="Commentaire 4 2 6 12" xfId="26977" xr:uid="{00000000-0005-0000-0000-0000F9310000}"/>
    <cellStyle name="Commentaire 4 2 6 2" xfId="6500" xr:uid="{00000000-0005-0000-0000-0000FA310000}"/>
    <cellStyle name="Commentaire 4 2 6 2 2" xfId="6501" xr:uid="{00000000-0005-0000-0000-0000FB310000}"/>
    <cellStyle name="Commentaire 4 2 6 2 2 2" xfId="26981" xr:uid="{00000000-0005-0000-0000-0000FC310000}"/>
    <cellStyle name="Commentaire 4 2 6 2 3" xfId="6502" xr:uid="{00000000-0005-0000-0000-0000FD310000}"/>
    <cellStyle name="Commentaire 4 2 6 2 3 2" xfId="26982" xr:uid="{00000000-0005-0000-0000-0000FE310000}"/>
    <cellStyle name="Commentaire 4 2 6 2 4" xfId="6503" xr:uid="{00000000-0005-0000-0000-0000FF310000}"/>
    <cellStyle name="Commentaire 4 2 6 2 4 2" xfId="26983" xr:uid="{00000000-0005-0000-0000-000000320000}"/>
    <cellStyle name="Commentaire 4 2 6 2 5" xfId="6504" xr:uid="{00000000-0005-0000-0000-000001320000}"/>
    <cellStyle name="Commentaire 4 2 6 2 5 2" xfId="26984" xr:uid="{00000000-0005-0000-0000-000002320000}"/>
    <cellStyle name="Commentaire 4 2 6 2 6" xfId="6505" xr:uid="{00000000-0005-0000-0000-000003320000}"/>
    <cellStyle name="Commentaire 4 2 6 2 6 2" xfId="26985" xr:uid="{00000000-0005-0000-0000-000004320000}"/>
    <cellStyle name="Commentaire 4 2 6 2 7" xfId="6506" xr:uid="{00000000-0005-0000-0000-000005320000}"/>
    <cellStyle name="Commentaire 4 2 6 2 7 2" xfId="26986" xr:uid="{00000000-0005-0000-0000-000006320000}"/>
    <cellStyle name="Commentaire 4 2 6 2 8" xfId="6507" xr:uid="{00000000-0005-0000-0000-000007320000}"/>
    <cellStyle name="Commentaire 4 2 6 2 8 2" xfId="26987" xr:uid="{00000000-0005-0000-0000-000008320000}"/>
    <cellStyle name="Commentaire 4 2 6 2 9" xfId="26980" xr:uid="{00000000-0005-0000-0000-000009320000}"/>
    <cellStyle name="Commentaire 4 2 6 3" xfId="6508" xr:uid="{00000000-0005-0000-0000-00000A320000}"/>
    <cellStyle name="Commentaire 4 2 6 3 2" xfId="6509" xr:uid="{00000000-0005-0000-0000-00000B320000}"/>
    <cellStyle name="Commentaire 4 2 6 3 2 2" xfId="26989" xr:uid="{00000000-0005-0000-0000-00000C320000}"/>
    <cellStyle name="Commentaire 4 2 6 3 3" xfId="6510" xr:uid="{00000000-0005-0000-0000-00000D320000}"/>
    <cellStyle name="Commentaire 4 2 6 3 3 2" xfId="26990" xr:uid="{00000000-0005-0000-0000-00000E320000}"/>
    <cellStyle name="Commentaire 4 2 6 3 4" xfId="6511" xr:uid="{00000000-0005-0000-0000-00000F320000}"/>
    <cellStyle name="Commentaire 4 2 6 3 4 2" xfId="26991" xr:uid="{00000000-0005-0000-0000-000010320000}"/>
    <cellStyle name="Commentaire 4 2 6 3 5" xfId="6512" xr:uid="{00000000-0005-0000-0000-000011320000}"/>
    <cellStyle name="Commentaire 4 2 6 3 5 2" xfId="26992" xr:uid="{00000000-0005-0000-0000-000012320000}"/>
    <cellStyle name="Commentaire 4 2 6 3 6" xfId="6513" xr:uid="{00000000-0005-0000-0000-000013320000}"/>
    <cellStyle name="Commentaire 4 2 6 3 6 2" xfId="26993" xr:uid="{00000000-0005-0000-0000-000014320000}"/>
    <cellStyle name="Commentaire 4 2 6 3 7" xfId="6514" xr:uid="{00000000-0005-0000-0000-000015320000}"/>
    <cellStyle name="Commentaire 4 2 6 3 7 2" xfId="26994" xr:uid="{00000000-0005-0000-0000-000016320000}"/>
    <cellStyle name="Commentaire 4 2 6 3 8" xfId="26988" xr:uid="{00000000-0005-0000-0000-000017320000}"/>
    <cellStyle name="Commentaire 4 2 6 4" xfId="6515" xr:uid="{00000000-0005-0000-0000-000018320000}"/>
    <cellStyle name="Commentaire 4 2 6 4 2" xfId="6516" xr:uid="{00000000-0005-0000-0000-000019320000}"/>
    <cellStyle name="Commentaire 4 2 6 4 2 2" xfId="26996" xr:uid="{00000000-0005-0000-0000-00001A320000}"/>
    <cellStyle name="Commentaire 4 2 6 4 3" xfId="26995" xr:uid="{00000000-0005-0000-0000-00001B320000}"/>
    <cellStyle name="Commentaire 4 2 6 5" xfId="6517" xr:uid="{00000000-0005-0000-0000-00001C320000}"/>
    <cellStyle name="Commentaire 4 2 6 5 2" xfId="26997" xr:uid="{00000000-0005-0000-0000-00001D320000}"/>
    <cellStyle name="Commentaire 4 2 6 6" xfId="6518" xr:uid="{00000000-0005-0000-0000-00001E320000}"/>
    <cellStyle name="Commentaire 4 2 6 6 2" xfId="26998" xr:uid="{00000000-0005-0000-0000-00001F320000}"/>
    <cellStyle name="Commentaire 4 2 6 7" xfId="6519" xr:uid="{00000000-0005-0000-0000-000020320000}"/>
    <cellStyle name="Commentaire 4 2 6 7 2" xfId="26999" xr:uid="{00000000-0005-0000-0000-000021320000}"/>
    <cellStyle name="Commentaire 4 2 6 8" xfId="6520" xr:uid="{00000000-0005-0000-0000-000022320000}"/>
    <cellStyle name="Commentaire 4 2 6 8 2" xfId="27000" xr:uid="{00000000-0005-0000-0000-000023320000}"/>
    <cellStyle name="Commentaire 4 2 6 9" xfId="6521" xr:uid="{00000000-0005-0000-0000-000024320000}"/>
    <cellStyle name="Commentaire 4 2 6 9 2" xfId="27001" xr:uid="{00000000-0005-0000-0000-000025320000}"/>
    <cellStyle name="Commentaire 4 2 7" xfId="6522" xr:uid="{00000000-0005-0000-0000-000026320000}"/>
    <cellStyle name="Commentaire 4 2 7 10" xfId="6523" xr:uid="{00000000-0005-0000-0000-000027320000}"/>
    <cellStyle name="Commentaire 4 2 7 10 2" xfId="27003" xr:uid="{00000000-0005-0000-0000-000028320000}"/>
    <cellStyle name="Commentaire 4 2 7 11" xfId="6524" xr:uid="{00000000-0005-0000-0000-000029320000}"/>
    <cellStyle name="Commentaire 4 2 7 11 2" xfId="27004" xr:uid="{00000000-0005-0000-0000-00002A320000}"/>
    <cellStyle name="Commentaire 4 2 7 12" xfId="27002" xr:uid="{00000000-0005-0000-0000-00002B320000}"/>
    <cellStyle name="Commentaire 4 2 7 2" xfId="6525" xr:uid="{00000000-0005-0000-0000-00002C320000}"/>
    <cellStyle name="Commentaire 4 2 7 2 2" xfId="6526" xr:uid="{00000000-0005-0000-0000-00002D320000}"/>
    <cellStyle name="Commentaire 4 2 7 2 2 2" xfId="27006" xr:uid="{00000000-0005-0000-0000-00002E320000}"/>
    <cellStyle name="Commentaire 4 2 7 2 3" xfId="6527" xr:uid="{00000000-0005-0000-0000-00002F320000}"/>
    <cellStyle name="Commentaire 4 2 7 2 3 2" xfId="27007" xr:uid="{00000000-0005-0000-0000-000030320000}"/>
    <cellStyle name="Commentaire 4 2 7 2 4" xfId="6528" xr:uid="{00000000-0005-0000-0000-000031320000}"/>
    <cellStyle name="Commentaire 4 2 7 2 4 2" xfId="27008" xr:uid="{00000000-0005-0000-0000-000032320000}"/>
    <cellStyle name="Commentaire 4 2 7 2 5" xfId="6529" xr:uid="{00000000-0005-0000-0000-000033320000}"/>
    <cellStyle name="Commentaire 4 2 7 2 5 2" xfId="27009" xr:uid="{00000000-0005-0000-0000-000034320000}"/>
    <cellStyle name="Commentaire 4 2 7 2 6" xfId="6530" xr:uid="{00000000-0005-0000-0000-000035320000}"/>
    <cellStyle name="Commentaire 4 2 7 2 6 2" xfId="27010" xr:uid="{00000000-0005-0000-0000-000036320000}"/>
    <cellStyle name="Commentaire 4 2 7 2 7" xfId="6531" xr:uid="{00000000-0005-0000-0000-000037320000}"/>
    <cellStyle name="Commentaire 4 2 7 2 7 2" xfId="27011" xr:uid="{00000000-0005-0000-0000-000038320000}"/>
    <cellStyle name="Commentaire 4 2 7 2 8" xfId="6532" xr:uid="{00000000-0005-0000-0000-000039320000}"/>
    <cellStyle name="Commentaire 4 2 7 2 8 2" xfId="27012" xr:uid="{00000000-0005-0000-0000-00003A320000}"/>
    <cellStyle name="Commentaire 4 2 7 2 9" xfId="27005" xr:uid="{00000000-0005-0000-0000-00003B320000}"/>
    <cellStyle name="Commentaire 4 2 7 3" xfId="6533" xr:uid="{00000000-0005-0000-0000-00003C320000}"/>
    <cellStyle name="Commentaire 4 2 7 3 2" xfId="6534" xr:uid="{00000000-0005-0000-0000-00003D320000}"/>
    <cellStyle name="Commentaire 4 2 7 3 2 2" xfId="27014" xr:uid="{00000000-0005-0000-0000-00003E320000}"/>
    <cellStyle name="Commentaire 4 2 7 3 3" xfId="6535" xr:uid="{00000000-0005-0000-0000-00003F320000}"/>
    <cellStyle name="Commentaire 4 2 7 3 3 2" xfId="27015" xr:uid="{00000000-0005-0000-0000-000040320000}"/>
    <cellStyle name="Commentaire 4 2 7 3 4" xfId="6536" xr:uid="{00000000-0005-0000-0000-000041320000}"/>
    <cellStyle name="Commentaire 4 2 7 3 4 2" xfId="27016" xr:uid="{00000000-0005-0000-0000-000042320000}"/>
    <cellStyle name="Commentaire 4 2 7 3 5" xfId="6537" xr:uid="{00000000-0005-0000-0000-000043320000}"/>
    <cellStyle name="Commentaire 4 2 7 3 5 2" xfId="27017" xr:uid="{00000000-0005-0000-0000-000044320000}"/>
    <cellStyle name="Commentaire 4 2 7 3 6" xfId="6538" xr:uid="{00000000-0005-0000-0000-000045320000}"/>
    <cellStyle name="Commentaire 4 2 7 3 6 2" xfId="27018" xr:uid="{00000000-0005-0000-0000-000046320000}"/>
    <cellStyle name="Commentaire 4 2 7 3 7" xfId="6539" xr:uid="{00000000-0005-0000-0000-000047320000}"/>
    <cellStyle name="Commentaire 4 2 7 3 7 2" xfId="27019" xr:uid="{00000000-0005-0000-0000-000048320000}"/>
    <cellStyle name="Commentaire 4 2 7 3 8" xfId="27013" xr:uid="{00000000-0005-0000-0000-000049320000}"/>
    <cellStyle name="Commentaire 4 2 7 4" xfId="6540" xr:uid="{00000000-0005-0000-0000-00004A320000}"/>
    <cellStyle name="Commentaire 4 2 7 4 2" xfId="6541" xr:uid="{00000000-0005-0000-0000-00004B320000}"/>
    <cellStyle name="Commentaire 4 2 7 4 2 2" xfId="27021" xr:uid="{00000000-0005-0000-0000-00004C320000}"/>
    <cellStyle name="Commentaire 4 2 7 4 3" xfId="27020" xr:uid="{00000000-0005-0000-0000-00004D320000}"/>
    <cellStyle name="Commentaire 4 2 7 5" xfId="6542" xr:uid="{00000000-0005-0000-0000-00004E320000}"/>
    <cellStyle name="Commentaire 4 2 7 5 2" xfId="27022" xr:uid="{00000000-0005-0000-0000-00004F320000}"/>
    <cellStyle name="Commentaire 4 2 7 6" xfId="6543" xr:uid="{00000000-0005-0000-0000-000050320000}"/>
    <cellStyle name="Commentaire 4 2 7 6 2" xfId="27023" xr:uid="{00000000-0005-0000-0000-000051320000}"/>
    <cellStyle name="Commentaire 4 2 7 7" xfId="6544" xr:uid="{00000000-0005-0000-0000-000052320000}"/>
    <cellStyle name="Commentaire 4 2 7 7 2" xfId="27024" xr:uid="{00000000-0005-0000-0000-000053320000}"/>
    <cellStyle name="Commentaire 4 2 7 8" xfId="6545" xr:uid="{00000000-0005-0000-0000-000054320000}"/>
    <cellStyle name="Commentaire 4 2 7 8 2" xfId="27025" xr:uid="{00000000-0005-0000-0000-000055320000}"/>
    <cellStyle name="Commentaire 4 2 7 9" xfId="6546" xr:uid="{00000000-0005-0000-0000-000056320000}"/>
    <cellStyle name="Commentaire 4 2 7 9 2" xfId="27026" xr:uid="{00000000-0005-0000-0000-000057320000}"/>
    <cellStyle name="Commentaire 4 2 8" xfId="6547" xr:uid="{00000000-0005-0000-0000-000058320000}"/>
    <cellStyle name="Commentaire 4 2 8 10" xfId="6548" xr:uid="{00000000-0005-0000-0000-000059320000}"/>
    <cellStyle name="Commentaire 4 2 8 10 2" xfId="27028" xr:uid="{00000000-0005-0000-0000-00005A320000}"/>
    <cellStyle name="Commentaire 4 2 8 11" xfId="6549" xr:uid="{00000000-0005-0000-0000-00005B320000}"/>
    <cellStyle name="Commentaire 4 2 8 11 2" xfId="27029" xr:uid="{00000000-0005-0000-0000-00005C320000}"/>
    <cellStyle name="Commentaire 4 2 8 12" xfId="27027" xr:uid="{00000000-0005-0000-0000-00005D320000}"/>
    <cellStyle name="Commentaire 4 2 8 2" xfId="6550" xr:uid="{00000000-0005-0000-0000-00005E320000}"/>
    <cellStyle name="Commentaire 4 2 8 2 2" xfId="6551" xr:uid="{00000000-0005-0000-0000-00005F320000}"/>
    <cellStyle name="Commentaire 4 2 8 2 2 2" xfId="27031" xr:uid="{00000000-0005-0000-0000-000060320000}"/>
    <cellStyle name="Commentaire 4 2 8 2 3" xfId="6552" xr:uid="{00000000-0005-0000-0000-000061320000}"/>
    <cellStyle name="Commentaire 4 2 8 2 3 2" xfId="27032" xr:uid="{00000000-0005-0000-0000-000062320000}"/>
    <cellStyle name="Commentaire 4 2 8 2 4" xfId="6553" xr:uid="{00000000-0005-0000-0000-000063320000}"/>
    <cellStyle name="Commentaire 4 2 8 2 4 2" xfId="27033" xr:uid="{00000000-0005-0000-0000-000064320000}"/>
    <cellStyle name="Commentaire 4 2 8 2 5" xfId="6554" xr:uid="{00000000-0005-0000-0000-000065320000}"/>
    <cellStyle name="Commentaire 4 2 8 2 5 2" xfId="27034" xr:uid="{00000000-0005-0000-0000-000066320000}"/>
    <cellStyle name="Commentaire 4 2 8 2 6" xfId="6555" xr:uid="{00000000-0005-0000-0000-000067320000}"/>
    <cellStyle name="Commentaire 4 2 8 2 6 2" xfId="27035" xr:uid="{00000000-0005-0000-0000-000068320000}"/>
    <cellStyle name="Commentaire 4 2 8 2 7" xfId="6556" xr:uid="{00000000-0005-0000-0000-000069320000}"/>
    <cellStyle name="Commentaire 4 2 8 2 7 2" xfId="27036" xr:uid="{00000000-0005-0000-0000-00006A320000}"/>
    <cellStyle name="Commentaire 4 2 8 2 8" xfId="6557" xr:uid="{00000000-0005-0000-0000-00006B320000}"/>
    <cellStyle name="Commentaire 4 2 8 2 8 2" xfId="27037" xr:uid="{00000000-0005-0000-0000-00006C320000}"/>
    <cellStyle name="Commentaire 4 2 8 2 9" xfId="27030" xr:uid="{00000000-0005-0000-0000-00006D320000}"/>
    <cellStyle name="Commentaire 4 2 8 3" xfId="6558" xr:uid="{00000000-0005-0000-0000-00006E320000}"/>
    <cellStyle name="Commentaire 4 2 8 3 2" xfId="6559" xr:uid="{00000000-0005-0000-0000-00006F320000}"/>
    <cellStyle name="Commentaire 4 2 8 3 2 2" xfId="27039" xr:uid="{00000000-0005-0000-0000-000070320000}"/>
    <cellStyle name="Commentaire 4 2 8 3 3" xfId="6560" xr:uid="{00000000-0005-0000-0000-000071320000}"/>
    <cellStyle name="Commentaire 4 2 8 3 3 2" xfId="27040" xr:uid="{00000000-0005-0000-0000-000072320000}"/>
    <cellStyle name="Commentaire 4 2 8 3 4" xfId="6561" xr:uid="{00000000-0005-0000-0000-000073320000}"/>
    <cellStyle name="Commentaire 4 2 8 3 4 2" xfId="27041" xr:uid="{00000000-0005-0000-0000-000074320000}"/>
    <cellStyle name="Commentaire 4 2 8 3 5" xfId="6562" xr:uid="{00000000-0005-0000-0000-000075320000}"/>
    <cellStyle name="Commentaire 4 2 8 3 5 2" xfId="27042" xr:uid="{00000000-0005-0000-0000-000076320000}"/>
    <cellStyle name="Commentaire 4 2 8 3 6" xfId="6563" xr:uid="{00000000-0005-0000-0000-000077320000}"/>
    <cellStyle name="Commentaire 4 2 8 3 6 2" xfId="27043" xr:uid="{00000000-0005-0000-0000-000078320000}"/>
    <cellStyle name="Commentaire 4 2 8 3 7" xfId="6564" xr:uid="{00000000-0005-0000-0000-000079320000}"/>
    <cellStyle name="Commentaire 4 2 8 3 7 2" xfId="27044" xr:uid="{00000000-0005-0000-0000-00007A320000}"/>
    <cellStyle name="Commentaire 4 2 8 3 8" xfId="27038" xr:uid="{00000000-0005-0000-0000-00007B320000}"/>
    <cellStyle name="Commentaire 4 2 8 4" xfId="6565" xr:uid="{00000000-0005-0000-0000-00007C320000}"/>
    <cellStyle name="Commentaire 4 2 8 4 2" xfId="6566" xr:uid="{00000000-0005-0000-0000-00007D320000}"/>
    <cellStyle name="Commentaire 4 2 8 4 2 2" xfId="27046" xr:uid="{00000000-0005-0000-0000-00007E320000}"/>
    <cellStyle name="Commentaire 4 2 8 4 3" xfId="27045" xr:uid="{00000000-0005-0000-0000-00007F320000}"/>
    <cellStyle name="Commentaire 4 2 8 5" xfId="6567" xr:uid="{00000000-0005-0000-0000-000080320000}"/>
    <cellStyle name="Commentaire 4 2 8 5 2" xfId="27047" xr:uid="{00000000-0005-0000-0000-000081320000}"/>
    <cellStyle name="Commentaire 4 2 8 6" xfId="6568" xr:uid="{00000000-0005-0000-0000-000082320000}"/>
    <cellStyle name="Commentaire 4 2 8 6 2" xfId="27048" xr:uid="{00000000-0005-0000-0000-000083320000}"/>
    <cellStyle name="Commentaire 4 2 8 7" xfId="6569" xr:uid="{00000000-0005-0000-0000-000084320000}"/>
    <cellStyle name="Commentaire 4 2 8 7 2" xfId="27049" xr:uid="{00000000-0005-0000-0000-000085320000}"/>
    <cellStyle name="Commentaire 4 2 8 8" xfId="6570" xr:uid="{00000000-0005-0000-0000-000086320000}"/>
    <cellStyle name="Commentaire 4 2 8 8 2" xfId="27050" xr:uid="{00000000-0005-0000-0000-000087320000}"/>
    <cellStyle name="Commentaire 4 2 8 9" xfId="6571" xr:uid="{00000000-0005-0000-0000-000088320000}"/>
    <cellStyle name="Commentaire 4 2 8 9 2" xfId="27051" xr:uid="{00000000-0005-0000-0000-000089320000}"/>
    <cellStyle name="Commentaire 4 2 9" xfId="6572" xr:uid="{00000000-0005-0000-0000-00008A320000}"/>
    <cellStyle name="Commentaire 4 2 9 10" xfId="6573" xr:uid="{00000000-0005-0000-0000-00008B320000}"/>
    <cellStyle name="Commentaire 4 2 9 10 2" xfId="27053" xr:uid="{00000000-0005-0000-0000-00008C320000}"/>
    <cellStyle name="Commentaire 4 2 9 11" xfId="6574" xr:uid="{00000000-0005-0000-0000-00008D320000}"/>
    <cellStyle name="Commentaire 4 2 9 11 2" xfId="27054" xr:uid="{00000000-0005-0000-0000-00008E320000}"/>
    <cellStyle name="Commentaire 4 2 9 12" xfId="27052" xr:uid="{00000000-0005-0000-0000-00008F320000}"/>
    <cellStyle name="Commentaire 4 2 9 2" xfId="6575" xr:uid="{00000000-0005-0000-0000-000090320000}"/>
    <cellStyle name="Commentaire 4 2 9 2 2" xfId="6576" xr:uid="{00000000-0005-0000-0000-000091320000}"/>
    <cellStyle name="Commentaire 4 2 9 2 2 2" xfId="27056" xr:uid="{00000000-0005-0000-0000-000092320000}"/>
    <cellStyle name="Commentaire 4 2 9 2 3" xfId="6577" xr:uid="{00000000-0005-0000-0000-000093320000}"/>
    <cellStyle name="Commentaire 4 2 9 2 3 2" xfId="27057" xr:uid="{00000000-0005-0000-0000-000094320000}"/>
    <cellStyle name="Commentaire 4 2 9 2 4" xfId="6578" xr:uid="{00000000-0005-0000-0000-000095320000}"/>
    <cellStyle name="Commentaire 4 2 9 2 4 2" xfId="27058" xr:uid="{00000000-0005-0000-0000-000096320000}"/>
    <cellStyle name="Commentaire 4 2 9 2 5" xfId="6579" xr:uid="{00000000-0005-0000-0000-000097320000}"/>
    <cellStyle name="Commentaire 4 2 9 2 5 2" xfId="27059" xr:uid="{00000000-0005-0000-0000-000098320000}"/>
    <cellStyle name="Commentaire 4 2 9 2 6" xfId="6580" xr:uid="{00000000-0005-0000-0000-000099320000}"/>
    <cellStyle name="Commentaire 4 2 9 2 6 2" xfId="27060" xr:uid="{00000000-0005-0000-0000-00009A320000}"/>
    <cellStyle name="Commentaire 4 2 9 2 7" xfId="6581" xr:uid="{00000000-0005-0000-0000-00009B320000}"/>
    <cellStyle name="Commentaire 4 2 9 2 7 2" xfId="27061" xr:uid="{00000000-0005-0000-0000-00009C320000}"/>
    <cellStyle name="Commentaire 4 2 9 2 8" xfId="6582" xr:uid="{00000000-0005-0000-0000-00009D320000}"/>
    <cellStyle name="Commentaire 4 2 9 2 8 2" xfId="27062" xr:uid="{00000000-0005-0000-0000-00009E320000}"/>
    <cellStyle name="Commentaire 4 2 9 2 9" xfId="27055" xr:uid="{00000000-0005-0000-0000-00009F320000}"/>
    <cellStyle name="Commentaire 4 2 9 3" xfId="6583" xr:uid="{00000000-0005-0000-0000-0000A0320000}"/>
    <cellStyle name="Commentaire 4 2 9 3 2" xfId="6584" xr:uid="{00000000-0005-0000-0000-0000A1320000}"/>
    <cellStyle name="Commentaire 4 2 9 3 2 2" xfId="27064" xr:uid="{00000000-0005-0000-0000-0000A2320000}"/>
    <cellStyle name="Commentaire 4 2 9 3 3" xfId="6585" xr:uid="{00000000-0005-0000-0000-0000A3320000}"/>
    <cellStyle name="Commentaire 4 2 9 3 3 2" xfId="27065" xr:uid="{00000000-0005-0000-0000-0000A4320000}"/>
    <cellStyle name="Commentaire 4 2 9 3 4" xfId="6586" xr:uid="{00000000-0005-0000-0000-0000A5320000}"/>
    <cellStyle name="Commentaire 4 2 9 3 4 2" xfId="27066" xr:uid="{00000000-0005-0000-0000-0000A6320000}"/>
    <cellStyle name="Commentaire 4 2 9 3 5" xfId="6587" xr:uid="{00000000-0005-0000-0000-0000A7320000}"/>
    <cellStyle name="Commentaire 4 2 9 3 5 2" xfId="27067" xr:uid="{00000000-0005-0000-0000-0000A8320000}"/>
    <cellStyle name="Commentaire 4 2 9 3 6" xfId="6588" xr:uid="{00000000-0005-0000-0000-0000A9320000}"/>
    <cellStyle name="Commentaire 4 2 9 3 6 2" xfId="27068" xr:uid="{00000000-0005-0000-0000-0000AA320000}"/>
    <cellStyle name="Commentaire 4 2 9 3 7" xfId="6589" xr:uid="{00000000-0005-0000-0000-0000AB320000}"/>
    <cellStyle name="Commentaire 4 2 9 3 7 2" xfId="27069" xr:uid="{00000000-0005-0000-0000-0000AC320000}"/>
    <cellStyle name="Commentaire 4 2 9 3 8" xfId="27063" xr:uid="{00000000-0005-0000-0000-0000AD320000}"/>
    <cellStyle name="Commentaire 4 2 9 4" xfId="6590" xr:uid="{00000000-0005-0000-0000-0000AE320000}"/>
    <cellStyle name="Commentaire 4 2 9 4 2" xfId="6591" xr:uid="{00000000-0005-0000-0000-0000AF320000}"/>
    <cellStyle name="Commentaire 4 2 9 4 2 2" xfId="27071" xr:uid="{00000000-0005-0000-0000-0000B0320000}"/>
    <cellStyle name="Commentaire 4 2 9 4 3" xfId="27070" xr:uid="{00000000-0005-0000-0000-0000B1320000}"/>
    <cellStyle name="Commentaire 4 2 9 5" xfId="6592" xr:uid="{00000000-0005-0000-0000-0000B2320000}"/>
    <cellStyle name="Commentaire 4 2 9 5 2" xfId="27072" xr:uid="{00000000-0005-0000-0000-0000B3320000}"/>
    <cellStyle name="Commentaire 4 2 9 6" xfId="6593" xr:uid="{00000000-0005-0000-0000-0000B4320000}"/>
    <cellStyle name="Commentaire 4 2 9 6 2" xfId="27073" xr:uid="{00000000-0005-0000-0000-0000B5320000}"/>
    <cellStyle name="Commentaire 4 2 9 7" xfId="6594" xr:uid="{00000000-0005-0000-0000-0000B6320000}"/>
    <cellStyle name="Commentaire 4 2 9 7 2" xfId="27074" xr:uid="{00000000-0005-0000-0000-0000B7320000}"/>
    <cellStyle name="Commentaire 4 2 9 8" xfId="6595" xr:uid="{00000000-0005-0000-0000-0000B8320000}"/>
    <cellStyle name="Commentaire 4 2 9 8 2" xfId="27075" xr:uid="{00000000-0005-0000-0000-0000B9320000}"/>
    <cellStyle name="Commentaire 4 2 9 9" xfId="6596" xr:uid="{00000000-0005-0000-0000-0000BA320000}"/>
    <cellStyle name="Commentaire 4 2 9 9 2" xfId="27076" xr:uid="{00000000-0005-0000-0000-0000BB320000}"/>
    <cellStyle name="Commentaire 4 20" xfId="6597" xr:uid="{00000000-0005-0000-0000-0000BC320000}"/>
    <cellStyle name="Commentaire 4 20 2" xfId="6598" xr:uid="{00000000-0005-0000-0000-0000BD320000}"/>
    <cellStyle name="Commentaire 4 20 2 2" xfId="27078" xr:uid="{00000000-0005-0000-0000-0000BE320000}"/>
    <cellStyle name="Commentaire 4 20 3" xfId="27077" xr:uid="{00000000-0005-0000-0000-0000BF320000}"/>
    <cellStyle name="Commentaire 4 21" xfId="6599" xr:uid="{00000000-0005-0000-0000-0000C0320000}"/>
    <cellStyle name="Commentaire 4 21 2" xfId="27079" xr:uid="{00000000-0005-0000-0000-0000C1320000}"/>
    <cellStyle name="Commentaire 4 22" xfId="6600" xr:uid="{00000000-0005-0000-0000-0000C2320000}"/>
    <cellStyle name="Commentaire 4 22 2" xfId="27080" xr:uid="{00000000-0005-0000-0000-0000C3320000}"/>
    <cellStyle name="Commentaire 4 23" xfId="6601" xr:uid="{00000000-0005-0000-0000-0000C4320000}"/>
    <cellStyle name="Commentaire 4 23 2" xfId="27081" xr:uid="{00000000-0005-0000-0000-0000C5320000}"/>
    <cellStyle name="Commentaire 4 24" xfId="6602" xr:uid="{00000000-0005-0000-0000-0000C6320000}"/>
    <cellStyle name="Commentaire 4 24 2" xfId="27082" xr:uid="{00000000-0005-0000-0000-0000C7320000}"/>
    <cellStyle name="Commentaire 4 25" xfId="6603" xr:uid="{00000000-0005-0000-0000-0000C8320000}"/>
    <cellStyle name="Commentaire 4 25 2" xfId="27083" xr:uid="{00000000-0005-0000-0000-0000C9320000}"/>
    <cellStyle name="Commentaire 4 26" xfId="6604" xr:uid="{00000000-0005-0000-0000-0000CA320000}"/>
    <cellStyle name="Commentaire 4 26 2" xfId="27084" xr:uid="{00000000-0005-0000-0000-0000CB320000}"/>
    <cellStyle name="Commentaire 4 27" xfId="20492" xr:uid="{00000000-0005-0000-0000-0000CC320000}"/>
    <cellStyle name="Commentaire 4 3" xfId="6605" xr:uid="{00000000-0005-0000-0000-0000CD320000}"/>
    <cellStyle name="Commentaire 4 3 10" xfId="6606" xr:uid="{00000000-0005-0000-0000-0000CE320000}"/>
    <cellStyle name="Commentaire 4 3 10 2" xfId="27085" xr:uid="{00000000-0005-0000-0000-0000CF320000}"/>
    <cellStyle name="Commentaire 4 3 11" xfId="6607" xr:uid="{00000000-0005-0000-0000-0000D0320000}"/>
    <cellStyle name="Commentaire 4 3 11 2" xfId="27086" xr:uid="{00000000-0005-0000-0000-0000D1320000}"/>
    <cellStyle name="Commentaire 4 3 12" xfId="6608" xr:uid="{00000000-0005-0000-0000-0000D2320000}"/>
    <cellStyle name="Commentaire 4 3 12 2" xfId="27087" xr:uid="{00000000-0005-0000-0000-0000D3320000}"/>
    <cellStyle name="Commentaire 4 3 13" xfId="6609" xr:uid="{00000000-0005-0000-0000-0000D4320000}"/>
    <cellStyle name="Commentaire 4 3 13 2" xfId="27088" xr:uid="{00000000-0005-0000-0000-0000D5320000}"/>
    <cellStyle name="Commentaire 4 3 14" xfId="6610" xr:uid="{00000000-0005-0000-0000-0000D6320000}"/>
    <cellStyle name="Commentaire 4 3 14 2" xfId="27089" xr:uid="{00000000-0005-0000-0000-0000D7320000}"/>
    <cellStyle name="Commentaire 4 3 15" xfId="20494" xr:uid="{00000000-0005-0000-0000-0000D8320000}"/>
    <cellStyle name="Commentaire 4 3 2" xfId="6611" xr:uid="{00000000-0005-0000-0000-0000D9320000}"/>
    <cellStyle name="Commentaire 4 3 2 10" xfId="6612" xr:uid="{00000000-0005-0000-0000-0000DA320000}"/>
    <cellStyle name="Commentaire 4 3 2 10 2" xfId="27091" xr:uid="{00000000-0005-0000-0000-0000DB320000}"/>
    <cellStyle name="Commentaire 4 3 2 11" xfId="6613" xr:uid="{00000000-0005-0000-0000-0000DC320000}"/>
    <cellStyle name="Commentaire 4 3 2 11 2" xfId="27092" xr:uid="{00000000-0005-0000-0000-0000DD320000}"/>
    <cellStyle name="Commentaire 4 3 2 12" xfId="27090" xr:uid="{00000000-0005-0000-0000-0000DE320000}"/>
    <cellStyle name="Commentaire 4 3 2 2" xfId="6614" xr:uid="{00000000-0005-0000-0000-0000DF320000}"/>
    <cellStyle name="Commentaire 4 3 2 2 2" xfId="6615" xr:uid="{00000000-0005-0000-0000-0000E0320000}"/>
    <cellStyle name="Commentaire 4 3 2 2 2 2" xfId="27094" xr:uid="{00000000-0005-0000-0000-0000E1320000}"/>
    <cellStyle name="Commentaire 4 3 2 2 3" xfId="6616" xr:uid="{00000000-0005-0000-0000-0000E2320000}"/>
    <cellStyle name="Commentaire 4 3 2 2 3 2" xfId="27095" xr:uid="{00000000-0005-0000-0000-0000E3320000}"/>
    <cellStyle name="Commentaire 4 3 2 2 4" xfId="6617" xr:uid="{00000000-0005-0000-0000-0000E4320000}"/>
    <cellStyle name="Commentaire 4 3 2 2 4 2" xfId="27096" xr:uid="{00000000-0005-0000-0000-0000E5320000}"/>
    <cellStyle name="Commentaire 4 3 2 2 5" xfId="6618" xr:uid="{00000000-0005-0000-0000-0000E6320000}"/>
    <cellStyle name="Commentaire 4 3 2 2 5 2" xfId="27097" xr:uid="{00000000-0005-0000-0000-0000E7320000}"/>
    <cellStyle name="Commentaire 4 3 2 2 6" xfId="6619" xr:uid="{00000000-0005-0000-0000-0000E8320000}"/>
    <cellStyle name="Commentaire 4 3 2 2 6 2" xfId="27098" xr:uid="{00000000-0005-0000-0000-0000E9320000}"/>
    <cellStyle name="Commentaire 4 3 2 2 7" xfId="6620" xr:uid="{00000000-0005-0000-0000-0000EA320000}"/>
    <cellStyle name="Commentaire 4 3 2 2 7 2" xfId="27099" xr:uid="{00000000-0005-0000-0000-0000EB320000}"/>
    <cellStyle name="Commentaire 4 3 2 2 8" xfId="6621" xr:uid="{00000000-0005-0000-0000-0000EC320000}"/>
    <cellStyle name="Commentaire 4 3 2 2 8 2" xfId="27100" xr:uid="{00000000-0005-0000-0000-0000ED320000}"/>
    <cellStyle name="Commentaire 4 3 2 2 9" xfId="27093" xr:uid="{00000000-0005-0000-0000-0000EE320000}"/>
    <cellStyle name="Commentaire 4 3 2 3" xfId="6622" xr:uid="{00000000-0005-0000-0000-0000EF320000}"/>
    <cellStyle name="Commentaire 4 3 2 3 2" xfId="6623" xr:uid="{00000000-0005-0000-0000-0000F0320000}"/>
    <cellStyle name="Commentaire 4 3 2 3 2 2" xfId="27102" xr:uid="{00000000-0005-0000-0000-0000F1320000}"/>
    <cellStyle name="Commentaire 4 3 2 3 3" xfId="6624" xr:uid="{00000000-0005-0000-0000-0000F2320000}"/>
    <cellStyle name="Commentaire 4 3 2 3 3 2" xfId="27103" xr:uid="{00000000-0005-0000-0000-0000F3320000}"/>
    <cellStyle name="Commentaire 4 3 2 3 4" xfId="6625" xr:uid="{00000000-0005-0000-0000-0000F4320000}"/>
    <cellStyle name="Commentaire 4 3 2 3 4 2" xfId="27104" xr:uid="{00000000-0005-0000-0000-0000F5320000}"/>
    <cellStyle name="Commentaire 4 3 2 3 5" xfId="6626" xr:uid="{00000000-0005-0000-0000-0000F6320000}"/>
    <cellStyle name="Commentaire 4 3 2 3 5 2" xfId="27105" xr:uid="{00000000-0005-0000-0000-0000F7320000}"/>
    <cellStyle name="Commentaire 4 3 2 3 6" xfId="6627" xr:uid="{00000000-0005-0000-0000-0000F8320000}"/>
    <cellStyle name="Commentaire 4 3 2 3 6 2" xfId="27106" xr:uid="{00000000-0005-0000-0000-0000F9320000}"/>
    <cellStyle name="Commentaire 4 3 2 3 7" xfId="6628" xr:uid="{00000000-0005-0000-0000-0000FA320000}"/>
    <cellStyle name="Commentaire 4 3 2 3 7 2" xfId="27107" xr:uid="{00000000-0005-0000-0000-0000FB320000}"/>
    <cellStyle name="Commentaire 4 3 2 3 8" xfId="27101" xr:uid="{00000000-0005-0000-0000-0000FC320000}"/>
    <cellStyle name="Commentaire 4 3 2 4" xfId="6629" xr:uid="{00000000-0005-0000-0000-0000FD320000}"/>
    <cellStyle name="Commentaire 4 3 2 4 2" xfId="6630" xr:uid="{00000000-0005-0000-0000-0000FE320000}"/>
    <cellStyle name="Commentaire 4 3 2 4 2 2" xfId="27109" xr:uid="{00000000-0005-0000-0000-0000FF320000}"/>
    <cellStyle name="Commentaire 4 3 2 4 3" xfId="27108" xr:uid="{00000000-0005-0000-0000-000000330000}"/>
    <cellStyle name="Commentaire 4 3 2 5" xfId="6631" xr:uid="{00000000-0005-0000-0000-000001330000}"/>
    <cellStyle name="Commentaire 4 3 2 5 2" xfId="27110" xr:uid="{00000000-0005-0000-0000-000002330000}"/>
    <cellStyle name="Commentaire 4 3 2 6" xfId="6632" xr:uid="{00000000-0005-0000-0000-000003330000}"/>
    <cellStyle name="Commentaire 4 3 2 6 2" xfId="27111" xr:uid="{00000000-0005-0000-0000-000004330000}"/>
    <cellStyle name="Commentaire 4 3 2 7" xfId="6633" xr:uid="{00000000-0005-0000-0000-000005330000}"/>
    <cellStyle name="Commentaire 4 3 2 7 2" xfId="27112" xr:uid="{00000000-0005-0000-0000-000006330000}"/>
    <cellStyle name="Commentaire 4 3 2 8" xfId="6634" xr:uid="{00000000-0005-0000-0000-000007330000}"/>
    <cellStyle name="Commentaire 4 3 2 8 2" xfId="27113" xr:uid="{00000000-0005-0000-0000-000008330000}"/>
    <cellStyle name="Commentaire 4 3 2 9" xfId="6635" xr:uid="{00000000-0005-0000-0000-000009330000}"/>
    <cellStyle name="Commentaire 4 3 2 9 2" xfId="27114" xr:uid="{00000000-0005-0000-0000-00000A330000}"/>
    <cellStyle name="Commentaire 4 3 3" xfId="6636" xr:uid="{00000000-0005-0000-0000-00000B330000}"/>
    <cellStyle name="Commentaire 4 3 3 10" xfId="6637" xr:uid="{00000000-0005-0000-0000-00000C330000}"/>
    <cellStyle name="Commentaire 4 3 3 10 2" xfId="27116" xr:uid="{00000000-0005-0000-0000-00000D330000}"/>
    <cellStyle name="Commentaire 4 3 3 11" xfId="6638" xr:uid="{00000000-0005-0000-0000-00000E330000}"/>
    <cellStyle name="Commentaire 4 3 3 11 2" xfId="27117" xr:uid="{00000000-0005-0000-0000-00000F330000}"/>
    <cellStyle name="Commentaire 4 3 3 12" xfId="27115" xr:uid="{00000000-0005-0000-0000-000010330000}"/>
    <cellStyle name="Commentaire 4 3 3 2" xfId="6639" xr:uid="{00000000-0005-0000-0000-000011330000}"/>
    <cellStyle name="Commentaire 4 3 3 2 2" xfId="6640" xr:uid="{00000000-0005-0000-0000-000012330000}"/>
    <cellStyle name="Commentaire 4 3 3 2 2 2" xfId="27119" xr:uid="{00000000-0005-0000-0000-000013330000}"/>
    <cellStyle name="Commentaire 4 3 3 2 3" xfId="6641" xr:uid="{00000000-0005-0000-0000-000014330000}"/>
    <cellStyle name="Commentaire 4 3 3 2 3 2" xfId="27120" xr:uid="{00000000-0005-0000-0000-000015330000}"/>
    <cellStyle name="Commentaire 4 3 3 2 4" xfId="6642" xr:uid="{00000000-0005-0000-0000-000016330000}"/>
    <cellStyle name="Commentaire 4 3 3 2 4 2" xfId="27121" xr:uid="{00000000-0005-0000-0000-000017330000}"/>
    <cellStyle name="Commentaire 4 3 3 2 5" xfId="6643" xr:uid="{00000000-0005-0000-0000-000018330000}"/>
    <cellStyle name="Commentaire 4 3 3 2 5 2" xfId="27122" xr:uid="{00000000-0005-0000-0000-000019330000}"/>
    <cellStyle name="Commentaire 4 3 3 2 6" xfId="6644" xr:uid="{00000000-0005-0000-0000-00001A330000}"/>
    <cellStyle name="Commentaire 4 3 3 2 6 2" xfId="27123" xr:uid="{00000000-0005-0000-0000-00001B330000}"/>
    <cellStyle name="Commentaire 4 3 3 2 7" xfId="6645" xr:uid="{00000000-0005-0000-0000-00001C330000}"/>
    <cellStyle name="Commentaire 4 3 3 2 7 2" xfId="27124" xr:uid="{00000000-0005-0000-0000-00001D330000}"/>
    <cellStyle name="Commentaire 4 3 3 2 8" xfId="6646" xr:uid="{00000000-0005-0000-0000-00001E330000}"/>
    <cellStyle name="Commentaire 4 3 3 2 8 2" xfId="27125" xr:uid="{00000000-0005-0000-0000-00001F330000}"/>
    <cellStyle name="Commentaire 4 3 3 2 9" xfId="27118" xr:uid="{00000000-0005-0000-0000-000020330000}"/>
    <cellStyle name="Commentaire 4 3 3 3" xfId="6647" xr:uid="{00000000-0005-0000-0000-000021330000}"/>
    <cellStyle name="Commentaire 4 3 3 3 2" xfId="6648" xr:uid="{00000000-0005-0000-0000-000022330000}"/>
    <cellStyle name="Commentaire 4 3 3 3 2 2" xfId="27127" xr:uid="{00000000-0005-0000-0000-000023330000}"/>
    <cellStyle name="Commentaire 4 3 3 3 3" xfId="6649" xr:uid="{00000000-0005-0000-0000-000024330000}"/>
    <cellStyle name="Commentaire 4 3 3 3 3 2" xfId="27128" xr:uid="{00000000-0005-0000-0000-000025330000}"/>
    <cellStyle name="Commentaire 4 3 3 3 4" xfId="6650" xr:uid="{00000000-0005-0000-0000-000026330000}"/>
    <cellStyle name="Commentaire 4 3 3 3 4 2" xfId="27129" xr:uid="{00000000-0005-0000-0000-000027330000}"/>
    <cellStyle name="Commentaire 4 3 3 3 5" xfId="6651" xr:uid="{00000000-0005-0000-0000-000028330000}"/>
    <cellStyle name="Commentaire 4 3 3 3 5 2" xfId="27130" xr:uid="{00000000-0005-0000-0000-000029330000}"/>
    <cellStyle name="Commentaire 4 3 3 3 6" xfId="6652" xr:uid="{00000000-0005-0000-0000-00002A330000}"/>
    <cellStyle name="Commentaire 4 3 3 3 6 2" xfId="27131" xr:uid="{00000000-0005-0000-0000-00002B330000}"/>
    <cellStyle name="Commentaire 4 3 3 3 7" xfId="6653" xr:uid="{00000000-0005-0000-0000-00002C330000}"/>
    <cellStyle name="Commentaire 4 3 3 3 7 2" xfId="27132" xr:uid="{00000000-0005-0000-0000-00002D330000}"/>
    <cellStyle name="Commentaire 4 3 3 3 8" xfId="27126" xr:uid="{00000000-0005-0000-0000-00002E330000}"/>
    <cellStyle name="Commentaire 4 3 3 4" xfId="6654" xr:uid="{00000000-0005-0000-0000-00002F330000}"/>
    <cellStyle name="Commentaire 4 3 3 4 2" xfId="6655" xr:uid="{00000000-0005-0000-0000-000030330000}"/>
    <cellStyle name="Commentaire 4 3 3 4 2 2" xfId="27134" xr:uid="{00000000-0005-0000-0000-000031330000}"/>
    <cellStyle name="Commentaire 4 3 3 4 3" xfId="27133" xr:uid="{00000000-0005-0000-0000-000032330000}"/>
    <cellStyle name="Commentaire 4 3 3 5" xfId="6656" xr:uid="{00000000-0005-0000-0000-000033330000}"/>
    <cellStyle name="Commentaire 4 3 3 5 2" xfId="27135" xr:uid="{00000000-0005-0000-0000-000034330000}"/>
    <cellStyle name="Commentaire 4 3 3 6" xfId="6657" xr:uid="{00000000-0005-0000-0000-000035330000}"/>
    <cellStyle name="Commentaire 4 3 3 6 2" xfId="27136" xr:uid="{00000000-0005-0000-0000-000036330000}"/>
    <cellStyle name="Commentaire 4 3 3 7" xfId="6658" xr:uid="{00000000-0005-0000-0000-000037330000}"/>
    <cellStyle name="Commentaire 4 3 3 7 2" xfId="27137" xr:uid="{00000000-0005-0000-0000-000038330000}"/>
    <cellStyle name="Commentaire 4 3 3 8" xfId="6659" xr:uid="{00000000-0005-0000-0000-000039330000}"/>
    <cellStyle name="Commentaire 4 3 3 8 2" xfId="27138" xr:uid="{00000000-0005-0000-0000-00003A330000}"/>
    <cellStyle name="Commentaire 4 3 3 9" xfId="6660" xr:uid="{00000000-0005-0000-0000-00003B330000}"/>
    <cellStyle name="Commentaire 4 3 3 9 2" xfId="27139" xr:uid="{00000000-0005-0000-0000-00003C330000}"/>
    <cellStyle name="Commentaire 4 3 4" xfId="6661" xr:uid="{00000000-0005-0000-0000-00003D330000}"/>
    <cellStyle name="Commentaire 4 3 4 10" xfId="6662" xr:uid="{00000000-0005-0000-0000-00003E330000}"/>
    <cellStyle name="Commentaire 4 3 4 10 2" xfId="27141" xr:uid="{00000000-0005-0000-0000-00003F330000}"/>
    <cellStyle name="Commentaire 4 3 4 11" xfId="6663" xr:uid="{00000000-0005-0000-0000-000040330000}"/>
    <cellStyle name="Commentaire 4 3 4 11 2" xfId="27142" xr:uid="{00000000-0005-0000-0000-000041330000}"/>
    <cellStyle name="Commentaire 4 3 4 12" xfId="27140" xr:uid="{00000000-0005-0000-0000-000042330000}"/>
    <cellStyle name="Commentaire 4 3 4 2" xfId="6664" xr:uid="{00000000-0005-0000-0000-000043330000}"/>
    <cellStyle name="Commentaire 4 3 4 2 2" xfId="6665" xr:uid="{00000000-0005-0000-0000-000044330000}"/>
    <cellStyle name="Commentaire 4 3 4 2 2 2" xfId="27144" xr:uid="{00000000-0005-0000-0000-000045330000}"/>
    <cellStyle name="Commentaire 4 3 4 2 3" xfId="6666" xr:uid="{00000000-0005-0000-0000-000046330000}"/>
    <cellStyle name="Commentaire 4 3 4 2 3 2" xfId="27145" xr:uid="{00000000-0005-0000-0000-000047330000}"/>
    <cellStyle name="Commentaire 4 3 4 2 4" xfId="6667" xr:uid="{00000000-0005-0000-0000-000048330000}"/>
    <cellStyle name="Commentaire 4 3 4 2 4 2" xfId="27146" xr:uid="{00000000-0005-0000-0000-000049330000}"/>
    <cellStyle name="Commentaire 4 3 4 2 5" xfId="6668" xr:uid="{00000000-0005-0000-0000-00004A330000}"/>
    <cellStyle name="Commentaire 4 3 4 2 5 2" xfId="27147" xr:uid="{00000000-0005-0000-0000-00004B330000}"/>
    <cellStyle name="Commentaire 4 3 4 2 6" xfId="6669" xr:uid="{00000000-0005-0000-0000-00004C330000}"/>
    <cellStyle name="Commentaire 4 3 4 2 6 2" xfId="27148" xr:uid="{00000000-0005-0000-0000-00004D330000}"/>
    <cellStyle name="Commentaire 4 3 4 2 7" xfId="6670" xr:uid="{00000000-0005-0000-0000-00004E330000}"/>
    <cellStyle name="Commentaire 4 3 4 2 7 2" xfId="27149" xr:uid="{00000000-0005-0000-0000-00004F330000}"/>
    <cellStyle name="Commentaire 4 3 4 2 8" xfId="6671" xr:uid="{00000000-0005-0000-0000-000050330000}"/>
    <cellStyle name="Commentaire 4 3 4 2 8 2" xfId="27150" xr:uid="{00000000-0005-0000-0000-000051330000}"/>
    <cellStyle name="Commentaire 4 3 4 2 9" xfId="27143" xr:uid="{00000000-0005-0000-0000-000052330000}"/>
    <cellStyle name="Commentaire 4 3 4 3" xfId="6672" xr:uid="{00000000-0005-0000-0000-000053330000}"/>
    <cellStyle name="Commentaire 4 3 4 3 2" xfId="6673" xr:uid="{00000000-0005-0000-0000-000054330000}"/>
    <cellStyle name="Commentaire 4 3 4 3 2 2" xfId="27152" xr:uid="{00000000-0005-0000-0000-000055330000}"/>
    <cellStyle name="Commentaire 4 3 4 3 3" xfId="6674" xr:uid="{00000000-0005-0000-0000-000056330000}"/>
    <cellStyle name="Commentaire 4 3 4 3 3 2" xfId="27153" xr:uid="{00000000-0005-0000-0000-000057330000}"/>
    <cellStyle name="Commentaire 4 3 4 3 4" xfId="6675" xr:uid="{00000000-0005-0000-0000-000058330000}"/>
    <cellStyle name="Commentaire 4 3 4 3 4 2" xfId="27154" xr:uid="{00000000-0005-0000-0000-000059330000}"/>
    <cellStyle name="Commentaire 4 3 4 3 5" xfId="6676" xr:uid="{00000000-0005-0000-0000-00005A330000}"/>
    <cellStyle name="Commentaire 4 3 4 3 5 2" xfId="27155" xr:uid="{00000000-0005-0000-0000-00005B330000}"/>
    <cellStyle name="Commentaire 4 3 4 3 6" xfId="6677" xr:uid="{00000000-0005-0000-0000-00005C330000}"/>
    <cellStyle name="Commentaire 4 3 4 3 6 2" xfId="27156" xr:uid="{00000000-0005-0000-0000-00005D330000}"/>
    <cellStyle name="Commentaire 4 3 4 3 7" xfId="6678" xr:uid="{00000000-0005-0000-0000-00005E330000}"/>
    <cellStyle name="Commentaire 4 3 4 3 7 2" xfId="27157" xr:uid="{00000000-0005-0000-0000-00005F330000}"/>
    <cellStyle name="Commentaire 4 3 4 3 8" xfId="27151" xr:uid="{00000000-0005-0000-0000-000060330000}"/>
    <cellStyle name="Commentaire 4 3 4 4" xfId="6679" xr:uid="{00000000-0005-0000-0000-000061330000}"/>
    <cellStyle name="Commentaire 4 3 4 4 2" xfId="6680" xr:uid="{00000000-0005-0000-0000-000062330000}"/>
    <cellStyle name="Commentaire 4 3 4 4 2 2" xfId="27159" xr:uid="{00000000-0005-0000-0000-000063330000}"/>
    <cellStyle name="Commentaire 4 3 4 4 3" xfId="27158" xr:uid="{00000000-0005-0000-0000-000064330000}"/>
    <cellStyle name="Commentaire 4 3 4 5" xfId="6681" xr:uid="{00000000-0005-0000-0000-000065330000}"/>
    <cellStyle name="Commentaire 4 3 4 5 2" xfId="27160" xr:uid="{00000000-0005-0000-0000-000066330000}"/>
    <cellStyle name="Commentaire 4 3 4 6" xfId="6682" xr:uid="{00000000-0005-0000-0000-000067330000}"/>
    <cellStyle name="Commentaire 4 3 4 6 2" xfId="27161" xr:uid="{00000000-0005-0000-0000-000068330000}"/>
    <cellStyle name="Commentaire 4 3 4 7" xfId="6683" xr:uid="{00000000-0005-0000-0000-000069330000}"/>
    <cellStyle name="Commentaire 4 3 4 7 2" xfId="27162" xr:uid="{00000000-0005-0000-0000-00006A330000}"/>
    <cellStyle name="Commentaire 4 3 4 8" xfId="6684" xr:uid="{00000000-0005-0000-0000-00006B330000}"/>
    <cellStyle name="Commentaire 4 3 4 8 2" xfId="27163" xr:uid="{00000000-0005-0000-0000-00006C330000}"/>
    <cellStyle name="Commentaire 4 3 4 9" xfId="6685" xr:uid="{00000000-0005-0000-0000-00006D330000}"/>
    <cellStyle name="Commentaire 4 3 4 9 2" xfId="27164" xr:uid="{00000000-0005-0000-0000-00006E330000}"/>
    <cellStyle name="Commentaire 4 3 5" xfId="6686" xr:uid="{00000000-0005-0000-0000-00006F330000}"/>
    <cellStyle name="Commentaire 4 3 5 2" xfId="6687" xr:uid="{00000000-0005-0000-0000-000070330000}"/>
    <cellStyle name="Commentaire 4 3 5 2 2" xfId="27166" xr:uid="{00000000-0005-0000-0000-000071330000}"/>
    <cellStyle name="Commentaire 4 3 5 3" xfId="6688" xr:uid="{00000000-0005-0000-0000-000072330000}"/>
    <cellStyle name="Commentaire 4 3 5 3 2" xfId="27167" xr:uid="{00000000-0005-0000-0000-000073330000}"/>
    <cellStyle name="Commentaire 4 3 5 4" xfId="6689" xr:uid="{00000000-0005-0000-0000-000074330000}"/>
    <cellStyle name="Commentaire 4 3 5 4 2" xfId="27168" xr:uid="{00000000-0005-0000-0000-000075330000}"/>
    <cellStyle name="Commentaire 4 3 5 5" xfId="6690" xr:uid="{00000000-0005-0000-0000-000076330000}"/>
    <cellStyle name="Commentaire 4 3 5 5 2" xfId="27169" xr:uid="{00000000-0005-0000-0000-000077330000}"/>
    <cellStyle name="Commentaire 4 3 5 6" xfId="6691" xr:uid="{00000000-0005-0000-0000-000078330000}"/>
    <cellStyle name="Commentaire 4 3 5 6 2" xfId="27170" xr:uid="{00000000-0005-0000-0000-000079330000}"/>
    <cellStyle name="Commentaire 4 3 5 7" xfId="6692" xr:uid="{00000000-0005-0000-0000-00007A330000}"/>
    <cellStyle name="Commentaire 4 3 5 7 2" xfId="27171" xr:uid="{00000000-0005-0000-0000-00007B330000}"/>
    <cellStyle name="Commentaire 4 3 5 8" xfId="6693" xr:uid="{00000000-0005-0000-0000-00007C330000}"/>
    <cellStyle name="Commentaire 4 3 5 8 2" xfId="27172" xr:uid="{00000000-0005-0000-0000-00007D330000}"/>
    <cellStyle name="Commentaire 4 3 5 9" xfId="27165" xr:uid="{00000000-0005-0000-0000-00007E330000}"/>
    <cellStyle name="Commentaire 4 3 6" xfId="6694" xr:uid="{00000000-0005-0000-0000-00007F330000}"/>
    <cellStyle name="Commentaire 4 3 6 2" xfId="6695" xr:uid="{00000000-0005-0000-0000-000080330000}"/>
    <cellStyle name="Commentaire 4 3 6 2 2" xfId="27174" xr:uid="{00000000-0005-0000-0000-000081330000}"/>
    <cellStyle name="Commentaire 4 3 6 3" xfId="6696" xr:uid="{00000000-0005-0000-0000-000082330000}"/>
    <cellStyle name="Commentaire 4 3 6 3 2" xfId="27175" xr:uid="{00000000-0005-0000-0000-000083330000}"/>
    <cellStyle name="Commentaire 4 3 6 4" xfId="6697" xr:uid="{00000000-0005-0000-0000-000084330000}"/>
    <cellStyle name="Commentaire 4 3 6 4 2" xfId="27176" xr:uid="{00000000-0005-0000-0000-000085330000}"/>
    <cellStyle name="Commentaire 4 3 6 5" xfId="6698" xr:uid="{00000000-0005-0000-0000-000086330000}"/>
    <cellStyle name="Commentaire 4 3 6 5 2" xfId="27177" xr:uid="{00000000-0005-0000-0000-000087330000}"/>
    <cellStyle name="Commentaire 4 3 6 6" xfId="6699" xr:uid="{00000000-0005-0000-0000-000088330000}"/>
    <cellStyle name="Commentaire 4 3 6 6 2" xfId="27178" xr:uid="{00000000-0005-0000-0000-000089330000}"/>
    <cellStyle name="Commentaire 4 3 6 7" xfId="6700" xr:uid="{00000000-0005-0000-0000-00008A330000}"/>
    <cellStyle name="Commentaire 4 3 6 7 2" xfId="27179" xr:uid="{00000000-0005-0000-0000-00008B330000}"/>
    <cellStyle name="Commentaire 4 3 6 8" xfId="27173" xr:uid="{00000000-0005-0000-0000-00008C330000}"/>
    <cellStyle name="Commentaire 4 3 7" xfId="6701" xr:uid="{00000000-0005-0000-0000-00008D330000}"/>
    <cellStyle name="Commentaire 4 3 7 2" xfId="6702" xr:uid="{00000000-0005-0000-0000-00008E330000}"/>
    <cellStyle name="Commentaire 4 3 7 2 2" xfId="27181" xr:uid="{00000000-0005-0000-0000-00008F330000}"/>
    <cellStyle name="Commentaire 4 3 7 3" xfId="27180" xr:uid="{00000000-0005-0000-0000-000090330000}"/>
    <cellStyle name="Commentaire 4 3 8" xfId="6703" xr:uid="{00000000-0005-0000-0000-000091330000}"/>
    <cellStyle name="Commentaire 4 3 8 2" xfId="27182" xr:uid="{00000000-0005-0000-0000-000092330000}"/>
    <cellStyle name="Commentaire 4 3 9" xfId="6704" xr:uid="{00000000-0005-0000-0000-000093330000}"/>
    <cellStyle name="Commentaire 4 3 9 2" xfId="27183" xr:uid="{00000000-0005-0000-0000-000094330000}"/>
    <cellStyle name="Commentaire 4 4" xfId="6705" xr:uid="{00000000-0005-0000-0000-000095330000}"/>
    <cellStyle name="Commentaire 4 4 10" xfId="6706" xr:uid="{00000000-0005-0000-0000-000096330000}"/>
    <cellStyle name="Commentaire 4 4 10 2" xfId="27184" xr:uid="{00000000-0005-0000-0000-000097330000}"/>
    <cellStyle name="Commentaire 4 4 11" xfId="6707" xr:uid="{00000000-0005-0000-0000-000098330000}"/>
    <cellStyle name="Commentaire 4 4 11 2" xfId="27185" xr:uid="{00000000-0005-0000-0000-000099330000}"/>
    <cellStyle name="Commentaire 4 4 12" xfId="20495" xr:uid="{00000000-0005-0000-0000-00009A330000}"/>
    <cellStyle name="Commentaire 4 4 2" xfId="6708" xr:uid="{00000000-0005-0000-0000-00009B330000}"/>
    <cellStyle name="Commentaire 4 4 2 2" xfId="6709" xr:uid="{00000000-0005-0000-0000-00009C330000}"/>
    <cellStyle name="Commentaire 4 4 2 2 2" xfId="27187" xr:uid="{00000000-0005-0000-0000-00009D330000}"/>
    <cellStyle name="Commentaire 4 4 2 3" xfId="6710" xr:uid="{00000000-0005-0000-0000-00009E330000}"/>
    <cellStyle name="Commentaire 4 4 2 3 2" xfId="27188" xr:uid="{00000000-0005-0000-0000-00009F330000}"/>
    <cellStyle name="Commentaire 4 4 2 4" xfId="6711" xr:uid="{00000000-0005-0000-0000-0000A0330000}"/>
    <cellStyle name="Commentaire 4 4 2 4 2" xfId="27189" xr:uid="{00000000-0005-0000-0000-0000A1330000}"/>
    <cellStyle name="Commentaire 4 4 2 5" xfId="6712" xr:uid="{00000000-0005-0000-0000-0000A2330000}"/>
    <cellStyle name="Commentaire 4 4 2 5 2" xfId="27190" xr:uid="{00000000-0005-0000-0000-0000A3330000}"/>
    <cellStyle name="Commentaire 4 4 2 6" xfId="6713" xr:uid="{00000000-0005-0000-0000-0000A4330000}"/>
    <cellStyle name="Commentaire 4 4 2 6 2" xfId="27191" xr:uid="{00000000-0005-0000-0000-0000A5330000}"/>
    <cellStyle name="Commentaire 4 4 2 7" xfId="6714" xr:uid="{00000000-0005-0000-0000-0000A6330000}"/>
    <cellStyle name="Commentaire 4 4 2 7 2" xfId="27192" xr:uid="{00000000-0005-0000-0000-0000A7330000}"/>
    <cellStyle name="Commentaire 4 4 2 8" xfId="6715" xr:uid="{00000000-0005-0000-0000-0000A8330000}"/>
    <cellStyle name="Commentaire 4 4 2 8 2" xfId="27193" xr:uid="{00000000-0005-0000-0000-0000A9330000}"/>
    <cellStyle name="Commentaire 4 4 2 9" xfId="27186" xr:uid="{00000000-0005-0000-0000-0000AA330000}"/>
    <cellStyle name="Commentaire 4 4 3" xfId="6716" xr:uid="{00000000-0005-0000-0000-0000AB330000}"/>
    <cellStyle name="Commentaire 4 4 3 2" xfId="6717" xr:uid="{00000000-0005-0000-0000-0000AC330000}"/>
    <cellStyle name="Commentaire 4 4 3 2 2" xfId="27195" xr:uid="{00000000-0005-0000-0000-0000AD330000}"/>
    <cellStyle name="Commentaire 4 4 3 3" xfId="6718" xr:uid="{00000000-0005-0000-0000-0000AE330000}"/>
    <cellStyle name="Commentaire 4 4 3 3 2" xfId="27196" xr:uid="{00000000-0005-0000-0000-0000AF330000}"/>
    <cellStyle name="Commentaire 4 4 3 4" xfId="6719" xr:uid="{00000000-0005-0000-0000-0000B0330000}"/>
    <cellStyle name="Commentaire 4 4 3 4 2" xfId="27197" xr:uid="{00000000-0005-0000-0000-0000B1330000}"/>
    <cellStyle name="Commentaire 4 4 3 5" xfId="6720" xr:uid="{00000000-0005-0000-0000-0000B2330000}"/>
    <cellStyle name="Commentaire 4 4 3 5 2" xfId="27198" xr:uid="{00000000-0005-0000-0000-0000B3330000}"/>
    <cellStyle name="Commentaire 4 4 3 6" xfId="6721" xr:uid="{00000000-0005-0000-0000-0000B4330000}"/>
    <cellStyle name="Commentaire 4 4 3 6 2" xfId="27199" xr:uid="{00000000-0005-0000-0000-0000B5330000}"/>
    <cellStyle name="Commentaire 4 4 3 7" xfId="6722" xr:uid="{00000000-0005-0000-0000-0000B6330000}"/>
    <cellStyle name="Commentaire 4 4 3 7 2" xfId="27200" xr:uid="{00000000-0005-0000-0000-0000B7330000}"/>
    <cellStyle name="Commentaire 4 4 3 8" xfId="27194" xr:uid="{00000000-0005-0000-0000-0000B8330000}"/>
    <cellStyle name="Commentaire 4 4 4" xfId="6723" xr:uid="{00000000-0005-0000-0000-0000B9330000}"/>
    <cellStyle name="Commentaire 4 4 4 2" xfId="6724" xr:uid="{00000000-0005-0000-0000-0000BA330000}"/>
    <cellStyle name="Commentaire 4 4 4 2 2" xfId="27202" xr:uid="{00000000-0005-0000-0000-0000BB330000}"/>
    <cellStyle name="Commentaire 4 4 4 3" xfId="27201" xr:uid="{00000000-0005-0000-0000-0000BC330000}"/>
    <cellStyle name="Commentaire 4 4 5" xfId="6725" xr:uid="{00000000-0005-0000-0000-0000BD330000}"/>
    <cellStyle name="Commentaire 4 4 5 2" xfId="27203" xr:uid="{00000000-0005-0000-0000-0000BE330000}"/>
    <cellStyle name="Commentaire 4 4 6" xfId="6726" xr:uid="{00000000-0005-0000-0000-0000BF330000}"/>
    <cellStyle name="Commentaire 4 4 6 2" xfId="27204" xr:uid="{00000000-0005-0000-0000-0000C0330000}"/>
    <cellStyle name="Commentaire 4 4 7" xfId="6727" xr:uid="{00000000-0005-0000-0000-0000C1330000}"/>
    <cellStyle name="Commentaire 4 4 7 2" xfId="27205" xr:uid="{00000000-0005-0000-0000-0000C2330000}"/>
    <cellStyle name="Commentaire 4 4 8" xfId="6728" xr:uid="{00000000-0005-0000-0000-0000C3330000}"/>
    <cellStyle name="Commentaire 4 4 8 2" xfId="27206" xr:uid="{00000000-0005-0000-0000-0000C4330000}"/>
    <cellStyle name="Commentaire 4 4 9" xfId="6729" xr:uid="{00000000-0005-0000-0000-0000C5330000}"/>
    <cellStyle name="Commentaire 4 4 9 2" xfId="27207" xr:uid="{00000000-0005-0000-0000-0000C6330000}"/>
    <cellStyle name="Commentaire 4 5" xfId="6730" xr:uid="{00000000-0005-0000-0000-0000C7330000}"/>
    <cellStyle name="Commentaire 4 5 10" xfId="6731" xr:uid="{00000000-0005-0000-0000-0000C8330000}"/>
    <cellStyle name="Commentaire 4 5 10 2" xfId="27208" xr:uid="{00000000-0005-0000-0000-0000C9330000}"/>
    <cellStyle name="Commentaire 4 5 11" xfId="6732" xr:uid="{00000000-0005-0000-0000-0000CA330000}"/>
    <cellStyle name="Commentaire 4 5 11 2" xfId="27209" xr:uid="{00000000-0005-0000-0000-0000CB330000}"/>
    <cellStyle name="Commentaire 4 5 12" xfId="20496" xr:uid="{00000000-0005-0000-0000-0000CC330000}"/>
    <cellStyle name="Commentaire 4 5 2" xfId="6733" xr:uid="{00000000-0005-0000-0000-0000CD330000}"/>
    <cellStyle name="Commentaire 4 5 2 2" xfId="6734" xr:uid="{00000000-0005-0000-0000-0000CE330000}"/>
    <cellStyle name="Commentaire 4 5 2 2 2" xfId="27211" xr:uid="{00000000-0005-0000-0000-0000CF330000}"/>
    <cellStyle name="Commentaire 4 5 2 3" xfId="6735" xr:uid="{00000000-0005-0000-0000-0000D0330000}"/>
    <cellStyle name="Commentaire 4 5 2 3 2" xfId="27212" xr:uid="{00000000-0005-0000-0000-0000D1330000}"/>
    <cellStyle name="Commentaire 4 5 2 4" xfId="6736" xr:uid="{00000000-0005-0000-0000-0000D2330000}"/>
    <cellStyle name="Commentaire 4 5 2 4 2" xfId="27213" xr:uid="{00000000-0005-0000-0000-0000D3330000}"/>
    <cellStyle name="Commentaire 4 5 2 5" xfId="6737" xr:uid="{00000000-0005-0000-0000-0000D4330000}"/>
    <cellStyle name="Commentaire 4 5 2 5 2" xfId="27214" xr:uid="{00000000-0005-0000-0000-0000D5330000}"/>
    <cellStyle name="Commentaire 4 5 2 6" xfId="6738" xr:uid="{00000000-0005-0000-0000-0000D6330000}"/>
    <cellStyle name="Commentaire 4 5 2 6 2" xfId="27215" xr:uid="{00000000-0005-0000-0000-0000D7330000}"/>
    <cellStyle name="Commentaire 4 5 2 7" xfId="6739" xr:uid="{00000000-0005-0000-0000-0000D8330000}"/>
    <cellStyle name="Commentaire 4 5 2 7 2" xfId="27216" xr:uid="{00000000-0005-0000-0000-0000D9330000}"/>
    <cellStyle name="Commentaire 4 5 2 8" xfId="6740" xr:uid="{00000000-0005-0000-0000-0000DA330000}"/>
    <cellStyle name="Commentaire 4 5 2 8 2" xfId="27217" xr:uid="{00000000-0005-0000-0000-0000DB330000}"/>
    <cellStyle name="Commentaire 4 5 2 9" xfId="27210" xr:uid="{00000000-0005-0000-0000-0000DC330000}"/>
    <cellStyle name="Commentaire 4 5 3" xfId="6741" xr:uid="{00000000-0005-0000-0000-0000DD330000}"/>
    <cellStyle name="Commentaire 4 5 3 2" xfId="6742" xr:uid="{00000000-0005-0000-0000-0000DE330000}"/>
    <cellStyle name="Commentaire 4 5 3 2 2" xfId="27219" xr:uid="{00000000-0005-0000-0000-0000DF330000}"/>
    <cellStyle name="Commentaire 4 5 3 3" xfId="6743" xr:uid="{00000000-0005-0000-0000-0000E0330000}"/>
    <cellStyle name="Commentaire 4 5 3 3 2" xfId="27220" xr:uid="{00000000-0005-0000-0000-0000E1330000}"/>
    <cellStyle name="Commentaire 4 5 3 4" xfId="6744" xr:uid="{00000000-0005-0000-0000-0000E2330000}"/>
    <cellStyle name="Commentaire 4 5 3 4 2" xfId="27221" xr:uid="{00000000-0005-0000-0000-0000E3330000}"/>
    <cellStyle name="Commentaire 4 5 3 5" xfId="6745" xr:uid="{00000000-0005-0000-0000-0000E4330000}"/>
    <cellStyle name="Commentaire 4 5 3 5 2" xfId="27222" xr:uid="{00000000-0005-0000-0000-0000E5330000}"/>
    <cellStyle name="Commentaire 4 5 3 6" xfId="6746" xr:uid="{00000000-0005-0000-0000-0000E6330000}"/>
    <cellStyle name="Commentaire 4 5 3 6 2" xfId="27223" xr:uid="{00000000-0005-0000-0000-0000E7330000}"/>
    <cellStyle name="Commentaire 4 5 3 7" xfId="6747" xr:uid="{00000000-0005-0000-0000-0000E8330000}"/>
    <cellStyle name="Commentaire 4 5 3 7 2" xfId="27224" xr:uid="{00000000-0005-0000-0000-0000E9330000}"/>
    <cellStyle name="Commentaire 4 5 3 8" xfId="27218" xr:uid="{00000000-0005-0000-0000-0000EA330000}"/>
    <cellStyle name="Commentaire 4 5 4" xfId="6748" xr:uid="{00000000-0005-0000-0000-0000EB330000}"/>
    <cellStyle name="Commentaire 4 5 4 2" xfId="6749" xr:uid="{00000000-0005-0000-0000-0000EC330000}"/>
    <cellStyle name="Commentaire 4 5 4 2 2" xfId="27226" xr:uid="{00000000-0005-0000-0000-0000ED330000}"/>
    <cellStyle name="Commentaire 4 5 4 3" xfId="27225" xr:uid="{00000000-0005-0000-0000-0000EE330000}"/>
    <cellStyle name="Commentaire 4 5 5" xfId="6750" xr:uid="{00000000-0005-0000-0000-0000EF330000}"/>
    <cellStyle name="Commentaire 4 5 5 2" xfId="27227" xr:uid="{00000000-0005-0000-0000-0000F0330000}"/>
    <cellStyle name="Commentaire 4 5 6" xfId="6751" xr:uid="{00000000-0005-0000-0000-0000F1330000}"/>
    <cellStyle name="Commentaire 4 5 6 2" xfId="27228" xr:uid="{00000000-0005-0000-0000-0000F2330000}"/>
    <cellStyle name="Commentaire 4 5 7" xfId="6752" xr:uid="{00000000-0005-0000-0000-0000F3330000}"/>
    <cellStyle name="Commentaire 4 5 7 2" xfId="27229" xr:uid="{00000000-0005-0000-0000-0000F4330000}"/>
    <cellStyle name="Commentaire 4 5 8" xfId="6753" xr:uid="{00000000-0005-0000-0000-0000F5330000}"/>
    <cellStyle name="Commentaire 4 5 8 2" xfId="27230" xr:uid="{00000000-0005-0000-0000-0000F6330000}"/>
    <cellStyle name="Commentaire 4 5 9" xfId="6754" xr:uid="{00000000-0005-0000-0000-0000F7330000}"/>
    <cellStyle name="Commentaire 4 5 9 2" xfId="27231" xr:uid="{00000000-0005-0000-0000-0000F8330000}"/>
    <cellStyle name="Commentaire 4 6" xfId="6755" xr:uid="{00000000-0005-0000-0000-0000F9330000}"/>
    <cellStyle name="Commentaire 4 6 10" xfId="6756" xr:uid="{00000000-0005-0000-0000-0000FA330000}"/>
    <cellStyle name="Commentaire 4 6 10 2" xfId="27232" xr:uid="{00000000-0005-0000-0000-0000FB330000}"/>
    <cellStyle name="Commentaire 4 6 11" xfId="6757" xr:uid="{00000000-0005-0000-0000-0000FC330000}"/>
    <cellStyle name="Commentaire 4 6 11 2" xfId="27233" xr:uid="{00000000-0005-0000-0000-0000FD330000}"/>
    <cellStyle name="Commentaire 4 6 12" xfId="20497" xr:uid="{00000000-0005-0000-0000-0000FE330000}"/>
    <cellStyle name="Commentaire 4 6 2" xfId="6758" xr:uid="{00000000-0005-0000-0000-0000FF330000}"/>
    <cellStyle name="Commentaire 4 6 2 2" xfId="6759" xr:uid="{00000000-0005-0000-0000-000000340000}"/>
    <cellStyle name="Commentaire 4 6 2 2 2" xfId="27235" xr:uid="{00000000-0005-0000-0000-000001340000}"/>
    <cellStyle name="Commentaire 4 6 2 3" xfId="6760" xr:uid="{00000000-0005-0000-0000-000002340000}"/>
    <cellStyle name="Commentaire 4 6 2 3 2" xfId="27236" xr:uid="{00000000-0005-0000-0000-000003340000}"/>
    <cellStyle name="Commentaire 4 6 2 4" xfId="6761" xr:uid="{00000000-0005-0000-0000-000004340000}"/>
    <cellStyle name="Commentaire 4 6 2 4 2" xfId="27237" xr:uid="{00000000-0005-0000-0000-000005340000}"/>
    <cellStyle name="Commentaire 4 6 2 5" xfId="6762" xr:uid="{00000000-0005-0000-0000-000006340000}"/>
    <cellStyle name="Commentaire 4 6 2 5 2" xfId="27238" xr:uid="{00000000-0005-0000-0000-000007340000}"/>
    <cellStyle name="Commentaire 4 6 2 6" xfId="6763" xr:uid="{00000000-0005-0000-0000-000008340000}"/>
    <cellStyle name="Commentaire 4 6 2 6 2" xfId="27239" xr:uid="{00000000-0005-0000-0000-000009340000}"/>
    <cellStyle name="Commentaire 4 6 2 7" xfId="6764" xr:uid="{00000000-0005-0000-0000-00000A340000}"/>
    <cellStyle name="Commentaire 4 6 2 7 2" xfId="27240" xr:uid="{00000000-0005-0000-0000-00000B340000}"/>
    <cellStyle name="Commentaire 4 6 2 8" xfId="6765" xr:uid="{00000000-0005-0000-0000-00000C340000}"/>
    <cellStyle name="Commentaire 4 6 2 8 2" xfId="27241" xr:uid="{00000000-0005-0000-0000-00000D340000}"/>
    <cellStyle name="Commentaire 4 6 2 9" xfId="27234" xr:uid="{00000000-0005-0000-0000-00000E340000}"/>
    <cellStyle name="Commentaire 4 6 3" xfId="6766" xr:uid="{00000000-0005-0000-0000-00000F340000}"/>
    <cellStyle name="Commentaire 4 6 3 2" xfId="6767" xr:uid="{00000000-0005-0000-0000-000010340000}"/>
    <cellStyle name="Commentaire 4 6 3 2 2" xfId="27243" xr:uid="{00000000-0005-0000-0000-000011340000}"/>
    <cellStyle name="Commentaire 4 6 3 3" xfId="6768" xr:uid="{00000000-0005-0000-0000-000012340000}"/>
    <cellStyle name="Commentaire 4 6 3 3 2" xfId="27244" xr:uid="{00000000-0005-0000-0000-000013340000}"/>
    <cellStyle name="Commentaire 4 6 3 4" xfId="6769" xr:uid="{00000000-0005-0000-0000-000014340000}"/>
    <cellStyle name="Commentaire 4 6 3 4 2" xfId="27245" xr:uid="{00000000-0005-0000-0000-000015340000}"/>
    <cellStyle name="Commentaire 4 6 3 5" xfId="6770" xr:uid="{00000000-0005-0000-0000-000016340000}"/>
    <cellStyle name="Commentaire 4 6 3 5 2" xfId="27246" xr:uid="{00000000-0005-0000-0000-000017340000}"/>
    <cellStyle name="Commentaire 4 6 3 6" xfId="6771" xr:uid="{00000000-0005-0000-0000-000018340000}"/>
    <cellStyle name="Commentaire 4 6 3 6 2" xfId="27247" xr:uid="{00000000-0005-0000-0000-000019340000}"/>
    <cellStyle name="Commentaire 4 6 3 7" xfId="6772" xr:uid="{00000000-0005-0000-0000-00001A340000}"/>
    <cellStyle name="Commentaire 4 6 3 7 2" xfId="27248" xr:uid="{00000000-0005-0000-0000-00001B340000}"/>
    <cellStyle name="Commentaire 4 6 3 8" xfId="27242" xr:uid="{00000000-0005-0000-0000-00001C340000}"/>
    <cellStyle name="Commentaire 4 6 4" xfId="6773" xr:uid="{00000000-0005-0000-0000-00001D340000}"/>
    <cellStyle name="Commentaire 4 6 4 2" xfId="6774" xr:uid="{00000000-0005-0000-0000-00001E340000}"/>
    <cellStyle name="Commentaire 4 6 4 2 2" xfId="27250" xr:uid="{00000000-0005-0000-0000-00001F340000}"/>
    <cellStyle name="Commentaire 4 6 4 3" xfId="27249" xr:uid="{00000000-0005-0000-0000-000020340000}"/>
    <cellStyle name="Commentaire 4 6 5" xfId="6775" xr:uid="{00000000-0005-0000-0000-000021340000}"/>
    <cellStyle name="Commentaire 4 6 5 2" xfId="27251" xr:uid="{00000000-0005-0000-0000-000022340000}"/>
    <cellStyle name="Commentaire 4 6 6" xfId="6776" xr:uid="{00000000-0005-0000-0000-000023340000}"/>
    <cellStyle name="Commentaire 4 6 6 2" xfId="27252" xr:uid="{00000000-0005-0000-0000-000024340000}"/>
    <cellStyle name="Commentaire 4 6 7" xfId="6777" xr:uid="{00000000-0005-0000-0000-000025340000}"/>
    <cellStyle name="Commentaire 4 6 7 2" xfId="27253" xr:uid="{00000000-0005-0000-0000-000026340000}"/>
    <cellStyle name="Commentaire 4 6 8" xfId="6778" xr:uid="{00000000-0005-0000-0000-000027340000}"/>
    <cellStyle name="Commentaire 4 6 8 2" xfId="27254" xr:uid="{00000000-0005-0000-0000-000028340000}"/>
    <cellStyle name="Commentaire 4 6 9" xfId="6779" xr:uid="{00000000-0005-0000-0000-000029340000}"/>
    <cellStyle name="Commentaire 4 6 9 2" xfId="27255" xr:uid="{00000000-0005-0000-0000-00002A340000}"/>
    <cellStyle name="Commentaire 4 7" xfId="6780" xr:uid="{00000000-0005-0000-0000-00002B340000}"/>
    <cellStyle name="Commentaire 4 7 10" xfId="6781" xr:uid="{00000000-0005-0000-0000-00002C340000}"/>
    <cellStyle name="Commentaire 4 7 10 2" xfId="27256" xr:uid="{00000000-0005-0000-0000-00002D340000}"/>
    <cellStyle name="Commentaire 4 7 11" xfId="6782" xr:uid="{00000000-0005-0000-0000-00002E340000}"/>
    <cellStyle name="Commentaire 4 7 11 2" xfId="27257" xr:uid="{00000000-0005-0000-0000-00002F340000}"/>
    <cellStyle name="Commentaire 4 7 12" xfId="20498" xr:uid="{00000000-0005-0000-0000-000030340000}"/>
    <cellStyle name="Commentaire 4 7 2" xfId="6783" xr:uid="{00000000-0005-0000-0000-000031340000}"/>
    <cellStyle name="Commentaire 4 7 2 2" xfId="6784" xr:uid="{00000000-0005-0000-0000-000032340000}"/>
    <cellStyle name="Commentaire 4 7 2 2 2" xfId="27259" xr:uid="{00000000-0005-0000-0000-000033340000}"/>
    <cellStyle name="Commentaire 4 7 2 3" xfId="6785" xr:uid="{00000000-0005-0000-0000-000034340000}"/>
    <cellStyle name="Commentaire 4 7 2 3 2" xfId="27260" xr:uid="{00000000-0005-0000-0000-000035340000}"/>
    <cellStyle name="Commentaire 4 7 2 4" xfId="6786" xr:uid="{00000000-0005-0000-0000-000036340000}"/>
    <cellStyle name="Commentaire 4 7 2 4 2" xfId="27261" xr:uid="{00000000-0005-0000-0000-000037340000}"/>
    <cellStyle name="Commentaire 4 7 2 5" xfId="6787" xr:uid="{00000000-0005-0000-0000-000038340000}"/>
    <cellStyle name="Commentaire 4 7 2 5 2" xfId="27262" xr:uid="{00000000-0005-0000-0000-000039340000}"/>
    <cellStyle name="Commentaire 4 7 2 6" xfId="6788" xr:uid="{00000000-0005-0000-0000-00003A340000}"/>
    <cellStyle name="Commentaire 4 7 2 6 2" xfId="27263" xr:uid="{00000000-0005-0000-0000-00003B340000}"/>
    <cellStyle name="Commentaire 4 7 2 7" xfId="6789" xr:uid="{00000000-0005-0000-0000-00003C340000}"/>
    <cellStyle name="Commentaire 4 7 2 7 2" xfId="27264" xr:uid="{00000000-0005-0000-0000-00003D340000}"/>
    <cellStyle name="Commentaire 4 7 2 8" xfId="6790" xr:uid="{00000000-0005-0000-0000-00003E340000}"/>
    <cellStyle name="Commentaire 4 7 2 8 2" xfId="27265" xr:uid="{00000000-0005-0000-0000-00003F340000}"/>
    <cellStyle name="Commentaire 4 7 2 9" xfId="27258" xr:uid="{00000000-0005-0000-0000-000040340000}"/>
    <cellStyle name="Commentaire 4 7 3" xfId="6791" xr:uid="{00000000-0005-0000-0000-000041340000}"/>
    <cellStyle name="Commentaire 4 7 3 2" xfId="6792" xr:uid="{00000000-0005-0000-0000-000042340000}"/>
    <cellStyle name="Commentaire 4 7 3 2 2" xfId="27267" xr:uid="{00000000-0005-0000-0000-000043340000}"/>
    <cellStyle name="Commentaire 4 7 3 3" xfId="6793" xr:uid="{00000000-0005-0000-0000-000044340000}"/>
    <cellStyle name="Commentaire 4 7 3 3 2" xfId="27268" xr:uid="{00000000-0005-0000-0000-000045340000}"/>
    <cellStyle name="Commentaire 4 7 3 4" xfId="6794" xr:uid="{00000000-0005-0000-0000-000046340000}"/>
    <cellStyle name="Commentaire 4 7 3 4 2" xfId="27269" xr:uid="{00000000-0005-0000-0000-000047340000}"/>
    <cellStyle name="Commentaire 4 7 3 5" xfId="6795" xr:uid="{00000000-0005-0000-0000-000048340000}"/>
    <cellStyle name="Commentaire 4 7 3 5 2" xfId="27270" xr:uid="{00000000-0005-0000-0000-000049340000}"/>
    <cellStyle name="Commentaire 4 7 3 6" xfId="6796" xr:uid="{00000000-0005-0000-0000-00004A340000}"/>
    <cellStyle name="Commentaire 4 7 3 6 2" xfId="27271" xr:uid="{00000000-0005-0000-0000-00004B340000}"/>
    <cellStyle name="Commentaire 4 7 3 7" xfId="6797" xr:uid="{00000000-0005-0000-0000-00004C340000}"/>
    <cellStyle name="Commentaire 4 7 3 7 2" xfId="27272" xr:uid="{00000000-0005-0000-0000-00004D340000}"/>
    <cellStyle name="Commentaire 4 7 3 8" xfId="27266" xr:uid="{00000000-0005-0000-0000-00004E340000}"/>
    <cellStyle name="Commentaire 4 7 4" xfId="6798" xr:uid="{00000000-0005-0000-0000-00004F340000}"/>
    <cellStyle name="Commentaire 4 7 4 2" xfId="6799" xr:uid="{00000000-0005-0000-0000-000050340000}"/>
    <cellStyle name="Commentaire 4 7 4 2 2" xfId="27274" xr:uid="{00000000-0005-0000-0000-000051340000}"/>
    <cellStyle name="Commentaire 4 7 4 3" xfId="27273" xr:uid="{00000000-0005-0000-0000-000052340000}"/>
    <cellStyle name="Commentaire 4 7 5" xfId="6800" xr:uid="{00000000-0005-0000-0000-000053340000}"/>
    <cellStyle name="Commentaire 4 7 5 2" xfId="27275" xr:uid="{00000000-0005-0000-0000-000054340000}"/>
    <cellStyle name="Commentaire 4 7 6" xfId="6801" xr:uid="{00000000-0005-0000-0000-000055340000}"/>
    <cellStyle name="Commentaire 4 7 6 2" xfId="27276" xr:uid="{00000000-0005-0000-0000-000056340000}"/>
    <cellStyle name="Commentaire 4 7 7" xfId="6802" xr:uid="{00000000-0005-0000-0000-000057340000}"/>
    <cellStyle name="Commentaire 4 7 7 2" xfId="27277" xr:uid="{00000000-0005-0000-0000-000058340000}"/>
    <cellStyle name="Commentaire 4 7 8" xfId="6803" xr:uid="{00000000-0005-0000-0000-000059340000}"/>
    <cellStyle name="Commentaire 4 7 8 2" xfId="27278" xr:uid="{00000000-0005-0000-0000-00005A340000}"/>
    <cellStyle name="Commentaire 4 7 9" xfId="6804" xr:uid="{00000000-0005-0000-0000-00005B340000}"/>
    <cellStyle name="Commentaire 4 7 9 2" xfId="27279" xr:uid="{00000000-0005-0000-0000-00005C340000}"/>
    <cellStyle name="Commentaire 4 8" xfId="6805" xr:uid="{00000000-0005-0000-0000-00005D340000}"/>
    <cellStyle name="Commentaire 4 8 10" xfId="6806" xr:uid="{00000000-0005-0000-0000-00005E340000}"/>
    <cellStyle name="Commentaire 4 8 10 2" xfId="27281" xr:uid="{00000000-0005-0000-0000-00005F340000}"/>
    <cellStyle name="Commentaire 4 8 11" xfId="6807" xr:uid="{00000000-0005-0000-0000-000060340000}"/>
    <cellStyle name="Commentaire 4 8 11 2" xfId="27282" xr:uid="{00000000-0005-0000-0000-000061340000}"/>
    <cellStyle name="Commentaire 4 8 12" xfId="27280" xr:uid="{00000000-0005-0000-0000-000062340000}"/>
    <cellStyle name="Commentaire 4 8 2" xfId="6808" xr:uid="{00000000-0005-0000-0000-000063340000}"/>
    <cellStyle name="Commentaire 4 8 2 2" xfId="6809" xr:uid="{00000000-0005-0000-0000-000064340000}"/>
    <cellStyle name="Commentaire 4 8 2 2 2" xfId="27284" xr:uid="{00000000-0005-0000-0000-000065340000}"/>
    <cellStyle name="Commentaire 4 8 2 3" xfId="6810" xr:uid="{00000000-0005-0000-0000-000066340000}"/>
    <cellStyle name="Commentaire 4 8 2 3 2" xfId="27285" xr:uid="{00000000-0005-0000-0000-000067340000}"/>
    <cellStyle name="Commentaire 4 8 2 4" xfId="6811" xr:uid="{00000000-0005-0000-0000-000068340000}"/>
    <cellStyle name="Commentaire 4 8 2 4 2" xfId="27286" xr:uid="{00000000-0005-0000-0000-000069340000}"/>
    <cellStyle name="Commentaire 4 8 2 5" xfId="6812" xr:uid="{00000000-0005-0000-0000-00006A340000}"/>
    <cellStyle name="Commentaire 4 8 2 5 2" xfId="27287" xr:uid="{00000000-0005-0000-0000-00006B340000}"/>
    <cellStyle name="Commentaire 4 8 2 6" xfId="6813" xr:uid="{00000000-0005-0000-0000-00006C340000}"/>
    <cellStyle name="Commentaire 4 8 2 6 2" xfId="27288" xr:uid="{00000000-0005-0000-0000-00006D340000}"/>
    <cellStyle name="Commentaire 4 8 2 7" xfId="6814" xr:uid="{00000000-0005-0000-0000-00006E340000}"/>
    <cellStyle name="Commentaire 4 8 2 7 2" xfId="27289" xr:uid="{00000000-0005-0000-0000-00006F340000}"/>
    <cellStyle name="Commentaire 4 8 2 8" xfId="6815" xr:uid="{00000000-0005-0000-0000-000070340000}"/>
    <cellStyle name="Commentaire 4 8 2 8 2" xfId="27290" xr:uid="{00000000-0005-0000-0000-000071340000}"/>
    <cellStyle name="Commentaire 4 8 2 9" xfId="27283" xr:uid="{00000000-0005-0000-0000-000072340000}"/>
    <cellStyle name="Commentaire 4 8 3" xfId="6816" xr:uid="{00000000-0005-0000-0000-000073340000}"/>
    <cellStyle name="Commentaire 4 8 3 2" xfId="6817" xr:uid="{00000000-0005-0000-0000-000074340000}"/>
    <cellStyle name="Commentaire 4 8 3 2 2" xfId="27292" xr:uid="{00000000-0005-0000-0000-000075340000}"/>
    <cellStyle name="Commentaire 4 8 3 3" xfId="6818" xr:uid="{00000000-0005-0000-0000-000076340000}"/>
    <cellStyle name="Commentaire 4 8 3 3 2" xfId="27293" xr:uid="{00000000-0005-0000-0000-000077340000}"/>
    <cellStyle name="Commentaire 4 8 3 4" xfId="6819" xr:uid="{00000000-0005-0000-0000-000078340000}"/>
    <cellStyle name="Commentaire 4 8 3 4 2" xfId="27294" xr:uid="{00000000-0005-0000-0000-000079340000}"/>
    <cellStyle name="Commentaire 4 8 3 5" xfId="6820" xr:uid="{00000000-0005-0000-0000-00007A340000}"/>
    <cellStyle name="Commentaire 4 8 3 5 2" xfId="27295" xr:uid="{00000000-0005-0000-0000-00007B340000}"/>
    <cellStyle name="Commentaire 4 8 3 6" xfId="6821" xr:uid="{00000000-0005-0000-0000-00007C340000}"/>
    <cellStyle name="Commentaire 4 8 3 6 2" xfId="27296" xr:uid="{00000000-0005-0000-0000-00007D340000}"/>
    <cellStyle name="Commentaire 4 8 3 7" xfId="6822" xr:uid="{00000000-0005-0000-0000-00007E340000}"/>
    <cellStyle name="Commentaire 4 8 3 7 2" xfId="27297" xr:uid="{00000000-0005-0000-0000-00007F340000}"/>
    <cellStyle name="Commentaire 4 8 3 8" xfId="27291" xr:uid="{00000000-0005-0000-0000-000080340000}"/>
    <cellStyle name="Commentaire 4 8 4" xfId="6823" xr:uid="{00000000-0005-0000-0000-000081340000}"/>
    <cellStyle name="Commentaire 4 8 4 2" xfId="6824" xr:uid="{00000000-0005-0000-0000-000082340000}"/>
    <cellStyle name="Commentaire 4 8 4 2 2" xfId="27299" xr:uid="{00000000-0005-0000-0000-000083340000}"/>
    <cellStyle name="Commentaire 4 8 4 3" xfId="27298" xr:uid="{00000000-0005-0000-0000-000084340000}"/>
    <cellStyle name="Commentaire 4 8 5" xfId="6825" xr:uid="{00000000-0005-0000-0000-000085340000}"/>
    <cellStyle name="Commentaire 4 8 5 2" xfId="27300" xr:uid="{00000000-0005-0000-0000-000086340000}"/>
    <cellStyle name="Commentaire 4 8 6" xfId="6826" xr:uid="{00000000-0005-0000-0000-000087340000}"/>
    <cellStyle name="Commentaire 4 8 6 2" xfId="27301" xr:uid="{00000000-0005-0000-0000-000088340000}"/>
    <cellStyle name="Commentaire 4 8 7" xfId="6827" xr:uid="{00000000-0005-0000-0000-000089340000}"/>
    <cellStyle name="Commentaire 4 8 7 2" xfId="27302" xr:uid="{00000000-0005-0000-0000-00008A340000}"/>
    <cellStyle name="Commentaire 4 8 8" xfId="6828" xr:uid="{00000000-0005-0000-0000-00008B340000}"/>
    <cellStyle name="Commentaire 4 8 8 2" xfId="27303" xr:uid="{00000000-0005-0000-0000-00008C340000}"/>
    <cellStyle name="Commentaire 4 8 9" xfId="6829" xr:uid="{00000000-0005-0000-0000-00008D340000}"/>
    <cellStyle name="Commentaire 4 8 9 2" xfId="27304" xr:uid="{00000000-0005-0000-0000-00008E340000}"/>
    <cellStyle name="Commentaire 4 9" xfId="6830" xr:uid="{00000000-0005-0000-0000-00008F340000}"/>
    <cellStyle name="Commentaire 4 9 10" xfId="6831" xr:uid="{00000000-0005-0000-0000-000090340000}"/>
    <cellStyle name="Commentaire 4 9 10 2" xfId="27306" xr:uid="{00000000-0005-0000-0000-000091340000}"/>
    <cellStyle name="Commentaire 4 9 11" xfId="6832" xr:uid="{00000000-0005-0000-0000-000092340000}"/>
    <cellStyle name="Commentaire 4 9 11 2" xfId="27307" xr:uid="{00000000-0005-0000-0000-000093340000}"/>
    <cellStyle name="Commentaire 4 9 12" xfId="27305" xr:uid="{00000000-0005-0000-0000-000094340000}"/>
    <cellStyle name="Commentaire 4 9 2" xfId="6833" xr:uid="{00000000-0005-0000-0000-000095340000}"/>
    <cellStyle name="Commentaire 4 9 2 2" xfId="6834" xr:uid="{00000000-0005-0000-0000-000096340000}"/>
    <cellStyle name="Commentaire 4 9 2 2 2" xfId="27309" xr:uid="{00000000-0005-0000-0000-000097340000}"/>
    <cellStyle name="Commentaire 4 9 2 3" xfId="6835" xr:uid="{00000000-0005-0000-0000-000098340000}"/>
    <cellStyle name="Commentaire 4 9 2 3 2" xfId="27310" xr:uid="{00000000-0005-0000-0000-000099340000}"/>
    <cellStyle name="Commentaire 4 9 2 4" xfId="6836" xr:uid="{00000000-0005-0000-0000-00009A340000}"/>
    <cellStyle name="Commentaire 4 9 2 4 2" xfId="27311" xr:uid="{00000000-0005-0000-0000-00009B340000}"/>
    <cellStyle name="Commentaire 4 9 2 5" xfId="6837" xr:uid="{00000000-0005-0000-0000-00009C340000}"/>
    <cellStyle name="Commentaire 4 9 2 5 2" xfId="27312" xr:uid="{00000000-0005-0000-0000-00009D340000}"/>
    <cellStyle name="Commentaire 4 9 2 6" xfId="6838" xr:uid="{00000000-0005-0000-0000-00009E340000}"/>
    <cellStyle name="Commentaire 4 9 2 6 2" xfId="27313" xr:uid="{00000000-0005-0000-0000-00009F340000}"/>
    <cellStyle name="Commentaire 4 9 2 7" xfId="6839" xr:uid="{00000000-0005-0000-0000-0000A0340000}"/>
    <cellStyle name="Commentaire 4 9 2 7 2" xfId="27314" xr:uid="{00000000-0005-0000-0000-0000A1340000}"/>
    <cellStyle name="Commentaire 4 9 2 8" xfId="6840" xr:uid="{00000000-0005-0000-0000-0000A2340000}"/>
    <cellStyle name="Commentaire 4 9 2 8 2" xfId="27315" xr:uid="{00000000-0005-0000-0000-0000A3340000}"/>
    <cellStyle name="Commentaire 4 9 2 9" xfId="27308" xr:uid="{00000000-0005-0000-0000-0000A4340000}"/>
    <cellStyle name="Commentaire 4 9 3" xfId="6841" xr:uid="{00000000-0005-0000-0000-0000A5340000}"/>
    <cellStyle name="Commentaire 4 9 3 2" xfId="6842" xr:uid="{00000000-0005-0000-0000-0000A6340000}"/>
    <cellStyle name="Commentaire 4 9 3 2 2" xfId="27317" xr:uid="{00000000-0005-0000-0000-0000A7340000}"/>
    <cellStyle name="Commentaire 4 9 3 3" xfId="6843" xr:uid="{00000000-0005-0000-0000-0000A8340000}"/>
    <cellStyle name="Commentaire 4 9 3 3 2" xfId="27318" xr:uid="{00000000-0005-0000-0000-0000A9340000}"/>
    <cellStyle name="Commentaire 4 9 3 4" xfId="6844" xr:uid="{00000000-0005-0000-0000-0000AA340000}"/>
    <cellStyle name="Commentaire 4 9 3 4 2" xfId="27319" xr:uid="{00000000-0005-0000-0000-0000AB340000}"/>
    <cellStyle name="Commentaire 4 9 3 5" xfId="6845" xr:uid="{00000000-0005-0000-0000-0000AC340000}"/>
    <cellStyle name="Commentaire 4 9 3 5 2" xfId="27320" xr:uid="{00000000-0005-0000-0000-0000AD340000}"/>
    <cellStyle name="Commentaire 4 9 3 6" xfId="6846" xr:uid="{00000000-0005-0000-0000-0000AE340000}"/>
    <cellStyle name="Commentaire 4 9 3 6 2" xfId="27321" xr:uid="{00000000-0005-0000-0000-0000AF340000}"/>
    <cellStyle name="Commentaire 4 9 3 7" xfId="6847" xr:uid="{00000000-0005-0000-0000-0000B0340000}"/>
    <cellStyle name="Commentaire 4 9 3 7 2" xfId="27322" xr:uid="{00000000-0005-0000-0000-0000B1340000}"/>
    <cellStyle name="Commentaire 4 9 3 8" xfId="27316" xr:uid="{00000000-0005-0000-0000-0000B2340000}"/>
    <cellStyle name="Commentaire 4 9 4" xfId="6848" xr:uid="{00000000-0005-0000-0000-0000B3340000}"/>
    <cellStyle name="Commentaire 4 9 4 2" xfId="6849" xr:uid="{00000000-0005-0000-0000-0000B4340000}"/>
    <cellStyle name="Commentaire 4 9 4 2 2" xfId="27324" xr:uid="{00000000-0005-0000-0000-0000B5340000}"/>
    <cellStyle name="Commentaire 4 9 4 3" xfId="27323" xr:uid="{00000000-0005-0000-0000-0000B6340000}"/>
    <cellStyle name="Commentaire 4 9 5" xfId="6850" xr:uid="{00000000-0005-0000-0000-0000B7340000}"/>
    <cellStyle name="Commentaire 4 9 5 2" xfId="27325" xr:uid="{00000000-0005-0000-0000-0000B8340000}"/>
    <cellStyle name="Commentaire 4 9 6" xfId="6851" xr:uid="{00000000-0005-0000-0000-0000B9340000}"/>
    <cellStyle name="Commentaire 4 9 6 2" xfId="27326" xr:uid="{00000000-0005-0000-0000-0000BA340000}"/>
    <cellStyle name="Commentaire 4 9 7" xfId="6852" xr:uid="{00000000-0005-0000-0000-0000BB340000}"/>
    <cellStyle name="Commentaire 4 9 7 2" xfId="27327" xr:uid="{00000000-0005-0000-0000-0000BC340000}"/>
    <cellStyle name="Commentaire 4 9 8" xfId="6853" xr:uid="{00000000-0005-0000-0000-0000BD340000}"/>
    <cellStyle name="Commentaire 4 9 8 2" xfId="27328" xr:uid="{00000000-0005-0000-0000-0000BE340000}"/>
    <cellStyle name="Commentaire 4 9 9" xfId="6854" xr:uid="{00000000-0005-0000-0000-0000BF340000}"/>
    <cellStyle name="Commentaire 4 9 9 2" xfId="27329" xr:uid="{00000000-0005-0000-0000-0000C0340000}"/>
    <cellStyle name="Commentaire 5" xfId="6855" xr:uid="{00000000-0005-0000-0000-0000C1340000}"/>
    <cellStyle name="Commentaire 5 10" xfId="6856" xr:uid="{00000000-0005-0000-0000-0000C2340000}"/>
    <cellStyle name="Commentaire 5 10 10" xfId="6857" xr:uid="{00000000-0005-0000-0000-0000C3340000}"/>
    <cellStyle name="Commentaire 5 10 10 2" xfId="27332" xr:uid="{00000000-0005-0000-0000-0000C4340000}"/>
    <cellStyle name="Commentaire 5 10 11" xfId="6858" xr:uid="{00000000-0005-0000-0000-0000C5340000}"/>
    <cellStyle name="Commentaire 5 10 11 2" xfId="27333" xr:uid="{00000000-0005-0000-0000-0000C6340000}"/>
    <cellStyle name="Commentaire 5 10 12" xfId="27331" xr:uid="{00000000-0005-0000-0000-0000C7340000}"/>
    <cellStyle name="Commentaire 5 10 2" xfId="6859" xr:uid="{00000000-0005-0000-0000-0000C8340000}"/>
    <cellStyle name="Commentaire 5 10 2 2" xfId="6860" xr:uid="{00000000-0005-0000-0000-0000C9340000}"/>
    <cellStyle name="Commentaire 5 10 2 2 2" xfId="27335" xr:uid="{00000000-0005-0000-0000-0000CA340000}"/>
    <cellStyle name="Commentaire 5 10 2 3" xfId="6861" xr:uid="{00000000-0005-0000-0000-0000CB340000}"/>
    <cellStyle name="Commentaire 5 10 2 3 2" xfId="27336" xr:uid="{00000000-0005-0000-0000-0000CC340000}"/>
    <cellStyle name="Commentaire 5 10 2 4" xfId="6862" xr:uid="{00000000-0005-0000-0000-0000CD340000}"/>
    <cellStyle name="Commentaire 5 10 2 4 2" xfId="27337" xr:uid="{00000000-0005-0000-0000-0000CE340000}"/>
    <cellStyle name="Commentaire 5 10 2 5" xfId="6863" xr:uid="{00000000-0005-0000-0000-0000CF340000}"/>
    <cellStyle name="Commentaire 5 10 2 5 2" xfId="27338" xr:uid="{00000000-0005-0000-0000-0000D0340000}"/>
    <cellStyle name="Commentaire 5 10 2 6" xfId="6864" xr:uid="{00000000-0005-0000-0000-0000D1340000}"/>
    <cellStyle name="Commentaire 5 10 2 6 2" xfId="27339" xr:uid="{00000000-0005-0000-0000-0000D2340000}"/>
    <cellStyle name="Commentaire 5 10 2 7" xfId="6865" xr:uid="{00000000-0005-0000-0000-0000D3340000}"/>
    <cellStyle name="Commentaire 5 10 2 7 2" xfId="27340" xr:uid="{00000000-0005-0000-0000-0000D4340000}"/>
    <cellStyle name="Commentaire 5 10 2 8" xfId="6866" xr:uid="{00000000-0005-0000-0000-0000D5340000}"/>
    <cellStyle name="Commentaire 5 10 2 8 2" xfId="27341" xr:uid="{00000000-0005-0000-0000-0000D6340000}"/>
    <cellStyle name="Commentaire 5 10 2 9" xfId="27334" xr:uid="{00000000-0005-0000-0000-0000D7340000}"/>
    <cellStyle name="Commentaire 5 10 3" xfId="6867" xr:uid="{00000000-0005-0000-0000-0000D8340000}"/>
    <cellStyle name="Commentaire 5 10 3 2" xfId="6868" xr:uid="{00000000-0005-0000-0000-0000D9340000}"/>
    <cellStyle name="Commentaire 5 10 3 2 2" xfId="27343" xr:uid="{00000000-0005-0000-0000-0000DA340000}"/>
    <cellStyle name="Commentaire 5 10 3 3" xfId="6869" xr:uid="{00000000-0005-0000-0000-0000DB340000}"/>
    <cellStyle name="Commentaire 5 10 3 3 2" xfId="27344" xr:uid="{00000000-0005-0000-0000-0000DC340000}"/>
    <cellStyle name="Commentaire 5 10 3 4" xfId="6870" xr:uid="{00000000-0005-0000-0000-0000DD340000}"/>
    <cellStyle name="Commentaire 5 10 3 4 2" xfId="27345" xr:uid="{00000000-0005-0000-0000-0000DE340000}"/>
    <cellStyle name="Commentaire 5 10 3 5" xfId="6871" xr:uid="{00000000-0005-0000-0000-0000DF340000}"/>
    <cellStyle name="Commentaire 5 10 3 5 2" xfId="27346" xr:uid="{00000000-0005-0000-0000-0000E0340000}"/>
    <cellStyle name="Commentaire 5 10 3 6" xfId="6872" xr:uid="{00000000-0005-0000-0000-0000E1340000}"/>
    <cellStyle name="Commentaire 5 10 3 6 2" xfId="27347" xr:uid="{00000000-0005-0000-0000-0000E2340000}"/>
    <cellStyle name="Commentaire 5 10 3 7" xfId="6873" xr:uid="{00000000-0005-0000-0000-0000E3340000}"/>
    <cellStyle name="Commentaire 5 10 3 7 2" xfId="27348" xr:uid="{00000000-0005-0000-0000-0000E4340000}"/>
    <cellStyle name="Commentaire 5 10 3 8" xfId="27342" xr:uid="{00000000-0005-0000-0000-0000E5340000}"/>
    <cellStyle name="Commentaire 5 10 4" xfId="6874" xr:uid="{00000000-0005-0000-0000-0000E6340000}"/>
    <cellStyle name="Commentaire 5 10 4 2" xfId="6875" xr:uid="{00000000-0005-0000-0000-0000E7340000}"/>
    <cellStyle name="Commentaire 5 10 4 2 2" xfId="27350" xr:uid="{00000000-0005-0000-0000-0000E8340000}"/>
    <cellStyle name="Commentaire 5 10 4 3" xfId="27349" xr:uid="{00000000-0005-0000-0000-0000E9340000}"/>
    <cellStyle name="Commentaire 5 10 5" xfId="6876" xr:uid="{00000000-0005-0000-0000-0000EA340000}"/>
    <cellStyle name="Commentaire 5 10 5 2" xfId="27351" xr:uid="{00000000-0005-0000-0000-0000EB340000}"/>
    <cellStyle name="Commentaire 5 10 6" xfId="6877" xr:uid="{00000000-0005-0000-0000-0000EC340000}"/>
    <cellStyle name="Commentaire 5 10 6 2" xfId="27352" xr:uid="{00000000-0005-0000-0000-0000ED340000}"/>
    <cellStyle name="Commentaire 5 10 7" xfId="6878" xr:uid="{00000000-0005-0000-0000-0000EE340000}"/>
    <cellStyle name="Commentaire 5 10 7 2" xfId="27353" xr:uid="{00000000-0005-0000-0000-0000EF340000}"/>
    <cellStyle name="Commentaire 5 10 8" xfId="6879" xr:uid="{00000000-0005-0000-0000-0000F0340000}"/>
    <cellStyle name="Commentaire 5 10 8 2" xfId="27354" xr:uid="{00000000-0005-0000-0000-0000F1340000}"/>
    <cellStyle name="Commentaire 5 10 9" xfId="6880" xr:uid="{00000000-0005-0000-0000-0000F2340000}"/>
    <cellStyle name="Commentaire 5 10 9 2" xfId="27355" xr:uid="{00000000-0005-0000-0000-0000F3340000}"/>
    <cellStyle name="Commentaire 5 11" xfId="6881" xr:uid="{00000000-0005-0000-0000-0000F4340000}"/>
    <cellStyle name="Commentaire 5 11 10" xfId="6882" xr:uid="{00000000-0005-0000-0000-0000F5340000}"/>
    <cellStyle name="Commentaire 5 11 10 2" xfId="27357" xr:uid="{00000000-0005-0000-0000-0000F6340000}"/>
    <cellStyle name="Commentaire 5 11 11" xfId="6883" xr:uid="{00000000-0005-0000-0000-0000F7340000}"/>
    <cellStyle name="Commentaire 5 11 11 2" xfId="27358" xr:uid="{00000000-0005-0000-0000-0000F8340000}"/>
    <cellStyle name="Commentaire 5 11 12" xfId="27356" xr:uid="{00000000-0005-0000-0000-0000F9340000}"/>
    <cellStyle name="Commentaire 5 11 2" xfId="6884" xr:uid="{00000000-0005-0000-0000-0000FA340000}"/>
    <cellStyle name="Commentaire 5 11 2 2" xfId="6885" xr:uid="{00000000-0005-0000-0000-0000FB340000}"/>
    <cellStyle name="Commentaire 5 11 2 2 2" xfId="27360" xr:uid="{00000000-0005-0000-0000-0000FC340000}"/>
    <cellStyle name="Commentaire 5 11 2 3" xfId="6886" xr:uid="{00000000-0005-0000-0000-0000FD340000}"/>
    <cellStyle name="Commentaire 5 11 2 3 2" xfId="27361" xr:uid="{00000000-0005-0000-0000-0000FE340000}"/>
    <cellStyle name="Commentaire 5 11 2 4" xfId="6887" xr:uid="{00000000-0005-0000-0000-0000FF340000}"/>
    <cellStyle name="Commentaire 5 11 2 4 2" xfId="27362" xr:uid="{00000000-0005-0000-0000-000000350000}"/>
    <cellStyle name="Commentaire 5 11 2 5" xfId="6888" xr:uid="{00000000-0005-0000-0000-000001350000}"/>
    <cellStyle name="Commentaire 5 11 2 5 2" xfId="27363" xr:uid="{00000000-0005-0000-0000-000002350000}"/>
    <cellStyle name="Commentaire 5 11 2 6" xfId="6889" xr:uid="{00000000-0005-0000-0000-000003350000}"/>
    <cellStyle name="Commentaire 5 11 2 6 2" xfId="27364" xr:uid="{00000000-0005-0000-0000-000004350000}"/>
    <cellStyle name="Commentaire 5 11 2 7" xfId="6890" xr:uid="{00000000-0005-0000-0000-000005350000}"/>
    <cellStyle name="Commentaire 5 11 2 7 2" xfId="27365" xr:uid="{00000000-0005-0000-0000-000006350000}"/>
    <cellStyle name="Commentaire 5 11 2 8" xfId="6891" xr:uid="{00000000-0005-0000-0000-000007350000}"/>
    <cellStyle name="Commentaire 5 11 2 8 2" xfId="27366" xr:uid="{00000000-0005-0000-0000-000008350000}"/>
    <cellStyle name="Commentaire 5 11 2 9" xfId="27359" xr:uid="{00000000-0005-0000-0000-000009350000}"/>
    <cellStyle name="Commentaire 5 11 3" xfId="6892" xr:uid="{00000000-0005-0000-0000-00000A350000}"/>
    <cellStyle name="Commentaire 5 11 3 2" xfId="6893" xr:uid="{00000000-0005-0000-0000-00000B350000}"/>
    <cellStyle name="Commentaire 5 11 3 2 2" xfId="27368" xr:uid="{00000000-0005-0000-0000-00000C350000}"/>
    <cellStyle name="Commentaire 5 11 3 3" xfId="6894" xr:uid="{00000000-0005-0000-0000-00000D350000}"/>
    <cellStyle name="Commentaire 5 11 3 3 2" xfId="27369" xr:uid="{00000000-0005-0000-0000-00000E350000}"/>
    <cellStyle name="Commentaire 5 11 3 4" xfId="6895" xr:uid="{00000000-0005-0000-0000-00000F350000}"/>
    <cellStyle name="Commentaire 5 11 3 4 2" xfId="27370" xr:uid="{00000000-0005-0000-0000-000010350000}"/>
    <cellStyle name="Commentaire 5 11 3 5" xfId="6896" xr:uid="{00000000-0005-0000-0000-000011350000}"/>
    <cellStyle name="Commentaire 5 11 3 5 2" xfId="27371" xr:uid="{00000000-0005-0000-0000-000012350000}"/>
    <cellStyle name="Commentaire 5 11 3 6" xfId="6897" xr:uid="{00000000-0005-0000-0000-000013350000}"/>
    <cellStyle name="Commentaire 5 11 3 6 2" xfId="27372" xr:uid="{00000000-0005-0000-0000-000014350000}"/>
    <cellStyle name="Commentaire 5 11 3 7" xfId="6898" xr:uid="{00000000-0005-0000-0000-000015350000}"/>
    <cellStyle name="Commentaire 5 11 3 7 2" xfId="27373" xr:uid="{00000000-0005-0000-0000-000016350000}"/>
    <cellStyle name="Commentaire 5 11 3 8" xfId="27367" xr:uid="{00000000-0005-0000-0000-000017350000}"/>
    <cellStyle name="Commentaire 5 11 4" xfId="6899" xr:uid="{00000000-0005-0000-0000-000018350000}"/>
    <cellStyle name="Commentaire 5 11 4 2" xfId="6900" xr:uid="{00000000-0005-0000-0000-000019350000}"/>
    <cellStyle name="Commentaire 5 11 4 2 2" xfId="27375" xr:uid="{00000000-0005-0000-0000-00001A350000}"/>
    <cellStyle name="Commentaire 5 11 4 3" xfId="27374" xr:uid="{00000000-0005-0000-0000-00001B350000}"/>
    <cellStyle name="Commentaire 5 11 5" xfId="6901" xr:uid="{00000000-0005-0000-0000-00001C350000}"/>
    <cellStyle name="Commentaire 5 11 5 2" xfId="27376" xr:uid="{00000000-0005-0000-0000-00001D350000}"/>
    <cellStyle name="Commentaire 5 11 6" xfId="6902" xr:uid="{00000000-0005-0000-0000-00001E350000}"/>
    <cellStyle name="Commentaire 5 11 6 2" xfId="27377" xr:uid="{00000000-0005-0000-0000-00001F350000}"/>
    <cellStyle name="Commentaire 5 11 7" xfId="6903" xr:uid="{00000000-0005-0000-0000-000020350000}"/>
    <cellStyle name="Commentaire 5 11 7 2" xfId="27378" xr:uid="{00000000-0005-0000-0000-000021350000}"/>
    <cellStyle name="Commentaire 5 11 8" xfId="6904" xr:uid="{00000000-0005-0000-0000-000022350000}"/>
    <cellStyle name="Commentaire 5 11 8 2" xfId="27379" xr:uid="{00000000-0005-0000-0000-000023350000}"/>
    <cellStyle name="Commentaire 5 11 9" xfId="6905" xr:uid="{00000000-0005-0000-0000-000024350000}"/>
    <cellStyle name="Commentaire 5 11 9 2" xfId="27380" xr:uid="{00000000-0005-0000-0000-000025350000}"/>
    <cellStyle name="Commentaire 5 12" xfId="6906" xr:uid="{00000000-0005-0000-0000-000026350000}"/>
    <cellStyle name="Commentaire 5 12 10" xfId="6907" xr:uid="{00000000-0005-0000-0000-000027350000}"/>
    <cellStyle name="Commentaire 5 12 10 2" xfId="27382" xr:uid="{00000000-0005-0000-0000-000028350000}"/>
    <cellStyle name="Commentaire 5 12 11" xfId="6908" xr:uid="{00000000-0005-0000-0000-000029350000}"/>
    <cellStyle name="Commentaire 5 12 11 2" xfId="27383" xr:uid="{00000000-0005-0000-0000-00002A350000}"/>
    <cellStyle name="Commentaire 5 12 12" xfId="27381" xr:uid="{00000000-0005-0000-0000-00002B350000}"/>
    <cellStyle name="Commentaire 5 12 2" xfId="6909" xr:uid="{00000000-0005-0000-0000-00002C350000}"/>
    <cellStyle name="Commentaire 5 12 2 2" xfId="6910" xr:uid="{00000000-0005-0000-0000-00002D350000}"/>
    <cellStyle name="Commentaire 5 12 2 2 2" xfId="27385" xr:uid="{00000000-0005-0000-0000-00002E350000}"/>
    <cellStyle name="Commentaire 5 12 2 3" xfId="6911" xr:uid="{00000000-0005-0000-0000-00002F350000}"/>
    <cellStyle name="Commentaire 5 12 2 3 2" xfId="27386" xr:uid="{00000000-0005-0000-0000-000030350000}"/>
    <cellStyle name="Commentaire 5 12 2 4" xfId="6912" xr:uid="{00000000-0005-0000-0000-000031350000}"/>
    <cellStyle name="Commentaire 5 12 2 4 2" xfId="27387" xr:uid="{00000000-0005-0000-0000-000032350000}"/>
    <cellStyle name="Commentaire 5 12 2 5" xfId="6913" xr:uid="{00000000-0005-0000-0000-000033350000}"/>
    <cellStyle name="Commentaire 5 12 2 5 2" xfId="27388" xr:uid="{00000000-0005-0000-0000-000034350000}"/>
    <cellStyle name="Commentaire 5 12 2 6" xfId="6914" xr:uid="{00000000-0005-0000-0000-000035350000}"/>
    <cellStyle name="Commentaire 5 12 2 6 2" xfId="27389" xr:uid="{00000000-0005-0000-0000-000036350000}"/>
    <cellStyle name="Commentaire 5 12 2 7" xfId="6915" xr:uid="{00000000-0005-0000-0000-000037350000}"/>
    <cellStyle name="Commentaire 5 12 2 7 2" xfId="27390" xr:uid="{00000000-0005-0000-0000-000038350000}"/>
    <cellStyle name="Commentaire 5 12 2 8" xfId="6916" xr:uid="{00000000-0005-0000-0000-000039350000}"/>
    <cellStyle name="Commentaire 5 12 2 8 2" xfId="27391" xr:uid="{00000000-0005-0000-0000-00003A350000}"/>
    <cellStyle name="Commentaire 5 12 2 9" xfId="27384" xr:uid="{00000000-0005-0000-0000-00003B350000}"/>
    <cellStyle name="Commentaire 5 12 3" xfId="6917" xr:uid="{00000000-0005-0000-0000-00003C350000}"/>
    <cellStyle name="Commentaire 5 12 3 2" xfId="6918" xr:uid="{00000000-0005-0000-0000-00003D350000}"/>
    <cellStyle name="Commentaire 5 12 3 2 2" xfId="27393" xr:uid="{00000000-0005-0000-0000-00003E350000}"/>
    <cellStyle name="Commentaire 5 12 3 3" xfId="6919" xr:uid="{00000000-0005-0000-0000-00003F350000}"/>
    <cellStyle name="Commentaire 5 12 3 3 2" xfId="27394" xr:uid="{00000000-0005-0000-0000-000040350000}"/>
    <cellStyle name="Commentaire 5 12 3 4" xfId="6920" xr:uid="{00000000-0005-0000-0000-000041350000}"/>
    <cellStyle name="Commentaire 5 12 3 4 2" xfId="27395" xr:uid="{00000000-0005-0000-0000-000042350000}"/>
    <cellStyle name="Commentaire 5 12 3 5" xfId="6921" xr:uid="{00000000-0005-0000-0000-000043350000}"/>
    <cellStyle name="Commentaire 5 12 3 5 2" xfId="27396" xr:uid="{00000000-0005-0000-0000-000044350000}"/>
    <cellStyle name="Commentaire 5 12 3 6" xfId="6922" xr:uid="{00000000-0005-0000-0000-000045350000}"/>
    <cellStyle name="Commentaire 5 12 3 6 2" xfId="27397" xr:uid="{00000000-0005-0000-0000-000046350000}"/>
    <cellStyle name="Commentaire 5 12 3 7" xfId="6923" xr:uid="{00000000-0005-0000-0000-000047350000}"/>
    <cellStyle name="Commentaire 5 12 3 7 2" xfId="27398" xr:uid="{00000000-0005-0000-0000-000048350000}"/>
    <cellStyle name="Commentaire 5 12 3 8" xfId="27392" xr:uid="{00000000-0005-0000-0000-000049350000}"/>
    <cellStyle name="Commentaire 5 12 4" xfId="6924" xr:uid="{00000000-0005-0000-0000-00004A350000}"/>
    <cellStyle name="Commentaire 5 12 4 2" xfId="6925" xr:uid="{00000000-0005-0000-0000-00004B350000}"/>
    <cellStyle name="Commentaire 5 12 4 2 2" xfId="27400" xr:uid="{00000000-0005-0000-0000-00004C350000}"/>
    <cellStyle name="Commentaire 5 12 4 3" xfId="27399" xr:uid="{00000000-0005-0000-0000-00004D350000}"/>
    <cellStyle name="Commentaire 5 12 5" xfId="6926" xr:uid="{00000000-0005-0000-0000-00004E350000}"/>
    <cellStyle name="Commentaire 5 12 5 2" xfId="27401" xr:uid="{00000000-0005-0000-0000-00004F350000}"/>
    <cellStyle name="Commentaire 5 12 6" xfId="6927" xr:uid="{00000000-0005-0000-0000-000050350000}"/>
    <cellStyle name="Commentaire 5 12 6 2" xfId="27402" xr:uid="{00000000-0005-0000-0000-000051350000}"/>
    <cellStyle name="Commentaire 5 12 7" xfId="6928" xr:uid="{00000000-0005-0000-0000-000052350000}"/>
    <cellStyle name="Commentaire 5 12 7 2" xfId="27403" xr:uid="{00000000-0005-0000-0000-000053350000}"/>
    <cellStyle name="Commentaire 5 12 8" xfId="6929" xr:uid="{00000000-0005-0000-0000-000054350000}"/>
    <cellStyle name="Commentaire 5 12 8 2" xfId="27404" xr:uid="{00000000-0005-0000-0000-000055350000}"/>
    <cellStyle name="Commentaire 5 12 9" xfId="6930" xr:uid="{00000000-0005-0000-0000-000056350000}"/>
    <cellStyle name="Commentaire 5 12 9 2" xfId="27405" xr:uid="{00000000-0005-0000-0000-000057350000}"/>
    <cellStyle name="Commentaire 5 13" xfId="6931" xr:uid="{00000000-0005-0000-0000-000058350000}"/>
    <cellStyle name="Commentaire 5 13 10" xfId="6932" xr:uid="{00000000-0005-0000-0000-000059350000}"/>
    <cellStyle name="Commentaire 5 13 10 2" xfId="27407" xr:uid="{00000000-0005-0000-0000-00005A350000}"/>
    <cellStyle name="Commentaire 5 13 11" xfId="6933" xr:uid="{00000000-0005-0000-0000-00005B350000}"/>
    <cellStyle name="Commentaire 5 13 11 2" xfId="27408" xr:uid="{00000000-0005-0000-0000-00005C350000}"/>
    <cellStyle name="Commentaire 5 13 12" xfId="27406" xr:uid="{00000000-0005-0000-0000-00005D350000}"/>
    <cellStyle name="Commentaire 5 13 2" xfId="6934" xr:uid="{00000000-0005-0000-0000-00005E350000}"/>
    <cellStyle name="Commentaire 5 13 2 2" xfId="6935" xr:uid="{00000000-0005-0000-0000-00005F350000}"/>
    <cellStyle name="Commentaire 5 13 2 2 2" xfId="27410" xr:uid="{00000000-0005-0000-0000-000060350000}"/>
    <cellStyle name="Commentaire 5 13 2 3" xfId="6936" xr:uid="{00000000-0005-0000-0000-000061350000}"/>
    <cellStyle name="Commentaire 5 13 2 3 2" xfId="27411" xr:uid="{00000000-0005-0000-0000-000062350000}"/>
    <cellStyle name="Commentaire 5 13 2 4" xfId="6937" xr:uid="{00000000-0005-0000-0000-000063350000}"/>
    <cellStyle name="Commentaire 5 13 2 4 2" xfId="27412" xr:uid="{00000000-0005-0000-0000-000064350000}"/>
    <cellStyle name="Commentaire 5 13 2 5" xfId="6938" xr:uid="{00000000-0005-0000-0000-000065350000}"/>
    <cellStyle name="Commentaire 5 13 2 5 2" xfId="27413" xr:uid="{00000000-0005-0000-0000-000066350000}"/>
    <cellStyle name="Commentaire 5 13 2 6" xfId="6939" xr:uid="{00000000-0005-0000-0000-000067350000}"/>
    <cellStyle name="Commentaire 5 13 2 6 2" xfId="27414" xr:uid="{00000000-0005-0000-0000-000068350000}"/>
    <cellStyle name="Commentaire 5 13 2 7" xfId="6940" xr:uid="{00000000-0005-0000-0000-000069350000}"/>
    <cellStyle name="Commentaire 5 13 2 7 2" xfId="27415" xr:uid="{00000000-0005-0000-0000-00006A350000}"/>
    <cellStyle name="Commentaire 5 13 2 8" xfId="6941" xr:uid="{00000000-0005-0000-0000-00006B350000}"/>
    <cellStyle name="Commentaire 5 13 2 8 2" xfId="27416" xr:uid="{00000000-0005-0000-0000-00006C350000}"/>
    <cellStyle name="Commentaire 5 13 2 9" xfId="27409" xr:uid="{00000000-0005-0000-0000-00006D350000}"/>
    <cellStyle name="Commentaire 5 13 3" xfId="6942" xr:uid="{00000000-0005-0000-0000-00006E350000}"/>
    <cellStyle name="Commentaire 5 13 3 2" xfId="6943" xr:uid="{00000000-0005-0000-0000-00006F350000}"/>
    <cellStyle name="Commentaire 5 13 3 2 2" xfId="27418" xr:uid="{00000000-0005-0000-0000-000070350000}"/>
    <cellStyle name="Commentaire 5 13 3 3" xfId="6944" xr:uid="{00000000-0005-0000-0000-000071350000}"/>
    <cellStyle name="Commentaire 5 13 3 3 2" xfId="27419" xr:uid="{00000000-0005-0000-0000-000072350000}"/>
    <cellStyle name="Commentaire 5 13 3 4" xfId="6945" xr:uid="{00000000-0005-0000-0000-000073350000}"/>
    <cellStyle name="Commentaire 5 13 3 4 2" xfId="27420" xr:uid="{00000000-0005-0000-0000-000074350000}"/>
    <cellStyle name="Commentaire 5 13 3 5" xfId="6946" xr:uid="{00000000-0005-0000-0000-000075350000}"/>
    <cellStyle name="Commentaire 5 13 3 5 2" xfId="27421" xr:uid="{00000000-0005-0000-0000-000076350000}"/>
    <cellStyle name="Commentaire 5 13 3 6" xfId="6947" xr:uid="{00000000-0005-0000-0000-000077350000}"/>
    <cellStyle name="Commentaire 5 13 3 6 2" xfId="27422" xr:uid="{00000000-0005-0000-0000-000078350000}"/>
    <cellStyle name="Commentaire 5 13 3 7" xfId="6948" xr:uid="{00000000-0005-0000-0000-000079350000}"/>
    <cellStyle name="Commentaire 5 13 3 7 2" xfId="27423" xr:uid="{00000000-0005-0000-0000-00007A350000}"/>
    <cellStyle name="Commentaire 5 13 3 8" xfId="27417" xr:uid="{00000000-0005-0000-0000-00007B350000}"/>
    <cellStyle name="Commentaire 5 13 4" xfId="6949" xr:uid="{00000000-0005-0000-0000-00007C350000}"/>
    <cellStyle name="Commentaire 5 13 4 2" xfId="6950" xr:uid="{00000000-0005-0000-0000-00007D350000}"/>
    <cellStyle name="Commentaire 5 13 4 2 2" xfId="27425" xr:uid="{00000000-0005-0000-0000-00007E350000}"/>
    <cellStyle name="Commentaire 5 13 4 3" xfId="27424" xr:uid="{00000000-0005-0000-0000-00007F350000}"/>
    <cellStyle name="Commentaire 5 13 5" xfId="6951" xr:uid="{00000000-0005-0000-0000-000080350000}"/>
    <cellStyle name="Commentaire 5 13 5 2" xfId="27426" xr:uid="{00000000-0005-0000-0000-000081350000}"/>
    <cellStyle name="Commentaire 5 13 6" xfId="6952" xr:uid="{00000000-0005-0000-0000-000082350000}"/>
    <cellStyle name="Commentaire 5 13 6 2" xfId="27427" xr:uid="{00000000-0005-0000-0000-000083350000}"/>
    <cellStyle name="Commentaire 5 13 7" xfId="6953" xr:uid="{00000000-0005-0000-0000-000084350000}"/>
    <cellStyle name="Commentaire 5 13 7 2" xfId="27428" xr:uid="{00000000-0005-0000-0000-000085350000}"/>
    <cellStyle name="Commentaire 5 13 8" xfId="6954" xr:uid="{00000000-0005-0000-0000-000086350000}"/>
    <cellStyle name="Commentaire 5 13 8 2" xfId="27429" xr:uid="{00000000-0005-0000-0000-000087350000}"/>
    <cellStyle name="Commentaire 5 13 9" xfId="6955" xr:uid="{00000000-0005-0000-0000-000088350000}"/>
    <cellStyle name="Commentaire 5 13 9 2" xfId="27430" xr:uid="{00000000-0005-0000-0000-000089350000}"/>
    <cellStyle name="Commentaire 5 14" xfId="6956" xr:uid="{00000000-0005-0000-0000-00008A350000}"/>
    <cellStyle name="Commentaire 5 14 2" xfId="6957" xr:uid="{00000000-0005-0000-0000-00008B350000}"/>
    <cellStyle name="Commentaire 5 14 2 2" xfId="27432" xr:uid="{00000000-0005-0000-0000-00008C350000}"/>
    <cellStyle name="Commentaire 5 14 3" xfId="6958" xr:uid="{00000000-0005-0000-0000-00008D350000}"/>
    <cellStyle name="Commentaire 5 14 3 2" xfId="27433" xr:uid="{00000000-0005-0000-0000-00008E350000}"/>
    <cellStyle name="Commentaire 5 14 4" xfId="6959" xr:uid="{00000000-0005-0000-0000-00008F350000}"/>
    <cellStyle name="Commentaire 5 14 4 2" xfId="27434" xr:uid="{00000000-0005-0000-0000-000090350000}"/>
    <cellStyle name="Commentaire 5 14 5" xfId="6960" xr:uid="{00000000-0005-0000-0000-000091350000}"/>
    <cellStyle name="Commentaire 5 14 5 2" xfId="27435" xr:uid="{00000000-0005-0000-0000-000092350000}"/>
    <cellStyle name="Commentaire 5 14 6" xfId="6961" xr:uid="{00000000-0005-0000-0000-000093350000}"/>
    <cellStyle name="Commentaire 5 14 6 2" xfId="27436" xr:uid="{00000000-0005-0000-0000-000094350000}"/>
    <cellStyle name="Commentaire 5 14 7" xfId="6962" xr:uid="{00000000-0005-0000-0000-000095350000}"/>
    <cellStyle name="Commentaire 5 14 7 2" xfId="27437" xr:uid="{00000000-0005-0000-0000-000096350000}"/>
    <cellStyle name="Commentaire 5 14 8" xfId="6963" xr:uid="{00000000-0005-0000-0000-000097350000}"/>
    <cellStyle name="Commentaire 5 14 8 2" xfId="27438" xr:uid="{00000000-0005-0000-0000-000098350000}"/>
    <cellStyle name="Commentaire 5 14 9" xfId="27431" xr:uid="{00000000-0005-0000-0000-000099350000}"/>
    <cellStyle name="Commentaire 5 15" xfId="6964" xr:uid="{00000000-0005-0000-0000-00009A350000}"/>
    <cellStyle name="Commentaire 5 15 2" xfId="6965" xr:uid="{00000000-0005-0000-0000-00009B350000}"/>
    <cellStyle name="Commentaire 5 15 2 2" xfId="27440" xr:uid="{00000000-0005-0000-0000-00009C350000}"/>
    <cellStyle name="Commentaire 5 15 3" xfId="6966" xr:uid="{00000000-0005-0000-0000-00009D350000}"/>
    <cellStyle name="Commentaire 5 15 3 2" xfId="27441" xr:uid="{00000000-0005-0000-0000-00009E350000}"/>
    <cellStyle name="Commentaire 5 15 4" xfId="6967" xr:uid="{00000000-0005-0000-0000-00009F350000}"/>
    <cellStyle name="Commentaire 5 15 4 2" xfId="27442" xr:uid="{00000000-0005-0000-0000-0000A0350000}"/>
    <cellStyle name="Commentaire 5 15 5" xfId="6968" xr:uid="{00000000-0005-0000-0000-0000A1350000}"/>
    <cellStyle name="Commentaire 5 15 5 2" xfId="27443" xr:uid="{00000000-0005-0000-0000-0000A2350000}"/>
    <cellStyle name="Commentaire 5 15 6" xfId="6969" xr:uid="{00000000-0005-0000-0000-0000A3350000}"/>
    <cellStyle name="Commentaire 5 15 6 2" xfId="27444" xr:uid="{00000000-0005-0000-0000-0000A4350000}"/>
    <cellStyle name="Commentaire 5 15 7" xfId="6970" xr:uid="{00000000-0005-0000-0000-0000A5350000}"/>
    <cellStyle name="Commentaire 5 15 7 2" xfId="27445" xr:uid="{00000000-0005-0000-0000-0000A6350000}"/>
    <cellStyle name="Commentaire 5 15 8" xfId="27439" xr:uid="{00000000-0005-0000-0000-0000A7350000}"/>
    <cellStyle name="Commentaire 5 16" xfId="6971" xr:uid="{00000000-0005-0000-0000-0000A8350000}"/>
    <cellStyle name="Commentaire 5 16 2" xfId="6972" xr:uid="{00000000-0005-0000-0000-0000A9350000}"/>
    <cellStyle name="Commentaire 5 16 2 2" xfId="27447" xr:uid="{00000000-0005-0000-0000-0000AA350000}"/>
    <cellStyle name="Commentaire 5 16 3" xfId="27446" xr:uid="{00000000-0005-0000-0000-0000AB350000}"/>
    <cellStyle name="Commentaire 5 17" xfId="6973" xr:uid="{00000000-0005-0000-0000-0000AC350000}"/>
    <cellStyle name="Commentaire 5 17 2" xfId="27448" xr:uid="{00000000-0005-0000-0000-0000AD350000}"/>
    <cellStyle name="Commentaire 5 18" xfId="6974" xr:uid="{00000000-0005-0000-0000-0000AE350000}"/>
    <cellStyle name="Commentaire 5 18 2" xfId="27449" xr:uid="{00000000-0005-0000-0000-0000AF350000}"/>
    <cellStyle name="Commentaire 5 19" xfId="6975" xr:uid="{00000000-0005-0000-0000-0000B0350000}"/>
    <cellStyle name="Commentaire 5 19 2" xfId="27450" xr:uid="{00000000-0005-0000-0000-0000B1350000}"/>
    <cellStyle name="Commentaire 5 2" xfId="6976" xr:uid="{00000000-0005-0000-0000-0000B2350000}"/>
    <cellStyle name="Commentaire 5 2 10" xfId="6977" xr:uid="{00000000-0005-0000-0000-0000B3350000}"/>
    <cellStyle name="Commentaire 5 2 10 2" xfId="27452" xr:uid="{00000000-0005-0000-0000-0000B4350000}"/>
    <cellStyle name="Commentaire 5 2 11" xfId="6978" xr:uid="{00000000-0005-0000-0000-0000B5350000}"/>
    <cellStyle name="Commentaire 5 2 11 2" xfId="27453" xr:uid="{00000000-0005-0000-0000-0000B6350000}"/>
    <cellStyle name="Commentaire 5 2 12" xfId="27451" xr:uid="{00000000-0005-0000-0000-0000B7350000}"/>
    <cellStyle name="Commentaire 5 2 2" xfId="6979" xr:uid="{00000000-0005-0000-0000-0000B8350000}"/>
    <cellStyle name="Commentaire 5 2 2 2" xfId="6980" xr:uid="{00000000-0005-0000-0000-0000B9350000}"/>
    <cellStyle name="Commentaire 5 2 2 2 2" xfId="27455" xr:uid="{00000000-0005-0000-0000-0000BA350000}"/>
    <cellStyle name="Commentaire 5 2 2 3" xfId="6981" xr:uid="{00000000-0005-0000-0000-0000BB350000}"/>
    <cellStyle name="Commentaire 5 2 2 3 2" xfId="27456" xr:uid="{00000000-0005-0000-0000-0000BC350000}"/>
    <cellStyle name="Commentaire 5 2 2 4" xfId="6982" xr:uid="{00000000-0005-0000-0000-0000BD350000}"/>
    <cellStyle name="Commentaire 5 2 2 4 2" xfId="27457" xr:uid="{00000000-0005-0000-0000-0000BE350000}"/>
    <cellStyle name="Commentaire 5 2 2 5" xfId="6983" xr:uid="{00000000-0005-0000-0000-0000BF350000}"/>
    <cellStyle name="Commentaire 5 2 2 5 2" xfId="27458" xr:uid="{00000000-0005-0000-0000-0000C0350000}"/>
    <cellStyle name="Commentaire 5 2 2 6" xfId="6984" xr:uid="{00000000-0005-0000-0000-0000C1350000}"/>
    <cellStyle name="Commentaire 5 2 2 6 2" xfId="27459" xr:uid="{00000000-0005-0000-0000-0000C2350000}"/>
    <cellStyle name="Commentaire 5 2 2 7" xfId="6985" xr:uid="{00000000-0005-0000-0000-0000C3350000}"/>
    <cellStyle name="Commentaire 5 2 2 7 2" xfId="27460" xr:uid="{00000000-0005-0000-0000-0000C4350000}"/>
    <cellStyle name="Commentaire 5 2 2 8" xfId="6986" xr:uid="{00000000-0005-0000-0000-0000C5350000}"/>
    <cellStyle name="Commentaire 5 2 2 8 2" xfId="27461" xr:uid="{00000000-0005-0000-0000-0000C6350000}"/>
    <cellStyle name="Commentaire 5 2 2 9" xfId="27454" xr:uid="{00000000-0005-0000-0000-0000C7350000}"/>
    <cellStyle name="Commentaire 5 2 3" xfId="6987" xr:uid="{00000000-0005-0000-0000-0000C8350000}"/>
    <cellStyle name="Commentaire 5 2 3 2" xfId="6988" xr:uid="{00000000-0005-0000-0000-0000C9350000}"/>
    <cellStyle name="Commentaire 5 2 3 2 2" xfId="27463" xr:uid="{00000000-0005-0000-0000-0000CA350000}"/>
    <cellStyle name="Commentaire 5 2 3 3" xfId="6989" xr:uid="{00000000-0005-0000-0000-0000CB350000}"/>
    <cellStyle name="Commentaire 5 2 3 3 2" xfId="27464" xr:uid="{00000000-0005-0000-0000-0000CC350000}"/>
    <cellStyle name="Commentaire 5 2 3 4" xfId="6990" xr:uid="{00000000-0005-0000-0000-0000CD350000}"/>
    <cellStyle name="Commentaire 5 2 3 4 2" xfId="27465" xr:uid="{00000000-0005-0000-0000-0000CE350000}"/>
    <cellStyle name="Commentaire 5 2 3 5" xfId="6991" xr:uid="{00000000-0005-0000-0000-0000CF350000}"/>
    <cellStyle name="Commentaire 5 2 3 5 2" xfId="27466" xr:uid="{00000000-0005-0000-0000-0000D0350000}"/>
    <cellStyle name="Commentaire 5 2 3 6" xfId="6992" xr:uid="{00000000-0005-0000-0000-0000D1350000}"/>
    <cellStyle name="Commentaire 5 2 3 6 2" xfId="27467" xr:uid="{00000000-0005-0000-0000-0000D2350000}"/>
    <cellStyle name="Commentaire 5 2 3 7" xfId="6993" xr:uid="{00000000-0005-0000-0000-0000D3350000}"/>
    <cellStyle name="Commentaire 5 2 3 7 2" xfId="27468" xr:uid="{00000000-0005-0000-0000-0000D4350000}"/>
    <cellStyle name="Commentaire 5 2 3 8" xfId="27462" xr:uid="{00000000-0005-0000-0000-0000D5350000}"/>
    <cellStyle name="Commentaire 5 2 4" xfId="6994" xr:uid="{00000000-0005-0000-0000-0000D6350000}"/>
    <cellStyle name="Commentaire 5 2 4 2" xfId="6995" xr:uid="{00000000-0005-0000-0000-0000D7350000}"/>
    <cellStyle name="Commentaire 5 2 4 2 2" xfId="27470" xr:uid="{00000000-0005-0000-0000-0000D8350000}"/>
    <cellStyle name="Commentaire 5 2 4 3" xfId="27469" xr:uid="{00000000-0005-0000-0000-0000D9350000}"/>
    <cellStyle name="Commentaire 5 2 5" xfId="6996" xr:uid="{00000000-0005-0000-0000-0000DA350000}"/>
    <cellStyle name="Commentaire 5 2 5 2" xfId="27471" xr:uid="{00000000-0005-0000-0000-0000DB350000}"/>
    <cellStyle name="Commentaire 5 2 6" xfId="6997" xr:uid="{00000000-0005-0000-0000-0000DC350000}"/>
    <cellStyle name="Commentaire 5 2 6 2" xfId="27472" xr:uid="{00000000-0005-0000-0000-0000DD350000}"/>
    <cellStyle name="Commentaire 5 2 7" xfId="6998" xr:uid="{00000000-0005-0000-0000-0000DE350000}"/>
    <cellStyle name="Commentaire 5 2 7 2" xfId="27473" xr:uid="{00000000-0005-0000-0000-0000DF350000}"/>
    <cellStyle name="Commentaire 5 2 8" xfId="6999" xr:uid="{00000000-0005-0000-0000-0000E0350000}"/>
    <cellStyle name="Commentaire 5 2 8 2" xfId="27474" xr:uid="{00000000-0005-0000-0000-0000E1350000}"/>
    <cellStyle name="Commentaire 5 2 9" xfId="7000" xr:uid="{00000000-0005-0000-0000-0000E2350000}"/>
    <cellStyle name="Commentaire 5 2 9 2" xfId="27475" xr:uid="{00000000-0005-0000-0000-0000E3350000}"/>
    <cellStyle name="Commentaire 5 20" xfId="7001" xr:uid="{00000000-0005-0000-0000-0000E4350000}"/>
    <cellStyle name="Commentaire 5 20 2" xfId="27476" xr:uid="{00000000-0005-0000-0000-0000E5350000}"/>
    <cellStyle name="Commentaire 5 21" xfId="7002" xr:uid="{00000000-0005-0000-0000-0000E6350000}"/>
    <cellStyle name="Commentaire 5 21 2" xfId="27477" xr:uid="{00000000-0005-0000-0000-0000E7350000}"/>
    <cellStyle name="Commentaire 5 22" xfId="7003" xr:uid="{00000000-0005-0000-0000-0000E8350000}"/>
    <cellStyle name="Commentaire 5 22 2" xfId="27478" xr:uid="{00000000-0005-0000-0000-0000E9350000}"/>
    <cellStyle name="Commentaire 5 23" xfId="7004" xr:uid="{00000000-0005-0000-0000-0000EA350000}"/>
    <cellStyle name="Commentaire 5 23 2" xfId="27479" xr:uid="{00000000-0005-0000-0000-0000EB350000}"/>
    <cellStyle name="Commentaire 5 24" xfId="27330" xr:uid="{00000000-0005-0000-0000-0000EC350000}"/>
    <cellStyle name="Commentaire 5 3" xfId="7005" xr:uid="{00000000-0005-0000-0000-0000ED350000}"/>
    <cellStyle name="Commentaire 5 3 10" xfId="7006" xr:uid="{00000000-0005-0000-0000-0000EE350000}"/>
    <cellStyle name="Commentaire 5 3 10 2" xfId="27481" xr:uid="{00000000-0005-0000-0000-0000EF350000}"/>
    <cellStyle name="Commentaire 5 3 11" xfId="7007" xr:uid="{00000000-0005-0000-0000-0000F0350000}"/>
    <cellStyle name="Commentaire 5 3 11 2" xfId="27482" xr:uid="{00000000-0005-0000-0000-0000F1350000}"/>
    <cellStyle name="Commentaire 5 3 12" xfId="27480" xr:uid="{00000000-0005-0000-0000-0000F2350000}"/>
    <cellStyle name="Commentaire 5 3 2" xfId="7008" xr:uid="{00000000-0005-0000-0000-0000F3350000}"/>
    <cellStyle name="Commentaire 5 3 2 2" xfId="7009" xr:uid="{00000000-0005-0000-0000-0000F4350000}"/>
    <cellStyle name="Commentaire 5 3 2 2 2" xfId="27484" xr:uid="{00000000-0005-0000-0000-0000F5350000}"/>
    <cellStyle name="Commentaire 5 3 2 3" xfId="7010" xr:uid="{00000000-0005-0000-0000-0000F6350000}"/>
    <cellStyle name="Commentaire 5 3 2 3 2" xfId="27485" xr:uid="{00000000-0005-0000-0000-0000F7350000}"/>
    <cellStyle name="Commentaire 5 3 2 4" xfId="7011" xr:uid="{00000000-0005-0000-0000-0000F8350000}"/>
    <cellStyle name="Commentaire 5 3 2 4 2" xfId="27486" xr:uid="{00000000-0005-0000-0000-0000F9350000}"/>
    <cellStyle name="Commentaire 5 3 2 5" xfId="7012" xr:uid="{00000000-0005-0000-0000-0000FA350000}"/>
    <cellStyle name="Commentaire 5 3 2 5 2" xfId="27487" xr:uid="{00000000-0005-0000-0000-0000FB350000}"/>
    <cellStyle name="Commentaire 5 3 2 6" xfId="7013" xr:uid="{00000000-0005-0000-0000-0000FC350000}"/>
    <cellStyle name="Commentaire 5 3 2 6 2" xfId="27488" xr:uid="{00000000-0005-0000-0000-0000FD350000}"/>
    <cellStyle name="Commentaire 5 3 2 7" xfId="7014" xr:uid="{00000000-0005-0000-0000-0000FE350000}"/>
    <cellStyle name="Commentaire 5 3 2 7 2" xfId="27489" xr:uid="{00000000-0005-0000-0000-0000FF350000}"/>
    <cellStyle name="Commentaire 5 3 2 8" xfId="7015" xr:uid="{00000000-0005-0000-0000-000000360000}"/>
    <cellStyle name="Commentaire 5 3 2 8 2" xfId="27490" xr:uid="{00000000-0005-0000-0000-000001360000}"/>
    <cellStyle name="Commentaire 5 3 2 9" xfId="27483" xr:uid="{00000000-0005-0000-0000-000002360000}"/>
    <cellStyle name="Commentaire 5 3 3" xfId="7016" xr:uid="{00000000-0005-0000-0000-000003360000}"/>
    <cellStyle name="Commentaire 5 3 3 2" xfId="7017" xr:uid="{00000000-0005-0000-0000-000004360000}"/>
    <cellStyle name="Commentaire 5 3 3 2 2" xfId="27492" xr:uid="{00000000-0005-0000-0000-000005360000}"/>
    <cellStyle name="Commentaire 5 3 3 3" xfId="7018" xr:uid="{00000000-0005-0000-0000-000006360000}"/>
    <cellStyle name="Commentaire 5 3 3 3 2" xfId="27493" xr:uid="{00000000-0005-0000-0000-000007360000}"/>
    <cellStyle name="Commentaire 5 3 3 4" xfId="7019" xr:uid="{00000000-0005-0000-0000-000008360000}"/>
    <cellStyle name="Commentaire 5 3 3 4 2" xfId="27494" xr:uid="{00000000-0005-0000-0000-000009360000}"/>
    <cellStyle name="Commentaire 5 3 3 5" xfId="7020" xr:uid="{00000000-0005-0000-0000-00000A360000}"/>
    <cellStyle name="Commentaire 5 3 3 5 2" xfId="27495" xr:uid="{00000000-0005-0000-0000-00000B360000}"/>
    <cellStyle name="Commentaire 5 3 3 6" xfId="7021" xr:uid="{00000000-0005-0000-0000-00000C360000}"/>
    <cellStyle name="Commentaire 5 3 3 6 2" xfId="27496" xr:uid="{00000000-0005-0000-0000-00000D360000}"/>
    <cellStyle name="Commentaire 5 3 3 7" xfId="7022" xr:uid="{00000000-0005-0000-0000-00000E360000}"/>
    <cellStyle name="Commentaire 5 3 3 7 2" xfId="27497" xr:uid="{00000000-0005-0000-0000-00000F360000}"/>
    <cellStyle name="Commentaire 5 3 3 8" xfId="27491" xr:uid="{00000000-0005-0000-0000-000010360000}"/>
    <cellStyle name="Commentaire 5 3 4" xfId="7023" xr:uid="{00000000-0005-0000-0000-000011360000}"/>
    <cellStyle name="Commentaire 5 3 4 2" xfId="7024" xr:uid="{00000000-0005-0000-0000-000012360000}"/>
    <cellStyle name="Commentaire 5 3 4 2 2" xfId="27499" xr:uid="{00000000-0005-0000-0000-000013360000}"/>
    <cellStyle name="Commentaire 5 3 4 3" xfId="27498" xr:uid="{00000000-0005-0000-0000-000014360000}"/>
    <cellStyle name="Commentaire 5 3 5" xfId="7025" xr:uid="{00000000-0005-0000-0000-000015360000}"/>
    <cellStyle name="Commentaire 5 3 5 2" xfId="27500" xr:uid="{00000000-0005-0000-0000-000016360000}"/>
    <cellStyle name="Commentaire 5 3 6" xfId="7026" xr:uid="{00000000-0005-0000-0000-000017360000}"/>
    <cellStyle name="Commentaire 5 3 6 2" xfId="27501" xr:uid="{00000000-0005-0000-0000-000018360000}"/>
    <cellStyle name="Commentaire 5 3 7" xfId="7027" xr:uid="{00000000-0005-0000-0000-000019360000}"/>
    <cellStyle name="Commentaire 5 3 7 2" xfId="27502" xr:uid="{00000000-0005-0000-0000-00001A360000}"/>
    <cellStyle name="Commentaire 5 3 8" xfId="7028" xr:uid="{00000000-0005-0000-0000-00001B360000}"/>
    <cellStyle name="Commentaire 5 3 8 2" xfId="27503" xr:uid="{00000000-0005-0000-0000-00001C360000}"/>
    <cellStyle name="Commentaire 5 3 9" xfId="7029" xr:uid="{00000000-0005-0000-0000-00001D360000}"/>
    <cellStyle name="Commentaire 5 3 9 2" xfId="27504" xr:uid="{00000000-0005-0000-0000-00001E360000}"/>
    <cellStyle name="Commentaire 5 4" xfId="7030" xr:uid="{00000000-0005-0000-0000-00001F360000}"/>
    <cellStyle name="Commentaire 5 4 10" xfId="7031" xr:uid="{00000000-0005-0000-0000-000020360000}"/>
    <cellStyle name="Commentaire 5 4 10 2" xfId="27506" xr:uid="{00000000-0005-0000-0000-000021360000}"/>
    <cellStyle name="Commentaire 5 4 11" xfId="7032" xr:uid="{00000000-0005-0000-0000-000022360000}"/>
    <cellStyle name="Commentaire 5 4 11 2" xfId="27507" xr:uid="{00000000-0005-0000-0000-000023360000}"/>
    <cellStyle name="Commentaire 5 4 12" xfId="27505" xr:uid="{00000000-0005-0000-0000-000024360000}"/>
    <cellStyle name="Commentaire 5 4 2" xfId="7033" xr:uid="{00000000-0005-0000-0000-000025360000}"/>
    <cellStyle name="Commentaire 5 4 2 2" xfId="7034" xr:uid="{00000000-0005-0000-0000-000026360000}"/>
    <cellStyle name="Commentaire 5 4 2 2 2" xfId="27509" xr:uid="{00000000-0005-0000-0000-000027360000}"/>
    <cellStyle name="Commentaire 5 4 2 3" xfId="7035" xr:uid="{00000000-0005-0000-0000-000028360000}"/>
    <cellStyle name="Commentaire 5 4 2 3 2" xfId="27510" xr:uid="{00000000-0005-0000-0000-000029360000}"/>
    <cellStyle name="Commentaire 5 4 2 4" xfId="7036" xr:uid="{00000000-0005-0000-0000-00002A360000}"/>
    <cellStyle name="Commentaire 5 4 2 4 2" xfId="27511" xr:uid="{00000000-0005-0000-0000-00002B360000}"/>
    <cellStyle name="Commentaire 5 4 2 5" xfId="7037" xr:uid="{00000000-0005-0000-0000-00002C360000}"/>
    <cellStyle name="Commentaire 5 4 2 5 2" xfId="27512" xr:uid="{00000000-0005-0000-0000-00002D360000}"/>
    <cellStyle name="Commentaire 5 4 2 6" xfId="7038" xr:uid="{00000000-0005-0000-0000-00002E360000}"/>
    <cellStyle name="Commentaire 5 4 2 6 2" xfId="27513" xr:uid="{00000000-0005-0000-0000-00002F360000}"/>
    <cellStyle name="Commentaire 5 4 2 7" xfId="7039" xr:uid="{00000000-0005-0000-0000-000030360000}"/>
    <cellStyle name="Commentaire 5 4 2 7 2" xfId="27514" xr:uid="{00000000-0005-0000-0000-000031360000}"/>
    <cellStyle name="Commentaire 5 4 2 8" xfId="7040" xr:uid="{00000000-0005-0000-0000-000032360000}"/>
    <cellStyle name="Commentaire 5 4 2 8 2" xfId="27515" xr:uid="{00000000-0005-0000-0000-000033360000}"/>
    <cellStyle name="Commentaire 5 4 2 9" xfId="27508" xr:uid="{00000000-0005-0000-0000-000034360000}"/>
    <cellStyle name="Commentaire 5 4 3" xfId="7041" xr:uid="{00000000-0005-0000-0000-000035360000}"/>
    <cellStyle name="Commentaire 5 4 3 2" xfId="7042" xr:uid="{00000000-0005-0000-0000-000036360000}"/>
    <cellStyle name="Commentaire 5 4 3 2 2" xfId="27517" xr:uid="{00000000-0005-0000-0000-000037360000}"/>
    <cellStyle name="Commentaire 5 4 3 3" xfId="7043" xr:uid="{00000000-0005-0000-0000-000038360000}"/>
    <cellStyle name="Commentaire 5 4 3 3 2" xfId="27518" xr:uid="{00000000-0005-0000-0000-000039360000}"/>
    <cellStyle name="Commentaire 5 4 3 4" xfId="7044" xr:uid="{00000000-0005-0000-0000-00003A360000}"/>
    <cellStyle name="Commentaire 5 4 3 4 2" xfId="27519" xr:uid="{00000000-0005-0000-0000-00003B360000}"/>
    <cellStyle name="Commentaire 5 4 3 5" xfId="7045" xr:uid="{00000000-0005-0000-0000-00003C360000}"/>
    <cellStyle name="Commentaire 5 4 3 5 2" xfId="27520" xr:uid="{00000000-0005-0000-0000-00003D360000}"/>
    <cellStyle name="Commentaire 5 4 3 6" xfId="7046" xr:uid="{00000000-0005-0000-0000-00003E360000}"/>
    <cellStyle name="Commentaire 5 4 3 6 2" xfId="27521" xr:uid="{00000000-0005-0000-0000-00003F360000}"/>
    <cellStyle name="Commentaire 5 4 3 7" xfId="7047" xr:uid="{00000000-0005-0000-0000-000040360000}"/>
    <cellStyle name="Commentaire 5 4 3 7 2" xfId="27522" xr:uid="{00000000-0005-0000-0000-000041360000}"/>
    <cellStyle name="Commentaire 5 4 3 8" xfId="27516" xr:uid="{00000000-0005-0000-0000-000042360000}"/>
    <cellStyle name="Commentaire 5 4 4" xfId="7048" xr:uid="{00000000-0005-0000-0000-000043360000}"/>
    <cellStyle name="Commentaire 5 4 4 2" xfId="7049" xr:uid="{00000000-0005-0000-0000-000044360000}"/>
    <cellStyle name="Commentaire 5 4 4 2 2" xfId="27524" xr:uid="{00000000-0005-0000-0000-000045360000}"/>
    <cellStyle name="Commentaire 5 4 4 3" xfId="27523" xr:uid="{00000000-0005-0000-0000-000046360000}"/>
    <cellStyle name="Commentaire 5 4 5" xfId="7050" xr:uid="{00000000-0005-0000-0000-000047360000}"/>
    <cellStyle name="Commentaire 5 4 5 2" xfId="27525" xr:uid="{00000000-0005-0000-0000-000048360000}"/>
    <cellStyle name="Commentaire 5 4 6" xfId="7051" xr:uid="{00000000-0005-0000-0000-000049360000}"/>
    <cellStyle name="Commentaire 5 4 6 2" xfId="27526" xr:uid="{00000000-0005-0000-0000-00004A360000}"/>
    <cellStyle name="Commentaire 5 4 7" xfId="7052" xr:uid="{00000000-0005-0000-0000-00004B360000}"/>
    <cellStyle name="Commentaire 5 4 7 2" xfId="27527" xr:uid="{00000000-0005-0000-0000-00004C360000}"/>
    <cellStyle name="Commentaire 5 4 8" xfId="7053" xr:uid="{00000000-0005-0000-0000-00004D360000}"/>
    <cellStyle name="Commentaire 5 4 8 2" xfId="27528" xr:uid="{00000000-0005-0000-0000-00004E360000}"/>
    <cellStyle name="Commentaire 5 4 9" xfId="7054" xr:uid="{00000000-0005-0000-0000-00004F360000}"/>
    <cellStyle name="Commentaire 5 4 9 2" xfId="27529" xr:uid="{00000000-0005-0000-0000-000050360000}"/>
    <cellStyle name="Commentaire 5 5" xfId="7055" xr:uid="{00000000-0005-0000-0000-000051360000}"/>
    <cellStyle name="Commentaire 5 5 10" xfId="7056" xr:uid="{00000000-0005-0000-0000-000052360000}"/>
    <cellStyle name="Commentaire 5 5 10 2" xfId="27531" xr:uid="{00000000-0005-0000-0000-000053360000}"/>
    <cellStyle name="Commentaire 5 5 11" xfId="7057" xr:uid="{00000000-0005-0000-0000-000054360000}"/>
    <cellStyle name="Commentaire 5 5 11 2" xfId="27532" xr:uid="{00000000-0005-0000-0000-000055360000}"/>
    <cellStyle name="Commentaire 5 5 12" xfId="27530" xr:uid="{00000000-0005-0000-0000-000056360000}"/>
    <cellStyle name="Commentaire 5 5 2" xfId="7058" xr:uid="{00000000-0005-0000-0000-000057360000}"/>
    <cellStyle name="Commentaire 5 5 2 2" xfId="7059" xr:uid="{00000000-0005-0000-0000-000058360000}"/>
    <cellStyle name="Commentaire 5 5 2 2 2" xfId="27534" xr:uid="{00000000-0005-0000-0000-000059360000}"/>
    <cellStyle name="Commentaire 5 5 2 3" xfId="7060" xr:uid="{00000000-0005-0000-0000-00005A360000}"/>
    <cellStyle name="Commentaire 5 5 2 3 2" xfId="27535" xr:uid="{00000000-0005-0000-0000-00005B360000}"/>
    <cellStyle name="Commentaire 5 5 2 4" xfId="7061" xr:uid="{00000000-0005-0000-0000-00005C360000}"/>
    <cellStyle name="Commentaire 5 5 2 4 2" xfId="27536" xr:uid="{00000000-0005-0000-0000-00005D360000}"/>
    <cellStyle name="Commentaire 5 5 2 5" xfId="7062" xr:uid="{00000000-0005-0000-0000-00005E360000}"/>
    <cellStyle name="Commentaire 5 5 2 5 2" xfId="27537" xr:uid="{00000000-0005-0000-0000-00005F360000}"/>
    <cellStyle name="Commentaire 5 5 2 6" xfId="7063" xr:uid="{00000000-0005-0000-0000-000060360000}"/>
    <cellStyle name="Commentaire 5 5 2 6 2" xfId="27538" xr:uid="{00000000-0005-0000-0000-000061360000}"/>
    <cellStyle name="Commentaire 5 5 2 7" xfId="7064" xr:uid="{00000000-0005-0000-0000-000062360000}"/>
    <cellStyle name="Commentaire 5 5 2 7 2" xfId="27539" xr:uid="{00000000-0005-0000-0000-000063360000}"/>
    <cellStyle name="Commentaire 5 5 2 8" xfId="7065" xr:uid="{00000000-0005-0000-0000-000064360000}"/>
    <cellStyle name="Commentaire 5 5 2 8 2" xfId="27540" xr:uid="{00000000-0005-0000-0000-000065360000}"/>
    <cellStyle name="Commentaire 5 5 2 9" xfId="27533" xr:uid="{00000000-0005-0000-0000-000066360000}"/>
    <cellStyle name="Commentaire 5 5 3" xfId="7066" xr:uid="{00000000-0005-0000-0000-000067360000}"/>
    <cellStyle name="Commentaire 5 5 3 2" xfId="7067" xr:uid="{00000000-0005-0000-0000-000068360000}"/>
    <cellStyle name="Commentaire 5 5 3 2 2" xfId="27542" xr:uid="{00000000-0005-0000-0000-000069360000}"/>
    <cellStyle name="Commentaire 5 5 3 3" xfId="7068" xr:uid="{00000000-0005-0000-0000-00006A360000}"/>
    <cellStyle name="Commentaire 5 5 3 3 2" xfId="27543" xr:uid="{00000000-0005-0000-0000-00006B360000}"/>
    <cellStyle name="Commentaire 5 5 3 4" xfId="7069" xr:uid="{00000000-0005-0000-0000-00006C360000}"/>
    <cellStyle name="Commentaire 5 5 3 4 2" xfId="27544" xr:uid="{00000000-0005-0000-0000-00006D360000}"/>
    <cellStyle name="Commentaire 5 5 3 5" xfId="7070" xr:uid="{00000000-0005-0000-0000-00006E360000}"/>
    <cellStyle name="Commentaire 5 5 3 5 2" xfId="27545" xr:uid="{00000000-0005-0000-0000-00006F360000}"/>
    <cellStyle name="Commentaire 5 5 3 6" xfId="7071" xr:uid="{00000000-0005-0000-0000-000070360000}"/>
    <cellStyle name="Commentaire 5 5 3 6 2" xfId="27546" xr:uid="{00000000-0005-0000-0000-000071360000}"/>
    <cellStyle name="Commentaire 5 5 3 7" xfId="7072" xr:uid="{00000000-0005-0000-0000-000072360000}"/>
    <cellStyle name="Commentaire 5 5 3 7 2" xfId="27547" xr:uid="{00000000-0005-0000-0000-000073360000}"/>
    <cellStyle name="Commentaire 5 5 3 8" xfId="27541" xr:uid="{00000000-0005-0000-0000-000074360000}"/>
    <cellStyle name="Commentaire 5 5 4" xfId="7073" xr:uid="{00000000-0005-0000-0000-000075360000}"/>
    <cellStyle name="Commentaire 5 5 4 2" xfId="7074" xr:uid="{00000000-0005-0000-0000-000076360000}"/>
    <cellStyle name="Commentaire 5 5 4 2 2" xfId="27549" xr:uid="{00000000-0005-0000-0000-000077360000}"/>
    <cellStyle name="Commentaire 5 5 4 3" xfId="27548" xr:uid="{00000000-0005-0000-0000-000078360000}"/>
    <cellStyle name="Commentaire 5 5 5" xfId="7075" xr:uid="{00000000-0005-0000-0000-000079360000}"/>
    <cellStyle name="Commentaire 5 5 5 2" xfId="27550" xr:uid="{00000000-0005-0000-0000-00007A360000}"/>
    <cellStyle name="Commentaire 5 5 6" xfId="7076" xr:uid="{00000000-0005-0000-0000-00007B360000}"/>
    <cellStyle name="Commentaire 5 5 6 2" xfId="27551" xr:uid="{00000000-0005-0000-0000-00007C360000}"/>
    <cellStyle name="Commentaire 5 5 7" xfId="7077" xr:uid="{00000000-0005-0000-0000-00007D360000}"/>
    <cellStyle name="Commentaire 5 5 7 2" xfId="27552" xr:uid="{00000000-0005-0000-0000-00007E360000}"/>
    <cellStyle name="Commentaire 5 5 8" xfId="7078" xr:uid="{00000000-0005-0000-0000-00007F360000}"/>
    <cellStyle name="Commentaire 5 5 8 2" xfId="27553" xr:uid="{00000000-0005-0000-0000-000080360000}"/>
    <cellStyle name="Commentaire 5 5 9" xfId="7079" xr:uid="{00000000-0005-0000-0000-000081360000}"/>
    <cellStyle name="Commentaire 5 5 9 2" xfId="27554" xr:uid="{00000000-0005-0000-0000-000082360000}"/>
    <cellStyle name="Commentaire 5 6" xfId="7080" xr:uid="{00000000-0005-0000-0000-000083360000}"/>
    <cellStyle name="Commentaire 5 6 10" xfId="7081" xr:uid="{00000000-0005-0000-0000-000084360000}"/>
    <cellStyle name="Commentaire 5 6 10 2" xfId="27556" xr:uid="{00000000-0005-0000-0000-000085360000}"/>
    <cellStyle name="Commentaire 5 6 11" xfId="7082" xr:uid="{00000000-0005-0000-0000-000086360000}"/>
    <cellStyle name="Commentaire 5 6 11 2" xfId="27557" xr:uid="{00000000-0005-0000-0000-000087360000}"/>
    <cellStyle name="Commentaire 5 6 12" xfId="27555" xr:uid="{00000000-0005-0000-0000-000088360000}"/>
    <cellStyle name="Commentaire 5 6 2" xfId="7083" xr:uid="{00000000-0005-0000-0000-000089360000}"/>
    <cellStyle name="Commentaire 5 6 2 2" xfId="7084" xr:uid="{00000000-0005-0000-0000-00008A360000}"/>
    <cellStyle name="Commentaire 5 6 2 2 2" xfId="27559" xr:uid="{00000000-0005-0000-0000-00008B360000}"/>
    <cellStyle name="Commentaire 5 6 2 3" xfId="7085" xr:uid="{00000000-0005-0000-0000-00008C360000}"/>
    <cellStyle name="Commentaire 5 6 2 3 2" xfId="27560" xr:uid="{00000000-0005-0000-0000-00008D360000}"/>
    <cellStyle name="Commentaire 5 6 2 4" xfId="7086" xr:uid="{00000000-0005-0000-0000-00008E360000}"/>
    <cellStyle name="Commentaire 5 6 2 4 2" xfId="27561" xr:uid="{00000000-0005-0000-0000-00008F360000}"/>
    <cellStyle name="Commentaire 5 6 2 5" xfId="7087" xr:uid="{00000000-0005-0000-0000-000090360000}"/>
    <cellStyle name="Commentaire 5 6 2 5 2" xfId="27562" xr:uid="{00000000-0005-0000-0000-000091360000}"/>
    <cellStyle name="Commentaire 5 6 2 6" xfId="7088" xr:uid="{00000000-0005-0000-0000-000092360000}"/>
    <cellStyle name="Commentaire 5 6 2 6 2" xfId="27563" xr:uid="{00000000-0005-0000-0000-000093360000}"/>
    <cellStyle name="Commentaire 5 6 2 7" xfId="7089" xr:uid="{00000000-0005-0000-0000-000094360000}"/>
    <cellStyle name="Commentaire 5 6 2 7 2" xfId="27564" xr:uid="{00000000-0005-0000-0000-000095360000}"/>
    <cellStyle name="Commentaire 5 6 2 8" xfId="7090" xr:uid="{00000000-0005-0000-0000-000096360000}"/>
    <cellStyle name="Commentaire 5 6 2 8 2" xfId="27565" xr:uid="{00000000-0005-0000-0000-000097360000}"/>
    <cellStyle name="Commentaire 5 6 2 9" xfId="27558" xr:uid="{00000000-0005-0000-0000-000098360000}"/>
    <cellStyle name="Commentaire 5 6 3" xfId="7091" xr:uid="{00000000-0005-0000-0000-000099360000}"/>
    <cellStyle name="Commentaire 5 6 3 2" xfId="7092" xr:uid="{00000000-0005-0000-0000-00009A360000}"/>
    <cellStyle name="Commentaire 5 6 3 2 2" xfId="27567" xr:uid="{00000000-0005-0000-0000-00009B360000}"/>
    <cellStyle name="Commentaire 5 6 3 3" xfId="7093" xr:uid="{00000000-0005-0000-0000-00009C360000}"/>
    <cellStyle name="Commentaire 5 6 3 3 2" xfId="27568" xr:uid="{00000000-0005-0000-0000-00009D360000}"/>
    <cellStyle name="Commentaire 5 6 3 4" xfId="7094" xr:uid="{00000000-0005-0000-0000-00009E360000}"/>
    <cellStyle name="Commentaire 5 6 3 4 2" xfId="27569" xr:uid="{00000000-0005-0000-0000-00009F360000}"/>
    <cellStyle name="Commentaire 5 6 3 5" xfId="7095" xr:uid="{00000000-0005-0000-0000-0000A0360000}"/>
    <cellStyle name="Commentaire 5 6 3 5 2" xfId="27570" xr:uid="{00000000-0005-0000-0000-0000A1360000}"/>
    <cellStyle name="Commentaire 5 6 3 6" xfId="7096" xr:uid="{00000000-0005-0000-0000-0000A2360000}"/>
    <cellStyle name="Commentaire 5 6 3 6 2" xfId="27571" xr:uid="{00000000-0005-0000-0000-0000A3360000}"/>
    <cellStyle name="Commentaire 5 6 3 7" xfId="7097" xr:uid="{00000000-0005-0000-0000-0000A4360000}"/>
    <cellStyle name="Commentaire 5 6 3 7 2" xfId="27572" xr:uid="{00000000-0005-0000-0000-0000A5360000}"/>
    <cellStyle name="Commentaire 5 6 3 8" xfId="27566" xr:uid="{00000000-0005-0000-0000-0000A6360000}"/>
    <cellStyle name="Commentaire 5 6 4" xfId="7098" xr:uid="{00000000-0005-0000-0000-0000A7360000}"/>
    <cellStyle name="Commentaire 5 6 4 2" xfId="7099" xr:uid="{00000000-0005-0000-0000-0000A8360000}"/>
    <cellStyle name="Commentaire 5 6 4 2 2" xfId="27574" xr:uid="{00000000-0005-0000-0000-0000A9360000}"/>
    <cellStyle name="Commentaire 5 6 4 3" xfId="27573" xr:uid="{00000000-0005-0000-0000-0000AA360000}"/>
    <cellStyle name="Commentaire 5 6 5" xfId="7100" xr:uid="{00000000-0005-0000-0000-0000AB360000}"/>
    <cellStyle name="Commentaire 5 6 5 2" xfId="27575" xr:uid="{00000000-0005-0000-0000-0000AC360000}"/>
    <cellStyle name="Commentaire 5 6 6" xfId="7101" xr:uid="{00000000-0005-0000-0000-0000AD360000}"/>
    <cellStyle name="Commentaire 5 6 6 2" xfId="27576" xr:uid="{00000000-0005-0000-0000-0000AE360000}"/>
    <cellStyle name="Commentaire 5 6 7" xfId="7102" xr:uid="{00000000-0005-0000-0000-0000AF360000}"/>
    <cellStyle name="Commentaire 5 6 7 2" xfId="27577" xr:uid="{00000000-0005-0000-0000-0000B0360000}"/>
    <cellStyle name="Commentaire 5 6 8" xfId="7103" xr:uid="{00000000-0005-0000-0000-0000B1360000}"/>
    <cellStyle name="Commentaire 5 6 8 2" xfId="27578" xr:uid="{00000000-0005-0000-0000-0000B2360000}"/>
    <cellStyle name="Commentaire 5 6 9" xfId="7104" xr:uid="{00000000-0005-0000-0000-0000B3360000}"/>
    <cellStyle name="Commentaire 5 6 9 2" xfId="27579" xr:uid="{00000000-0005-0000-0000-0000B4360000}"/>
    <cellStyle name="Commentaire 5 7" xfId="7105" xr:uid="{00000000-0005-0000-0000-0000B5360000}"/>
    <cellStyle name="Commentaire 5 7 10" xfId="7106" xr:uid="{00000000-0005-0000-0000-0000B6360000}"/>
    <cellStyle name="Commentaire 5 7 10 2" xfId="27581" xr:uid="{00000000-0005-0000-0000-0000B7360000}"/>
    <cellStyle name="Commentaire 5 7 11" xfId="7107" xr:uid="{00000000-0005-0000-0000-0000B8360000}"/>
    <cellStyle name="Commentaire 5 7 11 2" xfId="27582" xr:uid="{00000000-0005-0000-0000-0000B9360000}"/>
    <cellStyle name="Commentaire 5 7 12" xfId="27580" xr:uid="{00000000-0005-0000-0000-0000BA360000}"/>
    <cellStyle name="Commentaire 5 7 2" xfId="7108" xr:uid="{00000000-0005-0000-0000-0000BB360000}"/>
    <cellStyle name="Commentaire 5 7 2 2" xfId="7109" xr:uid="{00000000-0005-0000-0000-0000BC360000}"/>
    <cellStyle name="Commentaire 5 7 2 2 2" xfId="27584" xr:uid="{00000000-0005-0000-0000-0000BD360000}"/>
    <cellStyle name="Commentaire 5 7 2 3" xfId="7110" xr:uid="{00000000-0005-0000-0000-0000BE360000}"/>
    <cellStyle name="Commentaire 5 7 2 3 2" xfId="27585" xr:uid="{00000000-0005-0000-0000-0000BF360000}"/>
    <cellStyle name="Commentaire 5 7 2 4" xfId="7111" xr:uid="{00000000-0005-0000-0000-0000C0360000}"/>
    <cellStyle name="Commentaire 5 7 2 4 2" xfId="27586" xr:uid="{00000000-0005-0000-0000-0000C1360000}"/>
    <cellStyle name="Commentaire 5 7 2 5" xfId="7112" xr:uid="{00000000-0005-0000-0000-0000C2360000}"/>
    <cellStyle name="Commentaire 5 7 2 5 2" xfId="27587" xr:uid="{00000000-0005-0000-0000-0000C3360000}"/>
    <cellStyle name="Commentaire 5 7 2 6" xfId="7113" xr:uid="{00000000-0005-0000-0000-0000C4360000}"/>
    <cellStyle name="Commentaire 5 7 2 6 2" xfId="27588" xr:uid="{00000000-0005-0000-0000-0000C5360000}"/>
    <cellStyle name="Commentaire 5 7 2 7" xfId="7114" xr:uid="{00000000-0005-0000-0000-0000C6360000}"/>
    <cellStyle name="Commentaire 5 7 2 7 2" xfId="27589" xr:uid="{00000000-0005-0000-0000-0000C7360000}"/>
    <cellStyle name="Commentaire 5 7 2 8" xfId="7115" xr:uid="{00000000-0005-0000-0000-0000C8360000}"/>
    <cellStyle name="Commentaire 5 7 2 8 2" xfId="27590" xr:uid="{00000000-0005-0000-0000-0000C9360000}"/>
    <cellStyle name="Commentaire 5 7 2 9" xfId="27583" xr:uid="{00000000-0005-0000-0000-0000CA360000}"/>
    <cellStyle name="Commentaire 5 7 3" xfId="7116" xr:uid="{00000000-0005-0000-0000-0000CB360000}"/>
    <cellStyle name="Commentaire 5 7 3 2" xfId="7117" xr:uid="{00000000-0005-0000-0000-0000CC360000}"/>
    <cellStyle name="Commentaire 5 7 3 2 2" xfId="27592" xr:uid="{00000000-0005-0000-0000-0000CD360000}"/>
    <cellStyle name="Commentaire 5 7 3 3" xfId="7118" xr:uid="{00000000-0005-0000-0000-0000CE360000}"/>
    <cellStyle name="Commentaire 5 7 3 3 2" xfId="27593" xr:uid="{00000000-0005-0000-0000-0000CF360000}"/>
    <cellStyle name="Commentaire 5 7 3 4" xfId="7119" xr:uid="{00000000-0005-0000-0000-0000D0360000}"/>
    <cellStyle name="Commentaire 5 7 3 4 2" xfId="27594" xr:uid="{00000000-0005-0000-0000-0000D1360000}"/>
    <cellStyle name="Commentaire 5 7 3 5" xfId="7120" xr:uid="{00000000-0005-0000-0000-0000D2360000}"/>
    <cellStyle name="Commentaire 5 7 3 5 2" xfId="27595" xr:uid="{00000000-0005-0000-0000-0000D3360000}"/>
    <cellStyle name="Commentaire 5 7 3 6" xfId="7121" xr:uid="{00000000-0005-0000-0000-0000D4360000}"/>
    <cellStyle name="Commentaire 5 7 3 6 2" xfId="27596" xr:uid="{00000000-0005-0000-0000-0000D5360000}"/>
    <cellStyle name="Commentaire 5 7 3 7" xfId="7122" xr:uid="{00000000-0005-0000-0000-0000D6360000}"/>
    <cellStyle name="Commentaire 5 7 3 7 2" xfId="27597" xr:uid="{00000000-0005-0000-0000-0000D7360000}"/>
    <cellStyle name="Commentaire 5 7 3 8" xfId="27591" xr:uid="{00000000-0005-0000-0000-0000D8360000}"/>
    <cellStyle name="Commentaire 5 7 4" xfId="7123" xr:uid="{00000000-0005-0000-0000-0000D9360000}"/>
    <cellStyle name="Commentaire 5 7 4 2" xfId="7124" xr:uid="{00000000-0005-0000-0000-0000DA360000}"/>
    <cellStyle name="Commentaire 5 7 4 2 2" xfId="27599" xr:uid="{00000000-0005-0000-0000-0000DB360000}"/>
    <cellStyle name="Commentaire 5 7 4 3" xfId="27598" xr:uid="{00000000-0005-0000-0000-0000DC360000}"/>
    <cellStyle name="Commentaire 5 7 5" xfId="7125" xr:uid="{00000000-0005-0000-0000-0000DD360000}"/>
    <cellStyle name="Commentaire 5 7 5 2" xfId="27600" xr:uid="{00000000-0005-0000-0000-0000DE360000}"/>
    <cellStyle name="Commentaire 5 7 6" xfId="7126" xr:uid="{00000000-0005-0000-0000-0000DF360000}"/>
    <cellStyle name="Commentaire 5 7 6 2" xfId="27601" xr:uid="{00000000-0005-0000-0000-0000E0360000}"/>
    <cellStyle name="Commentaire 5 7 7" xfId="7127" xr:uid="{00000000-0005-0000-0000-0000E1360000}"/>
    <cellStyle name="Commentaire 5 7 7 2" xfId="27602" xr:uid="{00000000-0005-0000-0000-0000E2360000}"/>
    <cellStyle name="Commentaire 5 7 8" xfId="7128" xr:uid="{00000000-0005-0000-0000-0000E3360000}"/>
    <cellStyle name="Commentaire 5 7 8 2" xfId="27603" xr:uid="{00000000-0005-0000-0000-0000E4360000}"/>
    <cellStyle name="Commentaire 5 7 9" xfId="7129" xr:uid="{00000000-0005-0000-0000-0000E5360000}"/>
    <cellStyle name="Commentaire 5 7 9 2" xfId="27604" xr:uid="{00000000-0005-0000-0000-0000E6360000}"/>
    <cellStyle name="Commentaire 5 8" xfId="7130" xr:uid="{00000000-0005-0000-0000-0000E7360000}"/>
    <cellStyle name="Commentaire 5 8 10" xfId="7131" xr:uid="{00000000-0005-0000-0000-0000E8360000}"/>
    <cellStyle name="Commentaire 5 8 10 2" xfId="27606" xr:uid="{00000000-0005-0000-0000-0000E9360000}"/>
    <cellStyle name="Commentaire 5 8 11" xfId="7132" xr:uid="{00000000-0005-0000-0000-0000EA360000}"/>
    <cellStyle name="Commentaire 5 8 11 2" xfId="27607" xr:uid="{00000000-0005-0000-0000-0000EB360000}"/>
    <cellStyle name="Commentaire 5 8 12" xfId="27605" xr:uid="{00000000-0005-0000-0000-0000EC360000}"/>
    <cellStyle name="Commentaire 5 8 2" xfId="7133" xr:uid="{00000000-0005-0000-0000-0000ED360000}"/>
    <cellStyle name="Commentaire 5 8 2 2" xfId="7134" xr:uid="{00000000-0005-0000-0000-0000EE360000}"/>
    <cellStyle name="Commentaire 5 8 2 2 2" xfId="27609" xr:uid="{00000000-0005-0000-0000-0000EF360000}"/>
    <cellStyle name="Commentaire 5 8 2 3" xfId="7135" xr:uid="{00000000-0005-0000-0000-0000F0360000}"/>
    <cellStyle name="Commentaire 5 8 2 3 2" xfId="27610" xr:uid="{00000000-0005-0000-0000-0000F1360000}"/>
    <cellStyle name="Commentaire 5 8 2 4" xfId="7136" xr:uid="{00000000-0005-0000-0000-0000F2360000}"/>
    <cellStyle name="Commentaire 5 8 2 4 2" xfId="27611" xr:uid="{00000000-0005-0000-0000-0000F3360000}"/>
    <cellStyle name="Commentaire 5 8 2 5" xfId="7137" xr:uid="{00000000-0005-0000-0000-0000F4360000}"/>
    <cellStyle name="Commentaire 5 8 2 5 2" xfId="27612" xr:uid="{00000000-0005-0000-0000-0000F5360000}"/>
    <cellStyle name="Commentaire 5 8 2 6" xfId="7138" xr:uid="{00000000-0005-0000-0000-0000F6360000}"/>
    <cellStyle name="Commentaire 5 8 2 6 2" xfId="27613" xr:uid="{00000000-0005-0000-0000-0000F7360000}"/>
    <cellStyle name="Commentaire 5 8 2 7" xfId="7139" xr:uid="{00000000-0005-0000-0000-0000F8360000}"/>
    <cellStyle name="Commentaire 5 8 2 7 2" xfId="27614" xr:uid="{00000000-0005-0000-0000-0000F9360000}"/>
    <cellStyle name="Commentaire 5 8 2 8" xfId="7140" xr:uid="{00000000-0005-0000-0000-0000FA360000}"/>
    <cellStyle name="Commentaire 5 8 2 8 2" xfId="27615" xr:uid="{00000000-0005-0000-0000-0000FB360000}"/>
    <cellStyle name="Commentaire 5 8 2 9" xfId="27608" xr:uid="{00000000-0005-0000-0000-0000FC360000}"/>
    <cellStyle name="Commentaire 5 8 3" xfId="7141" xr:uid="{00000000-0005-0000-0000-0000FD360000}"/>
    <cellStyle name="Commentaire 5 8 3 2" xfId="7142" xr:uid="{00000000-0005-0000-0000-0000FE360000}"/>
    <cellStyle name="Commentaire 5 8 3 2 2" xfId="27617" xr:uid="{00000000-0005-0000-0000-0000FF360000}"/>
    <cellStyle name="Commentaire 5 8 3 3" xfId="7143" xr:uid="{00000000-0005-0000-0000-000000370000}"/>
    <cellStyle name="Commentaire 5 8 3 3 2" xfId="27618" xr:uid="{00000000-0005-0000-0000-000001370000}"/>
    <cellStyle name="Commentaire 5 8 3 4" xfId="7144" xr:uid="{00000000-0005-0000-0000-000002370000}"/>
    <cellStyle name="Commentaire 5 8 3 4 2" xfId="27619" xr:uid="{00000000-0005-0000-0000-000003370000}"/>
    <cellStyle name="Commentaire 5 8 3 5" xfId="7145" xr:uid="{00000000-0005-0000-0000-000004370000}"/>
    <cellStyle name="Commentaire 5 8 3 5 2" xfId="27620" xr:uid="{00000000-0005-0000-0000-000005370000}"/>
    <cellStyle name="Commentaire 5 8 3 6" xfId="7146" xr:uid="{00000000-0005-0000-0000-000006370000}"/>
    <cellStyle name="Commentaire 5 8 3 6 2" xfId="27621" xr:uid="{00000000-0005-0000-0000-000007370000}"/>
    <cellStyle name="Commentaire 5 8 3 7" xfId="7147" xr:uid="{00000000-0005-0000-0000-000008370000}"/>
    <cellStyle name="Commentaire 5 8 3 7 2" xfId="27622" xr:uid="{00000000-0005-0000-0000-000009370000}"/>
    <cellStyle name="Commentaire 5 8 3 8" xfId="27616" xr:uid="{00000000-0005-0000-0000-00000A370000}"/>
    <cellStyle name="Commentaire 5 8 4" xfId="7148" xr:uid="{00000000-0005-0000-0000-00000B370000}"/>
    <cellStyle name="Commentaire 5 8 4 2" xfId="7149" xr:uid="{00000000-0005-0000-0000-00000C370000}"/>
    <cellStyle name="Commentaire 5 8 4 2 2" xfId="27624" xr:uid="{00000000-0005-0000-0000-00000D370000}"/>
    <cellStyle name="Commentaire 5 8 4 3" xfId="27623" xr:uid="{00000000-0005-0000-0000-00000E370000}"/>
    <cellStyle name="Commentaire 5 8 5" xfId="7150" xr:uid="{00000000-0005-0000-0000-00000F370000}"/>
    <cellStyle name="Commentaire 5 8 5 2" xfId="27625" xr:uid="{00000000-0005-0000-0000-000010370000}"/>
    <cellStyle name="Commentaire 5 8 6" xfId="7151" xr:uid="{00000000-0005-0000-0000-000011370000}"/>
    <cellStyle name="Commentaire 5 8 6 2" xfId="27626" xr:uid="{00000000-0005-0000-0000-000012370000}"/>
    <cellStyle name="Commentaire 5 8 7" xfId="7152" xr:uid="{00000000-0005-0000-0000-000013370000}"/>
    <cellStyle name="Commentaire 5 8 7 2" xfId="27627" xr:uid="{00000000-0005-0000-0000-000014370000}"/>
    <cellStyle name="Commentaire 5 8 8" xfId="7153" xr:uid="{00000000-0005-0000-0000-000015370000}"/>
    <cellStyle name="Commentaire 5 8 8 2" xfId="27628" xr:uid="{00000000-0005-0000-0000-000016370000}"/>
    <cellStyle name="Commentaire 5 8 9" xfId="7154" xr:uid="{00000000-0005-0000-0000-000017370000}"/>
    <cellStyle name="Commentaire 5 8 9 2" xfId="27629" xr:uid="{00000000-0005-0000-0000-000018370000}"/>
    <cellStyle name="Commentaire 5 9" xfId="7155" xr:uid="{00000000-0005-0000-0000-000019370000}"/>
    <cellStyle name="Commentaire 5 9 10" xfId="7156" xr:uid="{00000000-0005-0000-0000-00001A370000}"/>
    <cellStyle name="Commentaire 5 9 10 2" xfId="27631" xr:uid="{00000000-0005-0000-0000-00001B370000}"/>
    <cellStyle name="Commentaire 5 9 11" xfId="7157" xr:uid="{00000000-0005-0000-0000-00001C370000}"/>
    <cellStyle name="Commentaire 5 9 11 2" xfId="27632" xr:uid="{00000000-0005-0000-0000-00001D370000}"/>
    <cellStyle name="Commentaire 5 9 12" xfId="27630" xr:uid="{00000000-0005-0000-0000-00001E370000}"/>
    <cellStyle name="Commentaire 5 9 2" xfId="7158" xr:uid="{00000000-0005-0000-0000-00001F370000}"/>
    <cellStyle name="Commentaire 5 9 2 2" xfId="7159" xr:uid="{00000000-0005-0000-0000-000020370000}"/>
    <cellStyle name="Commentaire 5 9 2 2 2" xfId="27634" xr:uid="{00000000-0005-0000-0000-000021370000}"/>
    <cellStyle name="Commentaire 5 9 2 3" xfId="7160" xr:uid="{00000000-0005-0000-0000-000022370000}"/>
    <cellStyle name="Commentaire 5 9 2 3 2" xfId="27635" xr:uid="{00000000-0005-0000-0000-000023370000}"/>
    <cellStyle name="Commentaire 5 9 2 4" xfId="7161" xr:uid="{00000000-0005-0000-0000-000024370000}"/>
    <cellStyle name="Commentaire 5 9 2 4 2" xfId="27636" xr:uid="{00000000-0005-0000-0000-000025370000}"/>
    <cellStyle name="Commentaire 5 9 2 5" xfId="7162" xr:uid="{00000000-0005-0000-0000-000026370000}"/>
    <cellStyle name="Commentaire 5 9 2 5 2" xfId="27637" xr:uid="{00000000-0005-0000-0000-000027370000}"/>
    <cellStyle name="Commentaire 5 9 2 6" xfId="7163" xr:uid="{00000000-0005-0000-0000-000028370000}"/>
    <cellStyle name="Commentaire 5 9 2 6 2" xfId="27638" xr:uid="{00000000-0005-0000-0000-000029370000}"/>
    <cellStyle name="Commentaire 5 9 2 7" xfId="7164" xr:uid="{00000000-0005-0000-0000-00002A370000}"/>
    <cellStyle name="Commentaire 5 9 2 7 2" xfId="27639" xr:uid="{00000000-0005-0000-0000-00002B370000}"/>
    <cellStyle name="Commentaire 5 9 2 8" xfId="7165" xr:uid="{00000000-0005-0000-0000-00002C370000}"/>
    <cellStyle name="Commentaire 5 9 2 8 2" xfId="27640" xr:uid="{00000000-0005-0000-0000-00002D370000}"/>
    <cellStyle name="Commentaire 5 9 2 9" xfId="27633" xr:uid="{00000000-0005-0000-0000-00002E370000}"/>
    <cellStyle name="Commentaire 5 9 3" xfId="7166" xr:uid="{00000000-0005-0000-0000-00002F370000}"/>
    <cellStyle name="Commentaire 5 9 3 2" xfId="7167" xr:uid="{00000000-0005-0000-0000-000030370000}"/>
    <cellStyle name="Commentaire 5 9 3 2 2" xfId="27642" xr:uid="{00000000-0005-0000-0000-000031370000}"/>
    <cellStyle name="Commentaire 5 9 3 3" xfId="7168" xr:uid="{00000000-0005-0000-0000-000032370000}"/>
    <cellStyle name="Commentaire 5 9 3 3 2" xfId="27643" xr:uid="{00000000-0005-0000-0000-000033370000}"/>
    <cellStyle name="Commentaire 5 9 3 4" xfId="7169" xr:uid="{00000000-0005-0000-0000-000034370000}"/>
    <cellStyle name="Commentaire 5 9 3 4 2" xfId="27644" xr:uid="{00000000-0005-0000-0000-000035370000}"/>
    <cellStyle name="Commentaire 5 9 3 5" xfId="7170" xr:uid="{00000000-0005-0000-0000-000036370000}"/>
    <cellStyle name="Commentaire 5 9 3 5 2" xfId="27645" xr:uid="{00000000-0005-0000-0000-000037370000}"/>
    <cellStyle name="Commentaire 5 9 3 6" xfId="7171" xr:uid="{00000000-0005-0000-0000-000038370000}"/>
    <cellStyle name="Commentaire 5 9 3 6 2" xfId="27646" xr:uid="{00000000-0005-0000-0000-000039370000}"/>
    <cellStyle name="Commentaire 5 9 3 7" xfId="7172" xr:uid="{00000000-0005-0000-0000-00003A370000}"/>
    <cellStyle name="Commentaire 5 9 3 7 2" xfId="27647" xr:uid="{00000000-0005-0000-0000-00003B370000}"/>
    <cellStyle name="Commentaire 5 9 3 8" xfId="27641" xr:uid="{00000000-0005-0000-0000-00003C370000}"/>
    <cellStyle name="Commentaire 5 9 4" xfId="7173" xr:uid="{00000000-0005-0000-0000-00003D370000}"/>
    <cellStyle name="Commentaire 5 9 4 2" xfId="7174" xr:uid="{00000000-0005-0000-0000-00003E370000}"/>
    <cellStyle name="Commentaire 5 9 4 2 2" xfId="27649" xr:uid="{00000000-0005-0000-0000-00003F370000}"/>
    <cellStyle name="Commentaire 5 9 4 3" xfId="27648" xr:uid="{00000000-0005-0000-0000-000040370000}"/>
    <cellStyle name="Commentaire 5 9 5" xfId="7175" xr:uid="{00000000-0005-0000-0000-000041370000}"/>
    <cellStyle name="Commentaire 5 9 5 2" xfId="27650" xr:uid="{00000000-0005-0000-0000-000042370000}"/>
    <cellStyle name="Commentaire 5 9 6" xfId="7176" xr:uid="{00000000-0005-0000-0000-000043370000}"/>
    <cellStyle name="Commentaire 5 9 6 2" xfId="27651" xr:uid="{00000000-0005-0000-0000-000044370000}"/>
    <cellStyle name="Commentaire 5 9 7" xfId="7177" xr:uid="{00000000-0005-0000-0000-000045370000}"/>
    <cellStyle name="Commentaire 5 9 7 2" xfId="27652" xr:uid="{00000000-0005-0000-0000-000046370000}"/>
    <cellStyle name="Commentaire 5 9 8" xfId="7178" xr:uid="{00000000-0005-0000-0000-000047370000}"/>
    <cellStyle name="Commentaire 5 9 8 2" xfId="27653" xr:uid="{00000000-0005-0000-0000-000048370000}"/>
    <cellStyle name="Commentaire 5 9 9" xfId="7179" xr:uid="{00000000-0005-0000-0000-000049370000}"/>
    <cellStyle name="Commentaire 5 9 9 2" xfId="27654" xr:uid="{00000000-0005-0000-0000-00004A370000}"/>
    <cellStyle name="Entrée 2" xfId="7180" xr:uid="{00000000-0005-0000-0000-00004B370000}"/>
    <cellStyle name="Entrée 2 10" xfId="7181" xr:uid="{00000000-0005-0000-0000-00004C370000}"/>
    <cellStyle name="Entrée 2 10 10" xfId="7182" xr:uid="{00000000-0005-0000-0000-00004D370000}"/>
    <cellStyle name="Entrée 2 10 10 2" xfId="27656" xr:uid="{00000000-0005-0000-0000-00004E370000}"/>
    <cellStyle name="Entrée 2 10 11" xfId="27655" xr:uid="{00000000-0005-0000-0000-00004F370000}"/>
    <cellStyle name="Entrée 2 10 2" xfId="7183" xr:uid="{00000000-0005-0000-0000-000050370000}"/>
    <cellStyle name="Entrée 2 10 2 2" xfId="7184" xr:uid="{00000000-0005-0000-0000-000051370000}"/>
    <cellStyle name="Entrée 2 10 2 2 2" xfId="27658" xr:uid="{00000000-0005-0000-0000-000052370000}"/>
    <cellStyle name="Entrée 2 10 2 3" xfId="7185" xr:uid="{00000000-0005-0000-0000-000053370000}"/>
    <cellStyle name="Entrée 2 10 2 3 2" xfId="27659" xr:uid="{00000000-0005-0000-0000-000054370000}"/>
    <cellStyle name="Entrée 2 10 2 4" xfId="7186" xr:uid="{00000000-0005-0000-0000-000055370000}"/>
    <cellStyle name="Entrée 2 10 2 4 2" xfId="27660" xr:uid="{00000000-0005-0000-0000-000056370000}"/>
    <cellStyle name="Entrée 2 10 2 5" xfId="7187" xr:uid="{00000000-0005-0000-0000-000057370000}"/>
    <cellStyle name="Entrée 2 10 2 5 2" xfId="27661" xr:uid="{00000000-0005-0000-0000-000058370000}"/>
    <cellStyle name="Entrée 2 10 2 6" xfId="7188" xr:uid="{00000000-0005-0000-0000-000059370000}"/>
    <cellStyle name="Entrée 2 10 2 6 2" xfId="27662" xr:uid="{00000000-0005-0000-0000-00005A370000}"/>
    <cellStyle name="Entrée 2 10 2 7" xfId="7189" xr:uid="{00000000-0005-0000-0000-00005B370000}"/>
    <cellStyle name="Entrée 2 10 2 7 2" xfId="27663" xr:uid="{00000000-0005-0000-0000-00005C370000}"/>
    <cellStyle name="Entrée 2 10 2 8" xfId="7190" xr:uid="{00000000-0005-0000-0000-00005D370000}"/>
    <cellStyle name="Entrée 2 10 2 8 2" xfId="27664" xr:uid="{00000000-0005-0000-0000-00005E370000}"/>
    <cellStyle name="Entrée 2 10 2 9" xfId="27657" xr:uid="{00000000-0005-0000-0000-00005F370000}"/>
    <cellStyle name="Entrée 2 10 3" xfId="7191" xr:uid="{00000000-0005-0000-0000-000060370000}"/>
    <cellStyle name="Entrée 2 10 3 2" xfId="7192" xr:uid="{00000000-0005-0000-0000-000061370000}"/>
    <cellStyle name="Entrée 2 10 3 2 2" xfId="27666" xr:uid="{00000000-0005-0000-0000-000062370000}"/>
    <cellStyle name="Entrée 2 10 3 3" xfId="7193" xr:uid="{00000000-0005-0000-0000-000063370000}"/>
    <cellStyle name="Entrée 2 10 3 3 2" xfId="27667" xr:uid="{00000000-0005-0000-0000-000064370000}"/>
    <cellStyle name="Entrée 2 10 3 4" xfId="7194" xr:uid="{00000000-0005-0000-0000-000065370000}"/>
    <cellStyle name="Entrée 2 10 3 4 2" xfId="27668" xr:uid="{00000000-0005-0000-0000-000066370000}"/>
    <cellStyle name="Entrée 2 10 3 5" xfId="7195" xr:uid="{00000000-0005-0000-0000-000067370000}"/>
    <cellStyle name="Entrée 2 10 3 5 2" xfId="27669" xr:uid="{00000000-0005-0000-0000-000068370000}"/>
    <cellStyle name="Entrée 2 10 3 6" xfId="7196" xr:uid="{00000000-0005-0000-0000-000069370000}"/>
    <cellStyle name="Entrée 2 10 3 6 2" xfId="27670" xr:uid="{00000000-0005-0000-0000-00006A370000}"/>
    <cellStyle name="Entrée 2 10 3 7" xfId="7197" xr:uid="{00000000-0005-0000-0000-00006B370000}"/>
    <cellStyle name="Entrée 2 10 3 7 2" xfId="27671" xr:uid="{00000000-0005-0000-0000-00006C370000}"/>
    <cellStyle name="Entrée 2 10 3 8" xfId="27665" xr:uid="{00000000-0005-0000-0000-00006D370000}"/>
    <cellStyle name="Entrée 2 10 4" xfId="7198" xr:uid="{00000000-0005-0000-0000-00006E370000}"/>
    <cellStyle name="Entrée 2 10 4 2" xfId="7199" xr:uid="{00000000-0005-0000-0000-00006F370000}"/>
    <cellStyle name="Entrée 2 10 4 2 2" xfId="27673" xr:uid="{00000000-0005-0000-0000-000070370000}"/>
    <cellStyle name="Entrée 2 10 4 3" xfId="27672" xr:uid="{00000000-0005-0000-0000-000071370000}"/>
    <cellStyle name="Entrée 2 10 5" xfId="7200" xr:uid="{00000000-0005-0000-0000-000072370000}"/>
    <cellStyle name="Entrée 2 10 5 2" xfId="27674" xr:uid="{00000000-0005-0000-0000-000073370000}"/>
    <cellStyle name="Entrée 2 10 6" xfId="7201" xr:uid="{00000000-0005-0000-0000-000074370000}"/>
    <cellStyle name="Entrée 2 10 6 2" xfId="27675" xr:uid="{00000000-0005-0000-0000-000075370000}"/>
    <cellStyle name="Entrée 2 10 7" xfId="7202" xr:uid="{00000000-0005-0000-0000-000076370000}"/>
    <cellStyle name="Entrée 2 10 7 2" xfId="27676" xr:uid="{00000000-0005-0000-0000-000077370000}"/>
    <cellStyle name="Entrée 2 10 8" xfId="7203" xr:uid="{00000000-0005-0000-0000-000078370000}"/>
    <cellStyle name="Entrée 2 10 8 2" xfId="27677" xr:uid="{00000000-0005-0000-0000-000079370000}"/>
    <cellStyle name="Entrée 2 10 9" xfId="7204" xr:uid="{00000000-0005-0000-0000-00007A370000}"/>
    <cellStyle name="Entrée 2 10 9 2" xfId="27678" xr:uid="{00000000-0005-0000-0000-00007B370000}"/>
    <cellStyle name="Entrée 2 11" xfId="7205" xr:uid="{00000000-0005-0000-0000-00007C370000}"/>
    <cellStyle name="Entrée 2 11 10" xfId="7206" xr:uid="{00000000-0005-0000-0000-00007D370000}"/>
    <cellStyle name="Entrée 2 11 10 2" xfId="27680" xr:uid="{00000000-0005-0000-0000-00007E370000}"/>
    <cellStyle name="Entrée 2 11 11" xfId="27679" xr:uid="{00000000-0005-0000-0000-00007F370000}"/>
    <cellStyle name="Entrée 2 11 2" xfId="7207" xr:uid="{00000000-0005-0000-0000-000080370000}"/>
    <cellStyle name="Entrée 2 11 2 2" xfId="7208" xr:uid="{00000000-0005-0000-0000-000081370000}"/>
    <cellStyle name="Entrée 2 11 2 2 2" xfId="27682" xr:uid="{00000000-0005-0000-0000-000082370000}"/>
    <cellStyle name="Entrée 2 11 2 3" xfId="7209" xr:uid="{00000000-0005-0000-0000-000083370000}"/>
    <cellStyle name="Entrée 2 11 2 3 2" xfId="27683" xr:uid="{00000000-0005-0000-0000-000084370000}"/>
    <cellStyle name="Entrée 2 11 2 4" xfId="7210" xr:uid="{00000000-0005-0000-0000-000085370000}"/>
    <cellStyle name="Entrée 2 11 2 4 2" xfId="27684" xr:uid="{00000000-0005-0000-0000-000086370000}"/>
    <cellStyle name="Entrée 2 11 2 5" xfId="7211" xr:uid="{00000000-0005-0000-0000-000087370000}"/>
    <cellStyle name="Entrée 2 11 2 5 2" xfId="27685" xr:uid="{00000000-0005-0000-0000-000088370000}"/>
    <cellStyle name="Entrée 2 11 2 6" xfId="7212" xr:uid="{00000000-0005-0000-0000-000089370000}"/>
    <cellStyle name="Entrée 2 11 2 6 2" xfId="27686" xr:uid="{00000000-0005-0000-0000-00008A370000}"/>
    <cellStyle name="Entrée 2 11 2 7" xfId="7213" xr:uid="{00000000-0005-0000-0000-00008B370000}"/>
    <cellStyle name="Entrée 2 11 2 7 2" xfId="27687" xr:uid="{00000000-0005-0000-0000-00008C370000}"/>
    <cellStyle name="Entrée 2 11 2 8" xfId="7214" xr:uid="{00000000-0005-0000-0000-00008D370000}"/>
    <cellStyle name="Entrée 2 11 2 8 2" xfId="27688" xr:uid="{00000000-0005-0000-0000-00008E370000}"/>
    <cellStyle name="Entrée 2 11 2 9" xfId="27681" xr:uid="{00000000-0005-0000-0000-00008F370000}"/>
    <cellStyle name="Entrée 2 11 3" xfId="7215" xr:uid="{00000000-0005-0000-0000-000090370000}"/>
    <cellStyle name="Entrée 2 11 3 2" xfId="7216" xr:uid="{00000000-0005-0000-0000-000091370000}"/>
    <cellStyle name="Entrée 2 11 3 2 2" xfId="27690" xr:uid="{00000000-0005-0000-0000-000092370000}"/>
    <cellStyle name="Entrée 2 11 3 3" xfId="7217" xr:uid="{00000000-0005-0000-0000-000093370000}"/>
    <cellStyle name="Entrée 2 11 3 3 2" xfId="27691" xr:uid="{00000000-0005-0000-0000-000094370000}"/>
    <cellStyle name="Entrée 2 11 3 4" xfId="7218" xr:uid="{00000000-0005-0000-0000-000095370000}"/>
    <cellStyle name="Entrée 2 11 3 4 2" xfId="27692" xr:uid="{00000000-0005-0000-0000-000096370000}"/>
    <cellStyle name="Entrée 2 11 3 5" xfId="7219" xr:uid="{00000000-0005-0000-0000-000097370000}"/>
    <cellStyle name="Entrée 2 11 3 5 2" xfId="27693" xr:uid="{00000000-0005-0000-0000-000098370000}"/>
    <cellStyle name="Entrée 2 11 3 6" xfId="7220" xr:uid="{00000000-0005-0000-0000-000099370000}"/>
    <cellStyle name="Entrée 2 11 3 6 2" xfId="27694" xr:uid="{00000000-0005-0000-0000-00009A370000}"/>
    <cellStyle name="Entrée 2 11 3 7" xfId="7221" xr:uid="{00000000-0005-0000-0000-00009B370000}"/>
    <cellStyle name="Entrée 2 11 3 7 2" xfId="27695" xr:uid="{00000000-0005-0000-0000-00009C370000}"/>
    <cellStyle name="Entrée 2 11 3 8" xfId="27689" xr:uid="{00000000-0005-0000-0000-00009D370000}"/>
    <cellStyle name="Entrée 2 11 4" xfId="7222" xr:uid="{00000000-0005-0000-0000-00009E370000}"/>
    <cellStyle name="Entrée 2 11 4 2" xfId="7223" xr:uid="{00000000-0005-0000-0000-00009F370000}"/>
    <cellStyle name="Entrée 2 11 4 2 2" xfId="27697" xr:uid="{00000000-0005-0000-0000-0000A0370000}"/>
    <cellStyle name="Entrée 2 11 4 3" xfId="27696" xr:uid="{00000000-0005-0000-0000-0000A1370000}"/>
    <cellStyle name="Entrée 2 11 5" xfId="7224" xr:uid="{00000000-0005-0000-0000-0000A2370000}"/>
    <cellStyle name="Entrée 2 11 5 2" xfId="27698" xr:uid="{00000000-0005-0000-0000-0000A3370000}"/>
    <cellStyle name="Entrée 2 11 6" xfId="7225" xr:uid="{00000000-0005-0000-0000-0000A4370000}"/>
    <cellStyle name="Entrée 2 11 6 2" xfId="27699" xr:uid="{00000000-0005-0000-0000-0000A5370000}"/>
    <cellStyle name="Entrée 2 11 7" xfId="7226" xr:uid="{00000000-0005-0000-0000-0000A6370000}"/>
    <cellStyle name="Entrée 2 11 7 2" xfId="27700" xr:uid="{00000000-0005-0000-0000-0000A7370000}"/>
    <cellStyle name="Entrée 2 11 8" xfId="7227" xr:uid="{00000000-0005-0000-0000-0000A8370000}"/>
    <cellStyle name="Entrée 2 11 8 2" xfId="27701" xr:uid="{00000000-0005-0000-0000-0000A9370000}"/>
    <cellStyle name="Entrée 2 11 9" xfId="7228" xr:uid="{00000000-0005-0000-0000-0000AA370000}"/>
    <cellStyle name="Entrée 2 11 9 2" xfId="27702" xr:uid="{00000000-0005-0000-0000-0000AB370000}"/>
    <cellStyle name="Entrée 2 12" xfId="7229" xr:uid="{00000000-0005-0000-0000-0000AC370000}"/>
    <cellStyle name="Entrée 2 12 10" xfId="7230" xr:uid="{00000000-0005-0000-0000-0000AD370000}"/>
    <cellStyle name="Entrée 2 12 10 2" xfId="27704" xr:uid="{00000000-0005-0000-0000-0000AE370000}"/>
    <cellStyle name="Entrée 2 12 11" xfId="27703" xr:uid="{00000000-0005-0000-0000-0000AF370000}"/>
    <cellStyle name="Entrée 2 12 2" xfId="7231" xr:uid="{00000000-0005-0000-0000-0000B0370000}"/>
    <cellStyle name="Entrée 2 12 2 2" xfId="7232" xr:uid="{00000000-0005-0000-0000-0000B1370000}"/>
    <cellStyle name="Entrée 2 12 2 2 2" xfId="27706" xr:uid="{00000000-0005-0000-0000-0000B2370000}"/>
    <cellStyle name="Entrée 2 12 2 3" xfId="7233" xr:uid="{00000000-0005-0000-0000-0000B3370000}"/>
    <cellStyle name="Entrée 2 12 2 3 2" xfId="27707" xr:uid="{00000000-0005-0000-0000-0000B4370000}"/>
    <cellStyle name="Entrée 2 12 2 4" xfId="7234" xr:uid="{00000000-0005-0000-0000-0000B5370000}"/>
    <cellStyle name="Entrée 2 12 2 4 2" xfId="27708" xr:uid="{00000000-0005-0000-0000-0000B6370000}"/>
    <cellStyle name="Entrée 2 12 2 5" xfId="7235" xr:uid="{00000000-0005-0000-0000-0000B7370000}"/>
    <cellStyle name="Entrée 2 12 2 5 2" xfId="27709" xr:uid="{00000000-0005-0000-0000-0000B8370000}"/>
    <cellStyle name="Entrée 2 12 2 6" xfId="7236" xr:uid="{00000000-0005-0000-0000-0000B9370000}"/>
    <cellStyle name="Entrée 2 12 2 6 2" xfId="27710" xr:uid="{00000000-0005-0000-0000-0000BA370000}"/>
    <cellStyle name="Entrée 2 12 2 7" xfId="7237" xr:uid="{00000000-0005-0000-0000-0000BB370000}"/>
    <cellStyle name="Entrée 2 12 2 7 2" xfId="27711" xr:uid="{00000000-0005-0000-0000-0000BC370000}"/>
    <cellStyle name="Entrée 2 12 2 8" xfId="7238" xr:uid="{00000000-0005-0000-0000-0000BD370000}"/>
    <cellStyle name="Entrée 2 12 2 8 2" xfId="27712" xr:uid="{00000000-0005-0000-0000-0000BE370000}"/>
    <cellStyle name="Entrée 2 12 2 9" xfId="27705" xr:uid="{00000000-0005-0000-0000-0000BF370000}"/>
    <cellStyle name="Entrée 2 12 3" xfId="7239" xr:uid="{00000000-0005-0000-0000-0000C0370000}"/>
    <cellStyle name="Entrée 2 12 3 2" xfId="7240" xr:uid="{00000000-0005-0000-0000-0000C1370000}"/>
    <cellStyle name="Entrée 2 12 3 2 2" xfId="27714" xr:uid="{00000000-0005-0000-0000-0000C2370000}"/>
    <cellStyle name="Entrée 2 12 3 3" xfId="7241" xr:uid="{00000000-0005-0000-0000-0000C3370000}"/>
    <cellStyle name="Entrée 2 12 3 3 2" xfId="27715" xr:uid="{00000000-0005-0000-0000-0000C4370000}"/>
    <cellStyle name="Entrée 2 12 3 4" xfId="7242" xr:uid="{00000000-0005-0000-0000-0000C5370000}"/>
    <cellStyle name="Entrée 2 12 3 4 2" xfId="27716" xr:uid="{00000000-0005-0000-0000-0000C6370000}"/>
    <cellStyle name="Entrée 2 12 3 5" xfId="7243" xr:uid="{00000000-0005-0000-0000-0000C7370000}"/>
    <cellStyle name="Entrée 2 12 3 5 2" xfId="27717" xr:uid="{00000000-0005-0000-0000-0000C8370000}"/>
    <cellStyle name="Entrée 2 12 3 6" xfId="7244" xr:uid="{00000000-0005-0000-0000-0000C9370000}"/>
    <cellStyle name="Entrée 2 12 3 6 2" xfId="27718" xr:uid="{00000000-0005-0000-0000-0000CA370000}"/>
    <cellStyle name="Entrée 2 12 3 7" xfId="7245" xr:uid="{00000000-0005-0000-0000-0000CB370000}"/>
    <cellStyle name="Entrée 2 12 3 7 2" xfId="27719" xr:uid="{00000000-0005-0000-0000-0000CC370000}"/>
    <cellStyle name="Entrée 2 12 3 8" xfId="27713" xr:uid="{00000000-0005-0000-0000-0000CD370000}"/>
    <cellStyle name="Entrée 2 12 4" xfId="7246" xr:uid="{00000000-0005-0000-0000-0000CE370000}"/>
    <cellStyle name="Entrée 2 12 4 2" xfId="7247" xr:uid="{00000000-0005-0000-0000-0000CF370000}"/>
    <cellStyle name="Entrée 2 12 4 2 2" xfId="27721" xr:uid="{00000000-0005-0000-0000-0000D0370000}"/>
    <cellStyle name="Entrée 2 12 4 3" xfId="27720" xr:uid="{00000000-0005-0000-0000-0000D1370000}"/>
    <cellStyle name="Entrée 2 12 5" xfId="7248" xr:uid="{00000000-0005-0000-0000-0000D2370000}"/>
    <cellStyle name="Entrée 2 12 5 2" xfId="27722" xr:uid="{00000000-0005-0000-0000-0000D3370000}"/>
    <cellStyle name="Entrée 2 12 6" xfId="7249" xr:uid="{00000000-0005-0000-0000-0000D4370000}"/>
    <cellStyle name="Entrée 2 12 6 2" xfId="27723" xr:uid="{00000000-0005-0000-0000-0000D5370000}"/>
    <cellStyle name="Entrée 2 12 7" xfId="7250" xr:uid="{00000000-0005-0000-0000-0000D6370000}"/>
    <cellStyle name="Entrée 2 12 7 2" xfId="27724" xr:uid="{00000000-0005-0000-0000-0000D7370000}"/>
    <cellStyle name="Entrée 2 12 8" xfId="7251" xr:uid="{00000000-0005-0000-0000-0000D8370000}"/>
    <cellStyle name="Entrée 2 12 8 2" xfId="27725" xr:uid="{00000000-0005-0000-0000-0000D9370000}"/>
    <cellStyle name="Entrée 2 12 9" xfId="7252" xr:uid="{00000000-0005-0000-0000-0000DA370000}"/>
    <cellStyle name="Entrée 2 12 9 2" xfId="27726" xr:uid="{00000000-0005-0000-0000-0000DB370000}"/>
    <cellStyle name="Entrée 2 13" xfId="7253" xr:uid="{00000000-0005-0000-0000-0000DC370000}"/>
    <cellStyle name="Entrée 2 13 10" xfId="7254" xr:uid="{00000000-0005-0000-0000-0000DD370000}"/>
    <cellStyle name="Entrée 2 13 10 2" xfId="27728" xr:uid="{00000000-0005-0000-0000-0000DE370000}"/>
    <cellStyle name="Entrée 2 13 11" xfId="27727" xr:uid="{00000000-0005-0000-0000-0000DF370000}"/>
    <cellStyle name="Entrée 2 13 2" xfId="7255" xr:uid="{00000000-0005-0000-0000-0000E0370000}"/>
    <cellStyle name="Entrée 2 13 2 2" xfId="7256" xr:uid="{00000000-0005-0000-0000-0000E1370000}"/>
    <cellStyle name="Entrée 2 13 2 2 2" xfId="27730" xr:uid="{00000000-0005-0000-0000-0000E2370000}"/>
    <cellStyle name="Entrée 2 13 2 3" xfId="7257" xr:uid="{00000000-0005-0000-0000-0000E3370000}"/>
    <cellStyle name="Entrée 2 13 2 3 2" xfId="27731" xr:uid="{00000000-0005-0000-0000-0000E4370000}"/>
    <cellStyle name="Entrée 2 13 2 4" xfId="7258" xr:uid="{00000000-0005-0000-0000-0000E5370000}"/>
    <cellStyle name="Entrée 2 13 2 4 2" xfId="27732" xr:uid="{00000000-0005-0000-0000-0000E6370000}"/>
    <cellStyle name="Entrée 2 13 2 5" xfId="7259" xr:uid="{00000000-0005-0000-0000-0000E7370000}"/>
    <cellStyle name="Entrée 2 13 2 5 2" xfId="27733" xr:uid="{00000000-0005-0000-0000-0000E8370000}"/>
    <cellStyle name="Entrée 2 13 2 6" xfId="7260" xr:uid="{00000000-0005-0000-0000-0000E9370000}"/>
    <cellStyle name="Entrée 2 13 2 6 2" xfId="27734" xr:uid="{00000000-0005-0000-0000-0000EA370000}"/>
    <cellStyle name="Entrée 2 13 2 7" xfId="7261" xr:uid="{00000000-0005-0000-0000-0000EB370000}"/>
    <cellStyle name="Entrée 2 13 2 7 2" xfId="27735" xr:uid="{00000000-0005-0000-0000-0000EC370000}"/>
    <cellStyle name="Entrée 2 13 2 8" xfId="7262" xr:uid="{00000000-0005-0000-0000-0000ED370000}"/>
    <cellStyle name="Entrée 2 13 2 8 2" xfId="27736" xr:uid="{00000000-0005-0000-0000-0000EE370000}"/>
    <cellStyle name="Entrée 2 13 2 9" xfId="27729" xr:uid="{00000000-0005-0000-0000-0000EF370000}"/>
    <cellStyle name="Entrée 2 13 3" xfId="7263" xr:uid="{00000000-0005-0000-0000-0000F0370000}"/>
    <cellStyle name="Entrée 2 13 3 2" xfId="7264" xr:uid="{00000000-0005-0000-0000-0000F1370000}"/>
    <cellStyle name="Entrée 2 13 3 2 2" xfId="27738" xr:uid="{00000000-0005-0000-0000-0000F2370000}"/>
    <cellStyle name="Entrée 2 13 3 3" xfId="7265" xr:uid="{00000000-0005-0000-0000-0000F3370000}"/>
    <cellStyle name="Entrée 2 13 3 3 2" xfId="27739" xr:uid="{00000000-0005-0000-0000-0000F4370000}"/>
    <cellStyle name="Entrée 2 13 3 4" xfId="7266" xr:uid="{00000000-0005-0000-0000-0000F5370000}"/>
    <cellStyle name="Entrée 2 13 3 4 2" xfId="27740" xr:uid="{00000000-0005-0000-0000-0000F6370000}"/>
    <cellStyle name="Entrée 2 13 3 5" xfId="7267" xr:uid="{00000000-0005-0000-0000-0000F7370000}"/>
    <cellStyle name="Entrée 2 13 3 5 2" xfId="27741" xr:uid="{00000000-0005-0000-0000-0000F8370000}"/>
    <cellStyle name="Entrée 2 13 3 6" xfId="7268" xr:uid="{00000000-0005-0000-0000-0000F9370000}"/>
    <cellStyle name="Entrée 2 13 3 6 2" xfId="27742" xr:uid="{00000000-0005-0000-0000-0000FA370000}"/>
    <cellStyle name="Entrée 2 13 3 7" xfId="7269" xr:uid="{00000000-0005-0000-0000-0000FB370000}"/>
    <cellStyle name="Entrée 2 13 3 7 2" xfId="27743" xr:uid="{00000000-0005-0000-0000-0000FC370000}"/>
    <cellStyle name="Entrée 2 13 3 8" xfId="27737" xr:uid="{00000000-0005-0000-0000-0000FD370000}"/>
    <cellStyle name="Entrée 2 13 4" xfId="7270" xr:uid="{00000000-0005-0000-0000-0000FE370000}"/>
    <cellStyle name="Entrée 2 13 4 2" xfId="7271" xr:uid="{00000000-0005-0000-0000-0000FF370000}"/>
    <cellStyle name="Entrée 2 13 4 2 2" xfId="27745" xr:uid="{00000000-0005-0000-0000-000000380000}"/>
    <cellStyle name="Entrée 2 13 4 3" xfId="27744" xr:uid="{00000000-0005-0000-0000-000001380000}"/>
    <cellStyle name="Entrée 2 13 5" xfId="7272" xr:uid="{00000000-0005-0000-0000-000002380000}"/>
    <cellStyle name="Entrée 2 13 5 2" xfId="27746" xr:uid="{00000000-0005-0000-0000-000003380000}"/>
    <cellStyle name="Entrée 2 13 6" xfId="7273" xr:uid="{00000000-0005-0000-0000-000004380000}"/>
    <cellStyle name="Entrée 2 13 6 2" xfId="27747" xr:uid="{00000000-0005-0000-0000-000005380000}"/>
    <cellStyle name="Entrée 2 13 7" xfId="7274" xr:uid="{00000000-0005-0000-0000-000006380000}"/>
    <cellStyle name="Entrée 2 13 7 2" xfId="27748" xr:uid="{00000000-0005-0000-0000-000007380000}"/>
    <cellStyle name="Entrée 2 13 8" xfId="7275" xr:uid="{00000000-0005-0000-0000-000008380000}"/>
    <cellStyle name="Entrée 2 13 8 2" xfId="27749" xr:uid="{00000000-0005-0000-0000-000009380000}"/>
    <cellStyle name="Entrée 2 13 9" xfId="7276" xr:uid="{00000000-0005-0000-0000-00000A380000}"/>
    <cellStyle name="Entrée 2 13 9 2" xfId="27750" xr:uid="{00000000-0005-0000-0000-00000B380000}"/>
    <cellStyle name="Entrée 2 14" xfId="7277" xr:uid="{00000000-0005-0000-0000-00000C380000}"/>
    <cellStyle name="Entrée 2 14 10" xfId="7278" xr:uid="{00000000-0005-0000-0000-00000D380000}"/>
    <cellStyle name="Entrée 2 14 10 2" xfId="27752" xr:uid="{00000000-0005-0000-0000-00000E380000}"/>
    <cellStyle name="Entrée 2 14 11" xfId="27751" xr:uid="{00000000-0005-0000-0000-00000F380000}"/>
    <cellStyle name="Entrée 2 14 2" xfId="7279" xr:uid="{00000000-0005-0000-0000-000010380000}"/>
    <cellStyle name="Entrée 2 14 2 2" xfId="7280" xr:uid="{00000000-0005-0000-0000-000011380000}"/>
    <cellStyle name="Entrée 2 14 2 2 2" xfId="27754" xr:uid="{00000000-0005-0000-0000-000012380000}"/>
    <cellStyle name="Entrée 2 14 2 3" xfId="7281" xr:uid="{00000000-0005-0000-0000-000013380000}"/>
    <cellStyle name="Entrée 2 14 2 3 2" xfId="27755" xr:uid="{00000000-0005-0000-0000-000014380000}"/>
    <cellStyle name="Entrée 2 14 2 4" xfId="7282" xr:uid="{00000000-0005-0000-0000-000015380000}"/>
    <cellStyle name="Entrée 2 14 2 4 2" xfId="27756" xr:uid="{00000000-0005-0000-0000-000016380000}"/>
    <cellStyle name="Entrée 2 14 2 5" xfId="7283" xr:uid="{00000000-0005-0000-0000-000017380000}"/>
    <cellStyle name="Entrée 2 14 2 5 2" xfId="27757" xr:uid="{00000000-0005-0000-0000-000018380000}"/>
    <cellStyle name="Entrée 2 14 2 6" xfId="7284" xr:uid="{00000000-0005-0000-0000-000019380000}"/>
    <cellStyle name="Entrée 2 14 2 6 2" xfId="27758" xr:uid="{00000000-0005-0000-0000-00001A380000}"/>
    <cellStyle name="Entrée 2 14 2 7" xfId="7285" xr:uid="{00000000-0005-0000-0000-00001B380000}"/>
    <cellStyle name="Entrée 2 14 2 7 2" xfId="27759" xr:uid="{00000000-0005-0000-0000-00001C380000}"/>
    <cellStyle name="Entrée 2 14 2 8" xfId="7286" xr:uid="{00000000-0005-0000-0000-00001D380000}"/>
    <cellStyle name="Entrée 2 14 2 8 2" xfId="27760" xr:uid="{00000000-0005-0000-0000-00001E380000}"/>
    <cellStyle name="Entrée 2 14 2 9" xfId="27753" xr:uid="{00000000-0005-0000-0000-00001F380000}"/>
    <cellStyle name="Entrée 2 14 3" xfId="7287" xr:uid="{00000000-0005-0000-0000-000020380000}"/>
    <cellStyle name="Entrée 2 14 3 2" xfId="7288" xr:uid="{00000000-0005-0000-0000-000021380000}"/>
    <cellStyle name="Entrée 2 14 3 2 2" xfId="27762" xr:uid="{00000000-0005-0000-0000-000022380000}"/>
    <cellStyle name="Entrée 2 14 3 3" xfId="7289" xr:uid="{00000000-0005-0000-0000-000023380000}"/>
    <cellStyle name="Entrée 2 14 3 3 2" xfId="27763" xr:uid="{00000000-0005-0000-0000-000024380000}"/>
    <cellStyle name="Entrée 2 14 3 4" xfId="7290" xr:uid="{00000000-0005-0000-0000-000025380000}"/>
    <cellStyle name="Entrée 2 14 3 4 2" xfId="27764" xr:uid="{00000000-0005-0000-0000-000026380000}"/>
    <cellStyle name="Entrée 2 14 3 5" xfId="7291" xr:uid="{00000000-0005-0000-0000-000027380000}"/>
    <cellStyle name="Entrée 2 14 3 5 2" xfId="27765" xr:uid="{00000000-0005-0000-0000-000028380000}"/>
    <cellStyle name="Entrée 2 14 3 6" xfId="7292" xr:uid="{00000000-0005-0000-0000-000029380000}"/>
    <cellStyle name="Entrée 2 14 3 6 2" xfId="27766" xr:uid="{00000000-0005-0000-0000-00002A380000}"/>
    <cellStyle name="Entrée 2 14 3 7" xfId="7293" xr:uid="{00000000-0005-0000-0000-00002B380000}"/>
    <cellStyle name="Entrée 2 14 3 7 2" xfId="27767" xr:uid="{00000000-0005-0000-0000-00002C380000}"/>
    <cellStyle name="Entrée 2 14 3 8" xfId="27761" xr:uid="{00000000-0005-0000-0000-00002D380000}"/>
    <cellStyle name="Entrée 2 14 4" xfId="7294" xr:uid="{00000000-0005-0000-0000-00002E380000}"/>
    <cellStyle name="Entrée 2 14 4 2" xfId="7295" xr:uid="{00000000-0005-0000-0000-00002F380000}"/>
    <cellStyle name="Entrée 2 14 4 2 2" xfId="27769" xr:uid="{00000000-0005-0000-0000-000030380000}"/>
    <cellStyle name="Entrée 2 14 4 3" xfId="27768" xr:uid="{00000000-0005-0000-0000-000031380000}"/>
    <cellStyle name="Entrée 2 14 5" xfId="7296" xr:uid="{00000000-0005-0000-0000-000032380000}"/>
    <cellStyle name="Entrée 2 14 5 2" xfId="27770" xr:uid="{00000000-0005-0000-0000-000033380000}"/>
    <cellStyle name="Entrée 2 14 6" xfId="7297" xr:uid="{00000000-0005-0000-0000-000034380000}"/>
    <cellStyle name="Entrée 2 14 6 2" xfId="27771" xr:uid="{00000000-0005-0000-0000-000035380000}"/>
    <cellStyle name="Entrée 2 14 7" xfId="7298" xr:uid="{00000000-0005-0000-0000-000036380000}"/>
    <cellStyle name="Entrée 2 14 7 2" xfId="27772" xr:uid="{00000000-0005-0000-0000-000037380000}"/>
    <cellStyle name="Entrée 2 14 8" xfId="7299" xr:uid="{00000000-0005-0000-0000-000038380000}"/>
    <cellStyle name="Entrée 2 14 8 2" xfId="27773" xr:uid="{00000000-0005-0000-0000-000039380000}"/>
    <cellStyle name="Entrée 2 14 9" xfId="7300" xr:uid="{00000000-0005-0000-0000-00003A380000}"/>
    <cellStyle name="Entrée 2 14 9 2" xfId="27774" xr:uid="{00000000-0005-0000-0000-00003B380000}"/>
    <cellStyle name="Entrée 2 15" xfId="7301" xr:uid="{00000000-0005-0000-0000-00003C380000}"/>
    <cellStyle name="Entrée 2 15 10" xfId="7302" xr:uid="{00000000-0005-0000-0000-00003D380000}"/>
    <cellStyle name="Entrée 2 15 10 2" xfId="27776" xr:uid="{00000000-0005-0000-0000-00003E380000}"/>
    <cellStyle name="Entrée 2 15 11" xfId="27775" xr:uid="{00000000-0005-0000-0000-00003F380000}"/>
    <cellStyle name="Entrée 2 15 2" xfId="7303" xr:uid="{00000000-0005-0000-0000-000040380000}"/>
    <cellStyle name="Entrée 2 15 2 2" xfId="7304" xr:uid="{00000000-0005-0000-0000-000041380000}"/>
    <cellStyle name="Entrée 2 15 2 2 2" xfId="27778" xr:uid="{00000000-0005-0000-0000-000042380000}"/>
    <cellStyle name="Entrée 2 15 2 3" xfId="7305" xr:uid="{00000000-0005-0000-0000-000043380000}"/>
    <cellStyle name="Entrée 2 15 2 3 2" xfId="27779" xr:uid="{00000000-0005-0000-0000-000044380000}"/>
    <cellStyle name="Entrée 2 15 2 4" xfId="7306" xr:uid="{00000000-0005-0000-0000-000045380000}"/>
    <cellStyle name="Entrée 2 15 2 4 2" xfId="27780" xr:uid="{00000000-0005-0000-0000-000046380000}"/>
    <cellStyle name="Entrée 2 15 2 5" xfId="7307" xr:uid="{00000000-0005-0000-0000-000047380000}"/>
    <cellStyle name="Entrée 2 15 2 5 2" xfId="27781" xr:uid="{00000000-0005-0000-0000-000048380000}"/>
    <cellStyle name="Entrée 2 15 2 6" xfId="7308" xr:uid="{00000000-0005-0000-0000-000049380000}"/>
    <cellStyle name="Entrée 2 15 2 6 2" xfId="27782" xr:uid="{00000000-0005-0000-0000-00004A380000}"/>
    <cellStyle name="Entrée 2 15 2 7" xfId="7309" xr:uid="{00000000-0005-0000-0000-00004B380000}"/>
    <cellStyle name="Entrée 2 15 2 7 2" xfId="27783" xr:uid="{00000000-0005-0000-0000-00004C380000}"/>
    <cellStyle name="Entrée 2 15 2 8" xfId="7310" xr:uid="{00000000-0005-0000-0000-00004D380000}"/>
    <cellStyle name="Entrée 2 15 2 8 2" xfId="27784" xr:uid="{00000000-0005-0000-0000-00004E380000}"/>
    <cellStyle name="Entrée 2 15 2 9" xfId="27777" xr:uid="{00000000-0005-0000-0000-00004F380000}"/>
    <cellStyle name="Entrée 2 15 3" xfId="7311" xr:uid="{00000000-0005-0000-0000-000050380000}"/>
    <cellStyle name="Entrée 2 15 3 2" xfId="7312" xr:uid="{00000000-0005-0000-0000-000051380000}"/>
    <cellStyle name="Entrée 2 15 3 2 2" xfId="27786" xr:uid="{00000000-0005-0000-0000-000052380000}"/>
    <cellStyle name="Entrée 2 15 3 3" xfId="7313" xr:uid="{00000000-0005-0000-0000-000053380000}"/>
    <cellStyle name="Entrée 2 15 3 3 2" xfId="27787" xr:uid="{00000000-0005-0000-0000-000054380000}"/>
    <cellStyle name="Entrée 2 15 3 4" xfId="7314" xr:uid="{00000000-0005-0000-0000-000055380000}"/>
    <cellStyle name="Entrée 2 15 3 4 2" xfId="27788" xr:uid="{00000000-0005-0000-0000-000056380000}"/>
    <cellStyle name="Entrée 2 15 3 5" xfId="7315" xr:uid="{00000000-0005-0000-0000-000057380000}"/>
    <cellStyle name="Entrée 2 15 3 5 2" xfId="27789" xr:uid="{00000000-0005-0000-0000-000058380000}"/>
    <cellStyle name="Entrée 2 15 3 6" xfId="7316" xr:uid="{00000000-0005-0000-0000-000059380000}"/>
    <cellStyle name="Entrée 2 15 3 6 2" xfId="27790" xr:uid="{00000000-0005-0000-0000-00005A380000}"/>
    <cellStyle name="Entrée 2 15 3 7" xfId="7317" xr:uid="{00000000-0005-0000-0000-00005B380000}"/>
    <cellStyle name="Entrée 2 15 3 7 2" xfId="27791" xr:uid="{00000000-0005-0000-0000-00005C380000}"/>
    <cellStyle name="Entrée 2 15 3 8" xfId="27785" xr:uid="{00000000-0005-0000-0000-00005D380000}"/>
    <cellStyle name="Entrée 2 15 4" xfId="7318" xr:uid="{00000000-0005-0000-0000-00005E380000}"/>
    <cellStyle name="Entrée 2 15 4 2" xfId="7319" xr:uid="{00000000-0005-0000-0000-00005F380000}"/>
    <cellStyle name="Entrée 2 15 4 2 2" xfId="27793" xr:uid="{00000000-0005-0000-0000-000060380000}"/>
    <cellStyle name="Entrée 2 15 4 3" xfId="27792" xr:uid="{00000000-0005-0000-0000-000061380000}"/>
    <cellStyle name="Entrée 2 15 5" xfId="7320" xr:uid="{00000000-0005-0000-0000-000062380000}"/>
    <cellStyle name="Entrée 2 15 5 2" xfId="27794" xr:uid="{00000000-0005-0000-0000-000063380000}"/>
    <cellStyle name="Entrée 2 15 6" xfId="7321" xr:uid="{00000000-0005-0000-0000-000064380000}"/>
    <cellStyle name="Entrée 2 15 6 2" xfId="27795" xr:uid="{00000000-0005-0000-0000-000065380000}"/>
    <cellStyle name="Entrée 2 15 7" xfId="7322" xr:uid="{00000000-0005-0000-0000-000066380000}"/>
    <cellStyle name="Entrée 2 15 7 2" xfId="27796" xr:uid="{00000000-0005-0000-0000-000067380000}"/>
    <cellStyle name="Entrée 2 15 8" xfId="7323" xr:uid="{00000000-0005-0000-0000-000068380000}"/>
    <cellStyle name="Entrée 2 15 8 2" xfId="27797" xr:uid="{00000000-0005-0000-0000-000069380000}"/>
    <cellStyle name="Entrée 2 15 9" xfId="7324" xr:uid="{00000000-0005-0000-0000-00006A380000}"/>
    <cellStyle name="Entrée 2 15 9 2" xfId="27798" xr:uid="{00000000-0005-0000-0000-00006B380000}"/>
    <cellStyle name="Entrée 2 16" xfId="7325" xr:uid="{00000000-0005-0000-0000-00006C380000}"/>
    <cellStyle name="Entrée 2 16 10" xfId="7326" xr:uid="{00000000-0005-0000-0000-00006D380000}"/>
    <cellStyle name="Entrée 2 16 10 2" xfId="27800" xr:uid="{00000000-0005-0000-0000-00006E380000}"/>
    <cellStyle name="Entrée 2 16 11" xfId="27799" xr:uid="{00000000-0005-0000-0000-00006F380000}"/>
    <cellStyle name="Entrée 2 16 2" xfId="7327" xr:uid="{00000000-0005-0000-0000-000070380000}"/>
    <cellStyle name="Entrée 2 16 2 2" xfId="7328" xr:uid="{00000000-0005-0000-0000-000071380000}"/>
    <cellStyle name="Entrée 2 16 2 2 2" xfId="27802" xr:uid="{00000000-0005-0000-0000-000072380000}"/>
    <cellStyle name="Entrée 2 16 2 3" xfId="7329" xr:uid="{00000000-0005-0000-0000-000073380000}"/>
    <cellStyle name="Entrée 2 16 2 3 2" xfId="27803" xr:uid="{00000000-0005-0000-0000-000074380000}"/>
    <cellStyle name="Entrée 2 16 2 4" xfId="7330" xr:uid="{00000000-0005-0000-0000-000075380000}"/>
    <cellStyle name="Entrée 2 16 2 4 2" xfId="27804" xr:uid="{00000000-0005-0000-0000-000076380000}"/>
    <cellStyle name="Entrée 2 16 2 5" xfId="7331" xr:uid="{00000000-0005-0000-0000-000077380000}"/>
    <cellStyle name="Entrée 2 16 2 5 2" xfId="27805" xr:uid="{00000000-0005-0000-0000-000078380000}"/>
    <cellStyle name="Entrée 2 16 2 6" xfId="7332" xr:uid="{00000000-0005-0000-0000-000079380000}"/>
    <cellStyle name="Entrée 2 16 2 6 2" xfId="27806" xr:uid="{00000000-0005-0000-0000-00007A380000}"/>
    <cellStyle name="Entrée 2 16 2 7" xfId="7333" xr:uid="{00000000-0005-0000-0000-00007B380000}"/>
    <cellStyle name="Entrée 2 16 2 7 2" xfId="27807" xr:uid="{00000000-0005-0000-0000-00007C380000}"/>
    <cellStyle name="Entrée 2 16 2 8" xfId="7334" xr:uid="{00000000-0005-0000-0000-00007D380000}"/>
    <cellStyle name="Entrée 2 16 2 8 2" xfId="27808" xr:uid="{00000000-0005-0000-0000-00007E380000}"/>
    <cellStyle name="Entrée 2 16 2 9" xfId="27801" xr:uid="{00000000-0005-0000-0000-00007F380000}"/>
    <cellStyle name="Entrée 2 16 3" xfId="7335" xr:uid="{00000000-0005-0000-0000-000080380000}"/>
    <cellStyle name="Entrée 2 16 3 2" xfId="7336" xr:uid="{00000000-0005-0000-0000-000081380000}"/>
    <cellStyle name="Entrée 2 16 3 2 2" xfId="27810" xr:uid="{00000000-0005-0000-0000-000082380000}"/>
    <cellStyle name="Entrée 2 16 3 3" xfId="7337" xr:uid="{00000000-0005-0000-0000-000083380000}"/>
    <cellStyle name="Entrée 2 16 3 3 2" xfId="27811" xr:uid="{00000000-0005-0000-0000-000084380000}"/>
    <cellStyle name="Entrée 2 16 3 4" xfId="7338" xr:uid="{00000000-0005-0000-0000-000085380000}"/>
    <cellStyle name="Entrée 2 16 3 4 2" xfId="27812" xr:uid="{00000000-0005-0000-0000-000086380000}"/>
    <cellStyle name="Entrée 2 16 3 5" xfId="7339" xr:uid="{00000000-0005-0000-0000-000087380000}"/>
    <cellStyle name="Entrée 2 16 3 5 2" xfId="27813" xr:uid="{00000000-0005-0000-0000-000088380000}"/>
    <cellStyle name="Entrée 2 16 3 6" xfId="7340" xr:uid="{00000000-0005-0000-0000-000089380000}"/>
    <cellStyle name="Entrée 2 16 3 6 2" xfId="27814" xr:uid="{00000000-0005-0000-0000-00008A380000}"/>
    <cellStyle name="Entrée 2 16 3 7" xfId="7341" xr:uid="{00000000-0005-0000-0000-00008B380000}"/>
    <cellStyle name="Entrée 2 16 3 7 2" xfId="27815" xr:uid="{00000000-0005-0000-0000-00008C380000}"/>
    <cellStyle name="Entrée 2 16 3 8" xfId="27809" xr:uid="{00000000-0005-0000-0000-00008D380000}"/>
    <cellStyle name="Entrée 2 16 4" xfId="7342" xr:uid="{00000000-0005-0000-0000-00008E380000}"/>
    <cellStyle name="Entrée 2 16 4 2" xfId="7343" xr:uid="{00000000-0005-0000-0000-00008F380000}"/>
    <cellStyle name="Entrée 2 16 4 2 2" xfId="27817" xr:uid="{00000000-0005-0000-0000-000090380000}"/>
    <cellStyle name="Entrée 2 16 4 3" xfId="27816" xr:uid="{00000000-0005-0000-0000-000091380000}"/>
    <cellStyle name="Entrée 2 16 5" xfId="7344" xr:uid="{00000000-0005-0000-0000-000092380000}"/>
    <cellStyle name="Entrée 2 16 5 2" xfId="27818" xr:uid="{00000000-0005-0000-0000-000093380000}"/>
    <cellStyle name="Entrée 2 16 6" xfId="7345" xr:uid="{00000000-0005-0000-0000-000094380000}"/>
    <cellStyle name="Entrée 2 16 6 2" xfId="27819" xr:uid="{00000000-0005-0000-0000-000095380000}"/>
    <cellStyle name="Entrée 2 16 7" xfId="7346" xr:uid="{00000000-0005-0000-0000-000096380000}"/>
    <cellStyle name="Entrée 2 16 7 2" xfId="27820" xr:uid="{00000000-0005-0000-0000-000097380000}"/>
    <cellStyle name="Entrée 2 16 8" xfId="7347" xr:uid="{00000000-0005-0000-0000-000098380000}"/>
    <cellStyle name="Entrée 2 16 8 2" xfId="27821" xr:uid="{00000000-0005-0000-0000-000099380000}"/>
    <cellStyle name="Entrée 2 16 9" xfId="7348" xr:uid="{00000000-0005-0000-0000-00009A380000}"/>
    <cellStyle name="Entrée 2 16 9 2" xfId="27822" xr:uid="{00000000-0005-0000-0000-00009B380000}"/>
    <cellStyle name="Entrée 2 17" xfId="7349" xr:uid="{00000000-0005-0000-0000-00009C380000}"/>
    <cellStyle name="Entrée 2 17 2" xfId="27823" xr:uid="{00000000-0005-0000-0000-00009D380000}"/>
    <cellStyle name="Entrée 2 18" xfId="7350" xr:uid="{00000000-0005-0000-0000-00009E380000}"/>
    <cellStyle name="Entrée 2 18 2" xfId="27824" xr:uid="{00000000-0005-0000-0000-00009F380000}"/>
    <cellStyle name="Entrée 2 19" xfId="7351" xr:uid="{00000000-0005-0000-0000-0000A0380000}"/>
    <cellStyle name="Entrée 2 19 2" xfId="27825" xr:uid="{00000000-0005-0000-0000-0000A1380000}"/>
    <cellStyle name="Entrée 2 2" xfId="7352" xr:uid="{00000000-0005-0000-0000-0000A2380000}"/>
    <cellStyle name="Entrée 2 2 10" xfId="7353" xr:uid="{00000000-0005-0000-0000-0000A3380000}"/>
    <cellStyle name="Entrée 2 2 10 10" xfId="7354" xr:uid="{00000000-0005-0000-0000-0000A4380000}"/>
    <cellStyle name="Entrée 2 2 10 10 2" xfId="27827" xr:uid="{00000000-0005-0000-0000-0000A5380000}"/>
    <cellStyle name="Entrée 2 2 10 11" xfId="27826" xr:uid="{00000000-0005-0000-0000-0000A6380000}"/>
    <cellStyle name="Entrée 2 2 10 2" xfId="7355" xr:uid="{00000000-0005-0000-0000-0000A7380000}"/>
    <cellStyle name="Entrée 2 2 10 2 2" xfId="7356" xr:uid="{00000000-0005-0000-0000-0000A8380000}"/>
    <cellStyle name="Entrée 2 2 10 2 2 2" xfId="27829" xr:uid="{00000000-0005-0000-0000-0000A9380000}"/>
    <cellStyle name="Entrée 2 2 10 2 3" xfId="7357" xr:uid="{00000000-0005-0000-0000-0000AA380000}"/>
    <cellStyle name="Entrée 2 2 10 2 3 2" xfId="27830" xr:uid="{00000000-0005-0000-0000-0000AB380000}"/>
    <cellStyle name="Entrée 2 2 10 2 4" xfId="7358" xr:uid="{00000000-0005-0000-0000-0000AC380000}"/>
    <cellStyle name="Entrée 2 2 10 2 4 2" xfId="27831" xr:uid="{00000000-0005-0000-0000-0000AD380000}"/>
    <cellStyle name="Entrée 2 2 10 2 5" xfId="7359" xr:uid="{00000000-0005-0000-0000-0000AE380000}"/>
    <cellStyle name="Entrée 2 2 10 2 5 2" xfId="27832" xr:uid="{00000000-0005-0000-0000-0000AF380000}"/>
    <cellStyle name="Entrée 2 2 10 2 6" xfId="7360" xr:uid="{00000000-0005-0000-0000-0000B0380000}"/>
    <cellStyle name="Entrée 2 2 10 2 6 2" xfId="27833" xr:uid="{00000000-0005-0000-0000-0000B1380000}"/>
    <cellStyle name="Entrée 2 2 10 2 7" xfId="7361" xr:uid="{00000000-0005-0000-0000-0000B2380000}"/>
    <cellStyle name="Entrée 2 2 10 2 7 2" xfId="27834" xr:uid="{00000000-0005-0000-0000-0000B3380000}"/>
    <cellStyle name="Entrée 2 2 10 2 8" xfId="7362" xr:uid="{00000000-0005-0000-0000-0000B4380000}"/>
    <cellStyle name="Entrée 2 2 10 2 8 2" xfId="27835" xr:uid="{00000000-0005-0000-0000-0000B5380000}"/>
    <cellStyle name="Entrée 2 2 10 2 9" xfId="27828" xr:uid="{00000000-0005-0000-0000-0000B6380000}"/>
    <cellStyle name="Entrée 2 2 10 3" xfId="7363" xr:uid="{00000000-0005-0000-0000-0000B7380000}"/>
    <cellStyle name="Entrée 2 2 10 3 2" xfId="7364" xr:uid="{00000000-0005-0000-0000-0000B8380000}"/>
    <cellStyle name="Entrée 2 2 10 3 2 2" xfId="27837" xr:uid="{00000000-0005-0000-0000-0000B9380000}"/>
    <cellStyle name="Entrée 2 2 10 3 3" xfId="7365" xr:uid="{00000000-0005-0000-0000-0000BA380000}"/>
    <cellStyle name="Entrée 2 2 10 3 3 2" xfId="27838" xr:uid="{00000000-0005-0000-0000-0000BB380000}"/>
    <cellStyle name="Entrée 2 2 10 3 4" xfId="7366" xr:uid="{00000000-0005-0000-0000-0000BC380000}"/>
    <cellStyle name="Entrée 2 2 10 3 4 2" xfId="27839" xr:uid="{00000000-0005-0000-0000-0000BD380000}"/>
    <cellStyle name="Entrée 2 2 10 3 5" xfId="7367" xr:uid="{00000000-0005-0000-0000-0000BE380000}"/>
    <cellStyle name="Entrée 2 2 10 3 5 2" xfId="27840" xr:uid="{00000000-0005-0000-0000-0000BF380000}"/>
    <cellStyle name="Entrée 2 2 10 3 6" xfId="7368" xr:uid="{00000000-0005-0000-0000-0000C0380000}"/>
    <cellStyle name="Entrée 2 2 10 3 6 2" xfId="27841" xr:uid="{00000000-0005-0000-0000-0000C1380000}"/>
    <cellStyle name="Entrée 2 2 10 3 7" xfId="7369" xr:uid="{00000000-0005-0000-0000-0000C2380000}"/>
    <cellStyle name="Entrée 2 2 10 3 7 2" xfId="27842" xr:uid="{00000000-0005-0000-0000-0000C3380000}"/>
    <cellStyle name="Entrée 2 2 10 3 8" xfId="27836" xr:uid="{00000000-0005-0000-0000-0000C4380000}"/>
    <cellStyle name="Entrée 2 2 10 4" xfId="7370" xr:uid="{00000000-0005-0000-0000-0000C5380000}"/>
    <cellStyle name="Entrée 2 2 10 4 2" xfId="7371" xr:uid="{00000000-0005-0000-0000-0000C6380000}"/>
    <cellStyle name="Entrée 2 2 10 4 2 2" xfId="27844" xr:uid="{00000000-0005-0000-0000-0000C7380000}"/>
    <cellStyle name="Entrée 2 2 10 4 3" xfId="27843" xr:uid="{00000000-0005-0000-0000-0000C8380000}"/>
    <cellStyle name="Entrée 2 2 10 5" xfId="7372" xr:uid="{00000000-0005-0000-0000-0000C9380000}"/>
    <cellStyle name="Entrée 2 2 10 5 2" xfId="27845" xr:uid="{00000000-0005-0000-0000-0000CA380000}"/>
    <cellStyle name="Entrée 2 2 10 6" xfId="7373" xr:uid="{00000000-0005-0000-0000-0000CB380000}"/>
    <cellStyle name="Entrée 2 2 10 6 2" xfId="27846" xr:uid="{00000000-0005-0000-0000-0000CC380000}"/>
    <cellStyle name="Entrée 2 2 10 7" xfId="7374" xr:uid="{00000000-0005-0000-0000-0000CD380000}"/>
    <cellStyle name="Entrée 2 2 10 7 2" xfId="27847" xr:uid="{00000000-0005-0000-0000-0000CE380000}"/>
    <cellStyle name="Entrée 2 2 10 8" xfId="7375" xr:uid="{00000000-0005-0000-0000-0000CF380000}"/>
    <cellStyle name="Entrée 2 2 10 8 2" xfId="27848" xr:uid="{00000000-0005-0000-0000-0000D0380000}"/>
    <cellStyle name="Entrée 2 2 10 9" xfId="7376" xr:uid="{00000000-0005-0000-0000-0000D1380000}"/>
    <cellStyle name="Entrée 2 2 10 9 2" xfId="27849" xr:uid="{00000000-0005-0000-0000-0000D2380000}"/>
    <cellStyle name="Entrée 2 2 11" xfId="7377" xr:uid="{00000000-0005-0000-0000-0000D3380000}"/>
    <cellStyle name="Entrée 2 2 11 10" xfId="7378" xr:uid="{00000000-0005-0000-0000-0000D4380000}"/>
    <cellStyle name="Entrée 2 2 11 10 2" xfId="27851" xr:uid="{00000000-0005-0000-0000-0000D5380000}"/>
    <cellStyle name="Entrée 2 2 11 11" xfId="27850" xr:uid="{00000000-0005-0000-0000-0000D6380000}"/>
    <cellStyle name="Entrée 2 2 11 2" xfId="7379" xr:uid="{00000000-0005-0000-0000-0000D7380000}"/>
    <cellStyle name="Entrée 2 2 11 2 2" xfId="7380" xr:uid="{00000000-0005-0000-0000-0000D8380000}"/>
    <cellStyle name="Entrée 2 2 11 2 2 2" xfId="27853" xr:uid="{00000000-0005-0000-0000-0000D9380000}"/>
    <cellStyle name="Entrée 2 2 11 2 3" xfId="7381" xr:uid="{00000000-0005-0000-0000-0000DA380000}"/>
    <cellStyle name="Entrée 2 2 11 2 3 2" xfId="27854" xr:uid="{00000000-0005-0000-0000-0000DB380000}"/>
    <cellStyle name="Entrée 2 2 11 2 4" xfId="7382" xr:uid="{00000000-0005-0000-0000-0000DC380000}"/>
    <cellStyle name="Entrée 2 2 11 2 4 2" xfId="27855" xr:uid="{00000000-0005-0000-0000-0000DD380000}"/>
    <cellStyle name="Entrée 2 2 11 2 5" xfId="7383" xr:uid="{00000000-0005-0000-0000-0000DE380000}"/>
    <cellStyle name="Entrée 2 2 11 2 5 2" xfId="27856" xr:uid="{00000000-0005-0000-0000-0000DF380000}"/>
    <cellStyle name="Entrée 2 2 11 2 6" xfId="7384" xr:uid="{00000000-0005-0000-0000-0000E0380000}"/>
    <cellStyle name="Entrée 2 2 11 2 6 2" xfId="27857" xr:uid="{00000000-0005-0000-0000-0000E1380000}"/>
    <cellStyle name="Entrée 2 2 11 2 7" xfId="7385" xr:uid="{00000000-0005-0000-0000-0000E2380000}"/>
    <cellStyle name="Entrée 2 2 11 2 7 2" xfId="27858" xr:uid="{00000000-0005-0000-0000-0000E3380000}"/>
    <cellStyle name="Entrée 2 2 11 2 8" xfId="7386" xr:uid="{00000000-0005-0000-0000-0000E4380000}"/>
    <cellStyle name="Entrée 2 2 11 2 8 2" xfId="27859" xr:uid="{00000000-0005-0000-0000-0000E5380000}"/>
    <cellStyle name="Entrée 2 2 11 2 9" xfId="27852" xr:uid="{00000000-0005-0000-0000-0000E6380000}"/>
    <cellStyle name="Entrée 2 2 11 3" xfId="7387" xr:uid="{00000000-0005-0000-0000-0000E7380000}"/>
    <cellStyle name="Entrée 2 2 11 3 2" xfId="7388" xr:uid="{00000000-0005-0000-0000-0000E8380000}"/>
    <cellStyle name="Entrée 2 2 11 3 2 2" xfId="27861" xr:uid="{00000000-0005-0000-0000-0000E9380000}"/>
    <cellStyle name="Entrée 2 2 11 3 3" xfId="7389" xr:uid="{00000000-0005-0000-0000-0000EA380000}"/>
    <cellStyle name="Entrée 2 2 11 3 3 2" xfId="27862" xr:uid="{00000000-0005-0000-0000-0000EB380000}"/>
    <cellStyle name="Entrée 2 2 11 3 4" xfId="7390" xr:uid="{00000000-0005-0000-0000-0000EC380000}"/>
    <cellStyle name="Entrée 2 2 11 3 4 2" xfId="27863" xr:uid="{00000000-0005-0000-0000-0000ED380000}"/>
    <cellStyle name="Entrée 2 2 11 3 5" xfId="7391" xr:uid="{00000000-0005-0000-0000-0000EE380000}"/>
    <cellStyle name="Entrée 2 2 11 3 5 2" xfId="27864" xr:uid="{00000000-0005-0000-0000-0000EF380000}"/>
    <cellStyle name="Entrée 2 2 11 3 6" xfId="7392" xr:uid="{00000000-0005-0000-0000-0000F0380000}"/>
    <cellStyle name="Entrée 2 2 11 3 6 2" xfId="27865" xr:uid="{00000000-0005-0000-0000-0000F1380000}"/>
    <cellStyle name="Entrée 2 2 11 3 7" xfId="7393" xr:uid="{00000000-0005-0000-0000-0000F2380000}"/>
    <cellStyle name="Entrée 2 2 11 3 7 2" xfId="27866" xr:uid="{00000000-0005-0000-0000-0000F3380000}"/>
    <cellStyle name="Entrée 2 2 11 3 8" xfId="27860" xr:uid="{00000000-0005-0000-0000-0000F4380000}"/>
    <cellStyle name="Entrée 2 2 11 4" xfId="7394" xr:uid="{00000000-0005-0000-0000-0000F5380000}"/>
    <cellStyle name="Entrée 2 2 11 4 2" xfId="7395" xr:uid="{00000000-0005-0000-0000-0000F6380000}"/>
    <cellStyle name="Entrée 2 2 11 4 2 2" xfId="27868" xr:uid="{00000000-0005-0000-0000-0000F7380000}"/>
    <cellStyle name="Entrée 2 2 11 4 3" xfId="27867" xr:uid="{00000000-0005-0000-0000-0000F8380000}"/>
    <cellStyle name="Entrée 2 2 11 5" xfId="7396" xr:uid="{00000000-0005-0000-0000-0000F9380000}"/>
    <cellStyle name="Entrée 2 2 11 5 2" xfId="27869" xr:uid="{00000000-0005-0000-0000-0000FA380000}"/>
    <cellStyle name="Entrée 2 2 11 6" xfId="7397" xr:uid="{00000000-0005-0000-0000-0000FB380000}"/>
    <cellStyle name="Entrée 2 2 11 6 2" xfId="27870" xr:uid="{00000000-0005-0000-0000-0000FC380000}"/>
    <cellStyle name="Entrée 2 2 11 7" xfId="7398" xr:uid="{00000000-0005-0000-0000-0000FD380000}"/>
    <cellStyle name="Entrée 2 2 11 7 2" xfId="27871" xr:uid="{00000000-0005-0000-0000-0000FE380000}"/>
    <cellStyle name="Entrée 2 2 11 8" xfId="7399" xr:uid="{00000000-0005-0000-0000-0000FF380000}"/>
    <cellStyle name="Entrée 2 2 11 8 2" xfId="27872" xr:uid="{00000000-0005-0000-0000-000000390000}"/>
    <cellStyle name="Entrée 2 2 11 9" xfId="7400" xr:uid="{00000000-0005-0000-0000-000001390000}"/>
    <cellStyle name="Entrée 2 2 11 9 2" xfId="27873" xr:uid="{00000000-0005-0000-0000-000002390000}"/>
    <cellStyle name="Entrée 2 2 12" xfId="7401" xr:uid="{00000000-0005-0000-0000-000003390000}"/>
    <cellStyle name="Entrée 2 2 12 10" xfId="7402" xr:uid="{00000000-0005-0000-0000-000004390000}"/>
    <cellStyle name="Entrée 2 2 12 10 2" xfId="27875" xr:uid="{00000000-0005-0000-0000-000005390000}"/>
    <cellStyle name="Entrée 2 2 12 11" xfId="27874" xr:uid="{00000000-0005-0000-0000-000006390000}"/>
    <cellStyle name="Entrée 2 2 12 2" xfId="7403" xr:uid="{00000000-0005-0000-0000-000007390000}"/>
    <cellStyle name="Entrée 2 2 12 2 2" xfId="7404" xr:uid="{00000000-0005-0000-0000-000008390000}"/>
    <cellStyle name="Entrée 2 2 12 2 2 2" xfId="27877" xr:uid="{00000000-0005-0000-0000-000009390000}"/>
    <cellStyle name="Entrée 2 2 12 2 3" xfId="7405" xr:uid="{00000000-0005-0000-0000-00000A390000}"/>
    <cellStyle name="Entrée 2 2 12 2 3 2" xfId="27878" xr:uid="{00000000-0005-0000-0000-00000B390000}"/>
    <cellStyle name="Entrée 2 2 12 2 4" xfId="7406" xr:uid="{00000000-0005-0000-0000-00000C390000}"/>
    <cellStyle name="Entrée 2 2 12 2 4 2" xfId="27879" xr:uid="{00000000-0005-0000-0000-00000D390000}"/>
    <cellStyle name="Entrée 2 2 12 2 5" xfId="7407" xr:uid="{00000000-0005-0000-0000-00000E390000}"/>
    <cellStyle name="Entrée 2 2 12 2 5 2" xfId="27880" xr:uid="{00000000-0005-0000-0000-00000F390000}"/>
    <cellStyle name="Entrée 2 2 12 2 6" xfId="7408" xr:uid="{00000000-0005-0000-0000-000010390000}"/>
    <cellStyle name="Entrée 2 2 12 2 6 2" xfId="27881" xr:uid="{00000000-0005-0000-0000-000011390000}"/>
    <cellStyle name="Entrée 2 2 12 2 7" xfId="7409" xr:uid="{00000000-0005-0000-0000-000012390000}"/>
    <cellStyle name="Entrée 2 2 12 2 7 2" xfId="27882" xr:uid="{00000000-0005-0000-0000-000013390000}"/>
    <cellStyle name="Entrée 2 2 12 2 8" xfId="7410" xr:uid="{00000000-0005-0000-0000-000014390000}"/>
    <cellStyle name="Entrée 2 2 12 2 8 2" xfId="27883" xr:uid="{00000000-0005-0000-0000-000015390000}"/>
    <cellStyle name="Entrée 2 2 12 2 9" xfId="27876" xr:uid="{00000000-0005-0000-0000-000016390000}"/>
    <cellStyle name="Entrée 2 2 12 3" xfId="7411" xr:uid="{00000000-0005-0000-0000-000017390000}"/>
    <cellStyle name="Entrée 2 2 12 3 2" xfId="7412" xr:uid="{00000000-0005-0000-0000-000018390000}"/>
    <cellStyle name="Entrée 2 2 12 3 2 2" xfId="27885" xr:uid="{00000000-0005-0000-0000-000019390000}"/>
    <cellStyle name="Entrée 2 2 12 3 3" xfId="7413" xr:uid="{00000000-0005-0000-0000-00001A390000}"/>
    <cellStyle name="Entrée 2 2 12 3 3 2" xfId="27886" xr:uid="{00000000-0005-0000-0000-00001B390000}"/>
    <cellStyle name="Entrée 2 2 12 3 4" xfId="7414" xr:uid="{00000000-0005-0000-0000-00001C390000}"/>
    <cellStyle name="Entrée 2 2 12 3 4 2" xfId="27887" xr:uid="{00000000-0005-0000-0000-00001D390000}"/>
    <cellStyle name="Entrée 2 2 12 3 5" xfId="7415" xr:uid="{00000000-0005-0000-0000-00001E390000}"/>
    <cellStyle name="Entrée 2 2 12 3 5 2" xfId="27888" xr:uid="{00000000-0005-0000-0000-00001F390000}"/>
    <cellStyle name="Entrée 2 2 12 3 6" xfId="7416" xr:uid="{00000000-0005-0000-0000-000020390000}"/>
    <cellStyle name="Entrée 2 2 12 3 6 2" xfId="27889" xr:uid="{00000000-0005-0000-0000-000021390000}"/>
    <cellStyle name="Entrée 2 2 12 3 7" xfId="7417" xr:uid="{00000000-0005-0000-0000-000022390000}"/>
    <cellStyle name="Entrée 2 2 12 3 7 2" xfId="27890" xr:uid="{00000000-0005-0000-0000-000023390000}"/>
    <cellStyle name="Entrée 2 2 12 3 8" xfId="27884" xr:uid="{00000000-0005-0000-0000-000024390000}"/>
    <cellStyle name="Entrée 2 2 12 4" xfId="7418" xr:uid="{00000000-0005-0000-0000-000025390000}"/>
    <cellStyle name="Entrée 2 2 12 4 2" xfId="7419" xr:uid="{00000000-0005-0000-0000-000026390000}"/>
    <cellStyle name="Entrée 2 2 12 4 2 2" xfId="27892" xr:uid="{00000000-0005-0000-0000-000027390000}"/>
    <cellStyle name="Entrée 2 2 12 4 3" xfId="27891" xr:uid="{00000000-0005-0000-0000-000028390000}"/>
    <cellStyle name="Entrée 2 2 12 5" xfId="7420" xr:uid="{00000000-0005-0000-0000-000029390000}"/>
    <cellStyle name="Entrée 2 2 12 5 2" xfId="27893" xr:uid="{00000000-0005-0000-0000-00002A390000}"/>
    <cellStyle name="Entrée 2 2 12 6" xfId="7421" xr:uid="{00000000-0005-0000-0000-00002B390000}"/>
    <cellStyle name="Entrée 2 2 12 6 2" xfId="27894" xr:uid="{00000000-0005-0000-0000-00002C390000}"/>
    <cellStyle name="Entrée 2 2 12 7" xfId="7422" xr:uid="{00000000-0005-0000-0000-00002D390000}"/>
    <cellStyle name="Entrée 2 2 12 7 2" xfId="27895" xr:uid="{00000000-0005-0000-0000-00002E390000}"/>
    <cellStyle name="Entrée 2 2 12 8" xfId="7423" xr:uid="{00000000-0005-0000-0000-00002F390000}"/>
    <cellStyle name="Entrée 2 2 12 8 2" xfId="27896" xr:uid="{00000000-0005-0000-0000-000030390000}"/>
    <cellStyle name="Entrée 2 2 12 9" xfId="7424" xr:uid="{00000000-0005-0000-0000-000031390000}"/>
    <cellStyle name="Entrée 2 2 12 9 2" xfId="27897" xr:uid="{00000000-0005-0000-0000-000032390000}"/>
    <cellStyle name="Entrée 2 2 13" xfId="7425" xr:uid="{00000000-0005-0000-0000-000033390000}"/>
    <cellStyle name="Entrée 2 2 13 10" xfId="7426" xr:uid="{00000000-0005-0000-0000-000034390000}"/>
    <cellStyle name="Entrée 2 2 13 10 2" xfId="27899" xr:uid="{00000000-0005-0000-0000-000035390000}"/>
    <cellStyle name="Entrée 2 2 13 11" xfId="27898" xr:uid="{00000000-0005-0000-0000-000036390000}"/>
    <cellStyle name="Entrée 2 2 13 2" xfId="7427" xr:uid="{00000000-0005-0000-0000-000037390000}"/>
    <cellStyle name="Entrée 2 2 13 2 2" xfId="7428" xr:uid="{00000000-0005-0000-0000-000038390000}"/>
    <cellStyle name="Entrée 2 2 13 2 2 2" xfId="27901" xr:uid="{00000000-0005-0000-0000-000039390000}"/>
    <cellStyle name="Entrée 2 2 13 2 3" xfId="7429" xr:uid="{00000000-0005-0000-0000-00003A390000}"/>
    <cellStyle name="Entrée 2 2 13 2 3 2" xfId="27902" xr:uid="{00000000-0005-0000-0000-00003B390000}"/>
    <cellStyle name="Entrée 2 2 13 2 4" xfId="7430" xr:uid="{00000000-0005-0000-0000-00003C390000}"/>
    <cellStyle name="Entrée 2 2 13 2 4 2" xfId="27903" xr:uid="{00000000-0005-0000-0000-00003D390000}"/>
    <cellStyle name="Entrée 2 2 13 2 5" xfId="7431" xr:uid="{00000000-0005-0000-0000-00003E390000}"/>
    <cellStyle name="Entrée 2 2 13 2 5 2" xfId="27904" xr:uid="{00000000-0005-0000-0000-00003F390000}"/>
    <cellStyle name="Entrée 2 2 13 2 6" xfId="7432" xr:uid="{00000000-0005-0000-0000-000040390000}"/>
    <cellStyle name="Entrée 2 2 13 2 6 2" xfId="27905" xr:uid="{00000000-0005-0000-0000-000041390000}"/>
    <cellStyle name="Entrée 2 2 13 2 7" xfId="7433" xr:uid="{00000000-0005-0000-0000-000042390000}"/>
    <cellStyle name="Entrée 2 2 13 2 7 2" xfId="27906" xr:uid="{00000000-0005-0000-0000-000043390000}"/>
    <cellStyle name="Entrée 2 2 13 2 8" xfId="7434" xr:uid="{00000000-0005-0000-0000-000044390000}"/>
    <cellStyle name="Entrée 2 2 13 2 8 2" xfId="27907" xr:uid="{00000000-0005-0000-0000-000045390000}"/>
    <cellStyle name="Entrée 2 2 13 2 9" xfId="27900" xr:uid="{00000000-0005-0000-0000-000046390000}"/>
    <cellStyle name="Entrée 2 2 13 3" xfId="7435" xr:uid="{00000000-0005-0000-0000-000047390000}"/>
    <cellStyle name="Entrée 2 2 13 3 2" xfId="7436" xr:uid="{00000000-0005-0000-0000-000048390000}"/>
    <cellStyle name="Entrée 2 2 13 3 2 2" xfId="27909" xr:uid="{00000000-0005-0000-0000-000049390000}"/>
    <cellStyle name="Entrée 2 2 13 3 3" xfId="7437" xr:uid="{00000000-0005-0000-0000-00004A390000}"/>
    <cellStyle name="Entrée 2 2 13 3 3 2" xfId="27910" xr:uid="{00000000-0005-0000-0000-00004B390000}"/>
    <cellStyle name="Entrée 2 2 13 3 4" xfId="7438" xr:uid="{00000000-0005-0000-0000-00004C390000}"/>
    <cellStyle name="Entrée 2 2 13 3 4 2" xfId="27911" xr:uid="{00000000-0005-0000-0000-00004D390000}"/>
    <cellStyle name="Entrée 2 2 13 3 5" xfId="7439" xr:uid="{00000000-0005-0000-0000-00004E390000}"/>
    <cellStyle name="Entrée 2 2 13 3 5 2" xfId="27912" xr:uid="{00000000-0005-0000-0000-00004F390000}"/>
    <cellStyle name="Entrée 2 2 13 3 6" xfId="7440" xr:uid="{00000000-0005-0000-0000-000050390000}"/>
    <cellStyle name="Entrée 2 2 13 3 6 2" xfId="27913" xr:uid="{00000000-0005-0000-0000-000051390000}"/>
    <cellStyle name="Entrée 2 2 13 3 7" xfId="7441" xr:uid="{00000000-0005-0000-0000-000052390000}"/>
    <cellStyle name="Entrée 2 2 13 3 7 2" xfId="27914" xr:uid="{00000000-0005-0000-0000-000053390000}"/>
    <cellStyle name="Entrée 2 2 13 3 8" xfId="27908" xr:uid="{00000000-0005-0000-0000-000054390000}"/>
    <cellStyle name="Entrée 2 2 13 4" xfId="7442" xr:uid="{00000000-0005-0000-0000-000055390000}"/>
    <cellStyle name="Entrée 2 2 13 4 2" xfId="7443" xr:uid="{00000000-0005-0000-0000-000056390000}"/>
    <cellStyle name="Entrée 2 2 13 4 2 2" xfId="27916" xr:uid="{00000000-0005-0000-0000-000057390000}"/>
    <cellStyle name="Entrée 2 2 13 4 3" xfId="27915" xr:uid="{00000000-0005-0000-0000-000058390000}"/>
    <cellStyle name="Entrée 2 2 13 5" xfId="7444" xr:uid="{00000000-0005-0000-0000-000059390000}"/>
    <cellStyle name="Entrée 2 2 13 5 2" xfId="27917" xr:uid="{00000000-0005-0000-0000-00005A390000}"/>
    <cellStyle name="Entrée 2 2 13 6" xfId="7445" xr:uid="{00000000-0005-0000-0000-00005B390000}"/>
    <cellStyle name="Entrée 2 2 13 6 2" xfId="27918" xr:uid="{00000000-0005-0000-0000-00005C390000}"/>
    <cellStyle name="Entrée 2 2 13 7" xfId="7446" xr:uid="{00000000-0005-0000-0000-00005D390000}"/>
    <cellStyle name="Entrée 2 2 13 7 2" xfId="27919" xr:uid="{00000000-0005-0000-0000-00005E390000}"/>
    <cellStyle name="Entrée 2 2 13 8" xfId="7447" xr:uid="{00000000-0005-0000-0000-00005F390000}"/>
    <cellStyle name="Entrée 2 2 13 8 2" xfId="27920" xr:uid="{00000000-0005-0000-0000-000060390000}"/>
    <cellStyle name="Entrée 2 2 13 9" xfId="7448" xr:uid="{00000000-0005-0000-0000-000061390000}"/>
    <cellStyle name="Entrée 2 2 13 9 2" xfId="27921" xr:uid="{00000000-0005-0000-0000-000062390000}"/>
    <cellStyle name="Entrée 2 2 14" xfId="7449" xr:uid="{00000000-0005-0000-0000-000063390000}"/>
    <cellStyle name="Entrée 2 2 14 10" xfId="7450" xr:uid="{00000000-0005-0000-0000-000064390000}"/>
    <cellStyle name="Entrée 2 2 14 10 2" xfId="27923" xr:uid="{00000000-0005-0000-0000-000065390000}"/>
    <cellStyle name="Entrée 2 2 14 11" xfId="27922" xr:uid="{00000000-0005-0000-0000-000066390000}"/>
    <cellStyle name="Entrée 2 2 14 2" xfId="7451" xr:uid="{00000000-0005-0000-0000-000067390000}"/>
    <cellStyle name="Entrée 2 2 14 2 2" xfId="7452" xr:uid="{00000000-0005-0000-0000-000068390000}"/>
    <cellStyle name="Entrée 2 2 14 2 2 2" xfId="27925" xr:uid="{00000000-0005-0000-0000-000069390000}"/>
    <cellStyle name="Entrée 2 2 14 2 3" xfId="7453" xr:uid="{00000000-0005-0000-0000-00006A390000}"/>
    <cellStyle name="Entrée 2 2 14 2 3 2" xfId="27926" xr:uid="{00000000-0005-0000-0000-00006B390000}"/>
    <cellStyle name="Entrée 2 2 14 2 4" xfId="7454" xr:uid="{00000000-0005-0000-0000-00006C390000}"/>
    <cellStyle name="Entrée 2 2 14 2 4 2" xfId="27927" xr:uid="{00000000-0005-0000-0000-00006D390000}"/>
    <cellStyle name="Entrée 2 2 14 2 5" xfId="7455" xr:uid="{00000000-0005-0000-0000-00006E390000}"/>
    <cellStyle name="Entrée 2 2 14 2 5 2" xfId="27928" xr:uid="{00000000-0005-0000-0000-00006F390000}"/>
    <cellStyle name="Entrée 2 2 14 2 6" xfId="7456" xr:uid="{00000000-0005-0000-0000-000070390000}"/>
    <cellStyle name="Entrée 2 2 14 2 6 2" xfId="27929" xr:uid="{00000000-0005-0000-0000-000071390000}"/>
    <cellStyle name="Entrée 2 2 14 2 7" xfId="7457" xr:uid="{00000000-0005-0000-0000-000072390000}"/>
    <cellStyle name="Entrée 2 2 14 2 7 2" xfId="27930" xr:uid="{00000000-0005-0000-0000-000073390000}"/>
    <cellStyle name="Entrée 2 2 14 2 8" xfId="7458" xr:uid="{00000000-0005-0000-0000-000074390000}"/>
    <cellStyle name="Entrée 2 2 14 2 8 2" xfId="27931" xr:uid="{00000000-0005-0000-0000-000075390000}"/>
    <cellStyle name="Entrée 2 2 14 2 9" xfId="27924" xr:uid="{00000000-0005-0000-0000-000076390000}"/>
    <cellStyle name="Entrée 2 2 14 3" xfId="7459" xr:uid="{00000000-0005-0000-0000-000077390000}"/>
    <cellStyle name="Entrée 2 2 14 3 2" xfId="7460" xr:uid="{00000000-0005-0000-0000-000078390000}"/>
    <cellStyle name="Entrée 2 2 14 3 2 2" xfId="27933" xr:uid="{00000000-0005-0000-0000-000079390000}"/>
    <cellStyle name="Entrée 2 2 14 3 3" xfId="7461" xr:uid="{00000000-0005-0000-0000-00007A390000}"/>
    <cellStyle name="Entrée 2 2 14 3 3 2" xfId="27934" xr:uid="{00000000-0005-0000-0000-00007B390000}"/>
    <cellStyle name="Entrée 2 2 14 3 4" xfId="7462" xr:uid="{00000000-0005-0000-0000-00007C390000}"/>
    <cellStyle name="Entrée 2 2 14 3 4 2" xfId="27935" xr:uid="{00000000-0005-0000-0000-00007D390000}"/>
    <cellStyle name="Entrée 2 2 14 3 5" xfId="7463" xr:uid="{00000000-0005-0000-0000-00007E390000}"/>
    <cellStyle name="Entrée 2 2 14 3 5 2" xfId="27936" xr:uid="{00000000-0005-0000-0000-00007F390000}"/>
    <cellStyle name="Entrée 2 2 14 3 6" xfId="7464" xr:uid="{00000000-0005-0000-0000-000080390000}"/>
    <cellStyle name="Entrée 2 2 14 3 6 2" xfId="27937" xr:uid="{00000000-0005-0000-0000-000081390000}"/>
    <cellStyle name="Entrée 2 2 14 3 7" xfId="7465" xr:uid="{00000000-0005-0000-0000-000082390000}"/>
    <cellStyle name="Entrée 2 2 14 3 7 2" xfId="27938" xr:uid="{00000000-0005-0000-0000-000083390000}"/>
    <cellStyle name="Entrée 2 2 14 3 8" xfId="27932" xr:uid="{00000000-0005-0000-0000-000084390000}"/>
    <cellStyle name="Entrée 2 2 14 4" xfId="7466" xr:uid="{00000000-0005-0000-0000-000085390000}"/>
    <cellStyle name="Entrée 2 2 14 4 2" xfId="7467" xr:uid="{00000000-0005-0000-0000-000086390000}"/>
    <cellStyle name="Entrée 2 2 14 4 2 2" xfId="27940" xr:uid="{00000000-0005-0000-0000-000087390000}"/>
    <cellStyle name="Entrée 2 2 14 4 3" xfId="27939" xr:uid="{00000000-0005-0000-0000-000088390000}"/>
    <cellStyle name="Entrée 2 2 14 5" xfId="7468" xr:uid="{00000000-0005-0000-0000-000089390000}"/>
    <cellStyle name="Entrée 2 2 14 5 2" xfId="27941" xr:uid="{00000000-0005-0000-0000-00008A390000}"/>
    <cellStyle name="Entrée 2 2 14 6" xfId="7469" xr:uid="{00000000-0005-0000-0000-00008B390000}"/>
    <cellStyle name="Entrée 2 2 14 6 2" xfId="27942" xr:uid="{00000000-0005-0000-0000-00008C390000}"/>
    <cellStyle name="Entrée 2 2 14 7" xfId="7470" xr:uid="{00000000-0005-0000-0000-00008D390000}"/>
    <cellStyle name="Entrée 2 2 14 7 2" xfId="27943" xr:uid="{00000000-0005-0000-0000-00008E390000}"/>
    <cellStyle name="Entrée 2 2 14 8" xfId="7471" xr:uid="{00000000-0005-0000-0000-00008F390000}"/>
    <cellStyle name="Entrée 2 2 14 8 2" xfId="27944" xr:uid="{00000000-0005-0000-0000-000090390000}"/>
    <cellStyle name="Entrée 2 2 14 9" xfId="7472" xr:uid="{00000000-0005-0000-0000-000091390000}"/>
    <cellStyle name="Entrée 2 2 14 9 2" xfId="27945" xr:uid="{00000000-0005-0000-0000-000092390000}"/>
    <cellStyle name="Entrée 2 2 15" xfId="7473" xr:uid="{00000000-0005-0000-0000-000093390000}"/>
    <cellStyle name="Entrée 2 2 15 10" xfId="7474" xr:uid="{00000000-0005-0000-0000-000094390000}"/>
    <cellStyle name="Entrée 2 2 15 10 2" xfId="27947" xr:uid="{00000000-0005-0000-0000-000095390000}"/>
    <cellStyle name="Entrée 2 2 15 11" xfId="27946" xr:uid="{00000000-0005-0000-0000-000096390000}"/>
    <cellStyle name="Entrée 2 2 15 2" xfId="7475" xr:uid="{00000000-0005-0000-0000-000097390000}"/>
    <cellStyle name="Entrée 2 2 15 2 2" xfId="7476" xr:uid="{00000000-0005-0000-0000-000098390000}"/>
    <cellStyle name="Entrée 2 2 15 2 2 2" xfId="27949" xr:uid="{00000000-0005-0000-0000-000099390000}"/>
    <cellStyle name="Entrée 2 2 15 2 3" xfId="7477" xr:uid="{00000000-0005-0000-0000-00009A390000}"/>
    <cellStyle name="Entrée 2 2 15 2 3 2" xfId="27950" xr:uid="{00000000-0005-0000-0000-00009B390000}"/>
    <cellStyle name="Entrée 2 2 15 2 4" xfId="7478" xr:uid="{00000000-0005-0000-0000-00009C390000}"/>
    <cellStyle name="Entrée 2 2 15 2 4 2" xfId="27951" xr:uid="{00000000-0005-0000-0000-00009D390000}"/>
    <cellStyle name="Entrée 2 2 15 2 5" xfId="7479" xr:uid="{00000000-0005-0000-0000-00009E390000}"/>
    <cellStyle name="Entrée 2 2 15 2 5 2" xfId="27952" xr:uid="{00000000-0005-0000-0000-00009F390000}"/>
    <cellStyle name="Entrée 2 2 15 2 6" xfId="7480" xr:uid="{00000000-0005-0000-0000-0000A0390000}"/>
    <cellStyle name="Entrée 2 2 15 2 6 2" xfId="27953" xr:uid="{00000000-0005-0000-0000-0000A1390000}"/>
    <cellStyle name="Entrée 2 2 15 2 7" xfId="7481" xr:uid="{00000000-0005-0000-0000-0000A2390000}"/>
    <cellStyle name="Entrée 2 2 15 2 7 2" xfId="27954" xr:uid="{00000000-0005-0000-0000-0000A3390000}"/>
    <cellStyle name="Entrée 2 2 15 2 8" xfId="7482" xr:uid="{00000000-0005-0000-0000-0000A4390000}"/>
    <cellStyle name="Entrée 2 2 15 2 8 2" xfId="27955" xr:uid="{00000000-0005-0000-0000-0000A5390000}"/>
    <cellStyle name="Entrée 2 2 15 2 9" xfId="27948" xr:uid="{00000000-0005-0000-0000-0000A6390000}"/>
    <cellStyle name="Entrée 2 2 15 3" xfId="7483" xr:uid="{00000000-0005-0000-0000-0000A7390000}"/>
    <cellStyle name="Entrée 2 2 15 3 2" xfId="7484" xr:uid="{00000000-0005-0000-0000-0000A8390000}"/>
    <cellStyle name="Entrée 2 2 15 3 2 2" xfId="27957" xr:uid="{00000000-0005-0000-0000-0000A9390000}"/>
    <cellStyle name="Entrée 2 2 15 3 3" xfId="7485" xr:uid="{00000000-0005-0000-0000-0000AA390000}"/>
    <cellStyle name="Entrée 2 2 15 3 3 2" xfId="27958" xr:uid="{00000000-0005-0000-0000-0000AB390000}"/>
    <cellStyle name="Entrée 2 2 15 3 4" xfId="7486" xr:uid="{00000000-0005-0000-0000-0000AC390000}"/>
    <cellStyle name="Entrée 2 2 15 3 4 2" xfId="27959" xr:uid="{00000000-0005-0000-0000-0000AD390000}"/>
    <cellStyle name="Entrée 2 2 15 3 5" xfId="7487" xr:uid="{00000000-0005-0000-0000-0000AE390000}"/>
    <cellStyle name="Entrée 2 2 15 3 5 2" xfId="27960" xr:uid="{00000000-0005-0000-0000-0000AF390000}"/>
    <cellStyle name="Entrée 2 2 15 3 6" xfId="7488" xr:uid="{00000000-0005-0000-0000-0000B0390000}"/>
    <cellStyle name="Entrée 2 2 15 3 6 2" xfId="27961" xr:uid="{00000000-0005-0000-0000-0000B1390000}"/>
    <cellStyle name="Entrée 2 2 15 3 7" xfId="7489" xr:uid="{00000000-0005-0000-0000-0000B2390000}"/>
    <cellStyle name="Entrée 2 2 15 3 7 2" xfId="27962" xr:uid="{00000000-0005-0000-0000-0000B3390000}"/>
    <cellStyle name="Entrée 2 2 15 3 8" xfId="27956" xr:uid="{00000000-0005-0000-0000-0000B4390000}"/>
    <cellStyle name="Entrée 2 2 15 4" xfId="7490" xr:uid="{00000000-0005-0000-0000-0000B5390000}"/>
    <cellStyle name="Entrée 2 2 15 4 2" xfId="7491" xr:uid="{00000000-0005-0000-0000-0000B6390000}"/>
    <cellStyle name="Entrée 2 2 15 4 2 2" xfId="27964" xr:uid="{00000000-0005-0000-0000-0000B7390000}"/>
    <cellStyle name="Entrée 2 2 15 4 3" xfId="27963" xr:uid="{00000000-0005-0000-0000-0000B8390000}"/>
    <cellStyle name="Entrée 2 2 15 5" xfId="7492" xr:uid="{00000000-0005-0000-0000-0000B9390000}"/>
    <cellStyle name="Entrée 2 2 15 5 2" xfId="27965" xr:uid="{00000000-0005-0000-0000-0000BA390000}"/>
    <cellStyle name="Entrée 2 2 15 6" xfId="7493" xr:uid="{00000000-0005-0000-0000-0000BB390000}"/>
    <cellStyle name="Entrée 2 2 15 6 2" xfId="27966" xr:uid="{00000000-0005-0000-0000-0000BC390000}"/>
    <cellStyle name="Entrée 2 2 15 7" xfId="7494" xr:uid="{00000000-0005-0000-0000-0000BD390000}"/>
    <cellStyle name="Entrée 2 2 15 7 2" xfId="27967" xr:uid="{00000000-0005-0000-0000-0000BE390000}"/>
    <cellStyle name="Entrée 2 2 15 8" xfId="7495" xr:uid="{00000000-0005-0000-0000-0000BF390000}"/>
    <cellStyle name="Entrée 2 2 15 8 2" xfId="27968" xr:uid="{00000000-0005-0000-0000-0000C0390000}"/>
    <cellStyle name="Entrée 2 2 15 9" xfId="7496" xr:uid="{00000000-0005-0000-0000-0000C1390000}"/>
    <cellStyle name="Entrée 2 2 15 9 2" xfId="27969" xr:uid="{00000000-0005-0000-0000-0000C2390000}"/>
    <cellStyle name="Entrée 2 2 16" xfId="7497" xr:uid="{00000000-0005-0000-0000-0000C3390000}"/>
    <cellStyle name="Entrée 2 2 16 2" xfId="7498" xr:uid="{00000000-0005-0000-0000-0000C4390000}"/>
    <cellStyle name="Entrée 2 2 16 2 2" xfId="27971" xr:uid="{00000000-0005-0000-0000-0000C5390000}"/>
    <cellStyle name="Entrée 2 2 16 3" xfId="7499" xr:uid="{00000000-0005-0000-0000-0000C6390000}"/>
    <cellStyle name="Entrée 2 2 16 3 2" xfId="27972" xr:uid="{00000000-0005-0000-0000-0000C7390000}"/>
    <cellStyle name="Entrée 2 2 16 4" xfId="7500" xr:uid="{00000000-0005-0000-0000-0000C8390000}"/>
    <cellStyle name="Entrée 2 2 16 4 2" xfId="27973" xr:uid="{00000000-0005-0000-0000-0000C9390000}"/>
    <cellStyle name="Entrée 2 2 16 5" xfId="7501" xr:uid="{00000000-0005-0000-0000-0000CA390000}"/>
    <cellStyle name="Entrée 2 2 16 5 2" xfId="27974" xr:uid="{00000000-0005-0000-0000-0000CB390000}"/>
    <cellStyle name="Entrée 2 2 16 6" xfId="7502" xr:uid="{00000000-0005-0000-0000-0000CC390000}"/>
    <cellStyle name="Entrée 2 2 16 6 2" xfId="27975" xr:uid="{00000000-0005-0000-0000-0000CD390000}"/>
    <cellStyle name="Entrée 2 2 16 7" xfId="7503" xr:uid="{00000000-0005-0000-0000-0000CE390000}"/>
    <cellStyle name="Entrée 2 2 16 7 2" xfId="27976" xr:uid="{00000000-0005-0000-0000-0000CF390000}"/>
    <cellStyle name="Entrée 2 2 16 8" xfId="7504" xr:uid="{00000000-0005-0000-0000-0000D0390000}"/>
    <cellStyle name="Entrée 2 2 16 8 2" xfId="27977" xr:uid="{00000000-0005-0000-0000-0000D1390000}"/>
    <cellStyle name="Entrée 2 2 16 9" xfId="27970" xr:uid="{00000000-0005-0000-0000-0000D2390000}"/>
    <cellStyle name="Entrée 2 2 17" xfId="7505" xr:uid="{00000000-0005-0000-0000-0000D3390000}"/>
    <cellStyle name="Entrée 2 2 17 2" xfId="7506" xr:uid="{00000000-0005-0000-0000-0000D4390000}"/>
    <cellStyle name="Entrée 2 2 17 2 2" xfId="27979" xr:uid="{00000000-0005-0000-0000-0000D5390000}"/>
    <cellStyle name="Entrée 2 2 17 3" xfId="7507" xr:uid="{00000000-0005-0000-0000-0000D6390000}"/>
    <cellStyle name="Entrée 2 2 17 3 2" xfId="27980" xr:uid="{00000000-0005-0000-0000-0000D7390000}"/>
    <cellStyle name="Entrée 2 2 17 4" xfId="7508" xr:uid="{00000000-0005-0000-0000-0000D8390000}"/>
    <cellStyle name="Entrée 2 2 17 4 2" xfId="27981" xr:uid="{00000000-0005-0000-0000-0000D9390000}"/>
    <cellStyle name="Entrée 2 2 17 5" xfId="7509" xr:uid="{00000000-0005-0000-0000-0000DA390000}"/>
    <cellStyle name="Entrée 2 2 17 5 2" xfId="27982" xr:uid="{00000000-0005-0000-0000-0000DB390000}"/>
    <cellStyle name="Entrée 2 2 17 6" xfId="7510" xr:uid="{00000000-0005-0000-0000-0000DC390000}"/>
    <cellStyle name="Entrée 2 2 17 6 2" xfId="27983" xr:uid="{00000000-0005-0000-0000-0000DD390000}"/>
    <cellStyle name="Entrée 2 2 17 7" xfId="7511" xr:uid="{00000000-0005-0000-0000-0000DE390000}"/>
    <cellStyle name="Entrée 2 2 17 7 2" xfId="27984" xr:uid="{00000000-0005-0000-0000-0000DF390000}"/>
    <cellStyle name="Entrée 2 2 17 8" xfId="27978" xr:uid="{00000000-0005-0000-0000-0000E0390000}"/>
    <cellStyle name="Entrée 2 2 18" xfId="7512" xr:uid="{00000000-0005-0000-0000-0000E1390000}"/>
    <cellStyle name="Entrée 2 2 18 2" xfId="7513" xr:uid="{00000000-0005-0000-0000-0000E2390000}"/>
    <cellStyle name="Entrée 2 2 18 2 2" xfId="27986" xr:uid="{00000000-0005-0000-0000-0000E3390000}"/>
    <cellStyle name="Entrée 2 2 18 3" xfId="27985" xr:uid="{00000000-0005-0000-0000-0000E4390000}"/>
    <cellStyle name="Entrée 2 2 19" xfId="7514" xr:uid="{00000000-0005-0000-0000-0000E5390000}"/>
    <cellStyle name="Entrée 2 2 19 2" xfId="27987" xr:uid="{00000000-0005-0000-0000-0000E6390000}"/>
    <cellStyle name="Entrée 2 2 2" xfId="7515" xr:uid="{00000000-0005-0000-0000-0000E7390000}"/>
    <cellStyle name="Entrée 2 2 2 10" xfId="7516" xr:uid="{00000000-0005-0000-0000-0000E8390000}"/>
    <cellStyle name="Entrée 2 2 2 10 2" xfId="27989" xr:uid="{00000000-0005-0000-0000-0000E9390000}"/>
    <cellStyle name="Entrée 2 2 2 11" xfId="7517" xr:uid="{00000000-0005-0000-0000-0000EA390000}"/>
    <cellStyle name="Entrée 2 2 2 11 2" xfId="27990" xr:uid="{00000000-0005-0000-0000-0000EB390000}"/>
    <cellStyle name="Entrée 2 2 2 12" xfId="7518" xr:uid="{00000000-0005-0000-0000-0000EC390000}"/>
    <cellStyle name="Entrée 2 2 2 12 2" xfId="27991" xr:uid="{00000000-0005-0000-0000-0000ED390000}"/>
    <cellStyle name="Entrée 2 2 2 13" xfId="7519" xr:uid="{00000000-0005-0000-0000-0000EE390000}"/>
    <cellStyle name="Entrée 2 2 2 13 2" xfId="27992" xr:uid="{00000000-0005-0000-0000-0000EF390000}"/>
    <cellStyle name="Entrée 2 2 2 14" xfId="27988" xr:uid="{00000000-0005-0000-0000-0000F0390000}"/>
    <cellStyle name="Entrée 2 2 2 2" xfId="7520" xr:uid="{00000000-0005-0000-0000-0000F1390000}"/>
    <cellStyle name="Entrée 2 2 2 2 10" xfId="7521" xr:uid="{00000000-0005-0000-0000-0000F2390000}"/>
    <cellStyle name="Entrée 2 2 2 2 10 2" xfId="27994" xr:uid="{00000000-0005-0000-0000-0000F3390000}"/>
    <cellStyle name="Entrée 2 2 2 2 11" xfId="27993" xr:uid="{00000000-0005-0000-0000-0000F4390000}"/>
    <cellStyle name="Entrée 2 2 2 2 2" xfId="7522" xr:uid="{00000000-0005-0000-0000-0000F5390000}"/>
    <cellStyle name="Entrée 2 2 2 2 2 2" xfId="7523" xr:uid="{00000000-0005-0000-0000-0000F6390000}"/>
    <cellStyle name="Entrée 2 2 2 2 2 2 2" xfId="27996" xr:uid="{00000000-0005-0000-0000-0000F7390000}"/>
    <cellStyle name="Entrée 2 2 2 2 2 3" xfId="7524" xr:uid="{00000000-0005-0000-0000-0000F8390000}"/>
    <cellStyle name="Entrée 2 2 2 2 2 3 2" xfId="27997" xr:uid="{00000000-0005-0000-0000-0000F9390000}"/>
    <cellStyle name="Entrée 2 2 2 2 2 4" xfId="7525" xr:uid="{00000000-0005-0000-0000-0000FA390000}"/>
    <cellStyle name="Entrée 2 2 2 2 2 4 2" xfId="27998" xr:uid="{00000000-0005-0000-0000-0000FB390000}"/>
    <cellStyle name="Entrée 2 2 2 2 2 5" xfId="7526" xr:uid="{00000000-0005-0000-0000-0000FC390000}"/>
    <cellStyle name="Entrée 2 2 2 2 2 5 2" xfId="27999" xr:uid="{00000000-0005-0000-0000-0000FD390000}"/>
    <cellStyle name="Entrée 2 2 2 2 2 6" xfId="7527" xr:uid="{00000000-0005-0000-0000-0000FE390000}"/>
    <cellStyle name="Entrée 2 2 2 2 2 6 2" xfId="28000" xr:uid="{00000000-0005-0000-0000-0000FF390000}"/>
    <cellStyle name="Entrée 2 2 2 2 2 7" xfId="7528" xr:uid="{00000000-0005-0000-0000-0000003A0000}"/>
    <cellStyle name="Entrée 2 2 2 2 2 7 2" xfId="28001" xr:uid="{00000000-0005-0000-0000-0000013A0000}"/>
    <cellStyle name="Entrée 2 2 2 2 2 8" xfId="7529" xr:uid="{00000000-0005-0000-0000-0000023A0000}"/>
    <cellStyle name="Entrée 2 2 2 2 2 8 2" xfId="28002" xr:uid="{00000000-0005-0000-0000-0000033A0000}"/>
    <cellStyle name="Entrée 2 2 2 2 2 9" xfId="27995" xr:uid="{00000000-0005-0000-0000-0000043A0000}"/>
    <cellStyle name="Entrée 2 2 2 2 3" xfId="7530" xr:uid="{00000000-0005-0000-0000-0000053A0000}"/>
    <cellStyle name="Entrée 2 2 2 2 3 2" xfId="7531" xr:uid="{00000000-0005-0000-0000-0000063A0000}"/>
    <cellStyle name="Entrée 2 2 2 2 3 2 2" xfId="28004" xr:uid="{00000000-0005-0000-0000-0000073A0000}"/>
    <cellStyle name="Entrée 2 2 2 2 3 3" xfId="7532" xr:uid="{00000000-0005-0000-0000-0000083A0000}"/>
    <cellStyle name="Entrée 2 2 2 2 3 3 2" xfId="28005" xr:uid="{00000000-0005-0000-0000-0000093A0000}"/>
    <cellStyle name="Entrée 2 2 2 2 3 4" xfId="7533" xr:uid="{00000000-0005-0000-0000-00000A3A0000}"/>
    <cellStyle name="Entrée 2 2 2 2 3 4 2" xfId="28006" xr:uid="{00000000-0005-0000-0000-00000B3A0000}"/>
    <cellStyle name="Entrée 2 2 2 2 3 5" xfId="7534" xr:uid="{00000000-0005-0000-0000-00000C3A0000}"/>
    <cellStyle name="Entrée 2 2 2 2 3 5 2" xfId="28007" xr:uid="{00000000-0005-0000-0000-00000D3A0000}"/>
    <cellStyle name="Entrée 2 2 2 2 3 6" xfId="7535" xr:uid="{00000000-0005-0000-0000-00000E3A0000}"/>
    <cellStyle name="Entrée 2 2 2 2 3 6 2" xfId="28008" xr:uid="{00000000-0005-0000-0000-00000F3A0000}"/>
    <cellStyle name="Entrée 2 2 2 2 3 7" xfId="7536" xr:uid="{00000000-0005-0000-0000-0000103A0000}"/>
    <cellStyle name="Entrée 2 2 2 2 3 7 2" xfId="28009" xr:uid="{00000000-0005-0000-0000-0000113A0000}"/>
    <cellStyle name="Entrée 2 2 2 2 3 8" xfId="28003" xr:uid="{00000000-0005-0000-0000-0000123A0000}"/>
    <cellStyle name="Entrée 2 2 2 2 4" xfId="7537" xr:uid="{00000000-0005-0000-0000-0000133A0000}"/>
    <cellStyle name="Entrée 2 2 2 2 4 2" xfId="7538" xr:uid="{00000000-0005-0000-0000-0000143A0000}"/>
    <cellStyle name="Entrée 2 2 2 2 4 2 2" xfId="28011" xr:uid="{00000000-0005-0000-0000-0000153A0000}"/>
    <cellStyle name="Entrée 2 2 2 2 4 3" xfId="28010" xr:uid="{00000000-0005-0000-0000-0000163A0000}"/>
    <cellStyle name="Entrée 2 2 2 2 5" xfId="7539" xr:uid="{00000000-0005-0000-0000-0000173A0000}"/>
    <cellStyle name="Entrée 2 2 2 2 5 2" xfId="28012" xr:uid="{00000000-0005-0000-0000-0000183A0000}"/>
    <cellStyle name="Entrée 2 2 2 2 6" xfId="7540" xr:uid="{00000000-0005-0000-0000-0000193A0000}"/>
    <cellStyle name="Entrée 2 2 2 2 6 2" xfId="28013" xr:uid="{00000000-0005-0000-0000-00001A3A0000}"/>
    <cellStyle name="Entrée 2 2 2 2 7" xfId="7541" xr:uid="{00000000-0005-0000-0000-00001B3A0000}"/>
    <cellStyle name="Entrée 2 2 2 2 7 2" xfId="28014" xr:uid="{00000000-0005-0000-0000-00001C3A0000}"/>
    <cellStyle name="Entrée 2 2 2 2 8" xfId="7542" xr:uid="{00000000-0005-0000-0000-00001D3A0000}"/>
    <cellStyle name="Entrée 2 2 2 2 8 2" xfId="28015" xr:uid="{00000000-0005-0000-0000-00001E3A0000}"/>
    <cellStyle name="Entrée 2 2 2 2 9" xfId="7543" xr:uid="{00000000-0005-0000-0000-00001F3A0000}"/>
    <cellStyle name="Entrée 2 2 2 2 9 2" xfId="28016" xr:uid="{00000000-0005-0000-0000-0000203A0000}"/>
    <cellStyle name="Entrée 2 2 2 3" xfId="7544" xr:uid="{00000000-0005-0000-0000-0000213A0000}"/>
    <cellStyle name="Entrée 2 2 2 3 10" xfId="7545" xr:uid="{00000000-0005-0000-0000-0000223A0000}"/>
    <cellStyle name="Entrée 2 2 2 3 10 2" xfId="28018" xr:uid="{00000000-0005-0000-0000-0000233A0000}"/>
    <cellStyle name="Entrée 2 2 2 3 11" xfId="28017" xr:uid="{00000000-0005-0000-0000-0000243A0000}"/>
    <cellStyle name="Entrée 2 2 2 3 2" xfId="7546" xr:uid="{00000000-0005-0000-0000-0000253A0000}"/>
    <cellStyle name="Entrée 2 2 2 3 2 2" xfId="7547" xr:uid="{00000000-0005-0000-0000-0000263A0000}"/>
    <cellStyle name="Entrée 2 2 2 3 2 2 2" xfId="28020" xr:uid="{00000000-0005-0000-0000-0000273A0000}"/>
    <cellStyle name="Entrée 2 2 2 3 2 3" xfId="7548" xr:uid="{00000000-0005-0000-0000-0000283A0000}"/>
    <cellStyle name="Entrée 2 2 2 3 2 3 2" xfId="28021" xr:uid="{00000000-0005-0000-0000-0000293A0000}"/>
    <cellStyle name="Entrée 2 2 2 3 2 4" xfId="7549" xr:uid="{00000000-0005-0000-0000-00002A3A0000}"/>
    <cellStyle name="Entrée 2 2 2 3 2 4 2" xfId="28022" xr:uid="{00000000-0005-0000-0000-00002B3A0000}"/>
    <cellStyle name="Entrée 2 2 2 3 2 5" xfId="7550" xr:uid="{00000000-0005-0000-0000-00002C3A0000}"/>
    <cellStyle name="Entrée 2 2 2 3 2 5 2" xfId="28023" xr:uid="{00000000-0005-0000-0000-00002D3A0000}"/>
    <cellStyle name="Entrée 2 2 2 3 2 6" xfId="7551" xr:uid="{00000000-0005-0000-0000-00002E3A0000}"/>
    <cellStyle name="Entrée 2 2 2 3 2 6 2" xfId="28024" xr:uid="{00000000-0005-0000-0000-00002F3A0000}"/>
    <cellStyle name="Entrée 2 2 2 3 2 7" xfId="7552" xr:uid="{00000000-0005-0000-0000-0000303A0000}"/>
    <cellStyle name="Entrée 2 2 2 3 2 7 2" xfId="28025" xr:uid="{00000000-0005-0000-0000-0000313A0000}"/>
    <cellStyle name="Entrée 2 2 2 3 2 8" xfId="7553" xr:uid="{00000000-0005-0000-0000-0000323A0000}"/>
    <cellStyle name="Entrée 2 2 2 3 2 8 2" xfId="28026" xr:uid="{00000000-0005-0000-0000-0000333A0000}"/>
    <cellStyle name="Entrée 2 2 2 3 2 9" xfId="28019" xr:uid="{00000000-0005-0000-0000-0000343A0000}"/>
    <cellStyle name="Entrée 2 2 2 3 3" xfId="7554" xr:uid="{00000000-0005-0000-0000-0000353A0000}"/>
    <cellStyle name="Entrée 2 2 2 3 3 2" xfId="7555" xr:uid="{00000000-0005-0000-0000-0000363A0000}"/>
    <cellStyle name="Entrée 2 2 2 3 3 2 2" xfId="28028" xr:uid="{00000000-0005-0000-0000-0000373A0000}"/>
    <cellStyle name="Entrée 2 2 2 3 3 3" xfId="7556" xr:uid="{00000000-0005-0000-0000-0000383A0000}"/>
    <cellStyle name="Entrée 2 2 2 3 3 3 2" xfId="28029" xr:uid="{00000000-0005-0000-0000-0000393A0000}"/>
    <cellStyle name="Entrée 2 2 2 3 3 4" xfId="7557" xr:uid="{00000000-0005-0000-0000-00003A3A0000}"/>
    <cellStyle name="Entrée 2 2 2 3 3 4 2" xfId="28030" xr:uid="{00000000-0005-0000-0000-00003B3A0000}"/>
    <cellStyle name="Entrée 2 2 2 3 3 5" xfId="7558" xr:uid="{00000000-0005-0000-0000-00003C3A0000}"/>
    <cellStyle name="Entrée 2 2 2 3 3 5 2" xfId="28031" xr:uid="{00000000-0005-0000-0000-00003D3A0000}"/>
    <cellStyle name="Entrée 2 2 2 3 3 6" xfId="7559" xr:uid="{00000000-0005-0000-0000-00003E3A0000}"/>
    <cellStyle name="Entrée 2 2 2 3 3 6 2" xfId="28032" xr:uid="{00000000-0005-0000-0000-00003F3A0000}"/>
    <cellStyle name="Entrée 2 2 2 3 3 7" xfId="7560" xr:uid="{00000000-0005-0000-0000-0000403A0000}"/>
    <cellStyle name="Entrée 2 2 2 3 3 7 2" xfId="28033" xr:uid="{00000000-0005-0000-0000-0000413A0000}"/>
    <cellStyle name="Entrée 2 2 2 3 3 8" xfId="28027" xr:uid="{00000000-0005-0000-0000-0000423A0000}"/>
    <cellStyle name="Entrée 2 2 2 3 4" xfId="7561" xr:uid="{00000000-0005-0000-0000-0000433A0000}"/>
    <cellStyle name="Entrée 2 2 2 3 4 2" xfId="7562" xr:uid="{00000000-0005-0000-0000-0000443A0000}"/>
    <cellStyle name="Entrée 2 2 2 3 4 2 2" xfId="28035" xr:uid="{00000000-0005-0000-0000-0000453A0000}"/>
    <cellStyle name="Entrée 2 2 2 3 4 3" xfId="28034" xr:uid="{00000000-0005-0000-0000-0000463A0000}"/>
    <cellStyle name="Entrée 2 2 2 3 5" xfId="7563" xr:uid="{00000000-0005-0000-0000-0000473A0000}"/>
    <cellStyle name="Entrée 2 2 2 3 5 2" xfId="28036" xr:uid="{00000000-0005-0000-0000-0000483A0000}"/>
    <cellStyle name="Entrée 2 2 2 3 6" xfId="7564" xr:uid="{00000000-0005-0000-0000-0000493A0000}"/>
    <cellStyle name="Entrée 2 2 2 3 6 2" xfId="28037" xr:uid="{00000000-0005-0000-0000-00004A3A0000}"/>
    <cellStyle name="Entrée 2 2 2 3 7" xfId="7565" xr:uid="{00000000-0005-0000-0000-00004B3A0000}"/>
    <cellStyle name="Entrée 2 2 2 3 7 2" xfId="28038" xr:uid="{00000000-0005-0000-0000-00004C3A0000}"/>
    <cellStyle name="Entrée 2 2 2 3 8" xfId="7566" xr:uid="{00000000-0005-0000-0000-00004D3A0000}"/>
    <cellStyle name="Entrée 2 2 2 3 8 2" xfId="28039" xr:uid="{00000000-0005-0000-0000-00004E3A0000}"/>
    <cellStyle name="Entrée 2 2 2 3 9" xfId="7567" xr:uid="{00000000-0005-0000-0000-00004F3A0000}"/>
    <cellStyle name="Entrée 2 2 2 3 9 2" xfId="28040" xr:uid="{00000000-0005-0000-0000-0000503A0000}"/>
    <cellStyle name="Entrée 2 2 2 4" xfId="7568" xr:uid="{00000000-0005-0000-0000-0000513A0000}"/>
    <cellStyle name="Entrée 2 2 2 4 10" xfId="7569" xr:uid="{00000000-0005-0000-0000-0000523A0000}"/>
    <cellStyle name="Entrée 2 2 2 4 10 2" xfId="28042" xr:uid="{00000000-0005-0000-0000-0000533A0000}"/>
    <cellStyle name="Entrée 2 2 2 4 11" xfId="28041" xr:uid="{00000000-0005-0000-0000-0000543A0000}"/>
    <cellStyle name="Entrée 2 2 2 4 2" xfId="7570" xr:uid="{00000000-0005-0000-0000-0000553A0000}"/>
    <cellStyle name="Entrée 2 2 2 4 2 2" xfId="7571" xr:uid="{00000000-0005-0000-0000-0000563A0000}"/>
    <cellStyle name="Entrée 2 2 2 4 2 2 2" xfId="28044" xr:uid="{00000000-0005-0000-0000-0000573A0000}"/>
    <cellStyle name="Entrée 2 2 2 4 2 3" xfId="7572" xr:uid="{00000000-0005-0000-0000-0000583A0000}"/>
    <cellStyle name="Entrée 2 2 2 4 2 3 2" xfId="28045" xr:uid="{00000000-0005-0000-0000-0000593A0000}"/>
    <cellStyle name="Entrée 2 2 2 4 2 4" xfId="7573" xr:uid="{00000000-0005-0000-0000-00005A3A0000}"/>
    <cellStyle name="Entrée 2 2 2 4 2 4 2" xfId="28046" xr:uid="{00000000-0005-0000-0000-00005B3A0000}"/>
    <cellStyle name="Entrée 2 2 2 4 2 5" xfId="7574" xr:uid="{00000000-0005-0000-0000-00005C3A0000}"/>
    <cellStyle name="Entrée 2 2 2 4 2 5 2" xfId="28047" xr:uid="{00000000-0005-0000-0000-00005D3A0000}"/>
    <cellStyle name="Entrée 2 2 2 4 2 6" xfId="7575" xr:uid="{00000000-0005-0000-0000-00005E3A0000}"/>
    <cellStyle name="Entrée 2 2 2 4 2 6 2" xfId="28048" xr:uid="{00000000-0005-0000-0000-00005F3A0000}"/>
    <cellStyle name="Entrée 2 2 2 4 2 7" xfId="7576" xr:uid="{00000000-0005-0000-0000-0000603A0000}"/>
    <cellStyle name="Entrée 2 2 2 4 2 7 2" xfId="28049" xr:uid="{00000000-0005-0000-0000-0000613A0000}"/>
    <cellStyle name="Entrée 2 2 2 4 2 8" xfId="7577" xr:uid="{00000000-0005-0000-0000-0000623A0000}"/>
    <cellStyle name="Entrée 2 2 2 4 2 8 2" xfId="28050" xr:uid="{00000000-0005-0000-0000-0000633A0000}"/>
    <cellStyle name="Entrée 2 2 2 4 2 9" xfId="28043" xr:uid="{00000000-0005-0000-0000-0000643A0000}"/>
    <cellStyle name="Entrée 2 2 2 4 3" xfId="7578" xr:uid="{00000000-0005-0000-0000-0000653A0000}"/>
    <cellStyle name="Entrée 2 2 2 4 3 2" xfId="7579" xr:uid="{00000000-0005-0000-0000-0000663A0000}"/>
    <cellStyle name="Entrée 2 2 2 4 3 2 2" xfId="28052" xr:uid="{00000000-0005-0000-0000-0000673A0000}"/>
    <cellStyle name="Entrée 2 2 2 4 3 3" xfId="7580" xr:uid="{00000000-0005-0000-0000-0000683A0000}"/>
    <cellStyle name="Entrée 2 2 2 4 3 3 2" xfId="28053" xr:uid="{00000000-0005-0000-0000-0000693A0000}"/>
    <cellStyle name="Entrée 2 2 2 4 3 4" xfId="7581" xr:uid="{00000000-0005-0000-0000-00006A3A0000}"/>
    <cellStyle name="Entrée 2 2 2 4 3 4 2" xfId="28054" xr:uid="{00000000-0005-0000-0000-00006B3A0000}"/>
    <cellStyle name="Entrée 2 2 2 4 3 5" xfId="7582" xr:uid="{00000000-0005-0000-0000-00006C3A0000}"/>
    <cellStyle name="Entrée 2 2 2 4 3 5 2" xfId="28055" xr:uid="{00000000-0005-0000-0000-00006D3A0000}"/>
    <cellStyle name="Entrée 2 2 2 4 3 6" xfId="7583" xr:uid="{00000000-0005-0000-0000-00006E3A0000}"/>
    <cellStyle name="Entrée 2 2 2 4 3 6 2" xfId="28056" xr:uid="{00000000-0005-0000-0000-00006F3A0000}"/>
    <cellStyle name="Entrée 2 2 2 4 3 7" xfId="7584" xr:uid="{00000000-0005-0000-0000-0000703A0000}"/>
    <cellStyle name="Entrée 2 2 2 4 3 7 2" xfId="28057" xr:uid="{00000000-0005-0000-0000-0000713A0000}"/>
    <cellStyle name="Entrée 2 2 2 4 3 8" xfId="28051" xr:uid="{00000000-0005-0000-0000-0000723A0000}"/>
    <cellStyle name="Entrée 2 2 2 4 4" xfId="7585" xr:uid="{00000000-0005-0000-0000-0000733A0000}"/>
    <cellStyle name="Entrée 2 2 2 4 4 2" xfId="7586" xr:uid="{00000000-0005-0000-0000-0000743A0000}"/>
    <cellStyle name="Entrée 2 2 2 4 4 2 2" xfId="28059" xr:uid="{00000000-0005-0000-0000-0000753A0000}"/>
    <cellStyle name="Entrée 2 2 2 4 4 3" xfId="28058" xr:uid="{00000000-0005-0000-0000-0000763A0000}"/>
    <cellStyle name="Entrée 2 2 2 4 5" xfId="7587" xr:uid="{00000000-0005-0000-0000-0000773A0000}"/>
    <cellStyle name="Entrée 2 2 2 4 5 2" xfId="28060" xr:uid="{00000000-0005-0000-0000-0000783A0000}"/>
    <cellStyle name="Entrée 2 2 2 4 6" xfId="7588" xr:uid="{00000000-0005-0000-0000-0000793A0000}"/>
    <cellStyle name="Entrée 2 2 2 4 6 2" xfId="28061" xr:uid="{00000000-0005-0000-0000-00007A3A0000}"/>
    <cellStyle name="Entrée 2 2 2 4 7" xfId="7589" xr:uid="{00000000-0005-0000-0000-00007B3A0000}"/>
    <cellStyle name="Entrée 2 2 2 4 7 2" xfId="28062" xr:uid="{00000000-0005-0000-0000-00007C3A0000}"/>
    <cellStyle name="Entrée 2 2 2 4 8" xfId="7590" xr:uid="{00000000-0005-0000-0000-00007D3A0000}"/>
    <cellStyle name="Entrée 2 2 2 4 8 2" xfId="28063" xr:uid="{00000000-0005-0000-0000-00007E3A0000}"/>
    <cellStyle name="Entrée 2 2 2 4 9" xfId="7591" xr:uid="{00000000-0005-0000-0000-00007F3A0000}"/>
    <cellStyle name="Entrée 2 2 2 4 9 2" xfId="28064" xr:uid="{00000000-0005-0000-0000-0000803A0000}"/>
    <cellStyle name="Entrée 2 2 2 5" xfId="7592" xr:uid="{00000000-0005-0000-0000-0000813A0000}"/>
    <cellStyle name="Entrée 2 2 2 5 2" xfId="7593" xr:uid="{00000000-0005-0000-0000-0000823A0000}"/>
    <cellStyle name="Entrée 2 2 2 5 2 2" xfId="28066" xr:uid="{00000000-0005-0000-0000-0000833A0000}"/>
    <cellStyle name="Entrée 2 2 2 5 3" xfId="7594" xr:uid="{00000000-0005-0000-0000-0000843A0000}"/>
    <cellStyle name="Entrée 2 2 2 5 3 2" xfId="28067" xr:uid="{00000000-0005-0000-0000-0000853A0000}"/>
    <cellStyle name="Entrée 2 2 2 5 4" xfId="7595" xr:uid="{00000000-0005-0000-0000-0000863A0000}"/>
    <cellStyle name="Entrée 2 2 2 5 4 2" xfId="28068" xr:uid="{00000000-0005-0000-0000-0000873A0000}"/>
    <cellStyle name="Entrée 2 2 2 5 5" xfId="7596" xr:uid="{00000000-0005-0000-0000-0000883A0000}"/>
    <cellStyle name="Entrée 2 2 2 5 5 2" xfId="28069" xr:uid="{00000000-0005-0000-0000-0000893A0000}"/>
    <cellStyle name="Entrée 2 2 2 5 6" xfId="7597" xr:uid="{00000000-0005-0000-0000-00008A3A0000}"/>
    <cellStyle name="Entrée 2 2 2 5 6 2" xfId="28070" xr:uid="{00000000-0005-0000-0000-00008B3A0000}"/>
    <cellStyle name="Entrée 2 2 2 5 7" xfId="7598" xr:uid="{00000000-0005-0000-0000-00008C3A0000}"/>
    <cellStyle name="Entrée 2 2 2 5 7 2" xfId="28071" xr:uid="{00000000-0005-0000-0000-00008D3A0000}"/>
    <cellStyle name="Entrée 2 2 2 5 8" xfId="7599" xr:uid="{00000000-0005-0000-0000-00008E3A0000}"/>
    <cellStyle name="Entrée 2 2 2 5 8 2" xfId="28072" xr:uid="{00000000-0005-0000-0000-00008F3A0000}"/>
    <cellStyle name="Entrée 2 2 2 5 9" xfId="28065" xr:uid="{00000000-0005-0000-0000-0000903A0000}"/>
    <cellStyle name="Entrée 2 2 2 6" xfId="7600" xr:uid="{00000000-0005-0000-0000-0000913A0000}"/>
    <cellStyle name="Entrée 2 2 2 6 2" xfId="7601" xr:uid="{00000000-0005-0000-0000-0000923A0000}"/>
    <cellStyle name="Entrée 2 2 2 6 2 2" xfId="28074" xr:uid="{00000000-0005-0000-0000-0000933A0000}"/>
    <cellStyle name="Entrée 2 2 2 6 3" xfId="7602" xr:uid="{00000000-0005-0000-0000-0000943A0000}"/>
    <cellStyle name="Entrée 2 2 2 6 3 2" xfId="28075" xr:uid="{00000000-0005-0000-0000-0000953A0000}"/>
    <cellStyle name="Entrée 2 2 2 6 4" xfId="7603" xr:uid="{00000000-0005-0000-0000-0000963A0000}"/>
    <cellStyle name="Entrée 2 2 2 6 4 2" xfId="28076" xr:uid="{00000000-0005-0000-0000-0000973A0000}"/>
    <cellStyle name="Entrée 2 2 2 6 5" xfId="7604" xr:uid="{00000000-0005-0000-0000-0000983A0000}"/>
    <cellStyle name="Entrée 2 2 2 6 5 2" xfId="28077" xr:uid="{00000000-0005-0000-0000-0000993A0000}"/>
    <cellStyle name="Entrée 2 2 2 6 6" xfId="7605" xr:uid="{00000000-0005-0000-0000-00009A3A0000}"/>
    <cellStyle name="Entrée 2 2 2 6 6 2" xfId="28078" xr:uid="{00000000-0005-0000-0000-00009B3A0000}"/>
    <cellStyle name="Entrée 2 2 2 6 7" xfId="7606" xr:uid="{00000000-0005-0000-0000-00009C3A0000}"/>
    <cellStyle name="Entrée 2 2 2 6 7 2" xfId="28079" xr:uid="{00000000-0005-0000-0000-00009D3A0000}"/>
    <cellStyle name="Entrée 2 2 2 6 8" xfId="28073" xr:uid="{00000000-0005-0000-0000-00009E3A0000}"/>
    <cellStyle name="Entrée 2 2 2 7" xfId="7607" xr:uid="{00000000-0005-0000-0000-00009F3A0000}"/>
    <cellStyle name="Entrée 2 2 2 7 2" xfId="7608" xr:uid="{00000000-0005-0000-0000-0000A03A0000}"/>
    <cellStyle name="Entrée 2 2 2 7 2 2" xfId="28081" xr:uid="{00000000-0005-0000-0000-0000A13A0000}"/>
    <cellStyle name="Entrée 2 2 2 7 3" xfId="28080" xr:uid="{00000000-0005-0000-0000-0000A23A0000}"/>
    <cellStyle name="Entrée 2 2 2 8" xfId="7609" xr:uid="{00000000-0005-0000-0000-0000A33A0000}"/>
    <cellStyle name="Entrée 2 2 2 8 2" xfId="28082" xr:uid="{00000000-0005-0000-0000-0000A43A0000}"/>
    <cellStyle name="Entrée 2 2 2 9" xfId="7610" xr:uid="{00000000-0005-0000-0000-0000A53A0000}"/>
    <cellStyle name="Entrée 2 2 2 9 2" xfId="28083" xr:uid="{00000000-0005-0000-0000-0000A63A0000}"/>
    <cellStyle name="Entrée 2 2 20" xfId="7611" xr:uid="{00000000-0005-0000-0000-0000A73A0000}"/>
    <cellStyle name="Entrée 2 2 20 2" xfId="28084" xr:uid="{00000000-0005-0000-0000-0000A83A0000}"/>
    <cellStyle name="Entrée 2 2 21" xfId="7612" xr:uid="{00000000-0005-0000-0000-0000A93A0000}"/>
    <cellStyle name="Entrée 2 2 21 2" xfId="28085" xr:uid="{00000000-0005-0000-0000-0000AA3A0000}"/>
    <cellStyle name="Entrée 2 2 22" xfId="7613" xr:uid="{00000000-0005-0000-0000-0000AB3A0000}"/>
    <cellStyle name="Entrée 2 2 22 2" xfId="28086" xr:uid="{00000000-0005-0000-0000-0000AC3A0000}"/>
    <cellStyle name="Entrée 2 2 23" xfId="7614" xr:uid="{00000000-0005-0000-0000-0000AD3A0000}"/>
    <cellStyle name="Entrée 2 2 23 2" xfId="28087" xr:uid="{00000000-0005-0000-0000-0000AE3A0000}"/>
    <cellStyle name="Entrée 2 2 24" xfId="7615" xr:uid="{00000000-0005-0000-0000-0000AF3A0000}"/>
    <cellStyle name="Entrée 2 2 24 2" xfId="28088" xr:uid="{00000000-0005-0000-0000-0000B03A0000}"/>
    <cellStyle name="Entrée 2 2 25" xfId="20500" xr:uid="{00000000-0005-0000-0000-0000B13A0000}"/>
    <cellStyle name="Entrée 2 2 3" xfId="7616" xr:uid="{00000000-0005-0000-0000-0000B23A0000}"/>
    <cellStyle name="Entrée 2 2 3 10" xfId="7617" xr:uid="{00000000-0005-0000-0000-0000B33A0000}"/>
    <cellStyle name="Entrée 2 2 3 10 2" xfId="28090" xr:uid="{00000000-0005-0000-0000-0000B43A0000}"/>
    <cellStyle name="Entrée 2 2 3 11" xfId="28089" xr:uid="{00000000-0005-0000-0000-0000B53A0000}"/>
    <cellStyle name="Entrée 2 2 3 2" xfId="7618" xr:uid="{00000000-0005-0000-0000-0000B63A0000}"/>
    <cellStyle name="Entrée 2 2 3 2 2" xfId="7619" xr:uid="{00000000-0005-0000-0000-0000B73A0000}"/>
    <cellStyle name="Entrée 2 2 3 2 2 2" xfId="28092" xr:uid="{00000000-0005-0000-0000-0000B83A0000}"/>
    <cellStyle name="Entrée 2 2 3 2 3" xfId="7620" xr:uid="{00000000-0005-0000-0000-0000B93A0000}"/>
    <cellStyle name="Entrée 2 2 3 2 3 2" xfId="28093" xr:uid="{00000000-0005-0000-0000-0000BA3A0000}"/>
    <cellStyle name="Entrée 2 2 3 2 4" xfId="7621" xr:uid="{00000000-0005-0000-0000-0000BB3A0000}"/>
    <cellStyle name="Entrée 2 2 3 2 4 2" xfId="28094" xr:uid="{00000000-0005-0000-0000-0000BC3A0000}"/>
    <cellStyle name="Entrée 2 2 3 2 5" xfId="7622" xr:uid="{00000000-0005-0000-0000-0000BD3A0000}"/>
    <cellStyle name="Entrée 2 2 3 2 5 2" xfId="28095" xr:uid="{00000000-0005-0000-0000-0000BE3A0000}"/>
    <cellStyle name="Entrée 2 2 3 2 6" xfId="7623" xr:uid="{00000000-0005-0000-0000-0000BF3A0000}"/>
    <cellStyle name="Entrée 2 2 3 2 6 2" xfId="28096" xr:uid="{00000000-0005-0000-0000-0000C03A0000}"/>
    <cellStyle name="Entrée 2 2 3 2 7" xfId="7624" xr:uid="{00000000-0005-0000-0000-0000C13A0000}"/>
    <cellStyle name="Entrée 2 2 3 2 7 2" xfId="28097" xr:uid="{00000000-0005-0000-0000-0000C23A0000}"/>
    <cellStyle name="Entrée 2 2 3 2 8" xfId="7625" xr:uid="{00000000-0005-0000-0000-0000C33A0000}"/>
    <cellStyle name="Entrée 2 2 3 2 8 2" xfId="28098" xr:uid="{00000000-0005-0000-0000-0000C43A0000}"/>
    <cellStyle name="Entrée 2 2 3 2 9" xfId="28091" xr:uid="{00000000-0005-0000-0000-0000C53A0000}"/>
    <cellStyle name="Entrée 2 2 3 3" xfId="7626" xr:uid="{00000000-0005-0000-0000-0000C63A0000}"/>
    <cellStyle name="Entrée 2 2 3 3 2" xfId="7627" xr:uid="{00000000-0005-0000-0000-0000C73A0000}"/>
    <cellStyle name="Entrée 2 2 3 3 2 2" xfId="28100" xr:uid="{00000000-0005-0000-0000-0000C83A0000}"/>
    <cellStyle name="Entrée 2 2 3 3 3" xfId="7628" xr:uid="{00000000-0005-0000-0000-0000C93A0000}"/>
    <cellStyle name="Entrée 2 2 3 3 3 2" xfId="28101" xr:uid="{00000000-0005-0000-0000-0000CA3A0000}"/>
    <cellStyle name="Entrée 2 2 3 3 4" xfId="7629" xr:uid="{00000000-0005-0000-0000-0000CB3A0000}"/>
    <cellStyle name="Entrée 2 2 3 3 4 2" xfId="28102" xr:uid="{00000000-0005-0000-0000-0000CC3A0000}"/>
    <cellStyle name="Entrée 2 2 3 3 5" xfId="7630" xr:uid="{00000000-0005-0000-0000-0000CD3A0000}"/>
    <cellStyle name="Entrée 2 2 3 3 5 2" xfId="28103" xr:uid="{00000000-0005-0000-0000-0000CE3A0000}"/>
    <cellStyle name="Entrée 2 2 3 3 6" xfId="7631" xr:uid="{00000000-0005-0000-0000-0000CF3A0000}"/>
    <cellStyle name="Entrée 2 2 3 3 6 2" xfId="28104" xr:uid="{00000000-0005-0000-0000-0000D03A0000}"/>
    <cellStyle name="Entrée 2 2 3 3 7" xfId="7632" xr:uid="{00000000-0005-0000-0000-0000D13A0000}"/>
    <cellStyle name="Entrée 2 2 3 3 7 2" xfId="28105" xr:uid="{00000000-0005-0000-0000-0000D23A0000}"/>
    <cellStyle name="Entrée 2 2 3 3 8" xfId="28099" xr:uid="{00000000-0005-0000-0000-0000D33A0000}"/>
    <cellStyle name="Entrée 2 2 3 4" xfId="7633" xr:uid="{00000000-0005-0000-0000-0000D43A0000}"/>
    <cellStyle name="Entrée 2 2 3 4 2" xfId="7634" xr:uid="{00000000-0005-0000-0000-0000D53A0000}"/>
    <cellStyle name="Entrée 2 2 3 4 2 2" xfId="28107" xr:uid="{00000000-0005-0000-0000-0000D63A0000}"/>
    <cellStyle name="Entrée 2 2 3 4 3" xfId="28106" xr:uid="{00000000-0005-0000-0000-0000D73A0000}"/>
    <cellStyle name="Entrée 2 2 3 5" xfId="7635" xr:uid="{00000000-0005-0000-0000-0000D83A0000}"/>
    <cellStyle name="Entrée 2 2 3 5 2" xfId="28108" xr:uid="{00000000-0005-0000-0000-0000D93A0000}"/>
    <cellStyle name="Entrée 2 2 3 6" xfId="7636" xr:uid="{00000000-0005-0000-0000-0000DA3A0000}"/>
    <cellStyle name="Entrée 2 2 3 6 2" xfId="28109" xr:uid="{00000000-0005-0000-0000-0000DB3A0000}"/>
    <cellStyle name="Entrée 2 2 3 7" xfId="7637" xr:uid="{00000000-0005-0000-0000-0000DC3A0000}"/>
    <cellStyle name="Entrée 2 2 3 7 2" xfId="28110" xr:uid="{00000000-0005-0000-0000-0000DD3A0000}"/>
    <cellStyle name="Entrée 2 2 3 8" xfId="7638" xr:uid="{00000000-0005-0000-0000-0000DE3A0000}"/>
    <cellStyle name="Entrée 2 2 3 8 2" xfId="28111" xr:uid="{00000000-0005-0000-0000-0000DF3A0000}"/>
    <cellStyle name="Entrée 2 2 3 9" xfId="7639" xr:uid="{00000000-0005-0000-0000-0000E03A0000}"/>
    <cellStyle name="Entrée 2 2 3 9 2" xfId="28112" xr:uid="{00000000-0005-0000-0000-0000E13A0000}"/>
    <cellStyle name="Entrée 2 2 4" xfId="7640" xr:uid="{00000000-0005-0000-0000-0000E23A0000}"/>
    <cellStyle name="Entrée 2 2 4 10" xfId="7641" xr:uid="{00000000-0005-0000-0000-0000E33A0000}"/>
    <cellStyle name="Entrée 2 2 4 10 2" xfId="28114" xr:uid="{00000000-0005-0000-0000-0000E43A0000}"/>
    <cellStyle name="Entrée 2 2 4 11" xfId="28113" xr:uid="{00000000-0005-0000-0000-0000E53A0000}"/>
    <cellStyle name="Entrée 2 2 4 2" xfId="7642" xr:uid="{00000000-0005-0000-0000-0000E63A0000}"/>
    <cellStyle name="Entrée 2 2 4 2 2" xfId="7643" xr:uid="{00000000-0005-0000-0000-0000E73A0000}"/>
    <cellStyle name="Entrée 2 2 4 2 2 2" xfId="28116" xr:uid="{00000000-0005-0000-0000-0000E83A0000}"/>
    <cellStyle name="Entrée 2 2 4 2 3" xfId="7644" xr:uid="{00000000-0005-0000-0000-0000E93A0000}"/>
    <cellStyle name="Entrée 2 2 4 2 3 2" xfId="28117" xr:uid="{00000000-0005-0000-0000-0000EA3A0000}"/>
    <cellStyle name="Entrée 2 2 4 2 4" xfId="7645" xr:uid="{00000000-0005-0000-0000-0000EB3A0000}"/>
    <cellStyle name="Entrée 2 2 4 2 4 2" xfId="28118" xr:uid="{00000000-0005-0000-0000-0000EC3A0000}"/>
    <cellStyle name="Entrée 2 2 4 2 5" xfId="7646" xr:uid="{00000000-0005-0000-0000-0000ED3A0000}"/>
    <cellStyle name="Entrée 2 2 4 2 5 2" xfId="28119" xr:uid="{00000000-0005-0000-0000-0000EE3A0000}"/>
    <cellStyle name="Entrée 2 2 4 2 6" xfId="7647" xr:uid="{00000000-0005-0000-0000-0000EF3A0000}"/>
    <cellStyle name="Entrée 2 2 4 2 6 2" xfId="28120" xr:uid="{00000000-0005-0000-0000-0000F03A0000}"/>
    <cellStyle name="Entrée 2 2 4 2 7" xfId="7648" xr:uid="{00000000-0005-0000-0000-0000F13A0000}"/>
    <cellStyle name="Entrée 2 2 4 2 7 2" xfId="28121" xr:uid="{00000000-0005-0000-0000-0000F23A0000}"/>
    <cellStyle name="Entrée 2 2 4 2 8" xfId="7649" xr:uid="{00000000-0005-0000-0000-0000F33A0000}"/>
    <cellStyle name="Entrée 2 2 4 2 8 2" xfId="28122" xr:uid="{00000000-0005-0000-0000-0000F43A0000}"/>
    <cellStyle name="Entrée 2 2 4 2 9" xfId="28115" xr:uid="{00000000-0005-0000-0000-0000F53A0000}"/>
    <cellStyle name="Entrée 2 2 4 3" xfId="7650" xr:uid="{00000000-0005-0000-0000-0000F63A0000}"/>
    <cellStyle name="Entrée 2 2 4 3 2" xfId="7651" xr:uid="{00000000-0005-0000-0000-0000F73A0000}"/>
    <cellStyle name="Entrée 2 2 4 3 2 2" xfId="28124" xr:uid="{00000000-0005-0000-0000-0000F83A0000}"/>
    <cellStyle name="Entrée 2 2 4 3 3" xfId="7652" xr:uid="{00000000-0005-0000-0000-0000F93A0000}"/>
    <cellStyle name="Entrée 2 2 4 3 3 2" xfId="28125" xr:uid="{00000000-0005-0000-0000-0000FA3A0000}"/>
    <cellStyle name="Entrée 2 2 4 3 4" xfId="7653" xr:uid="{00000000-0005-0000-0000-0000FB3A0000}"/>
    <cellStyle name="Entrée 2 2 4 3 4 2" xfId="28126" xr:uid="{00000000-0005-0000-0000-0000FC3A0000}"/>
    <cellStyle name="Entrée 2 2 4 3 5" xfId="7654" xr:uid="{00000000-0005-0000-0000-0000FD3A0000}"/>
    <cellStyle name="Entrée 2 2 4 3 5 2" xfId="28127" xr:uid="{00000000-0005-0000-0000-0000FE3A0000}"/>
    <cellStyle name="Entrée 2 2 4 3 6" xfId="7655" xr:uid="{00000000-0005-0000-0000-0000FF3A0000}"/>
    <cellStyle name="Entrée 2 2 4 3 6 2" xfId="28128" xr:uid="{00000000-0005-0000-0000-0000003B0000}"/>
    <cellStyle name="Entrée 2 2 4 3 7" xfId="7656" xr:uid="{00000000-0005-0000-0000-0000013B0000}"/>
    <cellStyle name="Entrée 2 2 4 3 7 2" xfId="28129" xr:uid="{00000000-0005-0000-0000-0000023B0000}"/>
    <cellStyle name="Entrée 2 2 4 3 8" xfId="28123" xr:uid="{00000000-0005-0000-0000-0000033B0000}"/>
    <cellStyle name="Entrée 2 2 4 4" xfId="7657" xr:uid="{00000000-0005-0000-0000-0000043B0000}"/>
    <cellStyle name="Entrée 2 2 4 4 2" xfId="7658" xr:uid="{00000000-0005-0000-0000-0000053B0000}"/>
    <cellStyle name="Entrée 2 2 4 4 2 2" xfId="28131" xr:uid="{00000000-0005-0000-0000-0000063B0000}"/>
    <cellStyle name="Entrée 2 2 4 4 3" xfId="28130" xr:uid="{00000000-0005-0000-0000-0000073B0000}"/>
    <cellStyle name="Entrée 2 2 4 5" xfId="7659" xr:uid="{00000000-0005-0000-0000-0000083B0000}"/>
    <cellStyle name="Entrée 2 2 4 5 2" xfId="28132" xr:uid="{00000000-0005-0000-0000-0000093B0000}"/>
    <cellStyle name="Entrée 2 2 4 6" xfId="7660" xr:uid="{00000000-0005-0000-0000-00000A3B0000}"/>
    <cellStyle name="Entrée 2 2 4 6 2" xfId="28133" xr:uid="{00000000-0005-0000-0000-00000B3B0000}"/>
    <cellStyle name="Entrée 2 2 4 7" xfId="7661" xr:uid="{00000000-0005-0000-0000-00000C3B0000}"/>
    <cellStyle name="Entrée 2 2 4 7 2" xfId="28134" xr:uid="{00000000-0005-0000-0000-00000D3B0000}"/>
    <cellStyle name="Entrée 2 2 4 8" xfId="7662" xr:uid="{00000000-0005-0000-0000-00000E3B0000}"/>
    <cellStyle name="Entrée 2 2 4 8 2" xfId="28135" xr:uid="{00000000-0005-0000-0000-00000F3B0000}"/>
    <cellStyle name="Entrée 2 2 4 9" xfId="7663" xr:uid="{00000000-0005-0000-0000-0000103B0000}"/>
    <cellStyle name="Entrée 2 2 4 9 2" xfId="28136" xr:uid="{00000000-0005-0000-0000-0000113B0000}"/>
    <cellStyle name="Entrée 2 2 5" xfId="7664" xr:uid="{00000000-0005-0000-0000-0000123B0000}"/>
    <cellStyle name="Entrée 2 2 5 10" xfId="7665" xr:uid="{00000000-0005-0000-0000-0000133B0000}"/>
    <cellStyle name="Entrée 2 2 5 10 2" xfId="28138" xr:uid="{00000000-0005-0000-0000-0000143B0000}"/>
    <cellStyle name="Entrée 2 2 5 11" xfId="28137" xr:uid="{00000000-0005-0000-0000-0000153B0000}"/>
    <cellStyle name="Entrée 2 2 5 2" xfId="7666" xr:uid="{00000000-0005-0000-0000-0000163B0000}"/>
    <cellStyle name="Entrée 2 2 5 2 2" xfId="7667" xr:uid="{00000000-0005-0000-0000-0000173B0000}"/>
    <cellStyle name="Entrée 2 2 5 2 2 2" xfId="28140" xr:uid="{00000000-0005-0000-0000-0000183B0000}"/>
    <cellStyle name="Entrée 2 2 5 2 3" xfId="7668" xr:uid="{00000000-0005-0000-0000-0000193B0000}"/>
    <cellStyle name="Entrée 2 2 5 2 3 2" xfId="28141" xr:uid="{00000000-0005-0000-0000-00001A3B0000}"/>
    <cellStyle name="Entrée 2 2 5 2 4" xfId="7669" xr:uid="{00000000-0005-0000-0000-00001B3B0000}"/>
    <cellStyle name="Entrée 2 2 5 2 4 2" xfId="28142" xr:uid="{00000000-0005-0000-0000-00001C3B0000}"/>
    <cellStyle name="Entrée 2 2 5 2 5" xfId="7670" xr:uid="{00000000-0005-0000-0000-00001D3B0000}"/>
    <cellStyle name="Entrée 2 2 5 2 5 2" xfId="28143" xr:uid="{00000000-0005-0000-0000-00001E3B0000}"/>
    <cellStyle name="Entrée 2 2 5 2 6" xfId="7671" xr:uid="{00000000-0005-0000-0000-00001F3B0000}"/>
    <cellStyle name="Entrée 2 2 5 2 6 2" xfId="28144" xr:uid="{00000000-0005-0000-0000-0000203B0000}"/>
    <cellStyle name="Entrée 2 2 5 2 7" xfId="7672" xr:uid="{00000000-0005-0000-0000-0000213B0000}"/>
    <cellStyle name="Entrée 2 2 5 2 7 2" xfId="28145" xr:uid="{00000000-0005-0000-0000-0000223B0000}"/>
    <cellStyle name="Entrée 2 2 5 2 8" xfId="7673" xr:uid="{00000000-0005-0000-0000-0000233B0000}"/>
    <cellStyle name="Entrée 2 2 5 2 8 2" xfId="28146" xr:uid="{00000000-0005-0000-0000-0000243B0000}"/>
    <cellStyle name="Entrée 2 2 5 2 9" xfId="28139" xr:uid="{00000000-0005-0000-0000-0000253B0000}"/>
    <cellStyle name="Entrée 2 2 5 3" xfId="7674" xr:uid="{00000000-0005-0000-0000-0000263B0000}"/>
    <cellStyle name="Entrée 2 2 5 3 2" xfId="7675" xr:uid="{00000000-0005-0000-0000-0000273B0000}"/>
    <cellStyle name="Entrée 2 2 5 3 2 2" xfId="28148" xr:uid="{00000000-0005-0000-0000-0000283B0000}"/>
    <cellStyle name="Entrée 2 2 5 3 3" xfId="7676" xr:uid="{00000000-0005-0000-0000-0000293B0000}"/>
    <cellStyle name="Entrée 2 2 5 3 3 2" xfId="28149" xr:uid="{00000000-0005-0000-0000-00002A3B0000}"/>
    <cellStyle name="Entrée 2 2 5 3 4" xfId="7677" xr:uid="{00000000-0005-0000-0000-00002B3B0000}"/>
    <cellStyle name="Entrée 2 2 5 3 4 2" xfId="28150" xr:uid="{00000000-0005-0000-0000-00002C3B0000}"/>
    <cellStyle name="Entrée 2 2 5 3 5" xfId="7678" xr:uid="{00000000-0005-0000-0000-00002D3B0000}"/>
    <cellStyle name="Entrée 2 2 5 3 5 2" xfId="28151" xr:uid="{00000000-0005-0000-0000-00002E3B0000}"/>
    <cellStyle name="Entrée 2 2 5 3 6" xfId="7679" xr:uid="{00000000-0005-0000-0000-00002F3B0000}"/>
    <cellStyle name="Entrée 2 2 5 3 6 2" xfId="28152" xr:uid="{00000000-0005-0000-0000-0000303B0000}"/>
    <cellStyle name="Entrée 2 2 5 3 7" xfId="7680" xr:uid="{00000000-0005-0000-0000-0000313B0000}"/>
    <cellStyle name="Entrée 2 2 5 3 7 2" xfId="28153" xr:uid="{00000000-0005-0000-0000-0000323B0000}"/>
    <cellStyle name="Entrée 2 2 5 3 8" xfId="28147" xr:uid="{00000000-0005-0000-0000-0000333B0000}"/>
    <cellStyle name="Entrée 2 2 5 4" xfId="7681" xr:uid="{00000000-0005-0000-0000-0000343B0000}"/>
    <cellStyle name="Entrée 2 2 5 4 2" xfId="7682" xr:uid="{00000000-0005-0000-0000-0000353B0000}"/>
    <cellStyle name="Entrée 2 2 5 4 2 2" xfId="28155" xr:uid="{00000000-0005-0000-0000-0000363B0000}"/>
    <cellStyle name="Entrée 2 2 5 4 3" xfId="28154" xr:uid="{00000000-0005-0000-0000-0000373B0000}"/>
    <cellStyle name="Entrée 2 2 5 5" xfId="7683" xr:uid="{00000000-0005-0000-0000-0000383B0000}"/>
    <cellStyle name="Entrée 2 2 5 5 2" xfId="28156" xr:uid="{00000000-0005-0000-0000-0000393B0000}"/>
    <cellStyle name="Entrée 2 2 5 6" xfId="7684" xr:uid="{00000000-0005-0000-0000-00003A3B0000}"/>
    <cellStyle name="Entrée 2 2 5 6 2" xfId="28157" xr:uid="{00000000-0005-0000-0000-00003B3B0000}"/>
    <cellStyle name="Entrée 2 2 5 7" xfId="7685" xr:uid="{00000000-0005-0000-0000-00003C3B0000}"/>
    <cellStyle name="Entrée 2 2 5 7 2" xfId="28158" xr:uid="{00000000-0005-0000-0000-00003D3B0000}"/>
    <cellStyle name="Entrée 2 2 5 8" xfId="7686" xr:uid="{00000000-0005-0000-0000-00003E3B0000}"/>
    <cellStyle name="Entrée 2 2 5 8 2" xfId="28159" xr:uid="{00000000-0005-0000-0000-00003F3B0000}"/>
    <cellStyle name="Entrée 2 2 5 9" xfId="7687" xr:uid="{00000000-0005-0000-0000-0000403B0000}"/>
    <cellStyle name="Entrée 2 2 5 9 2" xfId="28160" xr:uid="{00000000-0005-0000-0000-0000413B0000}"/>
    <cellStyle name="Entrée 2 2 6" xfId="7688" xr:uid="{00000000-0005-0000-0000-0000423B0000}"/>
    <cellStyle name="Entrée 2 2 6 10" xfId="7689" xr:uid="{00000000-0005-0000-0000-0000433B0000}"/>
    <cellStyle name="Entrée 2 2 6 10 2" xfId="28162" xr:uid="{00000000-0005-0000-0000-0000443B0000}"/>
    <cellStyle name="Entrée 2 2 6 11" xfId="28161" xr:uid="{00000000-0005-0000-0000-0000453B0000}"/>
    <cellStyle name="Entrée 2 2 6 2" xfId="7690" xr:uid="{00000000-0005-0000-0000-0000463B0000}"/>
    <cellStyle name="Entrée 2 2 6 2 2" xfId="7691" xr:uid="{00000000-0005-0000-0000-0000473B0000}"/>
    <cellStyle name="Entrée 2 2 6 2 2 2" xfId="28164" xr:uid="{00000000-0005-0000-0000-0000483B0000}"/>
    <cellStyle name="Entrée 2 2 6 2 3" xfId="7692" xr:uid="{00000000-0005-0000-0000-0000493B0000}"/>
    <cellStyle name="Entrée 2 2 6 2 3 2" xfId="28165" xr:uid="{00000000-0005-0000-0000-00004A3B0000}"/>
    <cellStyle name="Entrée 2 2 6 2 4" xfId="7693" xr:uid="{00000000-0005-0000-0000-00004B3B0000}"/>
    <cellStyle name="Entrée 2 2 6 2 4 2" xfId="28166" xr:uid="{00000000-0005-0000-0000-00004C3B0000}"/>
    <cellStyle name="Entrée 2 2 6 2 5" xfId="7694" xr:uid="{00000000-0005-0000-0000-00004D3B0000}"/>
    <cellStyle name="Entrée 2 2 6 2 5 2" xfId="28167" xr:uid="{00000000-0005-0000-0000-00004E3B0000}"/>
    <cellStyle name="Entrée 2 2 6 2 6" xfId="7695" xr:uid="{00000000-0005-0000-0000-00004F3B0000}"/>
    <cellStyle name="Entrée 2 2 6 2 6 2" xfId="28168" xr:uid="{00000000-0005-0000-0000-0000503B0000}"/>
    <cellStyle name="Entrée 2 2 6 2 7" xfId="7696" xr:uid="{00000000-0005-0000-0000-0000513B0000}"/>
    <cellStyle name="Entrée 2 2 6 2 7 2" xfId="28169" xr:uid="{00000000-0005-0000-0000-0000523B0000}"/>
    <cellStyle name="Entrée 2 2 6 2 8" xfId="7697" xr:uid="{00000000-0005-0000-0000-0000533B0000}"/>
    <cellStyle name="Entrée 2 2 6 2 8 2" xfId="28170" xr:uid="{00000000-0005-0000-0000-0000543B0000}"/>
    <cellStyle name="Entrée 2 2 6 2 9" xfId="28163" xr:uid="{00000000-0005-0000-0000-0000553B0000}"/>
    <cellStyle name="Entrée 2 2 6 3" xfId="7698" xr:uid="{00000000-0005-0000-0000-0000563B0000}"/>
    <cellStyle name="Entrée 2 2 6 3 2" xfId="7699" xr:uid="{00000000-0005-0000-0000-0000573B0000}"/>
    <cellStyle name="Entrée 2 2 6 3 2 2" xfId="28172" xr:uid="{00000000-0005-0000-0000-0000583B0000}"/>
    <cellStyle name="Entrée 2 2 6 3 3" xfId="7700" xr:uid="{00000000-0005-0000-0000-0000593B0000}"/>
    <cellStyle name="Entrée 2 2 6 3 3 2" xfId="28173" xr:uid="{00000000-0005-0000-0000-00005A3B0000}"/>
    <cellStyle name="Entrée 2 2 6 3 4" xfId="7701" xr:uid="{00000000-0005-0000-0000-00005B3B0000}"/>
    <cellStyle name="Entrée 2 2 6 3 4 2" xfId="28174" xr:uid="{00000000-0005-0000-0000-00005C3B0000}"/>
    <cellStyle name="Entrée 2 2 6 3 5" xfId="7702" xr:uid="{00000000-0005-0000-0000-00005D3B0000}"/>
    <cellStyle name="Entrée 2 2 6 3 5 2" xfId="28175" xr:uid="{00000000-0005-0000-0000-00005E3B0000}"/>
    <cellStyle name="Entrée 2 2 6 3 6" xfId="7703" xr:uid="{00000000-0005-0000-0000-00005F3B0000}"/>
    <cellStyle name="Entrée 2 2 6 3 6 2" xfId="28176" xr:uid="{00000000-0005-0000-0000-0000603B0000}"/>
    <cellStyle name="Entrée 2 2 6 3 7" xfId="7704" xr:uid="{00000000-0005-0000-0000-0000613B0000}"/>
    <cellStyle name="Entrée 2 2 6 3 7 2" xfId="28177" xr:uid="{00000000-0005-0000-0000-0000623B0000}"/>
    <cellStyle name="Entrée 2 2 6 3 8" xfId="28171" xr:uid="{00000000-0005-0000-0000-0000633B0000}"/>
    <cellStyle name="Entrée 2 2 6 4" xfId="7705" xr:uid="{00000000-0005-0000-0000-0000643B0000}"/>
    <cellStyle name="Entrée 2 2 6 4 2" xfId="7706" xr:uid="{00000000-0005-0000-0000-0000653B0000}"/>
    <cellStyle name="Entrée 2 2 6 4 2 2" xfId="28179" xr:uid="{00000000-0005-0000-0000-0000663B0000}"/>
    <cellStyle name="Entrée 2 2 6 4 3" xfId="28178" xr:uid="{00000000-0005-0000-0000-0000673B0000}"/>
    <cellStyle name="Entrée 2 2 6 5" xfId="7707" xr:uid="{00000000-0005-0000-0000-0000683B0000}"/>
    <cellStyle name="Entrée 2 2 6 5 2" xfId="28180" xr:uid="{00000000-0005-0000-0000-0000693B0000}"/>
    <cellStyle name="Entrée 2 2 6 6" xfId="7708" xr:uid="{00000000-0005-0000-0000-00006A3B0000}"/>
    <cellStyle name="Entrée 2 2 6 6 2" xfId="28181" xr:uid="{00000000-0005-0000-0000-00006B3B0000}"/>
    <cellStyle name="Entrée 2 2 6 7" xfId="7709" xr:uid="{00000000-0005-0000-0000-00006C3B0000}"/>
    <cellStyle name="Entrée 2 2 6 7 2" xfId="28182" xr:uid="{00000000-0005-0000-0000-00006D3B0000}"/>
    <cellStyle name="Entrée 2 2 6 8" xfId="7710" xr:uid="{00000000-0005-0000-0000-00006E3B0000}"/>
    <cellStyle name="Entrée 2 2 6 8 2" xfId="28183" xr:uid="{00000000-0005-0000-0000-00006F3B0000}"/>
    <cellStyle name="Entrée 2 2 6 9" xfId="7711" xr:uid="{00000000-0005-0000-0000-0000703B0000}"/>
    <cellStyle name="Entrée 2 2 6 9 2" xfId="28184" xr:uid="{00000000-0005-0000-0000-0000713B0000}"/>
    <cellStyle name="Entrée 2 2 7" xfId="7712" xr:uid="{00000000-0005-0000-0000-0000723B0000}"/>
    <cellStyle name="Entrée 2 2 7 10" xfId="7713" xr:uid="{00000000-0005-0000-0000-0000733B0000}"/>
    <cellStyle name="Entrée 2 2 7 10 2" xfId="28186" xr:uid="{00000000-0005-0000-0000-0000743B0000}"/>
    <cellStyle name="Entrée 2 2 7 11" xfId="28185" xr:uid="{00000000-0005-0000-0000-0000753B0000}"/>
    <cellStyle name="Entrée 2 2 7 2" xfId="7714" xr:uid="{00000000-0005-0000-0000-0000763B0000}"/>
    <cellStyle name="Entrée 2 2 7 2 2" xfId="7715" xr:uid="{00000000-0005-0000-0000-0000773B0000}"/>
    <cellStyle name="Entrée 2 2 7 2 2 2" xfId="28188" xr:uid="{00000000-0005-0000-0000-0000783B0000}"/>
    <cellStyle name="Entrée 2 2 7 2 3" xfId="7716" xr:uid="{00000000-0005-0000-0000-0000793B0000}"/>
    <cellStyle name="Entrée 2 2 7 2 3 2" xfId="28189" xr:uid="{00000000-0005-0000-0000-00007A3B0000}"/>
    <cellStyle name="Entrée 2 2 7 2 4" xfId="7717" xr:uid="{00000000-0005-0000-0000-00007B3B0000}"/>
    <cellStyle name="Entrée 2 2 7 2 4 2" xfId="28190" xr:uid="{00000000-0005-0000-0000-00007C3B0000}"/>
    <cellStyle name="Entrée 2 2 7 2 5" xfId="7718" xr:uid="{00000000-0005-0000-0000-00007D3B0000}"/>
    <cellStyle name="Entrée 2 2 7 2 5 2" xfId="28191" xr:uid="{00000000-0005-0000-0000-00007E3B0000}"/>
    <cellStyle name="Entrée 2 2 7 2 6" xfId="7719" xr:uid="{00000000-0005-0000-0000-00007F3B0000}"/>
    <cellStyle name="Entrée 2 2 7 2 6 2" xfId="28192" xr:uid="{00000000-0005-0000-0000-0000803B0000}"/>
    <cellStyle name="Entrée 2 2 7 2 7" xfId="7720" xr:uid="{00000000-0005-0000-0000-0000813B0000}"/>
    <cellStyle name="Entrée 2 2 7 2 7 2" xfId="28193" xr:uid="{00000000-0005-0000-0000-0000823B0000}"/>
    <cellStyle name="Entrée 2 2 7 2 8" xfId="7721" xr:uid="{00000000-0005-0000-0000-0000833B0000}"/>
    <cellStyle name="Entrée 2 2 7 2 8 2" xfId="28194" xr:uid="{00000000-0005-0000-0000-0000843B0000}"/>
    <cellStyle name="Entrée 2 2 7 2 9" xfId="28187" xr:uid="{00000000-0005-0000-0000-0000853B0000}"/>
    <cellStyle name="Entrée 2 2 7 3" xfId="7722" xr:uid="{00000000-0005-0000-0000-0000863B0000}"/>
    <cellStyle name="Entrée 2 2 7 3 2" xfId="7723" xr:uid="{00000000-0005-0000-0000-0000873B0000}"/>
    <cellStyle name="Entrée 2 2 7 3 2 2" xfId="28196" xr:uid="{00000000-0005-0000-0000-0000883B0000}"/>
    <cellStyle name="Entrée 2 2 7 3 3" xfId="7724" xr:uid="{00000000-0005-0000-0000-0000893B0000}"/>
    <cellStyle name="Entrée 2 2 7 3 3 2" xfId="28197" xr:uid="{00000000-0005-0000-0000-00008A3B0000}"/>
    <cellStyle name="Entrée 2 2 7 3 4" xfId="7725" xr:uid="{00000000-0005-0000-0000-00008B3B0000}"/>
    <cellStyle name="Entrée 2 2 7 3 4 2" xfId="28198" xr:uid="{00000000-0005-0000-0000-00008C3B0000}"/>
    <cellStyle name="Entrée 2 2 7 3 5" xfId="7726" xr:uid="{00000000-0005-0000-0000-00008D3B0000}"/>
    <cellStyle name="Entrée 2 2 7 3 5 2" xfId="28199" xr:uid="{00000000-0005-0000-0000-00008E3B0000}"/>
    <cellStyle name="Entrée 2 2 7 3 6" xfId="7727" xr:uid="{00000000-0005-0000-0000-00008F3B0000}"/>
    <cellStyle name="Entrée 2 2 7 3 6 2" xfId="28200" xr:uid="{00000000-0005-0000-0000-0000903B0000}"/>
    <cellStyle name="Entrée 2 2 7 3 7" xfId="7728" xr:uid="{00000000-0005-0000-0000-0000913B0000}"/>
    <cellStyle name="Entrée 2 2 7 3 7 2" xfId="28201" xr:uid="{00000000-0005-0000-0000-0000923B0000}"/>
    <cellStyle name="Entrée 2 2 7 3 8" xfId="28195" xr:uid="{00000000-0005-0000-0000-0000933B0000}"/>
    <cellStyle name="Entrée 2 2 7 4" xfId="7729" xr:uid="{00000000-0005-0000-0000-0000943B0000}"/>
    <cellStyle name="Entrée 2 2 7 4 2" xfId="7730" xr:uid="{00000000-0005-0000-0000-0000953B0000}"/>
    <cellStyle name="Entrée 2 2 7 4 2 2" xfId="28203" xr:uid="{00000000-0005-0000-0000-0000963B0000}"/>
    <cellStyle name="Entrée 2 2 7 4 3" xfId="28202" xr:uid="{00000000-0005-0000-0000-0000973B0000}"/>
    <cellStyle name="Entrée 2 2 7 5" xfId="7731" xr:uid="{00000000-0005-0000-0000-0000983B0000}"/>
    <cellStyle name="Entrée 2 2 7 5 2" xfId="28204" xr:uid="{00000000-0005-0000-0000-0000993B0000}"/>
    <cellStyle name="Entrée 2 2 7 6" xfId="7732" xr:uid="{00000000-0005-0000-0000-00009A3B0000}"/>
    <cellStyle name="Entrée 2 2 7 6 2" xfId="28205" xr:uid="{00000000-0005-0000-0000-00009B3B0000}"/>
    <cellStyle name="Entrée 2 2 7 7" xfId="7733" xr:uid="{00000000-0005-0000-0000-00009C3B0000}"/>
    <cellStyle name="Entrée 2 2 7 7 2" xfId="28206" xr:uid="{00000000-0005-0000-0000-00009D3B0000}"/>
    <cellStyle name="Entrée 2 2 7 8" xfId="7734" xr:uid="{00000000-0005-0000-0000-00009E3B0000}"/>
    <cellStyle name="Entrée 2 2 7 8 2" xfId="28207" xr:uid="{00000000-0005-0000-0000-00009F3B0000}"/>
    <cellStyle name="Entrée 2 2 7 9" xfId="7735" xr:uid="{00000000-0005-0000-0000-0000A03B0000}"/>
    <cellStyle name="Entrée 2 2 7 9 2" xfId="28208" xr:uid="{00000000-0005-0000-0000-0000A13B0000}"/>
    <cellStyle name="Entrée 2 2 8" xfId="7736" xr:uid="{00000000-0005-0000-0000-0000A23B0000}"/>
    <cellStyle name="Entrée 2 2 8 10" xfId="7737" xr:uid="{00000000-0005-0000-0000-0000A33B0000}"/>
    <cellStyle name="Entrée 2 2 8 10 2" xfId="28210" xr:uid="{00000000-0005-0000-0000-0000A43B0000}"/>
    <cellStyle name="Entrée 2 2 8 11" xfId="28209" xr:uid="{00000000-0005-0000-0000-0000A53B0000}"/>
    <cellStyle name="Entrée 2 2 8 2" xfId="7738" xr:uid="{00000000-0005-0000-0000-0000A63B0000}"/>
    <cellStyle name="Entrée 2 2 8 2 2" xfId="7739" xr:uid="{00000000-0005-0000-0000-0000A73B0000}"/>
    <cellStyle name="Entrée 2 2 8 2 2 2" xfId="28212" xr:uid="{00000000-0005-0000-0000-0000A83B0000}"/>
    <cellStyle name="Entrée 2 2 8 2 3" xfId="7740" xr:uid="{00000000-0005-0000-0000-0000A93B0000}"/>
    <cellStyle name="Entrée 2 2 8 2 3 2" xfId="28213" xr:uid="{00000000-0005-0000-0000-0000AA3B0000}"/>
    <cellStyle name="Entrée 2 2 8 2 4" xfId="7741" xr:uid="{00000000-0005-0000-0000-0000AB3B0000}"/>
    <cellStyle name="Entrée 2 2 8 2 4 2" xfId="28214" xr:uid="{00000000-0005-0000-0000-0000AC3B0000}"/>
    <cellStyle name="Entrée 2 2 8 2 5" xfId="7742" xr:uid="{00000000-0005-0000-0000-0000AD3B0000}"/>
    <cellStyle name="Entrée 2 2 8 2 5 2" xfId="28215" xr:uid="{00000000-0005-0000-0000-0000AE3B0000}"/>
    <cellStyle name="Entrée 2 2 8 2 6" xfId="7743" xr:uid="{00000000-0005-0000-0000-0000AF3B0000}"/>
    <cellStyle name="Entrée 2 2 8 2 6 2" xfId="28216" xr:uid="{00000000-0005-0000-0000-0000B03B0000}"/>
    <cellStyle name="Entrée 2 2 8 2 7" xfId="7744" xr:uid="{00000000-0005-0000-0000-0000B13B0000}"/>
    <cellStyle name="Entrée 2 2 8 2 7 2" xfId="28217" xr:uid="{00000000-0005-0000-0000-0000B23B0000}"/>
    <cellStyle name="Entrée 2 2 8 2 8" xfId="7745" xr:uid="{00000000-0005-0000-0000-0000B33B0000}"/>
    <cellStyle name="Entrée 2 2 8 2 8 2" xfId="28218" xr:uid="{00000000-0005-0000-0000-0000B43B0000}"/>
    <cellStyle name="Entrée 2 2 8 2 9" xfId="28211" xr:uid="{00000000-0005-0000-0000-0000B53B0000}"/>
    <cellStyle name="Entrée 2 2 8 3" xfId="7746" xr:uid="{00000000-0005-0000-0000-0000B63B0000}"/>
    <cellStyle name="Entrée 2 2 8 3 2" xfId="7747" xr:uid="{00000000-0005-0000-0000-0000B73B0000}"/>
    <cellStyle name="Entrée 2 2 8 3 2 2" xfId="28220" xr:uid="{00000000-0005-0000-0000-0000B83B0000}"/>
    <cellStyle name="Entrée 2 2 8 3 3" xfId="7748" xr:uid="{00000000-0005-0000-0000-0000B93B0000}"/>
    <cellStyle name="Entrée 2 2 8 3 3 2" xfId="28221" xr:uid="{00000000-0005-0000-0000-0000BA3B0000}"/>
    <cellStyle name="Entrée 2 2 8 3 4" xfId="7749" xr:uid="{00000000-0005-0000-0000-0000BB3B0000}"/>
    <cellStyle name="Entrée 2 2 8 3 4 2" xfId="28222" xr:uid="{00000000-0005-0000-0000-0000BC3B0000}"/>
    <cellStyle name="Entrée 2 2 8 3 5" xfId="7750" xr:uid="{00000000-0005-0000-0000-0000BD3B0000}"/>
    <cellStyle name="Entrée 2 2 8 3 5 2" xfId="28223" xr:uid="{00000000-0005-0000-0000-0000BE3B0000}"/>
    <cellStyle name="Entrée 2 2 8 3 6" xfId="7751" xr:uid="{00000000-0005-0000-0000-0000BF3B0000}"/>
    <cellStyle name="Entrée 2 2 8 3 6 2" xfId="28224" xr:uid="{00000000-0005-0000-0000-0000C03B0000}"/>
    <cellStyle name="Entrée 2 2 8 3 7" xfId="7752" xr:uid="{00000000-0005-0000-0000-0000C13B0000}"/>
    <cellStyle name="Entrée 2 2 8 3 7 2" xfId="28225" xr:uid="{00000000-0005-0000-0000-0000C23B0000}"/>
    <cellStyle name="Entrée 2 2 8 3 8" xfId="28219" xr:uid="{00000000-0005-0000-0000-0000C33B0000}"/>
    <cellStyle name="Entrée 2 2 8 4" xfId="7753" xr:uid="{00000000-0005-0000-0000-0000C43B0000}"/>
    <cellStyle name="Entrée 2 2 8 4 2" xfId="7754" xr:uid="{00000000-0005-0000-0000-0000C53B0000}"/>
    <cellStyle name="Entrée 2 2 8 4 2 2" xfId="28227" xr:uid="{00000000-0005-0000-0000-0000C63B0000}"/>
    <cellStyle name="Entrée 2 2 8 4 3" xfId="28226" xr:uid="{00000000-0005-0000-0000-0000C73B0000}"/>
    <cellStyle name="Entrée 2 2 8 5" xfId="7755" xr:uid="{00000000-0005-0000-0000-0000C83B0000}"/>
    <cellStyle name="Entrée 2 2 8 5 2" xfId="28228" xr:uid="{00000000-0005-0000-0000-0000C93B0000}"/>
    <cellStyle name="Entrée 2 2 8 6" xfId="7756" xr:uid="{00000000-0005-0000-0000-0000CA3B0000}"/>
    <cellStyle name="Entrée 2 2 8 6 2" xfId="28229" xr:uid="{00000000-0005-0000-0000-0000CB3B0000}"/>
    <cellStyle name="Entrée 2 2 8 7" xfId="7757" xr:uid="{00000000-0005-0000-0000-0000CC3B0000}"/>
    <cellStyle name="Entrée 2 2 8 7 2" xfId="28230" xr:uid="{00000000-0005-0000-0000-0000CD3B0000}"/>
    <cellStyle name="Entrée 2 2 8 8" xfId="7758" xr:uid="{00000000-0005-0000-0000-0000CE3B0000}"/>
    <cellStyle name="Entrée 2 2 8 8 2" xfId="28231" xr:uid="{00000000-0005-0000-0000-0000CF3B0000}"/>
    <cellStyle name="Entrée 2 2 8 9" xfId="7759" xr:uid="{00000000-0005-0000-0000-0000D03B0000}"/>
    <cellStyle name="Entrée 2 2 8 9 2" xfId="28232" xr:uid="{00000000-0005-0000-0000-0000D13B0000}"/>
    <cellStyle name="Entrée 2 2 9" xfId="7760" xr:uid="{00000000-0005-0000-0000-0000D23B0000}"/>
    <cellStyle name="Entrée 2 2 9 10" xfId="7761" xr:uid="{00000000-0005-0000-0000-0000D33B0000}"/>
    <cellStyle name="Entrée 2 2 9 10 2" xfId="28234" xr:uid="{00000000-0005-0000-0000-0000D43B0000}"/>
    <cellStyle name="Entrée 2 2 9 11" xfId="28233" xr:uid="{00000000-0005-0000-0000-0000D53B0000}"/>
    <cellStyle name="Entrée 2 2 9 2" xfId="7762" xr:uid="{00000000-0005-0000-0000-0000D63B0000}"/>
    <cellStyle name="Entrée 2 2 9 2 2" xfId="7763" xr:uid="{00000000-0005-0000-0000-0000D73B0000}"/>
    <cellStyle name="Entrée 2 2 9 2 2 2" xfId="28236" xr:uid="{00000000-0005-0000-0000-0000D83B0000}"/>
    <cellStyle name="Entrée 2 2 9 2 3" xfId="7764" xr:uid="{00000000-0005-0000-0000-0000D93B0000}"/>
    <cellStyle name="Entrée 2 2 9 2 3 2" xfId="28237" xr:uid="{00000000-0005-0000-0000-0000DA3B0000}"/>
    <cellStyle name="Entrée 2 2 9 2 4" xfId="7765" xr:uid="{00000000-0005-0000-0000-0000DB3B0000}"/>
    <cellStyle name="Entrée 2 2 9 2 4 2" xfId="28238" xr:uid="{00000000-0005-0000-0000-0000DC3B0000}"/>
    <cellStyle name="Entrée 2 2 9 2 5" xfId="7766" xr:uid="{00000000-0005-0000-0000-0000DD3B0000}"/>
    <cellStyle name="Entrée 2 2 9 2 5 2" xfId="28239" xr:uid="{00000000-0005-0000-0000-0000DE3B0000}"/>
    <cellStyle name="Entrée 2 2 9 2 6" xfId="7767" xr:uid="{00000000-0005-0000-0000-0000DF3B0000}"/>
    <cellStyle name="Entrée 2 2 9 2 6 2" xfId="28240" xr:uid="{00000000-0005-0000-0000-0000E03B0000}"/>
    <cellStyle name="Entrée 2 2 9 2 7" xfId="7768" xr:uid="{00000000-0005-0000-0000-0000E13B0000}"/>
    <cellStyle name="Entrée 2 2 9 2 7 2" xfId="28241" xr:uid="{00000000-0005-0000-0000-0000E23B0000}"/>
    <cellStyle name="Entrée 2 2 9 2 8" xfId="7769" xr:uid="{00000000-0005-0000-0000-0000E33B0000}"/>
    <cellStyle name="Entrée 2 2 9 2 8 2" xfId="28242" xr:uid="{00000000-0005-0000-0000-0000E43B0000}"/>
    <cellStyle name="Entrée 2 2 9 2 9" xfId="28235" xr:uid="{00000000-0005-0000-0000-0000E53B0000}"/>
    <cellStyle name="Entrée 2 2 9 3" xfId="7770" xr:uid="{00000000-0005-0000-0000-0000E63B0000}"/>
    <cellStyle name="Entrée 2 2 9 3 2" xfId="7771" xr:uid="{00000000-0005-0000-0000-0000E73B0000}"/>
    <cellStyle name="Entrée 2 2 9 3 2 2" xfId="28244" xr:uid="{00000000-0005-0000-0000-0000E83B0000}"/>
    <cellStyle name="Entrée 2 2 9 3 3" xfId="7772" xr:uid="{00000000-0005-0000-0000-0000E93B0000}"/>
    <cellStyle name="Entrée 2 2 9 3 3 2" xfId="28245" xr:uid="{00000000-0005-0000-0000-0000EA3B0000}"/>
    <cellStyle name="Entrée 2 2 9 3 4" xfId="7773" xr:uid="{00000000-0005-0000-0000-0000EB3B0000}"/>
    <cellStyle name="Entrée 2 2 9 3 4 2" xfId="28246" xr:uid="{00000000-0005-0000-0000-0000EC3B0000}"/>
    <cellStyle name="Entrée 2 2 9 3 5" xfId="7774" xr:uid="{00000000-0005-0000-0000-0000ED3B0000}"/>
    <cellStyle name="Entrée 2 2 9 3 5 2" xfId="28247" xr:uid="{00000000-0005-0000-0000-0000EE3B0000}"/>
    <cellStyle name="Entrée 2 2 9 3 6" xfId="7775" xr:uid="{00000000-0005-0000-0000-0000EF3B0000}"/>
    <cellStyle name="Entrée 2 2 9 3 6 2" xfId="28248" xr:uid="{00000000-0005-0000-0000-0000F03B0000}"/>
    <cellStyle name="Entrée 2 2 9 3 7" xfId="7776" xr:uid="{00000000-0005-0000-0000-0000F13B0000}"/>
    <cellStyle name="Entrée 2 2 9 3 7 2" xfId="28249" xr:uid="{00000000-0005-0000-0000-0000F23B0000}"/>
    <cellStyle name="Entrée 2 2 9 3 8" xfId="28243" xr:uid="{00000000-0005-0000-0000-0000F33B0000}"/>
    <cellStyle name="Entrée 2 2 9 4" xfId="7777" xr:uid="{00000000-0005-0000-0000-0000F43B0000}"/>
    <cellStyle name="Entrée 2 2 9 4 2" xfId="7778" xr:uid="{00000000-0005-0000-0000-0000F53B0000}"/>
    <cellStyle name="Entrée 2 2 9 4 2 2" xfId="28251" xr:uid="{00000000-0005-0000-0000-0000F63B0000}"/>
    <cellStyle name="Entrée 2 2 9 4 3" xfId="28250" xr:uid="{00000000-0005-0000-0000-0000F73B0000}"/>
    <cellStyle name="Entrée 2 2 9 5" xfId="7779" xr:uid="{00000000-0005-0000-0000-0000F83B0000}"/>
    <cellStyle name="Entrée 2 2 9 5 2" xfId="28252" xr:uid="{00000000-0005-0000-0000-0000F93B0000}"/>
    <cellStyle name="Entrée 2 2 9 6" xfId="7780" xr:uid="{00000000-0005-0000-0000-0000FA3B0000}"/>
    <cellStyle name="Entrée 2 2 9 6 2" xfId="28253" xr:uid="{00000000-0005-0000-0000-0000FB3B0000}"/>
    <cellStyle name="Entrée 2 2 9 7" xfId="7781" xr:uid="{00000000-0005-0000-0000-0000FC3B0000}"/>
    <cellStyle name="Entrée 2 2 9 7 2" xfId="28254" xr:uid="{00000000-0005-0000-0000-0000FD3B0000}"/>
    <cellStyle name="Entrée 2 2 9 8" xfId="7782" xr:uid="{00000000-0005-0000-0000-0000FE3B0000}"/>
    <cellStyle name="Entrée 2 2 9 8 2" xfId="28255" xr:uid="{00000000-0005-0000-0000-0000FF3B0000}"/>
    <cellStyle name="Entrée 2 2 9 9" xfId="7783" xr:uid="{00000000-0005-0000-0000-0000003C0000}"/>
    <cellStyle name="Entrée 2 2 9 9 2" xfId="28256" xr:uid="{00000000-0005-0000-0000-0000013C0000}"/>
    <cellStyle name="Entrée 2 20" xfId="7784" xr:uid="{00000000-0005-0000-0000-0000023C0000}"/>
    <cellStyle name="Entrée 2 20 2" xfId="28257" xr:uid="{00000000-0005-0000-0000-0000033C0000}"/>
    <cellStyle name="Entrée 2 21" xfId="7785" xr:uid="{00000000-0005-0000-0000-0000043C0000}"/>
    <cellStyle name="Entrée 2 21 2" xfId="28258" xr:uid="{00000000-0005-0000-0000-0000053C0000}"/>
    <cellStyle name="Entrée 2 22" xfId="20499" xr:uid="{00000000-0005-0000-0000-0000063C0000}"/>
    <cellStyle name="Entrée 2 3" xfId="7786" xr:uid="{00000000-0005-0000-0000-0000073C0000}"/>
    <cellStyle name="Entrée 2 3 10" xfId="7787" xr:uid="{00000000-0005-0000-0000-0000083C0000}"/>
    <cellStyle name="Entrée 2 3 10 2" xfId="28259" xr:uid="{00000000-0005-0000-0000-0000093C0000}"/>
    <cellStyle name="Entrée 2 3 11" xfId="7788" xr:uid="{00000000-0005-0000-0000-00000A3C0000}"/>
    <cellStyle name="Entrée 2 3 11 2" xfId="28260" xr:uid="{00000000-0005-0000-0000-00000B3C0000}"/>
    <cellStyle name="Entrée 2 3 12" xfId="7789" xr:uid="{00000000-0005-0000-0000-00000C3C0000}"/>
    <cellStyle name="Entrée 2 3 12 2" xfId="28261" xr:uid="{00000000-0005-0000-0000-00000D3C0000}"/>
    <cellStyle name="Entrée 2 3 13" xfId="7790" xr:uid="{00000000-0005-0000-0000-00000E3C0000}"/>
    <cellStyle name="Entrée 2 3 13 2" xfId="28262" xr:uid="{00000000-0005-0000-0000-00000F3C0000}"/>
    <cellStyle name="Entrée 2 3 14" xfId="20501" xr:uid="{00000000-0005-0000-0000-0000103C0000}"/>
    <cellStyle name="Entrée 2 3 2" xfId="7791" xr:uid="{00000000-0005-0000-0000-0000113C0000}"/>
    <cellStyle name="Entrée 2 3 2 10" xfId="7792" xr:uid="{00000000-0005-0000-0000-0000123C0000}"/>
    <cellStyle name="Entrée 2 3 2 10 2" xfId="28264" xr:uid="{00000000-0005-0000-0000-0000133C0000}"/>
    <cellStyle name="Entrée 2 3 2 11" xfId="28263" xr:uid="{00000000-0005-0000-0000-0000143C0000}"/>
    <cellStyle name="Entrée 2 3 2 2" xfId="7793" xr:uid="{00000000-0005-0000-0000-0000153C0000}"/>
    <cellStyle name="Entrée 2 3 2 2 2" xfId="7794" xr:uid="{00000000-0005-0000-0000-0000163C0000}"/>
    <cellStyle name="Entrée 2 3 2 2 2 2" xfId="28266" xr:uid="{00000000-0005-0000-0000-0000173C0000}"/>
    <cellStyle name="Entrée 2 3 2 2 3" xfId="7795" xr:uid="{00000000-0005-0000-0000-0000183C0000}"/>
    <cellStyle name="Entrée 2 3 2 2 3 2" xfId="28267" xr:uid="{00000000-0005-0000-0000-0000193C0000}"/>
    <cellStyle name="Entrée 2 3 2 2 4" xfId="7796" xr:uid="{00000000-0005-0000-0000-00001A3C0000}"/>
    <cellStyle name="Entrée 2 3 2 2 4 2" xfId="28268" xr:uid="{00000000-0005-0000-0000-00001B3C0000}"/>
    <cellStyle name="Entrée 2 3 2 2 5" xfId="7797" xr:uid="{00000000-0005-0000-0000-00001C3C0000}"/>
    <cellStyle name="Entrée 2 3 2 2 5 2" xfId="28269" xr:uid="{00000000-0005-0000-0000-00001D3C0000}"/>
    <cellStyle name="Entrée 2 3 2 2 6" xfId="7798" xr:uid="{00000000-0005-0000-0000-00001E3C0000}"/>
    <cellStyle name="Entrée 2 3 2 2 6 2" xfId="28270" xr:uid="{00000000-0005-0000-0000-00001F3C0000}"/>
    <cellStyle name="Entrée 2 3 2 2 7" xfId="7799" xr:uid="{00000000-0005-0000-0000-0000203C0000}"/>
    <cellStyle name="Entrée 2 3 2 2 7 2" xfId="28271" xr:uid="{00000000-0005-0000-0000-0000213C0000}"/>
    <cellStyle name="Entrée 2 3 2 2 8" xfId="7800" xr:uid="{00000000-0005-0000-0000-0000223C0000}"/>
    <cellStyle name="Entrée 2 3 2 2 8 2" xfId="28272" xr:uid="{00000000-0005-0000-0000-0000233C0000}"/>
    <cellStyle name="Entrée 2 3 2 2 9" xfId="28265" xr:uid="{00000000-0005-0000-0000-0000243C0000}"/>
    <cellStyle name="Entrée 2 3 2 3" xfId="7801" xr:uid="{00000000-0005-0000-0000-0000253C0000}"/>
    <cellStyle name="Entrée 2 3 2 3 2" xfId="7802" xr:uid="{00000000-0005-0000-0000-0000263C0000}"/>
    <cellStyle name="Entrée 2 3 2 3 2 2" xfId="28274" xr:uid="{00000000-0005-0000-0000-0000273C0000}"/>
    <cellStyle name="Entrée 2 3 2 3 3" xfId="7803" xr:uid="{00000000-0005-0000-0000-0000283C0000}"/>
    <cellStyle name="Entrée 2 3 2 3 3 2" xfId="28275" xr:uid="{00000000-0005-0000-0000-0000293C0000}"/>
    <cellStyle name="Entrée 2 3 2 3 4" xfId="7804" xr:uid="{00000000-0005-0000-0000-00002A3C0000}"/>
    <cellStyle name="Entrée 2 3 2 3 4 2" xfId="28276" xr:uid="{00000000-0005-0000-0000-00002B3C0000}"/>
    <cellStyle name="Entrée 2 3 2 3 5" xfId="7805" xr:uid="{00000000-0005-0000-0000-00002C3C0000}"/>
    <cellStyle name="Entrée 2 3 2 3 5 2" xfId="28277" xr:uid="{00000000-0005-0000-0000-00002D3C0000}"/>
    <cellStyle name="Entrée 2 3 2 3 6" xfId="7806" xr:uid="{00000000-0005-0000-0000-00002E3C0000}"/>
    <cellStyle name="Entrée 2 3 2 3 6 2" xfId="28278" xr:uid="{00000000-0005-0000-0000-00002F3C0000}"/>
    <cellStyle name="Entrée 2 3 2 3 7" xfId="7807" xr:uid="{00000000-0005-0000-0000-0000303C0000}"/>
    <cellStyle name="Entrée 2 3 2 3 7 2" xfId="28279" xr:uid="{00000000-0005-0000-0000-0000313C0000}"/>
    <cellStyle name="Entrée 2 3 2 3 8" xfId="28273" xr:uid="{00000000-0005-0000-0000-0000323C0000}"/>
    <cellStyle name="Entrée 2 3 2 4" xfId="7808" xr:uid="{00000000-0005-0000-0000-0000333C0000}"/>
    <cellStyle name="Entrée 2 3 2 4 2" xfId="7809" xr:uid="{00000000-0005-0000-0000-0000343C0000}"/>
    <cellStyle name="Entrée 2 3 2 4 2 2" xfId="28281" xr:uid="{00000000-0005-0000-0000-0000353C0000}"/>
    <cellStyle name="Entrée 2 3 2 4 3" xfId="28280" xr:uid="{00000000-0005-0000-0000-0000363C0000}"/>
    <cellStyle name="Entrée 2 3 2 5" xfId="7810" xr:uid="{00000000-0005-0000-0000-0000373C0000}"/>
    <cellStyle name="Entrée 2 3 2 5 2" xfId="28282" xr:uid="{00000000-0005-0000-0000-0000383C0000}"/>
    <cellStyle name="Entrée 2 3 2 6" xfId="7811" xr:uid="{00000000-0005-0000-0000-0000393C0000}"/>
    <cellStyle name="Entrée 2 3 2 6 2" xfId="28283" xr:uid="{00000000-0005-0000-0000-00003A3C0000}"/>
    <cellStyle name="Entrée 2 3 2 7" xfId="7812" xr:uid="{00000000-0005-0000-0000-00003B3C0000}"/>
    <cellStyle name="Entrée 2 3 2 7 2" xfId="28284" xr:uid="{00000000-0005-0000-0000-00003C3C0000}"/>
    <cellStyle name="Entrée 2 3 2 8" xfId="7813" xr:uid="{00000000-0005-0000-0000-00003D3C0000}"/>
    <cellStyle name="Entrée 2 3 2 8 2" xfId="28285" xr:uid="{00000000-0005-0000-0000-00003E3C0000}"/>
    <cellStyle name="Entrée 2 3 2 9" xfId="7814" xr:uid="{00000000-0005-0000-0000-00003F3C0000}"/>
    <cellStyle name="Entrée 2 3 2 9 2" xfId="28286" xr:uid="{00000000-0005-0000-0000-0000403C0000}"/>
    <cellStyle name="Entrée 2 3 3" xfId="7815" xr:uid="{00000000-0005-0000-0000-0000413C0000}"/>
    <cellStyle name="Entrée 2 3 3 10" xfId="7816" xr:uid="{00000000-0005-0000-0000-0000423C0000}"/>
    <cellStyle name="Entrée 2 3 3 10 2" xfId="28288" xr:uid="{00000000-0005-0000-0000-0000433C0000}"/>
    <cellStyle name="Entrée 2 3 3 11" xfId="28287" xr:uid="{00000000-0005-0000-0000-0000443C0000}"/>
    <cellStyle name="Entrée 2 3 3 2" xfId="7817" xr:uid="{00000000-0005-0000-0000-0000453C0000}"/>
    <cellStyle name="Entrée 2 3 3 2 2" xfId="7818" xr:uid="{00000000-0005-0000-0000-0000463C0000}"/>
    <cellStyle name="Entrée 2 3 3 2 2 2" xfId="28290" xr:uid="{00000000-0005-0000-0000-0000473C0000}"/>
    <cellStyle name="Entrée 2 3 3 2 3" xfId="7819" xr:uid="{00000000-0005-0000-0000-0000483C0000}"/>
    <cellStyle name="Entrée 2 3 3 2 3 2" xfId="28291" xr:uid="{00000000-0005-0000-0000-0000493C0000}"/>
    <cellStyle name="Entrée 2 3 3 2 4" xfId="7820" xr:uid="{00000000-0005-0000-0000-00004A3C0000}"/>
    <cellStyle name="Entrée 2 3 3 2 4 2" xfId="28292" xr:uid="{00000000-0005-0000-0000-00004B3C0000}"/>
    <cellStyle name="Entrée 2 3 3 2 5" xfId="7821" xr:uid="{00000000-0005-0000-0000-00004C3C0000}"/>
    <cellStyle name="Entrée 2 3 3 2 5 2" xfId="28293" xr:uid="{00000000-0005-0000-0000-00004D3C0000}"/>
    <cellStyle name="Entrée 2 3 3 2 6" xfId="7822" xr:uid="{00000000-0005-0000-0000-00004E3C0000}"/>
    <cellStyle name="Entrée 2 3 3 2 6 2" xfId="28294" xr:uid="{00000000-0005-0000-0000-00004F3C0000}"/>
    <cellStyle name="Entrée 2 3 3 2 7" xfId="7823" xr:uid="{00000000-0005-0000-0000-0000503C0000}"/>
    <cellStyle name="Entrée 2 3 3 2 7 2" xfId="28295" xr:uid="{00000000-0005-0000-0000-0000513C0000}"/>
    <cellStyle name="Entrée 2 3 3 2 8" xfId="7824" xr:uid="{00000000-0005-0000-0000-0000523C0000}"/>
    <cellStyle name="Entrée 2 3 3 2 8 2" xfId="28296" xr:uid="{00000000-0005-0000-0000-0000533C0000}"/>
    <cellStyle name="Entrée 2 3 3 2 9" xfId="28289" xr:uid="{00000000-0005-0000-0000-0000543C0000}"/>
    <cellStyle name="Entrée 2 3 3 3" xfId="7825" xr:uid="{00000000-0005-0000-0000-0000553C0000}"/>
    <cellStyle name="Entrée 2 3 3 3 2" xfId="7826" xr:uid="{00000000-0005-0000-0000-0000563C0000}"/>
    <cellStyle name="Entrée 2 3 3 3 2 2" xfId="28298" xr:uid="{00000000-0005-0000-0000-0000573C0000}"/>
    <cellStyle name="Entrée 2 3 3 3 3" xfId="7827" xr:uid="{00000000-0005-0000-0000-0000583C0000}"/>
    <cellStyle name="Entrée 2 3 3 3 3 2" xfId="28299" xr:uid="{00000000-0005-0000-0000-0000593C0000}"/>
    <cellStyle name="Entrée 2 3 3 3 4" xfId="7828" xr:uid="{00000000-0005-0000-0000-00005A3C0000}"/>
    <cellStyle name="Entrée 2 3 3 3 4 2" xfId="28300" xr:uid="{00000000-0005-0000-0000-00005B3C0000}"/>
    <cellStyle name="Entrée 2 3 3 3 5" xfId="7829" xr:uid="{00000000-0005-0000-0000-00005C3C0000}"/>
    <cellStyle name="Entrée 2 3 3 3 5 2" xfId="28301" xr:uid="{00000000-0005-0000-0000-00005D3C0000}"/>
    <cellStyle name="Entrée 2 3 3 3 6" xfId="7830" xr:uid="{00000000-0005-0000-0000-00005E3C0000}"/>
    <cellStyle name="Entrée 2 3 3 3 6 2" xfId="28302" xr:uid="{00000000-0005-0000-0000-00005F3C0000}"/>
    <cellStyle name="Entrée 2 3 3 3 7" xfId="7831" xr:uid="{00000000-0005-0000-0000-0000603C0000}"/>
    <cellStyle name="Entrée 2 3 3 3 7 2" xfId="28303" xr:uid="{00000000-0005-0000-0000-0000613C0000}"/>
    <cellStyle name="Entrée 2 3 3 3 8" xfId="28297" xr:uid="{00000000-0005-0000-0000-0000623C0000}"/>
    <cellStyle name="Entrée 2 3 3 4" xfId="7832" xr:uid="{00000000-0005-0000-0000-0000633C0000}"/>
    <cellStyle name="Entrée 2 3 3 4 2" xfId="7833" xr:uid="{00000000-0005-0000-0000-0000643C0000}"/>
    <cellStyle name="Entrée 2 3 3 4 2 2" xfId="28305" xr:uid="{00000000-0005-0000-0000-0000653C0000}"/>
    <cellStyle name="Entrée 2 3 3 4 3" xfId="28304" xr:uid="{00000000-0005-0000-0000-0000663C0000}"/>
    <cellStyle name="Entrée 2 3 3 5" xfId="7834" xr:uid="{00000000-0005-0000-0000-0000673C0000}"/>
    <cellStyle name="Entrée 2 3 3 5 2" xfId="28306" xr:uid="{00000000-0005-0000-0000-0000683C0000}"/>
    <cellStyle name="Entrée 2 3 3 6" xfId="7835" xr:uid="{00000000-0005-0000-0000-0000693C0000}"/>
    <cellStyle name="Entrée 2 3 3 6 2" xfId="28307" xr:uid="{00000000-0005-0000-0000-00006A3C0000}"/>
    <cellStyle name="Entrée 2 3 3 7" xfId="7836" xr:uid="{00000000-0005-0000-0000-00006B3C0000}"/>
    <cellStyle name="Entrée 2 3 3 7 2" xfId="28308" xr:uid="{00000000-0005-0000-0000-00006C3C0000}"/>
    <cellStyle name="Entrée 2 3 3 8" xfId="7837" xr:uid="{00000000-0005-0000-0000-00006D3C0000}"/>
    <cellStyle name="Entrée 2 3 3 8 2" xfId="28309" xr:uid="{00000000-0005-0000-0000-00006E3C0000}"/>
    <cellStyle name="Entrée 2 3 3 9" xfId="7838" xr:uid="{00000000-0005-0000-0000-00006F3C0000}"/>
    <cellStyle name="Entrée 2 3 3 9 2" xfId="28310" xr:uid="{00000000-0005-0000-0000-0000703C0000}"/>
    <cellStyle name="Entrée 2 3 4" xfId="7839" xr:uid="{00000000-0005-0000-0000-0000713C0000}"/>
    <cellStyle name="Entrée 2 3 4 10" xfId="7840" xr:uid="{00000000-0005-0000-0000-0000723C0000}"/>
    <cellStyle name="Entrée 2 3 4 10 2" xfId="28312" xr:uid="{00000000-0005-0000-0000-0000733C0000}"/>
    <cellStyle name="Entrée 2 3 4 11" xfId="28311" xr:uid="{00000000-0005-0000-0000-0000743C0000}"/>
    <cellStyle name="Entrée 2 3 4 2" xfId="7841" xr:uid="{00000000-0005-0000-0000-0000753C0000}"/>
    <cellStyle name="Entrée 2 3 4 2 2" xfId="7842" xr:uid="{00000000-0005-0000-0000-0000763C0000}"/>
    <cellStyle name="Entrée 2 3 4 2 2 2" xfId="28314" xr:uid="{00000000-0005-0000-0000-0000773C0000}"/>
    <cellStyle name="Entrée 2 3 4 2 3" xfId="7843" xr:uid="{00000000-0005-0000-0000-0000783C0000}"/>
    <cellStyle name="Entrée 2 3 4 2 3 2" xfId="28315" xr:uid="{00000000-0005-0000-0000-0000793C0000}"/>
    <cellStyle name="Entrée 2 3 4 2 4" xfId="7844" xr:uid="{00000000-0005-0000-0000-00007A3C0000}"/>
    <cellStyle name="Entrée 2 3 4 2 4 2" xfId="28316" xr:uid="{00000000-0005-0000-0000-00007B3C0000}"/>
    <cellStyle name="Entrée 2 3 4 2 5" xfId="7845" xr:uid="{00000000-0005-0000-0000-00007C3C0000}"/>
    <cellStyle name="Entrée 2 3 4 2 5 2" xfId="28317" xr:uid="{00000000-0005-0000-0000-00007D3C0000}"/>
    <cellStyle name="Entrée 2 3 4 2 6" xfId="7846" xr:uid="{00000000-0005-0000-0000-00007E3C0000}"/>
    <cellStyle name="Entrée 2 3 4 2 6 2" xfId="28318" xr:uid="{00000000-0005-0000-0000-00007F3C0000}"/>
    <cellStyle name="Entrée 2 3 4 2 7" xfId="7847" xr:uid="{00000000-0005-0000-0000-0000803C0000}"/>
    <cellStyle name="Entrée 2 3 4 2 7 2" xfId="28319" xr:uid="{00000000-0005-0000-0000-0000813C0000}"/>
    <cellStyle name="Entrée 2 3 4 2 8" xfId="7848" xr:uid="{00000000-0005-0000-0000-0000823C0000}"/>
    <cellStyle name="Entrée 2 3 4 2 8 2" xfId="28320" xr:uid="{00000000-0005-0000-0000-0000833C0000}"/>
    <cellStyle name="Entrée 2 3 4 2 9" xfId="28313" xr:uid="{00000000-0005-0000-0000-0000843C0000}"/>
    <cellStyle name="Entrée 2 3 4 3" xfId="7849" xr:uid="{00000000-0005-0000-0000-0000853C0000}"/>
    <cellStyle name="Entrée 2 3 4 3 2" xfId="7850" xr:uid="{00000000-0005-0000-0000-0000863C0000}"/>
    <cellStyle name="Entrée 2 3 4 3 2 2" xfId="28322" xr:uid="{00000000-0005-0000-0000-0000873C0000}"/>
    <cellStyle name="Entrée 2 3 4 3 3" xfId="7851" xr:uid="{00000000-0005-0000-0000-0000883C0000}"/>
    <cellStyle name="Entrée 2 3 4 3 3 2" xfId="28323" xr:uid="{00000000-0005-0000-0000-0000893C0000}"/>
    <cellStyle name="Entrée 2 3 4 3 4" xfId="7852" xr:uid="{00000000-0005-0000-0000-00008A3C0000}"/>
    <cellStyle name="Entrée 2 3 4 3 4 2" xfId="28324" xr:uid="{00000000-0005-0000-0000-00008B3C0000}"/>
    <cellStyle name="Entrée 2 3 4 3 5" xfId="7853" xr:uid="{00000000-0005-0000-0000-00008C3C0000}"/>
    <cellStyle name="Entrée 2 3 4 3 5 2" xfId="28325" xr:uid="{00000000-0005-0000-0000-00008D3C0000}"/>
    <cellStyle name="Entrée 2 3 4 3 6" xfId="7854" xr:uid="{00000000-0005-0000-0000-00008E3C0000}"/>
    <cellStyle name="Entrée 2 3 4 3 6 2" xfId="28326" xr:uid="{00000000-0005-0000-0000-00008F3C0000}"/>
    <cellStyle name="Entrée 2 3 4 3 7" xfId="7855" xr:uid="{00000000-0005-0000-0000-0000903C0000}"/>
    <cellStyle name="Entrée 2 3 4 3 7 2" xfId="28327" xr:uid="{00000000-0005-0000-0000-0000913C0000}"/>
    <cellStyle name="Entrée 2 3 4 3 8" xfId="28321" xr:uid="{00000000-0005-0000-0000-0000923C0000}"/>
    <cellStyle name="Entrée 2 3 4 4" xfId="7856" xr:uid="{00000000-0005-0000-0000-0000933C0000}"/>
    <cellStyle name="Entrée 2 3 4 4 2" xfId="7857" xr:uid="{00000000-0005-0000-0000-0000943C0000}"/>
    <cellStyle name="Entrée 2 3 4 4 2 2" xfId="28329" xr:uid="{00000000-0005-0000-0000-0000953C0000}"/>
    <cellStyle name="Entrée 2 3 4 4 3" xfId="28328" xr:uid="{00000000-0005-0000-0000-0000963C0000}"/>
    <cellStyle name="Entrée 2 3 4 5" xfId="7858" xr:uid="{00000000-0005-0000-0000-0000973C0000}"/>
    <cellStyle name="Entrée 2 3 4 5 2" xfId="28330" xr:uid="{00000000-0005-0000-0000-0000983C0000}"/>
    <cellStyle name="Entrée 2 3 4 6" xfId="7859" xr:uid="{00000000-0005-0000-0000-0000993C0000}"/>
    <cellStyle name="Entrée 2 3 4 6 2" xfId="28331" xr:uid="{00000000-0005-0000-0000-00009A3C0000}"/>
    <cellStyle name="Entrée 2 3 4 7" xfId="7860" xr:uid="{00000000-0005-0000-0000-00009B3C0000}"/>
    <cellStyle name="Entrée 2 3 4 7 2" xfId="28332" xr:uid="{00000000-0005-0000-0000-00009C3C0000}"/>
    <cellStyle name="Entrée 2 3 4 8" xfId="7861" xr:uid="{00000000-0005-0000-0000-00009D3C0000}"/>
    <cellStyle name="Entrée 2 3 4 8 2" xfId="28333" xr:uid="{00000000-0005-0000-0000-00009E3C0000}"/>
    <cellStyle name="Entrée 2 3 4 9" xfId="7862" xr:uid="{00000000-0005-0000-0000-00009F3C0000}"/>
    <cellStyle name="Entrée 2 3 4 9 2" xfId="28334" xr:uid="{00000000-0005-0000-0000-0000A03C0000}"/>
    <cellStyle name="Entrée 2 3 5" xfId="7863" xr:uid="{00000000-0005-0000-0000-0000A13C0000}"/>
    <cellStyle name="Entrée 2 3 5 2" xfId="7864" xr:uid="{00000000-0005-0000-0000-0000A23C0000}"/>
    <cellStyle name="Entrée 2 3 5 2 2" xfId="28336" xr:uid="{00000000-0005-0000-0000-0000A33C0000}"/>
    <cellStyle name="Entrée 2 3 5 3" xfId="7865" xr:uid="{00000000-0005-0000-0000-0000A43C0000}"/>
    <cellStyle name="Entrée 2 3 5 3 2" xfId="28337" xr:uid="{00000000-0005-0000-0000-0000A53C0000}"/>
    <cellStyle name="Entrée 2 3 5 4" xfId="7866" xr:uid="{00000000-0005-0000-0000-0000A63C0000}"/>
    <cellStyle name="Entrée 2 3 5 4 2" xfId="28338" xr:uid="{00000000-0005-0000-0000-0000A73C0000}"/>
    <cellStyle name="Entrée 2 3 5 5" xfId="7867" xr:uid="{00000000-0005-0000-0000-0000A83C0000}"/>
    <cellStyle name="Entrée 2 3 5 5 2" xfId="28339" xr:uid="{00000000-0005-0000-0000-0000A93C0000}"/>
    <cellStyle name="Entrée 2 3 5 6" xfId="7868" xr:uid="{00000000-0005-0000-0000-0000AA3C0000}"/>
    <cellStyle name="Entrée 2 3 5 6 2" xfId="28340" xr:uid="{00000000-0005-0000-0000-0000AB3C0000}"/>
    <cellStyle name="Entrée 2 3 5 7" xfId="7869" xr:uid="{00000000-0005-0000-0000-0000AC3C0000}"/>
    <cellStyle name="Entrée 2 3 5 7 2" xfId="28341" xr:uid="{00000000-0005-0000-0000-0000AD3C0000}"/>
    <cellStyle name="Entrée 2 3 5 8" xfId="7870" xr:uid="{00000000-0005-0000-0000-0000AE3C0000}"/>
    <cellStyle name="Entrée 2 3 5 8 2" xfId="28342" xr:uid="{00000000-0005-0000-0000-0000AF3C0000}"/>
    <cellStyle name="Entrée 2 3 5 9" xfId="28335" xr:uid="{00000000-0005-0000-0000-0000B03C0000}"/>
    <cellStyle name="Entrée 2 3 6" xfId="7871" xr:uid="{00000000-0005-0000-0000-0000B13C0000}"/>
    <cellStyle name="Entrée 2 3 6 2" xfId="7872" xr:uid="{00000000-0005-0000-0000-0000B23C0000}"/>
    <cellStyle name="Entrée 2 3 6 2 2" xfId="28344" xr:uid="{00000000-0005-0000-0000-0000B33C0000}"/>
    <cellStyle name="Entrée 2 3 6 3" xfId="7873" xr:uid="{00000000-0005-0000-0000-0000B43C0000}"/>
    <cellStyle name="Entrée 2 3 6 3 2" xfId="28345" xr:uid="{00000000-0005-0000-0000-0000B53C0000}"/>
    <cellStyle name="Entrée 2 3 6 4" xfId="7874" xr:uid="{00000000-0005-0000-0000-0000B63C0000}"/>
    <cellStyle name="Entrée 2 3 6 4 2" xfId="28346" xr:uid="{00000000-0005-0000-0000-0000B73C0000}"/>
    <cellStyle name="Entrée 2 3 6 5" xfId="7875" xr:uid="{00000000-0005-0000-0000-0000B83C0000}"/>
    <cellStyle name="Entrée 2 3 6 5 2" xfId="28347" xr:uid="{00000000-0005-0000-0000-0000B93C0000}"/>
    <cellStyle name="Entrée 2 3 6 6" xfId="7876" xr:uid="{00000000-0005-0000-0000-0000BA3C0000}"/>
    <cellStyle name="Entrée 2 3 6 6 2" xfId="28348" xr:uid="{00000000-0005-0000-0000-0000BB3C0000}"/>
    <cellStyle name="Entrée 2 3 6 7" xfId="7877" xr:uid="{00000000-0005-0000-0000-0000BC3C0000}"/>
    <cellStyle name="Entrée 2 3 6 7 2" xfId="28349" xr:uid="{00000000-0005-0000-0000-0000BD3C0000}"/>
    <cellStyle name="Entrée 2 3 6 8" xfId="28343" xr:uid="{00000000-0005-0000-0000-0000BE3C0000}"/>
    <cellStyle name="Entrée 2 3 7" xfId="7878" xr:uid="{00000000-0005-0000-0000-0000BF3C0000}"/>
    <cellStyle name="Entrée 2 3 7 2" xfId="7879" xr:uid="{00000000-0005-0000-0000-0000C03C0000}"/>
    <cellStyle name="Entrée 2 3 7 2 2" xfId="28351" xr:uid="{00000000-0005-0000-0000-0000C13C0000}"/>
    <cellStyle name="Entrée 2 3 7 3" xfId="28350" xr:uid="{00000000-0005-0000-0000-0000C23C0000}"/>
    <cellStyle name="Entrée 2 3 8" xfId="7880" xr:uid="{00000000-0005-0000-0000-0000C33C0000}"/>
    <cellStyle name="Entrée 2 3 8 2" xfId="28352" xr:uid="{00000000-0005-0000-0000-0000C43C0000}"/>
    <cellStyle name="Entrée 2 3 9" xfId="7881" xr:uid="{00000000-0005-0000-0000-0000C53C0000}"/>
    <cellStyle name="Entrée 2 3 9 2" xfId="28353" xr:uid="{00000000-0005-0000-0000-0000C63C0000}"/>
    <cellStyle name="Entrée 2 4" xfId="7882" xr:uid="{00000000-0005-0000-0000-0000C73C0000}"/>
    <cellStyle name="Entrée 2 4 10" xfId="7883" xr:uid="{00000000-0005-0000-0000-0000C83C0000}"/>
    <cellStyle name="Entrée 2 4 10 2" xfId="28354" xr:uid="{00000000-0005-0000-0000-0000C93C0000}"/>
    <cellStyle name="Entrée 2 4 11" xfId="20502" xr:uid="{00000000-0005-0000-0000-0000CA3C0000}"/>
    <cellStyle name="Entrée 2 4 2" xfId="7884" xr:uid="{00000000-0005-0000-0000-0000CB3C0000}"/>
    <cellStyle name="Entrée 2 4 2 2" xfId="7885" xr:uid="{00000000-0005-0000-0000-0000CC3C0000}"/>
    <cellStyle name="Entrée 2 4 2 2 2" xfId="28356" xr:uid="{00000000-0005-0000-0000-0000CD3C0000}"/>
    <cellStyle name="Entrée 2 4 2 3" xfId="7886" xr:uid="{00000000-0005-0000-0000-0000CE3C0000}"/>
    <cellStyle name="Entrée 2 4 2 3 2" xfId="28357" xr:uid="{00000000-0005-0000-0000-0000CF3C0000}"/>
    <cellStyle name="Entrée 2 4 2 4" xfId="7887" xr:uid="{00000000-0005-0000-0000-0000D03C0000}"/>
    <cellStyle name="Entrée 2 4 2 4 2" xfId="28358" xr:uid="{00000000-0005-0000-0000-0000D13C0000}"/>
    <cellStyle name="Entrée 2 4 2 5" xfId="7888" xr:uid="{00000000-0005-0000-0000-0000D23C0000}"/>
    <cellStyle name="Entrée 2 4 2 5 2" xfId="28359" xr:uid="{00000000-0005-0000-0000-0000D33C0000}"/>
    <cellStyle name="Entrée 2 4 2 6" xfId="7889" xr:uid="{00000000-0005-0000-0000-0000D43C0000}"/>
    <cellStyle name="Entrée 2 4 2 6 2" xfId="28360" xr:uid="{00000000-0005-0000-0000-0000D53C0000}"/>
    <cellStyle name="Entrée 2 4 2 7" xfId="7890" xr:uid="{00000000-0005-0000-0000-0000D63C0000}"/>
    <cellStyle name="Entrée 2 4 2 7 2" xfId="28361" xr:uid="{00000000-0005-0000-0000-0000D73C0000}"/>
    <cellStyle name="Entrée 2 4 2 8" xfId="7891" xr:uid="{00000000-0005-0000-0000-0000D83C0000}"/>
    <cellStyle name="Entrée 2 4 2 8 2" xfId="28362" xr:uid="{00000000-0005-0000-0000-0000D93C0000}"/>
    <cellStyle name="Entrée 2 4 2 9" xfId="28355" xr:uid="{00000000-0005-0000-0000-0000DA3C0000}"/>
    <cellStyle name="Entrée 2 4 3" xfId="7892" xr:uid="{00000000-0005-0000-0000-0000DB3C0000}"/>
    <cellStyle name="Entrée 2 4 3 2" xfId="7893" xr:uid="{00000000-0005-0000-0000-0000DC3C0000}"/>
    <cellStyle name="Entrée 2 4 3 2 2" xfId="28364" xr:uid="{00000000-0005-0000-0000-0000DD3C0000}"/>
    <cellStyle name="Entrée 2 4 3 3" xfId="7894" xr:uid="{00000000-0005-0000-0000-0000DE3C0000}"/>
    <cellStyle name="Entrée 2 4 3 3 2" xfId="28365" xr:uid="{00000000-0005-0000-0000-0000DF3C0000}"/>
    <cellStyle name="Entrée 2 4 3 4" xfId="7895" xr:uid="{00000000-0005-0000-0000-0000E03C0000}"/>
    <cellStyle name="Entrée 2 4 3 4 2" xfId="28366" xr:uid="{00000000-0005-0000-0000-0000E13C0000}"/>
    <cellStyle name="Entrée 2 4 3 5" xfId="7896" xr:uid="{00000000-0005-0000-0000-0000E23C0000}"/>
    <cellStyle name="Entrée 2 4 3 5 2" xfId="28367" xr:uid="{00000000-0005-0000-0000-0000E33C0000}"/>
    <cellStyle name="Entrée 2 4 3 6" xfId="7897" xr:uid="{00000000-0005-0000-0000-0000E43C0000}"/>
    <cellStyle name="Entrée 2 4 3 6 2" xfId="28368" xr:uid="{00000000-0005-0000-0000-0000E53C0000}"/>
    <cellStyle name="Entrée 2 4 3 7" xfId="7898" xr:uid="{00000000-0005-0000-0000-0000E63C0000}"/>
    <cellStyle name="Entrée 2 4 3 7 2" xfId="28369" xr:uid="{00000000-0005-0000-0000-0000E73C0000}"/>
    <cellStyle name="Entrée 2 4 3 8" xfId="28363" xr:uid="{00000000-0005-0000-0000-0000E83C0000}"/>
    <cellStyle name="Entrée 2 4 4" xfId="7899" xr:uid="{00000000-0005-0000-0000-0000E93C0000}"/>
    <cellStyle name="Entrée 2 4 4 2" xfId="7900" xr:uid="{00000000-0005-0000-0000-0000EA3C0000}"/>
    <cellStyle name="Entrée 2 4 4 2 2" xfId="28371" xr:uid="{00000000-0005-0000-0000-0000EB3C0000}"/>
    <cellStyle name="Entrée 2 4 4 3" xfId="28370" xr:uid="{00000000-0005-0000-0000-0000EC3C0000}"/>
    <cellStyle name="Entrée 2 4 5" xfId="7901" xr:uid="{00000000-0005-0000-0000-0000ED3C0000}"/>
    <cellStyle name="Entrée 2 4 5 2" xfId="28372" xr:uid="{00000000-0005-0000-0000-0000EE3C0000}"/>
    <cellStyle name="Entrée 2 4 6" xfId="7902" xr:uid="{00000000-0005-0000-0000-0000EF3C0000}"/>
    <cellStyle name="Entrée 2 4 6 2" xfId="28373" xr:uid="{00000000-0005-0000-0000-0000F03C0000}"/>
    <cellStyle name="Entrée 2 4 7" xfId="7903" xr:uid="{00000000-0005-0000-0000-0000F13C0000}"/>
    <cellStyle name="Entrée 2 4 7 2" xfId="28374" xr:uid="{00000000-0005-0000-0000-0000F23C0000}"/>
    <cellStyle name="Entrée 2 4 8" xfId="7904" xr:uid="{00000000-0005-0000-0000-0000F33C0000}"/>
    <cellStyle name="Entrée 2 4 8 2" xfId="28375" xr:uid="{00000000-0005-0000-0000-0000F43C0000}"/>
    <cellStyle name="Entrée 2 4 9" xfId="7905" xr:uid="{00000000-0005-0000-0000-0000F53C0000}"/>
    <cellStyle name="Entrée 2 4 9 2" xfId="28376" xr:uid="{00000000-0005-0000-0000-0000F63C0000}"/>
    <cellStyle name="Entrée 2 5" xfId="7906" xr:uid="{00000000-0005-0000-0000-0000F73C0000}"/>
    <cellStyle name="Entrée 2 5 10" xfId="7907" xr:uid="{00000000-0005-0000-0000-0000F83C0000}"/>
    <cellStyle name="Entrée 2 5 10 2" xfId="28377" xr:uid="{00000000-0005-0000-0000-0000F93C0000}"/>
    <cellStyle name="Entrée 2 5 11" xfId="20503" xr:uid="{00000000-0005-0000-0000-0000FA3C0000}"/>
    <cellStyle name="Entrée 2 5 2" xfId="7908" xr:uid="{00000000-0005-0000-0000-0000FB3C0000}"/>
    <cellStyle name="Entrée 2 5 2 2" xfId="7909" xr:uid="{00000000-0005-0000-0000-0000FC3C0000}"/>
    <cellStyle name="Entrée 2 5 2 2 2" xfId="28379" xr:uid="{00000000-0005-0000-0000-0000FD3C0000}"/>
    <cellStyle name="Entrée 2 5 2 3" xfId="7910" xr:uid="{00000000-0005-0000-0000-0000FE3C0000}"/>
    <cellStyle name="Entrée 2 5 2 3 2" xfId="28380" xr:uid="{00000000-0005-0000-0000-0000FF3C0000}"/>
    <cellStyle name="Entrée 2 5 2 4" xfId="7911" xr:uid="{00000000-0005-0000-0000-0000003D0000}"/>
    <cellStyle name="Entrée 2 5 2 4 2" xfId="28381" xr:uid="{00000000-0005-0000-0000-0000013D0000}"/>
    <cellStyle name="Entrée 2 5 2 5" xfId="7912" xr:uid="{00000000-0005-0000-0000-0000023D0000}"/>
    <cellStyle name="Entrée 2 5 2 5 2" xfId="28382" xr:uid="{00000000-0005-0000-0000-0000033D0000}"/>
    <cellStyle name="Entrée 2 5 2 6" xfId="7913" xr:uid="{00000000-0005-0000-0000-0000043D0000}"/>
    <cellStyle name="Entrée 2 5 2 6 2" xfId="28383" xr:uid="{00000000-0005-0000-0000-0000053D0000}"/>
    <cellStyle name="Entrée 2 5 2 7" xfId="7914" xr:uid="{00000000-0005-0000-0000-0000063D0000}"/>
    <cellStyle name="Entrée 2 5 2 7 2" xfId="28384" xr:uid="{00000000-0005-0000-0000-0000073D0000}"/>
    <cellStyle name="Entrée 2 5 2 8" xfId="7915" xr:uid="{00000000-0005-0000-0000-0000083D0000}"/>
    <cellStyle name="Entrée 2 5 2 8 2" xfId="28385" xr:uid="{00000000-0005-0000-0000-0000093D0000}"/>
    <cellStyle name="Entrée 2 5 2 9" xfId="28378" xr:uid="{00000000-0005-0000-0000-00000A3D0000}"/>
    <cellStyle name="Entrée 2 5 3" xfId="7916" xr:uid="{00000000-0005-0000-0000-00000B3D0000}"/>
    <cellStyle name="Entrée 2 5 3 2" xfId="7917" xr:uid="{00000000-0005-0000-0000-00000C3D0000}"/>
    <cellStyle name="Entrée 2 5 3 2 2" xfId="28387" xr:uid="{00000000-0005-0000-0000-00000D3D0000}"/>
    <cellStyle name="Entrée 2 5 3 3" xfId="7918" xr:uid="{00000000-0005-0000-0000-00000E3D0000}"/>
    <cellStyle name="Entrée 2 5 3 3 2" xfId="28388" xr:uid="{00000000-0005-0000-0000-00000F3D0000}"/>
    <cellStyle name="Entrée 2 5 3 4" xfId="7919" xr:uid="{00000000-0005-0000-0000-0000103D0000}"/>
    <cellStyle name="Entrée 2 5 3 4 2" xfId="28389" xr:uid="{00000000-0005-0000-0000-0000113D0000}"/>
    <cellStyle name="Entrée 2 5 3 5" xfId="7920" xr:uid="{00000000-0005-0000-0000-0000123D0000}"/>
    <cellStyle name="Entrée 2 5 3 5 2" xfId="28390" xr:uid="{00000000-0005-0000-0000-0000133D0000}"/>
    <cellStyle name="Entrée 2 5 3 6" xfId="7921" xr:uid="{00000000-0005-0000-0000-0000143D0000}"/>
    <cellStyle name="Entrée 2 5 3 6 2" xfId="28391" xr:uid="{00000000-0005-0000-0000-0000153D0000}"/>
    <cellStyle name="Entrée 2 5 3 7" xfId="7922" xr:uid="{00000000-0005-0000-0000-0000163D0000}"/>
    <cellStyle name="Entrée 2 5 3 7 2" xfId="28392" xr:uid="{00000000-0005-0000-0000-0000173D0000}"/>
    <cellStyle name="Entrée 2 5 3 8" xfId="28386" xr:uid="{00000000-0005-0000-0000-0000183D0000}"/>
    <cellStyle name="Entrée 2 5 4" xfId="7923" xr:uid="{00000000-0005-0000-0000-0000193D0000}"/>
    <cellStyle name="Entrée 2 5 4 2" xfId="7924" xr:uid="{00000000-0005-0000-0000-00001A3D0000}"/>
    <cellStyle name="Entrée 2 5 4 2 2" xfId="28394" xr:uid="{00000000-0005-0000-0000-00001B3D0000}"/>
    <cellStyle name="Entrée 2 5 4 3" xfId="28393" xr:uid="{00000000-0005-0000-0000-00001C3D0000}"/>
    <cellStyle name="Entrée 2 5 5" xfId="7925" xr:uid="{00000000-0005-0000-0000-00001D3D0000}"/>
    <cellStyle name="Entrée 2 5 5 2" xfId="28395" xr:uid="{00000000-0005-0000-0000-00001E3D0000}"/>
    <cellStyle name="Entrée 2 5 6" xfId="7926" xr:uid="{00000000-0005-0000-0000-00001F3D0000}"/>
    <cellStyle name="Entrée 2 5 6 2" xfId="28396" xr:uid="{00000000-0005-0000-0000-0000203D0000}"/>
    <cellStyle name="Entrée 2 5 7" xfId="7927" xr:uid="{00000000-0005-0000-0000-0000213D0000}"/>
    <cellStyle name="Entrée 2 5 7 2" xfId="28397" xr:uid="{00000000-0005-0000-0000-0000223D0000}"/>
    <cellStyle name="Entrée 2 5 8" xfId="7928" xr:uid="{00000000-0005-0000-0000-0000233D0000}"/>
    <cellStyle name="Entrée 2 5 8 2" xfId="28398" xr:uid="{00000000-0005-0000-0000-0000243D0000}"/>
    <cellStyle name="Entrée 2 5 9" xfId="7929" xr:uid="{00000000-0005-0000-0000-0000253D0000}"/>
    <cellStyle name="Entrée 2 5 9 2" xfId="28399" xr:uid="{00000000-0005-0000-0000-0000263D0000}"/>
    <cellStyle name="Entrée 2 6" xfId="7930" xr:uid="{00000000-0005-0000-0000-0000273D0000}"/>
    <cellStyle name="Entrée 2 6 10" xfId="7931" xr:uid="{00000000-0005-0000-0000-0000283D0000}"/>
    <cellStyle name="Entrée 2 6 10 2" xfId="28400" xr:uid="{00000000-0005-0000-0000-0000293D0000}"/>
    <cellStyle name="Entrée 2 6 11" xfId="20504" xr:uid="{00000000-0005-0000-0000-00002A3D0000}"/>
    <cellStyle name="Entrée 2 6 2" xfId="7932" xr:uid="{00000000-0005-0000-0000-00002B3D0000}"/>
    <cellStyle name="Entrée 2 6 2 2" xfId="7933" xr:uid="{00000000-0005-0000-0000-00002C3D0000}"/>
    <cellStyle name="Entrée 2 6 2 2 2" xfId="28402" xr:uid="{00000000-0005-0000-0000-00002D3D0000}"/>
    <cellStyle name="Entrée 2 6 2 3" xfId="7934" xr:uid="{00000000-0005-0000-0000-00002E3D0000}"/>
    <cellStyle name="Entrée 2 6 2 3 2" xfId="28403" xr:uid="{00000000-0005-0000-0000-00002F3D0000}"/>
    <cellStyle name="Entrée 2 6 2 4" xfId="7935" xr:uid="{00000000-0005-0000-0000-0000303D0000}"/>
    <cellStyle name="Entrée 2 6 2 4 2" xfId="28404" xr:uid="{00000000-0005-0000-0000-0000313D0000}"/>
    <cellStyle name="Entrée 2 6 2 5" xfId="7936" xr:uid="{00000000-0005-0000-0000-0000323D0000}"/>
    <cellStyle name="Entrée 2 6 2 5 2" xfId="28405" xr:uid="{00000000-0005-0000-0000-0000333D0000}"/>
    <cellStyle name="Entrée 2 6 2 6" xfId="7937" xr:uid="{00000000-0005-0000-0000-0000343D0000}"/>
    <cellStyle name="Entrée 2 6 2 6 2" xfId="28406" xr:uid="{00000000-0005-0000-0000-0000353D0000}"/>
    <cellStyle name="Entrée 2 6 2 7" xfId="7938" xr:uid="{00000000-0005-0000-0000-0000363D0000}"/>
    <cellStyle name="Entrée 2 6 2 7 2" xfId="28407" xr:uid="{00000000-0005-0000-0000-0000373D0000}"/>
    <cellStyle name="Entrée 2 6 2 8" xfId="7939" xr:uid="{00000000-0005-0000-0000-0000383D0000}"/>
    <cellStyle name="Entrée 2 6 2 8 2" xfId="28408" xr:uid="{00000000-0005-0000-0000-0000393D0000}"/>
    <cellStyle name="Entrée 2 6 2 9" xfId="28401" xr:uid="{00000000-0005-0000-0000-00003A3D0000}"/>
    <cellStyle name="Entrée 2 6 3" xfId="7940" xr:uid="{00000000-0005-0000-0000-00003B3D0000}"/>
    <cellStyle name="Entrée 2 6 3 2" xfId="7941" xr:uid="{00000000-0005-0000-0000-00003C3D0000}"/>
    <cellStyle name="Entrée 2 6 3 2 2" xfId="28410" xr:uid="{00000000-0005-0000-0000-00003D3D0000}"/>
    <cellStyle name="Entrée 2 6 3 3" xfId="7942" xr:uid="{00000000-0005-0000-0000-00003E3D0000}"/>
    <cellStyle name="Entrée 2 6 3 3 2" xfId="28411" xr:uid="{00000000-0005-0000-0000-00003F3D0000}"/>
    <cellStyle name="Entrée 2 6 3 4" xfId="7943" xr:uid="{00000000-0005-0000-0000-0000403D0000}"/>
    <cellStyle name="Entrée 2 6 3 4 2" xfId="28412" xr:uid="{00000000-0005-0000-0000-0000413D0000}"/>
    <cellStyle name="Entrée 2 6 3 5" xfId="7944" xr:uid="{00000000-0005-0000-0000-0000423D0000}"/>
    <cellStyle name="Entrée 2 6 3 5 2" xfId="28413" xr:uid="{00000000-0005-0000-0000-0000433D0000}"/>
    <cellStyle name="Entrée 2 6 3 6" xfId="7945" xr:uid="{00000000-0005-0000-0000-0000443D0000}"/>
    <cellStyle name="Entrée 2 6 3 6 2" xfId="28414" xr:uid="{00000000-0005-0000-0000-0000453D0000}"/>
    <cellStyle name="Entrée 2 6 3 7" xfId="7946" xr:uid="{00000000-0005-0000-0000-0000463D0000}"/>
    <cellStyle name="Entrée 2 6 3 7 2" xfId="28415" xr:uid="{00000000-0005-0000-0000-0000473D0000}"/>
    <cellStyle name="Entrée 2 6 3 8" xfId="28409" xr:uid="{00000000-0005-0000-0000-0000483D0000}"/>
    <cellStyle name="Entrée 2 6 4" xfId="7947" xr:uid="{00000000-0005-0000-0000-0000493D0000}"/>
    <cellStyle name="Entrée 2 6 4 2" xfId="7948" xr:uid="{00000000-0005-0000-0000-00004A3D0000}"/>
    <cellStyle name="Entrée 2 6 4 2 2" xfId="28417" xr:uid="{00000000-0005-0000-0000-00004B3D0000}"/>
    <cellStyle name="Entrée 2 6 4 3" xfId="28416" xr:uid="{00000000-0005-0000-0000-00004C3D0000}"/>
    <cellStyle name="Entrée 2 6 5" xfId="7949" xr:uid="{00000000-0005-0000-0000-00004D3D0000}"/>
    <cellStyle name="Entrée 2 6 5 2" xfId="28418" xr:uid="{00000000-0005-0000-0000-00004E3D0000}"/>
    <cellStyle name="Entrée 2 6 6" xfId="7950" xr:uid="{00000000-0005-0000-0000-00004F3D0000}"/>
    <cellStyle name="Entrée 2 6 6 2" xfId="28419" xr:uid="{00000000-0005-0000-0000-0000503D0000}"/>
    <cellStyle name="Entrée 2 6 7" xfId="7951" xr:uid="{00000000-0005-0000-0000-0000513D0000}"/>
    <cellStyle name="Entrée 2 6 7 2" xfId="28420" xr:uid="{00000000-0005-0000-0000-0000523D0000}"/>
    <cellStyle name="Entrée 2 6 8" xfId="7952" xr:uid="{00000000-0005-0000-0000-0000533D0000}"/>
    <cellStyle name="Entrée 2 6 8 2" xfId="28421" xr:uid="{00000000-0005-0000-0000-0000543D0000}"/>
    <cellStyle name="Entrée 2 6 9" xfId="7953" xr:uid="{00000000-0005-0000-0000-0000553D0000}"/>
    <cellStyle name="Entrée 2 6 9 2" xfId="28422" xr:uid="{00000000-0005-0000-0000-0000563D0000}"/>
    <cellStyle name="Entrée 2 7" xfId="7954" xr:uid="{00000000-0005-0000-0000-0000573D0000}"/>
    <cellStyle name="Entrée 2 7 10" xfId="7955" xr:uid="{00000000-0005-0000-0000-0000583D0000}"/>
    <cellStyle name="Entrée 2 7 10 2" xfId="28424" xr:uid="{00000000-0005-0000-0000-0000593D0000}"/>
    <cellStyle name="Entrée 2 7 11" xfId="28423" xr:uid="{00000000-0005-0000-0000-00005A3D0000}"/>
    <cellStyle name="Entrée 2 7 2" xfId="7956" xr:uid="{00000000-0005-0000-0000-00005B3D0000}"/>
    <cellStyle name="Entrée 2 7 2 2" xfId="7957" xr:uid="{00000000-0005-0000-0000-00005C3D0000}"/>
    <cellStyle name="Entrée 2 7 2 2 2" xfId="28426" xr:uid="{00000000-0005-0000-0000-00005D3D0000}"/>
    <cellStyle name="Entrée 2 7 2 3" xfId="7958" xr:uid="{00000000-0005-0000-0000-00005E3D0000}"/>
    <cellStyle name="Entrée 2 7 2 3 2" xfId="28427" xr:uid="{00000000-0005-0000-0000-00005F3D0000}"/>
    <cellStyle name="Entrée 2 7 2 4" xfId="7959" xr:uid="{00000000-0005-0000-0000-0000603D0000}"/>
    <cellStyle name="Entrée 2 7 2 4 2" xfId="28428" xr:uid="{00000000-0005-0000-0000-0000613D0000}"/>
    <cellStyle name="Entrée 2 7 2 5" xfId="7960" xr:uid="{00000000-0005-0000-0000-0000623D0000}"/>
    <cellStyle name="Entrée 2 7 2 5 2" xfId="28429" xr:uid="{00000000-0005-0000-0000-0000633D0000}"/>
    <cellStyle name="Entrée 2 7 2 6" xfId="7961" xr:uid="{00000000-0005-0000-0000-0000643D0000}"/>
    <cellStyle name="Entrée 2 7 2 6 2" xfId="28430" xr:uid="{00000000-0005-0000-0000-0000653D0000}"/>
    <cellStyle name="Entrée 2 7 2 7" xfId="7962" xr:uid="{00000000-0005-0000-0000-0000663D0000}"/>
    <cellStyle name="Entrée 2 7 2 7 2" xfId="28431" xr:uid="{00000000-0005-0000-0000-0000673D0000}"/>
    <cellStyle name="Entrée 2 7 2 8" xfId="7963" xr:uid="{00000000-0005-0000-0000-0000683D0000}"/>
    <cellStyle name="Entrée 2 7 2 8 2" xfId="28432" xr:uid="{00000000-0005-0000-0000-0000693D0000}"/>
    <cellStyle name="Entrée 2 7 2 9" xfId="28425" xr:uid="{00000000-0005-0000-0000-00006A3D0000}"/>
    <cellStyle name="Entrée 2 7 3" xfId="7964" xr:uid="{00000000-0005-0000-0000-00006B3D0000}"/>
    <cellStyle name="Entrée 2 7 3 2" xfId="7965" xr:uid="{00000000-0005-0000-0000-00006C3D0000}"/>
    <cellStyle name="Entrée 2 7 3 2 2" xfId="28434" xr:uid="{00000000-0005-0000-0000-00006D3D0000}"/>
    <cellStyle name="Entrée 2 7 3 3" xfId="7966" xr:uid="{00000000-0005-0000-0000-00006E3D0000}"/>
    <cellStyle name="Entrée 2 7 3 3 2" xfId="28435" xr:uid="{00000000-0005-0000-0000-00006F3D0000}"/>
    <cellStyle name="Entrée 2 7 3 4" xfId="7967" xr:uid="{00000000-0005-0000-0000-0000703D0000}"/>
    <cellStyle name="Entrée 2 7 3 4 2" xfId="28436" xr:uid="{00000000-0005-0000-0000-0000713D0000}"/>
    <cellStyle name="Entrée 2 7 3 5" xfId="7968" xr:uid="{00000000-0005-0000-0000-0000723D0000}"/>
    <cellStyle name="Entrée 2 7 3 5 2" xfId="28437" xr:uid="{00000000-0005-0000-0000-0000733D0000}"/>
    <cellStyle name="Entrée 2 7 3 6" xfId="7969" xr:uid="{00000000-0005-0000-0000-0000743D0000}"/>
    <cellStyle name="Entrée 2 7 3 6 2" xfId="28438" xr:uid="{00000000-0005-0000-0000-0000753D0000}"/>
    <cellStyle name="Entrée 2 7 3 7" xfId="7970" xr:uid="{00000000-0005-0000-0000-0000763D0000}"/>
    <cellStyle name="Entrée 2 7 3 7 2" xfId="28439" xr:uid="{00000000-0005-0000-0000-0000773D0000}"/>
    <cellStyle name="Entrée 2 7 3 8" xfId="28433" xr:uid="{00000000-0005-0000-0000-0000783D0000}"/>
    <cellStyle name="Entrée 2 7 4" xfId="7971" xr:uid="{00000000-0005-0000-0000-0000793D0000}"/>
    <cellStyle name="Entrée 2 7 4 2" xfId="7972" xr:uid="{00000000-0005-0000-0000-00007A3D0000}"/>
    <cellStyle name="Entrée 2 7 4 2 2" xfId="28441" xr:uid="{00000000-0005-0000-0000-00007B3D0000}"/>
    <cellStyle name="Entrée 2 7 4 3" xfId="28440" xr:uid="{00000000-0005-0000-0000-00007C3D0000}"/>
    <cellStyle name="Entrée 2 7 5" xfId="7973" xr:uid="{00000000-0005-0000-0000-00007D3D0000}"/>
    <cellStyle name="Entrée 2 7 5 2" xfId="28442" xr:uid="{00000000-0005-0000-0000-00007E3D0000}"/>
    <cellStyle name="Entrée 2 7 6" xfId="7974" xr:uid="{00000000-0005-0000-0000-00007F3D0000}"/>
    <cellStyle name="Entrée 2 7 6 2" xfId="28443" xr:uid="{00000000-0005-0000-0000-0000803D0000}"/>
    <cellStyle name="Entrée 2 7 7" xfId="7975" xr:uid="{00000000-0005-0000-0000-0000813D0000}"/>
    <cellStyle name="Entrée 2 7 7 2" xfId="28444" xr:uid="{00000000-0005-0000-0000-0000823D0000}"/>
    <cellStyle name="Entrée 2 7 8" xfId="7976" xr:uid="{00000000-0005-0000-0000-0000833D0000}"/>
    <cellStyle name="Entrée 2 7 8 2" xfId="28445" xr:uid="{00000000-0005-0000-0000-0000843D0000}"/>
    <cellStyle name="Entrée 2 7 9" xfId="7977" xr:uid="{00000000-0005-0000-0000-0000853D0000}"/>
    <cellStyle name="Entrée 2 7 9 2" xfId="28446" xr:uid="{00000000-0005-0000-0000-0000863D0000}"/>
    <cellStyle name="Entrée 2 8" xfId="7978" xr:uid="{00000000-0005-0000-0000-0000873D0000}"/>
    <cellStyle name="Entrée 2 8 10" xfId="7979" xr:uid="{00000000-0005-0000-0000-0000883D0000}"/>
    <cellStyle name="Entrée 2 8 10 2" xfId="28448" xr:uid="{00000000-0005-0000-0000-0000893D0000}"/>
    <cellStyle name="Entrée 2 8 11" xfId="28447" xr:uid="{00000000-0005-0000-0000-00008A3D0000}"/>
    <cellStyle name="Entrée 2 8 2" xfId="7980" xr:uid="{00000000-0005-0000-0000-00008B3D0000}"/>
    <cellStyle name="Entrée 2 8 2 2" xfId="7981" xr:uid="{00000000-0005-0000-0000-00008C3D0000}"/>
    <cellStyle name="Entrée 2 8 2 2 2" xfId="28450" xr:uid="{00000000-0005-0000-0000-00008D3D0000}"/>
    <cellStyle name="Entrée 2 8 2 3" xfId="7982" xr:uid="{00000000-0005-0000-0000-00008E3D0000}"/>
    <cellStyle name="Entrée 2 8 2 3 2" xfId="28451" xr:uid="{00000000-0005-0000-0000-00008F3D0000}"/>
    <cellStyle name="Entrée 2 8 2 4" xfId="7983" xr:uid="{00000000-0005-0000-0000-0000903D0000}"/>
    <cellStyle name="Entrée 2 8 2 4 2" xfId="28452" xr:uid="{00000000-0005-0000-0000-0000913D0000}"/>
    <cellStyle name="Entrée 2 8 2 5" xfId="7984" xr:uid="{00000000-0005-0000-0000-0000923D0000}"/>
    <cellStyle name="Entrée 2 8 2 5 2" xfId="28453" xr:uid="{00000000-0005-0000-0000-0000933D0000}"/>
    <cellStyle name="Entrée 2 8 2 6" xfId="7985" xr:uid="{00000000-0005-0000-0000-0000943D0000}"/>
    <cellStyle name="Entrée 2 8 2 6 2" xfId="28454" xr:uid="{00000000-0005-0000-0000-0000953D0000}"/>
    <cellStyle name="Entrée 2 8 2 7" xfId="7986" xr:uid="{00000000-0005-0000-0000-0000963D0000}"/>
    <cellStyle name="Entrée 2 8 2 7 2" xfId="28455" xr:uid="{00000000-0005-0000-0000-0000973D0000}"/>
    <cellStyle name="Entrée 2 8 2 8" xfId="7987" xr:uid="{00000000-0005-0000-0000-0000983D0000}"/>
    <cellStyle name="Entrée 2 8 2 8 2" xfId="28456" xr:uid="{00000000-0005-0000-0000-0000993D0000}"/>
    <cellStyle name="Entrée 2 8 2 9" xfId="28449" xr:uid="{00000000-0005-0000-0000-00009A3D0000}"/>
    <cellStyle name="Entrée 2 8 3" xfId="7988" xr:uid="{00000000-0005-0000-0000-00009B3D0000}"/>
    <cellStyle name="Entrée 2 8 3 2" xfId="7989" xr:uid="{00000000-0005-0000-0000-00009C3D0000}"/>
    <cellStyle name="Entrée 2 8 3 2 2" xfId="28458" xr:uid="{00000000-0005-0000-0000-00009D3D0000}"/>
    <cellStyle name="Entrée 2 8 3 3" xfId="7990" xr:uid="{00000000-0005-0000-0000-00009E3D0000}"/>
    <cellStyle name="Entrée 2 8 3 3 2" xfId="28459" xr:uid="{00000000-0005-0000-0000-00009F3D0000}"/>
    <cellStyle name="Entrée 2 8 3 4" xfId="7991" xr:uid="{00000000-0005-0000-0000-0000A03D0000}"/>
    <cellStyle name="Entrée 2 8 3 4 2" xfId="28460" xr:uid="{00000000-0005-0000-0000-0000A13D0000}"/>
    <cellStyle name="Entrée 2 8 3 5" xfId="7992" xr:uid="{00000000-0005-0000-0000-0000A23D0000}"/>
    <cellStyle name="Entrée 2 8 3 5 2" xfId="28461" xr:uid="{00000000-0005-0000-0000-0000A33D0000}"/>
    <cellStyle name="Entrée 2 8 3 6" xfId="7993" xr:uid="{00000000-0005-0000-0000-0000A43D0000}"/>
    <cellStyle name="Entrée 2 8 3 6 2" xfId="28462" xr:uid="{00000000-0005-0000-0000-0000A53D0000}"/>
    <cellStyle name="Entrée 2 8 3 7" xfId="7994" xr:uid="{00000000-0005-0000-0000-0000A63D0000}"/>
    <cellStyle name="Entrée 2 8 3 7 2" xfId="28463" xr:uid="{00000000-0005-0000-0000-0000A73D0000}"/>
    <cellStyle name="Entrée 2 8 3 8" xfId="28457" xr:uid="{00000000-0005-0000-0000-0000A83D0000}"/>
    <cellStyle name="Entrée 2 8 4" xfId="7995" xr:uid="{00000000-0005-0000-0000-0000A93D0000}"/>
    <cellStyle name="Entrée 2 8 4 2" xfId="7996" xr:uid="{00000000-0005-0000-0000-0000AA3D0000}"/>
    <cellStyle name="Entrée 2 8 4 2 2" xfId="28465" xr:uid="{00000000-0005-0000-0000-0000AB3D0000}"/>
    <cellStyle name="Entrée 2 8 4 3" xfId="28464" xr:uid="{00000000-0005-0000-0000-0000AC3D0000}"/>
    <cellStyle name="Entrée 2 8 5" xfId="7997" xr:uid="{00000000-0005-0000-0000-0000AD3D0000}"/>
    <cellStyle name="Entrée 2 8 5 2" xfId="28466" xr:uid="{00000000-0005-0000-0000-0000AE3D0000}"/>
    <cellStyle name="Entrée 2 8 6" xfId="7998" xr:uid="{00000000-0005-0000-0000-0000AF3D0000}"/>
    <cellStyle name="Entrée 2 8 6 2" xfId="28467" xr:uid="{00000000-0005-0000-0000-0000B03D0000}"/>
    <cellStyle name="Entrée 2 8 7" xfId="7999" xr:uid="{00000000-0005-0000-0000-0000B13D0000}"/>
    <cellStyle name="Entrée 2 8 7 2" xfId="28468" xr:uid="{00000000-0005-0000-0000-0000B23D0000}"/>
    <cellStyle name="Entrée 2 8 8" xfId="8000" xr:uid="{00000000-0005-0000-0000-0000B33D0000}"/>
    <cellStyle name="Entrée 2 8 8 2" xfId="28469" xr:uid="{00000000-0005-0000-0000-0000B43D0000}"/>
    <cellStyle name="Entrée 2 8 9" xfId="8001" xr:uid="{00000000-0005-0000-0000-0000B53D0000}"/>
    <cellStyle name="Entrée 2 8 9 2" xfId="28470" xr:uid="{00000000-0005-0000-0000-0000B63D0000}"/>
    <cellStyle name="Entrée 2 9" xfId="8002" xr:uid="{00000000-0005-0000-0000-0000B73D0000}"/>
    <cellStyle name="Entrée 2 9 10" xfId="8003" xr:uid="{00000000-0005-0000-0000-0000B83D0000}"/>
    <cellStyle name="Entrée 2 9 10 2" xfId="28472" xr:uid="{00000000-0005-0000-0000-0000B93D0000}"/>
    <cellStyle name="Entrée 2 9 11" xfId="28471" xr:uid="{00000000-0005-0000-0000-0000BA3D0000}"/>
    <cellStyle name="Entrée 2 9 2" xfId="8004" xr:uid="{00000000-0005-0000-0000-0000BB3D0000}"/>
    <cellStyle name="Entrée 2 9 2 2" xfId="8005" xr:uid="{00000000-0005-0000-0000-0000BC3D0000}"/>
    <cellStyle name="Entrée 2 9 2 2 2" xfId="28474" xr:uid="{00000000-0005-0000-0000-0000BD3D0000}"/>
    <cellStyle name="Entrée 2 9 2 3" xfId="8006" xr:uid="{00000000-0005-0000-0000-0000BE3D0000}"/>
    <cellStyle name="Entrée 2 9 2 3 2" xfId="28475" xr:uid="{00000000-0005-0000-0000-0000BF3D0000}"/>
    <cellStyle name="Entrée 2 9 2 4" xfId="8007" xr:uid="{00000000-0005-0000-0000-0000C03D0000}"/>
    <cellStyle name="Entrée 2 9 2 4 2" xfId="28476" xr:uid="{00000000-0005-0000-0000-0000C13D0000}"/>
    <cellStyle name="Entrée 2 9 2 5" xfId="8008" xr:uid="{00000000-0005-0000-0000-0000C23D0000}"/>
    <cellStyle name="Entrée 2 9 2 5 2" xfId="28477" xr:uid="{00000000-0005-0000-0000-0000C33D0000}"/>
    <cellStyle name="Entrée 2 9 2 6" xfId="8009" xr:uid="{00000000-0005-0000-0000-0000C43D0000}"/>
    <cellStyle name="Entrée 2 9 2 6 2" xfId="28478" xr:uid="{00000000-0005-0000-0000-0000C53D0000}"/>
    <cellStyle name="Entrée 2 9 2 7" xfId="8010" xr:uid="{00000000-0005-0000-0000-0000C63D0000}"/>
    <cellStyle name="Entrée 2 9 2 7 2" xfId="28479" xr:uid="{00000000-0005-0000-0000-0000C73D0000}"/>
    <cellStyle name="Entrée 2 9 2 8" xfId="8011" xr:uid="{00000000-0005-0000-0000-0000C83D0000}"/>
    <cellStyle name="Entrée 2 9 2 8 2" xfId="28480" xr:uid="{00000000-0005-0000-0000-0000C93D0000}"/>
    <cellStyle name="Entrée 2 9 2 9" xfId="28473" xr:uid="{00000000-0005-0000-0000-0000CA3D0000}"/>
    <cellStyle name="Entrée 2 9 3" xfId="8012" xr:uid="{00000000-0005-0000-0000-0000CB3D0000}"/>
    <cellStyle name="Entrée 2 9 3 2" xfId="8013" xr:uid="{00000000-0005-0000-0000-0000CC3D0000}"/>
    <cellStyle name="Entrée 2 9 3 2 2" xfId="28482" xr:uid="{00000000-0005-0000-0000-0000CD3D0000}"/>
    <cellStyle name="Entrée 2 9 3 3" xfId="8014" xr:uid="{00000000-0005-0000-0000-0000CE3D0000}"/>
    <cellStyle name="Entrée 2 9 3 3 2" xfId="28483" xr:uid="{00000000-0005-0000-0000-0000CF3D0000}"/>
    <cellStyle name="Entrée 2 9 3 4" xfId="8015" xr:uid="{00000000-0005-0000-0000-0000D03D0000}"/>
    <cellStyle name="Entrée 2 9 3 4 2" xfId="28484" xr:uid="{00000000-0005-0000-0000-0000D13D0000}"/>
    <cellStyle name="Entrée 2 9 3 5" xfId="8016" xr:uid="{00000000-0005-0000-0000-0000D23D0000}"/>
    <cellStyle name="Entrée 2 9 3 5 2" xfId="28485" xr:uid="{00000000-0005-0000-0000-0000D33D0000}"/>
    <cellStyle name="Entrée 2 9 3 6" xfId="8017" xr:uid="{00000000-0005-0000-0000-0000D43D0000}"/>
    <cellStyle name="Entrée 2 9 3 6 2" xfId="28486" xr:uid="{00000000-0005-0000-0000-0000D53D0000}"/>
    <cellStyle name="Entrée 2 9 3 7" xfId="8018" xr:uid="{00000000-0005-0000-0000-0000D63D0000}"/>
    <cellStyle name="Entrée 2 9 3 7 2" xfId="28487" xr:uid="{00000000-0005-0000-0000-0000D73D0000}"/>
    <cellStyle name="Entrée 2 9 3 8" xfId="28481" xr:uid="{00000000-0005-0000-0000-0000D83D0000}"/>
    <cellStyle name="Entrée 2 9 4" xfId="8019" xr:uid="{00000000-0005-0000-0000-0000D93D0000}"/>
    <cellStyle name="Entrée 2 9 4 2" xfId="8020" xr:uid="{00000000-0005-0000-0000-0000DA3D0000}"/>
    <cellStyle name="Entrée 2 9 4 2 2" xfId="28489" xr:uid="{00000000-0005-0000-0000-0000DB3D0000}"/>
    <cellStyle name="Entrée 2 9 4 3" xfId="28488" xr:uid="{00000000-0005-0000-0000-0000DC3D0000}"/>
    <cellStyle name="Entrée 2 9 5" xfId="8021" xr:uid="{00000000-0005-0000-0000-0000DD3D0000}"/>
    <cellStyle name="Entrée 2 9 5 2" xfId="28490" xr:uid="{00000000-0005-0000-0000-0000DE3D0000}"/>
    <cellStyle name="Entrée 2 9 6" xfId="8022" xr:uid="{00000000-0005-0000-0000-0000DF3D0000}"/>
    <cellStyle name="Entrée 2 9 6 2" xfId="28491" xr:uid="{00000000-0005-0000-0000-0000E03D0000}"/>
    <cellStyle name="Entrée 2 9 7" xfId="8023" xr:uid="{00000000-0005-0000-0000-0000E13D0000}"/>
    <cellStyle name="Entrée 2 9 7 2" xfId="28492" xr:uid="{00000000-0005-0000-0000-0000E23D0000}"/>
    <cellStyle name="Entrée 2 9 8" xfId="8024" xr:uid="{00000000-0005-0000-0000-0000E33D0000}"/>
    <cellStyle name="Entrée 2 9 8 2" xfId="28493" xr:uid="{00000000-0005-0000-0000-0000E43D0000}"/>
    <cellStyle name="Entrée 2 9 9" xfId="8025" xr:uid="{00000000-0005-0000-0000-0000E53D0000}"/>
    <cellStyle name="Entrée 2 9 9 2" xfId="28494" xr:uid="{00000000-0005-0000-0000-0000E63D0000}"/>
    <cellStyle name="Entrée 3" xfId="8026" xr:uid="{00000000-0005-0000-0000-0000E73D0000}"/>
    <cellStyle name="Entrée 3 10" xfId="8027" xr:uid="{00000000-0005-0000-0000-0000E83D0000}"/>
    <cellStyle name="Entrée 3 10 10" xfId="8028" xr:uid="{00000000-0005-0000-0000-0000E93D0000}"/>
    <cellStyle name="Entrée 3 10 10 2" xfId="28496" xr:uid="{00000000-0005-0000-0000-0000EA3D0000}"/>
    <cellStyle name="Entrée 3 10 11" xfId="28495" xr:uid="{00000000-0005-0000-0000-0000EB3D0000}"/>
    <cellStyle name="Entrée 3 10 2" xfId="8029" xr:uid="{00000000-0005-0000-0000-0000EC3D0000}"/>
    <cellStyle name="Entrée 3 10 2 2" xfId="8030" xr:uid="{00000000-0005-0000-0000-0000ED3D0000}"/>
    <cellStyle name="Entrée 3 10 2 2 2" xfId="28498" xr:uid="{00000000-0005-0000-0000-0000EE3D0000}"/>
    <cellStyle name="Entrée 3 10 2 3" xfId="8031" xr:uid="{00000000-0005-0000-0000-0000EF3D0000}"/>
    <cellStyle name="Entrée 3 10 2 3 2" xfId="28499" xr:uid="{00000000-0005-0000-0000-0000F03D0000}"/>
    <cellStyle name="Entrée 3 10 2 4" xfId="8032" xr:uid="{00000000-0005-0000-0000-0000F13D0000}"/>
    <cellStyle name="Entrée 3 10 2 4 2" xfId="28500" xr:uid="{00000000-0005-0000-0000-0000F23D0000}"/>
    <cellStyle name="Entrée 3 10 2 5" xfId="8033" xr:uid="{00000000-0005-0000-0000-0000F33D0000}"/>
    <cellStyle name="Entrée 3 10 2 5 2" xfId="28501" xr:uid="{00000000-0005-0000-0000-0000F43D0000}"/>
    <cellStyle name="Entrée 3 10 2 6" xfId="8034" xr:uid="{00000000-0005-0000-0000-0000F53D0000}"/>
    <cellStyle name="Entrée 3 10 2 6 2" xfId="28502" xr:uid="{00000000-0005-0000-0000-0000F63D0000}"/>
    <cellStyle name="Entrée 3 10 2 7" xfId="8035" xr:uid="{00000000-0005-0000-0000-0000F73D0000}"/>
    <cellStyle name="Entrée 3 10 2 7 2" xfId="28503" xr:uid="{00000000-0005-0000-0000-0000F83D0000}"/>
    <cellStyle name="Entrée 3 10 2 8" xfId="8036" xr:uid="{00000000-0005-0000-0000-0000F93D0000}"/>
    <cellStyle name="Entrée 3 10 2 8 2" xfId="28504" xr:uid="{00000000-0005-0000-0000-0000FA3D0000}"/>
    <cellStyle name="Entrée 3 10 2 9" xfId="28497" xr:uid="{00000000-0005-0000-0000-0000FB3D0000}"/>
    <cellStyle name="Entrée 3 10 3" xfId="8037" xr:uid="{00000000-0005-0000-0000-0000FC3D0000}"/>
    <cellStyle name="Entrée 3 10 3 2" xfId="8038" xr:uid="{00000000-0005-0000-0000-0000FD3D0000}"/>
    <cellStyle name="Entrée 3 10 3 2 2" xfId="28506" xr:uid="{00000000-0005-0000-0000-0000FE3D0000}"/>
    <cellStyle name="Entrée 3 10 3 3" xfId="8039" xr:uid="{00000000-0005-0000-0000-0000FF3D0000}"/>
    <cellStyle name="Entrée 3 10 3 3 2" xfId="28507" xr:uid="{00000000-0005-0000-0000-0000003E0000}"/>
    <cellStyle name="Entrée 3 10 3 4" xfId="8040" xr:uid="{00000000-0005-0000-0000-0000013E0000}"/>
    <cellStyle name="Entrée 3 10 3 4 2" xfId="28508" xr:uid="{00000000-0005-0000-0000-0000023E0000}"/>
    <cellStyle name="Entrée 3 10 3 5" xfId="8041" xr:uid="{00000000-0005-0000-0000-0000033E0000}"/>
    <cellStyle name="Entrée 3 10 3 5 2" xfId="28509" xr:uid="{00000000-0005-0000-0000-0000043E0000}"/>
    <cellStyle name="Entrée 3 10 3 6" xfId="8042" xr:uid="{00000000-0005-0000-0000-0000053E0000}"/>
    <cellStyle name="Entrée 3 10 3 6 2" xfId="28510" xr:uid="{00000000-0005-0000-0000-0000063E0000}"/>
    <cellStyle name="Entrée 3 10 3 7" xfId="8043" xr:uid="{00000000-0005-0000-0000-0000073E0000}"/>
    <cellStyle name="Entrée 3 10 3 7 2" xfId="28511" xr:uid="{00000000-0005-0000-0000-0000083E0000}"/>
    <cellStyle name="Entrée 3 10 3 8" xfId="28505" xr:uid="{00000000-0005-0000-0000-0000093E0000}"/>
    <cellStyle name="Entrée 3 10 4" xfId="8044" xr:uid="{00000000-0005-0000-0000-00000A3E0000}"/>
    <cellStyle name="Entrée 3 10 4 2" xfId="8045" xr:uid="{00000000-0005-0000-0000-00000B3E0000}"/>
    <cellStyle name="Entrée 3 10 4 2 2" xfId="28513" xr:uid="{00000000-0005-0000-0000-00000C3E0000}"/>
    <cellStyle name="Entrée 3 10 4 3" xfId="28512" xr:uid="{00000000-0005-0000-0000-00000D3E0000}"/>
    <cellStyle name="Entrée 3 10 5" xfId="8046" xr:uid="{00000000-0005-0000-0000-00000E3E0000}"/>
    <cellStyle name="Entrée 3 10 5 2" xfId="28514" xr:uid="{00000000-0005-0000-0000-00000F3E0000}"/>
    <cellStyle name="Entrée 3 10 6" xfId="8047" xr:uid="{00000000-0005-0000-0000-0000103E0000}"/>
    <cellStyle name="Entrée 3 10 6 2" xfId="28515" xr:uid="{00000000-0005-0000-0000-0000113E0000}"/>
    <cellStyle name="Entrée 3 10 7" xfId="8048" xr:uid="{00000000-0005-0000-0000-0000123E0000}"/>
    <cellStyle name="Entrée 3 10 7 2" xfId="28516" xr:uid="{00000000-0005-0000-0000-0000133E0000}"/>
    <cellStyle name="Entrée 3 10 8" xfId="8049" xr:uid="{00000000-0005-0000-0000-0000143E0000}"/>
    <cellStyle name="Entrée 3 10 8 2" xfId="28517" xr:uid="{00000000-0005-0000-0000-0000153E0000}"/>
    <cellStyle name="Entrée 3 10 9" xfId="8050" xr:uid="{00000000-0005-0000-0000-0000163E0000}"/>
    <cellStyle name="Entrée 3 10 9 2" xfId="28518" xr:uid="{00000000-0005-0000-0000-0000173E0000}"/>
    <cellStyle name="Entrée 3 11" xfId="8051" xr:uid="{00000000-0005-0000-0000-0000183E0000}"/>
    <cellStyle name="Entrée 3 11 10" xfId="8052" xr:uid="{00000000-0005-0000-0000-0000193E0000}"/>
    <cellStyle name="Entrée 3 11 10 2" xfId="28520" xr:uid="{00000000-0005-0000-0000-00001A3E0000}"/>
    <cellStyle name="Entrée 3 11 11" xfId="28519" xr:uid="{00000000-0005-0000-0000-00001B3E0000}"/>
    <cellStyle name="Entrée 3 11 2" xfId="8053" xr:uid="{00000000-0005-0000-0000-00001C3E0000}"/>
    <cellStyle name="Entrée 3 11 2 2" xfId="8054" xr:uid="{00000000-0005-0000-0000-00001D3E0000}"/>
    <cellStyle name="Entrée 3 11 2 2 2" xfId="28522" xr:uid="{00000000-0005-0000-0000-00001E3E0000}"/>
    <cellStyle name="Entrée 3 11 2 3" xfId="8055" xr:uid="{00000000-0005-0000-0000-00001F3E0000}"/>
    <cellStyle name="Entrée 3 11 2 3 2" xfId="28523" xr:uid="{00000000-0005-0000-0000-0000203E0000}"/>
    <cellStyle name="Entrée 3 11 2 4" xfId="8056" xr:uid="{00000000-0005-0000-0000-0000213E0000}"/>
    <cellStyle name="Entrée 3 11 2 4 2" xfId="28524" xr:uid="{00000000-0005-0000-0000-0000223E0000}"/>
    <cellStyle name="Entrée 3 11 2 5" xfId="8057" xr:uid="{00000000-0005-0000-0000-0000233E0000}"/>
    <cellStyle name="Entrée 3 11 2 5 2" xfId="28525" xr:uid="{00000000-0005-0000-0000-0000243E0000}"/>
    <cellStyle name="Entrée 3 11 2 6" xfId="8058" xr:uid="{00000000-0005-0000-0000-0000253E0000}"/>
    <cellStyle name="Entrée 3 11 2 6 2" xfId="28526" xr:uid="{00000000-0005-0000-0000-0000263E0000}"/>
    <cellStyle name="Entrée 3 11 2 7" xfId="8059" xr:uid="{00000000-0005-0000-0000-0000273E0000}"/>
    <cellStyle name="Entrée 3 11 2 7 2" xfId="28527" xr:uid="{00000000-0005-0000-0000-0000283E0000}"/>
    <cellStyle name="Entrée 3 11 2 8" xfId="8060" xr:uid="{00000000-0005-0000-0000-0000293E0000}"/>
    <cellStyle name="Entrée 3 11 2 8 2" xfId="28528" xr:uid="{00000000-0005-0000-0000-00002A3E0000}"/>
    <cellStyle name="Entrée 3 11 2 9" xfId="28521" xr:uid="{00000000-0005-0000-0000-00002B3E0000}"/>
    <cellStyle name="Entrée 3 11 3" xfId="8061" xr:uid="{00000000-0005-0000-0000-00002C3E0000}"/>
    <cellStyle name="Entrée 3 11 3 2" xfId="8062" xr:uid="{00000000-0005-0000-0000-00002D3E0000}"/>
    <cellStyle name="Entrée 3 11 3 2 2" xfId="28530" xr:uid="{00000000-0005-0000-0000-00002E3E0000}"/>
    <cellStyle name="Entrée 3 11 3 3" xfId="8063" xr:uid="{00000000-0005-0000-0000-00002F3E0000}"/>
    <cellStyle name="Entrée 3 11 3 3 2" xfId="28531" xr:uid="{00000000-0005-0000-0000-0000303E0000}"/>
    <cellStyle name="Entrée 3 11 3 4" xfId="8064" xr:uid="{00000000-0005-0000-0000-0000313E0000}"/>
    <cellStyle name="Entrée 3 11 3 4 2" xfId="28532" xr:uid="{00000000-0005-0000-0000-0000323E0000}"/>
    <cellStyle name="Entrée 3 11 3 5" xfId="8065" xr:uid="{00000000-0005-0000-0000-0000333E0000}"/>
    <cellStyle name="Entrée 3 11 3 5 2" xfId="28533" xr:uid="{00000000-0005-0000-0000-0000343E0000}"/>
    <cellStyle name="Entrée 3 11 3 6" xfId="8066" xr:uid="{00000000-0005-0000-0000-0000353E0000}"/>
    <cellStyle name="Entrée 3 11 3 6 2" xfId="28534" xr:uid="{00000000-0005-0000-0000-0000363E0000}"/>
    <cellStyle name="Entrée 3 11 3 7" xfId="8067" xr:uid="{00000000-0005-0000-0000-0000373E0000}"/>
    <cellStyle name="Entrée 3 11 3 7 2" xfId="28535" xr:uid="{00000000-0005-0000-0000-0000383E0000}"/>
    <cellStyle name="Entrée 3 11 3 8" xfId="28529" xr:uid="{00000000-0005-0000-0000-0000393E0000}"/>
    <cellStyle name="Entrée 3 11 4" xfId="8068" xr:uid="{00000000-0005-0000-0000-00003A3E0000}"/>
    <cellStyle name="Entrée 3 11 4 2" xfId="8069" xr:uid="{00000000-0005-0000-0000-00003B3E0000}"/>
    <cellStyle name="Entrée 3 11 4 2 2" xfId="28537" xr:uid="{00000000-0005-0000-0000-00003C3E0000}"/>
    <cellStyle name="Entrée 3 11 4 3" xfId="28536" xr:uid="{00000000-0005-0000-0000-00003D3E0000}"/>
    <cellStyle name="Entrée 3 11 5" xfId="8070" xr:uid="{00000000-0005-0000-0000-00003E3E0000}"/>
    <cellStyle name="Entrée 3 11 5 2" xfId="28538" xr:uid="{00000000-0005-0000-0000-00003F3E0000}"/>
    <cellStyle name="Entrée 3 11 6" xfId="8071" xr:uid="{00000000-0005-0000-0000-0000403E0000}"/>
    <cellStyle name="Entrée 3 11 6 2" xfId="28539" xr:uid="{00000000-0005-0000-0000-0000413E0000}"/>
    <cellStyle name="Entrée 3 11 7" xfId="8072" xr:uid="{00000000-0005-0000-0000-0000423E0000}"/>
    <cellStyle name="Entrée 3 11 7 2" xfId="28540" xr:uid="{00000000-0005-0000-0000-0000433E0000}"/>
    <cellStyle name="Entrée 3 11 8" xfId="8073" xr:uid="{00000000-0005-0000-0000-0000443E0000}"/>
    <cellStyle name="Entrée 3 11 8 2" xfId="28541" xr:uid="{00000000-0005-0000-0000-0000453E0000}"/>
    <cellStyle name="Entrée 3 11 9" xfId="8074" xr:uid="{00000000-0005-0000-0000-0000463E0000}"/>
    <cellStyle name="Entrée 3 11 9 2" xfId="28542" xr:uid="{00000000-0005-0000-0000-0000473E0000}"/>
    <cellStyle name="Entrée 3 12" xfId="8075" xr:uid="{00000000-0005-0000-0000-0000483E0000}"/>
    <cellStyle name="Entrée 3 12 10" xfId="8076" xr:uid="{00000000-0005-0000-0000-0000493E0000}"/>
    <cellStyle name="Entrée 3 12 10 2" xfId="28544" xr:uid="{00000000-0005-0000-0000-00004A3E0000}"/>
    <cellStyle name="Entrée 3 12 11" xfId="28543" xr:uid="{00000000-0005-0000-0000-00004B3E0000}"/>
    <cellStyle name="Entrée 3 12 2" xfId="8077" xr:uid="{00000000-0005-0000-0000-00004C3E0000}"/>
    <cellStyle name="Entrée 3 12 2 2" xfId="8078" xr:uid="{00000000-0005-0000-0000-00004D3E0000}"/>
    <cellStyle name="Entrée 3 12 2 2 2" xfId="28546" xr:uid="{00000000-0005-0000-0000-00004E3E0000}"/>
    <cellStyle name="Entrée 3 12 2 3" xfId="8079" xr:uid="{00000000-0005-0000-0000-00004F3E0000}"/>
    <cellStyle name="Entrée 3 12 2 3 2" xfId="28547" xr:uid="{00000000-0005-0000-0000-0000503E0000}"/>
    <cellStyle name="Entrée 3 12 2 4" xfId="8080" xr:uid="{00000000-0005-0000-0000-0000513E0000}"/>
    <cellStyle name="Entrée 3 12 2 4 2" xfId="28548" xr:uid="{00000000-0005-0000-0000-0000523E0000}"/>
    <cellStyle name="Entrée 3 12 2 5" xfId="8081" xr:uid="{00000000-0005-0000-0000-0000533E0000}"/>
    <cellStyle name="Entrée 3 12 2 5 2" xfId="28549" xr:uid="{00000000-0005-0000-0000-0000543E0000}"/>
    <cellStyle name="Entrée 3 12 2 6" xfId="8082" xr:uid="{00000000-0005-0000-0000-0000553E0000}"/>
    <cellStyle name="Entrée 3 12 2 6 2" xfId="28550" xr:uid="{00000000-0005-0000-0000-0000563E0000}"/>
    <cellStyle name="Entrée 3 12 2 7" xfId="8083" xr:uid="{00000000-0005-0000-0000-0000573E0000}"/>
    <cellStyle name="Entrée 3 12 2 7 2" xfId="28551" xr:uid="{00000000-0005-0000-0000-0000583E0000}"/>
    <cellStyle name="Entrée 3 12 2 8" xfId="8084" xr:uid="{00000000-0005-0000-0000-0000593E0000}"/>
    <cellStyle name="Entrée 3 12 2 8 2" xfId="28552" xr:uid="{00000000-0005-0000-0000-00005A3E0000}"/>
    <cellStyle name="Entrée 3 12 2 9" xfId="28545" xr:uid="{00000000-0005-0000-0000-00005B3E0000}"/>
    <cellStyle name="Entrée 3 12 3" xfId="8085" xr:uid="{00000000-0005-0000-0000-00005C3E0000}"/>
    <cellStyle name="Entrée 3 12 3 2" xfId="8086" xr:uid="{00000000-0005-0000-0000-00005D3E0000}"/>
    <cellStyle name="Entrée 3 12 3 2 2" xfId="28554" xr:uid="{00000000-0005-0000-0000-00005E3E0000}"/>
    <cellStyle name="Entrée 3 12 3 3" xfId="8087" xr:uid="{00000000-0005-0000-0000-00005F3E0000}"/>
    <cellStyle name="Entrée 3 12 3 3 2" xfId="28555" xr:uid="{00000000-0005-0000-0000-0000603E0000}"/>
    <cellStyle name="Entrée 3 12 3 4" xfId="8088" xr:uid="{00000000-0005-0000-0000-0000613E0000}"/>
    <cellStyle name="Entrée 3 12 3 4 2" xfId="28556" xr:uid="{00000000-0005-0000-0000-0000623E0000}"/>
    <cellStyle name="Entrée 3 12 3 5" xfId="8089" xr:uid="{00000000-0005-0000-0000-0000633E0000}"/>
    <cellStyle name="Entrée 3 12 3 5 2" xfId="28557" xr:uid="{00000000-0005-0000-0000-0000643E0000}"/>
    <cellStyle name="Entrée 3 12 3 6" xfId="8090" xr:uid="{00000000-0005-0000-0000-0000653E0000}"/>
    <cellStyle name="Entrée 3 12 3 6 2" xfId="28558" xr:uid="{00000000-0005-0000-0000-0000663E0000}"/>
    <cellStyle name="Entrée 3 12 3 7" xfId="8091" xr:uid="{00000000-0005-0000-0000-0000673E0000}"/>
    <cellStyle name="Entrée 3 12 3 7 2" xfId="28559" xr:uid="{00000000-0005-0000-0000-0000683E0000}"/>
    <cellStyle name="Entrée 3 12 3 8" xfId="28553" xr:uid="{00000000-0005-0000-0000-0000693E0000}"/>
    <cellStyle name="Entrée 3 12 4" xfId="8092" xr:uid="{00000000-0005-0000-0000-00006A3E0000}"/>
    <cellStyle name="Entrée 3 12 4 2" xfId="8093" xr:uid="{00000000-0005-0000-0000-00006B3E0000}"/>
    <cellStyle name="Entrée 3 12 4 2 2" xfId="28561" xr:uid="{00000000-0005-0000-0000-00006C3E0000}"/>
    <cellStyle name="Entrée 3 12 4 3" xfId="28560" xr:uid="{00000000-0005-0000-0000-00006D3E0000}"/>
    <cellStyle name="Entrée 3 12 5" xfId="8094" xr:uid="{00000000-0005-0000-0000-00006E3E0000}"/>
    <cellStyle name="Entrée 3 12 5 2" xfId="28562" xr:uid="{00000000-0005-0000-0000-00006F3E0000}"/>
    <cellStyle name="Entrée 3 12 6" xfId="8095" xr:uid="{00000000-0005-0000-0000-0000703E0000}"/>
    <cellStyle name="Entrée 3 12 6 2" xfId="28563" xr:uid="{00000000-0005-0000-0000-0000713E0000}"/>
    <cellStyle name="Entrée 3 12 7" xfId="8096" xr:uid="{00000000-0005-0000-0000-0000723E0000}"/>
    <cellStyle name="Entrée 3 12 7 2" xfId="28564" xr:uid="{00000000-0005-0000-0000-0000733E0000}"/>
    <cellStyle name="Entrée 3 12 8" xfId="8097" xr:uid="{00000000-0005-0000-0000-0000743E0000}"/>
    <cellStyle name="Entrée 3 12 8 2" xfId="28565" xr:uid="{00000000-0005-0000-0000-0000753E0000}"/>
    <cellStyle name="Entrée 3 12 9" xfId="8098" xr:uid="{00000000-0005-0000-0000-0000763E0000}"/>
    <cellStyle name="Entrée 3 12 9 2" xfId="28566" xr:uid="{00000000-0005-0000-0000-0000773E0000}"/>
    <cellStyle name="Entrée 3 13" xfId="8099" xr:uid="{00000000-0005-0000-0000-0000783E0000}"/>
    <cellStyle name="Entrée 3 13 10" xfId="8100" xr:uid="{00000000-0005-0000-0000-0000793E0000}"/>
    <cellStyle name="Entrée 3 13 10 2" xfId="28568" xr:uid="{00000000-0005-0000-0000-00007A3E0000}"/>
    <cellStyle name="Entrée 3 13 11" xfId="28567" xr:uid="{00000000-0005-0000-0000-00007B3E0000}"/>
    <cellStyle name="Entrée 3 13 2" xfId="8101" xr:uid="{00000000-0005-0000-0000-00007C3E0000}"/>
    <cellStyle name="Entrée 3 13 2 2" xfId="8102" xr:uid="{00000000-0005-0000-0000-00007D3E0000}"/>
    <cellStyle name="Entrée 3 13 2 2 2" xfId="28570" xr:uid="{00000000-0005-0000-0000-00007E3E0000}"/>
    <cellStyle name="Entrée 3 13 2 3" xfId="8103" xr:uid="{00000000-0005-0000-0000-00007F3E0000}"/>
    <cellStyle name="Entrée 3 13 2 3 2" xfId="28571" xr:uid="{00000000-0005-0000-0000-0000803E0000}"/>
    <cellStyle name="Entrée 3 13 2 4" xfId="8104" xr:uid="{00000000-0005-0000-0000-0000813E0000}"/>
    <cellStyle name="Entrée 3 13 2 4 2" xfId="28572" xr:uid="{00000000-0005-0000-0000-0000823E0000}"/>
    <cellStyle name="Entrée 3 13 2 5" xfId="8105" xr:uid="{00000000-0005-0000-0000-0000833E0000}"/>
    <cellStyle name="Entrée 3 13 2 5 2" xfId="28573" xr:uid="{00000000-0005-0000-0000-0000843E0000}"/>
    <cellStyle name="Entrée 3 13 2 6" xfId="8106" xr:uid="{00000000-0005-0000-0000-0000853E0000}"/>
    <cellStyle name="Entrée 3 13 2 6 2" xfId="28574" xr:uid="{00000000-0005-0000-0000-0000863E0000}"/>
    <cellStyle name="Entrée 3 13 2 7" xfId="8107" xr:uid="{00000000-0005-0000-0000-0000873E0000}"/>
    <cellStyle name="Entrée 3 13 2 7 2" xfId="28575" xr:uid="{00000000-0005-0000-0000-0000883E0000}"/>
    <cellStyle name="Entrée 3 13 2 8" xfId="8108" xr:uid="{00000000-0005-0000-0000-0000893E0000}"/>
    <cellStyle name="Entrée 3 13 2 8 2" xfId="28576" xr:uid="{00000000-0005-0000-0000-00008A3E0000}"/>
    <cellStyle name="Entrée 3 13 2 9" xfId="28569" xr:uid="{00000000-0005-0000-0000-00008B3E0000}"/>
    <cellStyle name="Entrée 3 13 3" xfId="8109" xr:uid="{00000000-0005-0000-0000-00008C3E0000}"/>
    <cellStyle name="Entrée 3 13 3 2" xfId="8110" xr:uid="{00000000-0005-0000-0000-00008D3E0000}"/>
    <cellStyle name="Entrée 3 13 3 2 2" xfId="28578" xr:uid="{00000000-0005-0000-0000-00008E3E0000}"/>
    <cellStyle name="Entrée 3 13 3 3" xfId="8111" xr:uid="{00000000-0005-0000-0000-00008F3E0000}"/>
    <cellStyle name="Entrée 3 13 3 3 2" xfId="28579" xr:uid="{00000000-0005-0000-0000-0000903E0000}"/>
    <cellStyle name="Entrée 3 13 3 4" xfId="8112" xr:uid="{00000000-0005-0000-0000-0000913E0000}"/>
    <cellStyle name="Entrée 3 13 3 4 2" xfId="28580" xr:uid="{00000000-0005-0000-0000-0000923E0000}"/>
    <cellStyle name="Entrée 3 13 3 5" xfId="8113" xr:uid="{00000000-0005-0000-0000-0000933E0000}"/>
    <cellStyle name="Entrée 3 13 3 5 2" xfId="28581" xr:uid="{00000000-0005-0000-0000-0000943E0000}"/>
    <cellStyle name="Entrée 3 13 3 6" xfId="8114" xr:uid="{00000000-0005-0000-0000-0000953E0000}"/>
    <cellStyle name="Entrée 3 13 3 6 2" xfId="28582" xr:uid="{00000000-0005-0000-0000-0000963E0000}"/>
    <cellStyle name="Entrée 3 13 3 7" xfId="8115" xr:uid="{00000000-0005-0000-0000-0000973E0000}"/>
    <cellStyle name="Entrée 3 13 3 7 2" xfId="28583" xr:uid="{00000000-0005-0000-0000-0000983E0000}"/>
    <cellStyle name="Entrée 3 13 3 8" xfId="28577" xr:uid="{00000000-0005-0000-0000-0000993E0000}"/>
    <cellStyle name="Entrée 3 13 4" xfId="8116" xr:uid="{00000000-0005-0000-0000-00009A3E0000}"/>
    <cellStyle name="Entrée 3 13 4 2" xfId="8117" xr:uid="{00000000-0005-0000-0000-00009B3E0000}"/>
    <cellStyle name="Entrée 3 13 4 2 2" xfId="28585" xr:uid="{00000000-0005-0000-0000-00009C3E0000}"/>
    <cellStyle name="Entrée 3 13 4 3" xfId="28584" xr:uid="{00000000-0005-0000-0000-00009D3E0000}"/>
    <cellStyle name="Entrée 3 13 5" xfId="8118" xr:uid="{00000000-0005-0000-0000-00009E3E0000}"/>
    <cellStyle name="Entrée 3 13 5 2" xfId="28586" xr:uid="{00000000-0005-0000-0000-00009F3E0000}"/>
    <cellStyle name="Entrée 3 13 6" xfId="8119" xr:uid="{00000000-0005-0000-0000-0000A03E0000}"/>
    <cellStyle name="Entrée 3 13 6 2" xfId="28587" xr:uid="{00000000-0005-0000-0000-0000A13E0000}"/>
    <cellStyle name="Entrée 3 13 7" xfId="8120" xr:uid="{00000000-0005-0000-0000-0000A23E0000}"/>
    <cellStyle name="Entrée 3 13 7 2" xfId="28588" xr:uid="{00000000-0005-0000-0000-0000A33E0000}"/>
    <cellStyle name="Entrée 3 13 8" xfId="8121" xr:uid="{00000000-0005-0000-0000-0000A43E0000}"/>
    <cellStyle name="Entrée 3 13 8 2" xfId="28589" xr:uid="{00000000-0005-0000-0000-0000A53E0000}"/>
    <cellStyle name="Entrée 3 13 9" xfId="8122" xr:uid="{00000000-0005-0000-0000-0000A63E0000}"/>
    <cellStyle name="Entrée 3 13 9 2" xfId="28590" xr:uid="{00000000-0005-0000-0000-0000A73E0000}"/>
    <cellStyle name="Entrée 3 14" xfId="8123" xr:uid="{00000000-0005-0000-0000-0000A83E0000}"/>
    <cellStyle name="Entrée 3 14 10" xfId="8124" xr:uid="{00000000-0005-0000-0000-0000A93E0000}"/>
    <cellStyle name="Entrée 3 14 10 2" xfId="28592" xr:uid="{00000000-0005-0000-0000-0000AA3E0000}"/>
    <cellStyle name="Entrée 3 14 11" xfId="28591" xr:uid="{00000000-0005-0000-0000-0000AB3E0000}"/>
    <cellStyle name="Entrée 3 14 2" xfId="8125" xr:uid="{00000000-0005-0000-0000-0000AC3E0000}"/>
    <cellStyle name="Entrée 3 14 2 2" xfId="8126" xr:uid="{00000000-0005-0000-0000-0000AD3E0000}"/>
    <cellStyle name="Entrée 3 14 2 2 2" xfId="28594" xr:uid="{00000000-0005-0000-0000-0000AE3E0000}"/>
    <cellStyle name="Entrée 3 14 2 3" xfId="8127" xr:uid="{00000000-0005-0000-0000-0000AF3E0000}"/>
    <cellStyle name="Entrée 3 14 2 3 2" xfId="28595" xr:uid="{00000000-0005-0000-0000-0000B03E0000}"/>
    <cellStyle name="Entrée 3 14 2 4" xfId="8128" xr:uid="{00000000-0005-0000-0000-0000B13E0000}"/>
    <cellStyle name="Entrée 3 14 2 4 2" xfId="28596" xr:uid="{00000000-0005-0000-0000-0000B23E0000}"/>
    <cellStyle name="Entrée 3 14 2 5" xfId="8129" xr:uid="{00000000-0005-0000-0000-0000B33E0000}"/>
    <cellStyle name="Entrée 3 14 2 5 2" xfId="28597" xr:uid="{00000000-0005-0000-0000-0000B43E0000}"/>
    <cellStyle name="Entrée 3 14 2 6" xfId="8130" xr:uid="{00000000-0005-0000-0000-0000B53E0000}"/>
    <cellStyle name="Entrée 3 14 2 6 2" xfId="28598" xr:uid="{00000000-0005-0000-0000-0000B63E0000}"/>
    <cellStyle name="Entrée 3 14 2 7" xfId="8131" xr:uid="{00000000-0005-0000-0000-0000B73E0000}"/>
    <cellStyle name="Entrée 3 14 2 7 2" xfId="28599" xr:uid="{00000000-0005-0000-0000-0000B83E0000}"/>
    <cellStyle name="Entrée 3 14 2 8" xfId="8132" xr:uid="{00000000-0005-0000-0000-0000B93E0000}"/>
    <cellStyle name="Entrée 3 14 2 8 2" xfId="28600" xr:uid="{00000000-0005-0000-0000-0000BA3E0000}"/>
    <cellStyle name="Entrée 3 14 2 9" xfId="28593" xr:uid="{00000000-0005-0000-0000-0000BB3E0000}"/>
    <cellStyle name="Entrée 3 14 3" xfId="8133" xr:uid="{00000000-0005-0000-0000-0000BC3E0000}"/>
    <cellStyle name="Entrée 3 14 3 2" xfId="8134" xr:uid="{00000000-0005-0000-0000-0000BD3E0000}"/>
    <cellStyle name="Entrée 3 14 3 2 2" xfId="28602" xr:uid="{00000000-0005-0000-0000-0000BE3E0000}"/>
    <cellStyle name="Entrée 3 14 3 3" xfId="8135" xr:uid="{00000000-0005-0000-0000-0000BF3E0000}"/>
    <cellStyle name="Entrée 3 14 3 3 2" xfId="28603" xr:uid="{00000000-0005-0000-0000-0000C03E0000}"/>
    <cellStyle name="Entrée 3 14 3 4" xfId="8136" xr:uid="{00000000-0005-0000-0000-0000C13E0000}"/>
    <cellStyle name="Entrée 3 14 3 4 2" xfId="28604" xr:uid="{00000000-0005-0000-0000-0000C23E0000}"/>
    <cellStyle name="Entrée 3 14 3 5" xfId="8137" xr:uid="{00000000-0005-0000-0000-0000C33E0000}"/>
    <cellStyle name="Entrée 3 14 3 5 2" xfId="28605" xr:uid="{00000000-0005-0000-0000-0000C43E0000}"/>
    <cellStyle name="Entrée 3 14 3 6" xfId="8138" xr:uid="{00000000-0005-0000-0000-0000C53E0000}"/>
    <cellStyle name="Entrée 3 14 3 6 2" xfId="28606" xr:uid="{00000000-0005-0000-0000-0000C63E0000}"/>
    <cellStyle name="Entrée 3 14 3 7" xfId="8139" xr:uid="{00000000-0005-0000-0000-0000C73E0000}"/>
    <cellStyle name="Entrée 3 14 3 7 2" xfId="28607" xr:uid="{00000000-0005-0000-0000-0000C83E0000}"/>
    <cellStyle name="Entrée 3 14 3 8" xfId="28601" xr:uid="{00000000-0005-0000-0000-0000C93E0000}"/>
    <cellStyle name="Entrée 3 14 4" xfId="8140" xr:uid="{00000000-0005-0000-0000-0000CA3E0000}"/>
    <cellStyle name="Entrée 3 14 4 2" xfId="8141" xr:uid="{00000000-0005-0000-0000-0000CB3E0000}"/>
    <cellStyle name="Entrée 3 14 4 2 2" xfId="28609" xr:uid="{00000000-0005-0000-0000-0000CC3E0000}"/>
    <cellStyle name="Entrée 3 14 4 3" xfId="28608" xr:uid="{00000000-0005-0000-0000-0000CD3E0000}"/>
    <cellStyle name="Entrée 3 14 5" xfId="8142" xr:uid="{00000000-0005-0000-0000-0000CE3E0000}"/>
    <cellStyle name="Entrée 3 14 5 2" xfId="28610" xr:uid="{00000000-0005-0000-0000-0000CF3E0000}"/>
    <cellStyle name="Entrée 3 14 6" xfId="8143" xr:uid="{00000000-0005-0000-0000-0000D03E0000}"/>
    <cellStyle name="Entrée 3 14 6 2" xfId="28611" xr:uid="{00000000-0005-0000-0000-0000D13E0000}"/>
    <cellStyle name="Entrée 3 14 7" xfId="8144" xr:uid="{00000000-0005-0000-0000-0000D23E0000}"/>
    <cellStyle name="Entrée 3 14 7 2" xfId="28612" xr:uid="{00000000-0005-0000-0000-0000D33E0000}"/>
    <cellStyle name="Entrée 3 14 8" xfId="8145" xr:uid="{00000000-0005-0000-0000-0000D43E0000}"/>
    <cellStyle name="Entrée 3 14 8 2" xfId="28613" xr:uid="{00000000-0005-0000-0000-0000D53E0000}"/>
    <cellStyle name="Entrée 3 14 9" xfId="8146" xr:uid="{00000000-0005-0000-0000-0000D63E0000}"/>
    <cellStyle name="Entrée 3 14 9 2" xfId="28614" xr:uid="{00000000-0005-0000-0000-0000D73E0000}"/>
    <cellStyle name="Entrée 3 15" xfId="8147" xr:uid="{00000000-0005-0000-0000-0000D83E0000}"/>
    <cellStyle name="Entrée 3 15 10" xfId="8148" xr:uid="{00000000-0005-0000-0000-0000D93E0000}"/>
    <cellStyle name="Entrée 3 15 10 2" xfId="28616" xr:uid="{00000000-0005-0000-0000-0000DA3E0000}"/>
    <cellStyle name="Entrée 3 15 11" xfId="28615" xr:uid="{00000000-0005-0000-0000-0000DB3E0000}"/>
    <cellStyle name="Entrée 3 15 2" xfId="8149" xr:uid="{00000000-0005-0000-0000-0000DC3E0000}"/>
    <cellStyle name="Entrée 3 15 2 2" xfId="8150" xr:uid="{00000000-0005-0000-0000-0000DD3E0000}"/>
    <cellStyle name="Entrée 3 15 2 2 2" xfId="28618" xr:uid="{00000000-0005-0000-0000-0000DE3E0000}"/>
    <cellStyle name="Entrée 3 15 2 3" xfId="8151" xr:uid="{00000000-0005-0000-0000-0000DF3E0000}"/>
    <cellStyle name="Entrée 3 15 2 3 2" xfId="28619" xr:uid="{00000000-0005-0000-0000-0000E03E0000}"/>
    <cellStyle name="Entrée 3 15 2 4" xfId="8152" xr:uid="{00000000-0005-0000-0000-0000E13E0000}"/>
    <cellStyle name="Entrée 3 15 2 4 2" xfId="28620" xr:uid="{00000000-0005-0000-0000-0000E23E0000}"/>
    <cellStyle name="Entrée 3 15 2 5" xfId="8153" xr:uid="{00000000-0005-0000-0000-0000E33E0000}"/>
    <cellStyle name="Entrée 3 15 2 5 2" xfId="28621" xr:uid="{00000000-0005-0000-0000-0000E43E0000}"/>
    <cellStyle name="Entrée 3 15 2 6" xfId="8154" xr:uid="{00000000-0005-0000-0000-0000E53E0000}"/>
    <cellStyle name="Entrée 3 15 2 6 2" xfId="28622" xr:uid="{00000000-0005-0000-0000-0000E63E0000}"/>
    <cellStyle name="Entrée 3 15 2 7" xfId="8155" xr:uid="{00000000-0005-0000-0000-0000E73E0000}"/>
    <cellStyle name="Entrée 3 15 2 7 2" xfId="28623" xr:uid="{00000000-0005-0000-0000-0000E83E0000}"/>
    <cellStyle name="Entrée 3 15 2 8" xfId="8156" xr:uid="{00000000-0005-0000-0000-0000E93E0000}"/>
    <cellStyle name="Entrée 3 15 2 8 2" xfId="28624" xr:uid="{00000000-0005-0000-0000-0000EA3E0000}"/>
    <cellStyle name="Entrée 3 15 2 9" xfId="28617" xr:uid="{00000000-0005-0000-0000-0000EB3E0000}"/>
    <cellStyle name="Entrée 3 15 3" xfId="8157" xr:uid="{00000000-0005-0000-0000-0000EC3E0000}"/>
    <cellStyle name="Entrée 3 15 3 2" xfId="8158" xr:uid="{00000000-0005-0000-0000-0000ED3E0000}"/>
    <cellStyle name="Entrée 3 15 3 2 2" xfId="28626" xr:uid="{00000000-0005-0000-0000-0000EE3E0000}"/>
    <cellStyle name="Entrée 3 15 3 3" xfId="8159" xr:uid="{00000000-0005-0000-0000-0000EF3E0000}"/>
    <cellStyle name="Entrée 3 15 3 3 2" xfId="28627" xr:uid="{00000000-0005-0000-0000-0000F03E0000}"/>
    <cellStyle name="Entrée 3 15 3 4" xfId="8160" xr:uid="{00000000-0005-0000-0000-0000F13E0000}"/>
    <cellStyle name="Entrée 3 15 3 4 2" xfId="28628" xr:uid="{00000000-0005-0000-0000-0000F23E0000}"/>
    <cellStyle name="Entrée 3 15 3 5" xfId="8161" xr:uid="{00000000-0005-0000-0000-0000F33E0000}"/>
    <cellStyle name="Entrée 3 15 3 5 2" xfId="28629" xr:uid="{00000000-0005-0000-0000-0000F43E0000}"/>
    <cellStyle name="Entrée 3 15 3 6" xfId="8162" xr:uid="{00000000-0005-0000-0000-0000F53E0000}"/>
    <cellStyle name="Entrée 3 15 3 6 2" xfId="28630" xr:uid="{00000000-0005-0000-0000-0000F63E0000}"/>
    <cellStyle name="Entrée 3 15 3 7" xfId="8163" xr:uid="{00000000-0005-0000-0000-0000F73E0000}"/>
    <cellStyle name="Entrée 3 15 3 7 2" xfId="28631" xr:uid="{00000000-0005-0000-0000-0000F83E0000}"/>
    <cellStyle name="Entrée 3 15 3 8" xfId="28625" xr:uid="{00000000-0005-0000-0000-0000F93E0000}"/>
    <cellStyle name="Entrée 3 15 4" xfId="8164" xr:uid="{00000000-0005-0000-0000-0000FA3E0000}"/>
    <cellStyle name="Entrée 3 15 4 2" xfId="8165" xr:uid="{00000000-0005-0000-0000-0000FB3E0000}"/>
    <cellStyle name="Entrée 3 15 4 2 2" xfId="28633" xr:uid="{00000000-0005-0000-0000-0000FC3E0000}"/>
    <cellStyle name="Entrée 3 15 4 3" xfId="28632" xr:uid="{00000000-0005-0000-0000-0000FD3E0000}"/>
    <cellStyle name="Entrée 3 15 5" xfId="8166" xr:uid="{00000000-0005-0000-0000-0000FE3E0000}"/>
    <cellStyle name="Entrée 3 15 5 2" xfId="28634" xr:uid="{00000000-0005-0000-0000-0000FF3E0000}"/>
    <cellStyle name="Entrée 3 15 6" xfId="8167" xr:uid="{00000000-0005-0000-0000-0000003F0000}"/>
    <cellStyle name="Entrée 3 15 6 2" xfId="28635" xr:uid="{00000000-0005-0000-0000-0000013F0000}"/>
    <cellStyle name="Entrée 3 15 7" xfId="8168" xr:uid="{00000000-0005-0000-0000-0000023F0000}"/>
    <cellStyle name="Entrée 3 15 7 2" xfId="28636" xr:uid="{00000000-0005-0000-0000-0000033F0000}"/>
    <cellStyle name="Entrée 3 15 8" xfId="8169" xr:uid="{00000000-0005-0000-0000-0000043F0000}"/>
    <cellStyle name="Entrée 3 15 8 2" xfId="28637" xr:uid="{00000000-0005-0000-0000-0000053F0000}"/>
    <cellStyle name="Entrée 3 15 9" xfId="8170" xr:uid="{00000000-0005-0000-0000-0000063F0000}"/>
    <cellStyle name="Entrée 3 15 9 2" xfId="28638" xr:uid="{00000000-0005-0000-0000-0000073F0000}"/>
    <cellStyle name="Entrée 3 16" xfId="8171" xr:uid="{00000000-0005-0000-0000-0000083F0000}"/>
    <cellStyle name="Entrée 3 16 10" xfId="8172" xr:uid="{00000000-0005-0000-0000-0000093F0000}"/>
    <cellStyle name="Entrée 3 16 10 2" xfId="28640" xr:uid="{00000000-0005-0000-0000-00000A3F0000}"/>
    <cellStyle name="Entrée 3 16 11" xfId="28639" xr:uid="{00000000-0005-0000-0000-00000B3F0000}"/>
    <cellStyle name="Entrée 3 16 2" xfId="8173" xr:uid="{00000000-0005-0000-0000-00000C3F0000}"/>
    <cellStyle name="Entrée 3 16 2 2" xfId="8174" xr:uid="{00000000-0005-0000-0000-00000D3F0000}"/>
    <cellStyle name="Entrée 3 16 2 2 2" xfId="28642" xr:uid="{00000000-0005-0000-0000-00000E3F0000}"/>
    <cellStyle name="Entrée 3 16 2 3" xfId="8175" xr:uid="{00000000-0005-0000-0000-00000F3F0000}"/>
    <cellStyle name="Entrée 3 16 2 3 2" xfId="28643" xr:uid="{00000000-0005-0000-0000-0000103F0000}"/>
    <cellStyle name="Entrée 3 16 2 4" xfId="8176" xr:uid="{00000000-0005-0000-0000-0000113F0000}"/>
    <cellStyle name="Entrée 3 16 2 4 2" xfId="28644" xr:uid="{00000000-0005-0000-0000-0000123F0000}"/>
    <cellStyle name="Entrée 3 16 2 5" xfId="8177" xr:uid="{00000000-0005-0000-0000-0000133F0000}"/>
    <cellStyle name="Entrée 3 16 2 5 2" xfId="28645" xr:uid="{00000000-0005-0000-0000-0000143F0000}"/>
    <cellStyle name="Entrée 3 16 2 6" xfId="8178" xr:uid="{00000000-0005-0000-0000-0000153F0000}"/>
    <cellStyle name="Entrée 3 16 2 6 2" xfId="28646" xr:uid="{00000000-0005-0000-0000-0000163F0000}"/>
    <cellStyle name="Entrée 3 16 2 7" xfId="8179" xr:uid="{00000000-0005-0000-0000-0000173F0000}"/>
    <cellStyle name="Entrée 3 16 2 7 2" xfId="28647" xr:uid="{00000000-0005-0000-0000-0000183F0000}"/>
    <cellStyle name="Entrée 3 16 2 8" xfId="8180" xr:uid="{00000000-0005-0000-0000-0000193F0000}"/>
    <cellStyle name="Entrée 3 16 2 8 2" xfId="28648" xr:uid="{00000000-0005-0000-0000-00001A3F0000}"/>
    <cellStyle name="Entrée 3 16 2 9" xfId="28641" xr:uid="{00000000-0005-0000-0000-00001B3F0000}"/>
    <cellStyle name="Entrée 3 16 3" xfId="8181" xr:uid="{00000000-0005-0000-0000-00001C3F0000}"/>
    <cellStyle name="Entrée 3 16 3 2" xfId="8182" xr:uid="{00000000-0005-0000-0000-00001D3F0000}"/>
    <cellStyle name="Entrée 3 16 3 2 2" xfId="28650" xr:uid="{00000000-0005-0000-0000-00001E3F0000}"/>
    <cellStyle name="Entrée 3 16 3 3" xfId="8183" xr:uid="{00000000-0005-0000-0000-00001F3F0000}"/>
    <cellStyle name="Entrée 3 16 3 3 2" xfId="28651" xr:uid="{00000000-0005-0000-0000-0000203F0000}"/>
    <cellStyle name="Entrée 3 16 3 4" xfId="8184" xr:uid="{00000000-0005-0000-0000-0000213F0000}"/>
    <cellStyle name="Entrée 3 16 3 4 2" xfId="28652" xr:uid="{00000000-0005-0000-0000-0000223F0000}"/>
    <cellStyle name="Entrée 3 16 3 5" xfId="8185" xr:uid="{00000000-0005-0000-0000-0000233F0000}"/>
    <cellStyle name="Entrée 3 16 3 5 2" xfId="28653" xr:uid="{00000000-0005-0000-0000-0000243F0000}"/>
    <cellStyle name="Entrée 3 16 3 6" xfId="8186" xr:uid="{00000000-0005-0000-0000-0000253F0000}"/>
    <cellStyle name="Entrée 3 16 3 6 2" xfId="28654" xr:uid="{00000000-0005-0000-0000-0000263F0000}"/>
    <cellStyle name="Entrée 3 16 3 7" xfId="8187" xr:uid="{00000000-0005-0000-0000-0000273F0000}"/>
    <cellStyle name="Entrée 3 16 3 7 2" xfId="28655" xr:uid="{00000000-0005-0000-0000-0000283F0000}"/>
    <cellStyle name="Entrée 3 16 3 8" xfId="28649" xr:uid="{00000000-0005-0000-0000-0000293F0000}"/>
    <cellStyle name="Entrée 3 16 4" xfId="8188" xr:uid="{00000000-0005-0000-0000-00002A3F0000}"/>
    <cellStyle name="Entrée 3 16 4 2" xfId="8189" xr:uid="{00000000-0005-0000-0000-00002B3F0000}"/>
    <cellStyle name="Entrée 3 16 4 2 2" xfId="28657" xr:uid="{00000000-0005-0000-0000-00002C3F0000}"/>
    <cellStyle name="Entrée 3 16 4 3" xfId="28656" xr:uid="{00000000-0005-0000-0000-00002D3F0000}"/>
    <cellStyle name="Entrée 3 16 5" xfId="8190" xr:uid="{00000000-0005-0000-0000-00002E3F0000}"/>
    <cellStyle name="Entrée 3 16 5 2" xfId="28658" xr:uid="{00000000-0005-0000-0000-00002F3F0000}"/>
    <cellStyle name="Entrée 3 16 6" xfId="8191" xr:uid="{00000000-0005-0000-0000-0000303F0000}"/>
    <cellStyle name="Entrée 3 16 6 2" xfId="28659" xr:uid="{00000000-0005-0000-0000-0000313F0000}"/>
    <cellStyle name="Entrée 3 16 7" xfId="8192" xr:uid="{00000000-0005-0000-0000-0000323F0000}"/>
    <cellStyle name="Entrée 3 16 7 2" xfId="28660" xr:uid="{00000000-0005-0000-0000-0000333F0000}"/>
    <cellStyle name="Entrée 3 16 8" xfId="8193" xr:uid="{00000000-0005-0000-0000-0000343F0000}"/>
    <cellStyle name="Entrée 3 16 8 2" xfId="28661" xr:uid="{00000000-0005-0000-0000-0000353F0000}"/>
    <cellStyle name="Entrée 3 16 9" xfId="8194" xr:uid="{00000000-0005-0000-0000-0000363F0000}"/>
    <cellStyle name="Entrée 3 16 9 2" xfId="28662" xr:uid="{00000000-0005-0000-0000-0000373F0000}"/>
    <cellStyle name="Entrée 3 17" xfId="8195" xr:uid="{00000000-0005-0000-0000-0000383F0000}"/>
    <cellStyle name="Entrée 3 17 2" xfId="8196" xr:uid="{00000000-0005-0000-0000-0000393F0000}"/>
    <cellStyle name="Entrée 3 17 2 2" xfId="28664" xr:uid="{00000000-0005-0000-0000-00003A3F0000}"/>
    <cellStyle name="Entrée 3 17 3" xfId="8197" xr:uid="{00000000-0005-0000-0000-00003B3F0000}"/>
    <cellStyle name="Entrée 3 17 3 2" xfId="28665" xr:uid="{00000000-0005-0000-0000-00003C3F0000}"/>
    <cellStyle name="Entrée 3 17 4" xfId="8198" xr:uid="{00000000-0005-0000-0000-00003D3F0000}"/>
    <cellStyle name="Entrée 3 17 4 2" xfId="28666" xr:uid="{00000000-0005-0000-0000-00003E3F0000}"/>
    <cellStyle name="Entrée 3 17 5" xfId="8199" xr:uid="{00000000-0005-0000-0000-00003F3F0000}"/>
    <cellStyle name="Entrée 3 17 5 2" xfId="28667" xr:uid="{00000000-0005-0000-0000-0000403F0000}"/>
    <cellStyle name="Entrée 3 17 6" xfId="8200" xr:uid="{00000000-0005-0000-0000-0000413F0000}"/>
    <cellStyle name="Entrée 3 17 6 2" xfId="28668" xr:uid="{00000000-0005-0000-0000-0000423F0000}"/>
    <cellStyle name="Entrée 3 17 7" xfId="8201" xr:uid="{00000000-0005-0000-0000-0000433F0000}"/>
    <cellStyle name="Entrée 3 17 7 2" xfId="28669" xr:uid="{00000000-0005-0000-0000-0000443F0000}"/>
    <cellStyle name="Entrée 3 17 8" xfId="8202" xr:uid="{00000000-0005-0000-0000-0000453F0000}"/>
    <cellStyle name="Entrée 3 17 8 2" xfId="28670" xr:uid="{00000000-0005-0000-0000-0000463F0000}"/>
    <cellStyle name="Entrée 3 17 9" xfId="28663" xr:uid="{00000000-0005-0000-0000-0000473F0000}"/>
    <cellStyle name="Entrée 3 18" xfId="8203" xr:uid="{00000000-0005-0000-0000-0000483F0000}"/>
    <cellStyle name="Entrée 3 18 2" xfId="8204" xr:uid="{00000000-0005-0000-0000-0000493F0000}"/>
    <cellStyle name="Entrée 3 18 2 2" xfId="28672" xr:uid="{00000000-0005-0000-0000-00004A3F0000}"/>
    <cellStyle name="Entrée 3 18 3" xfId="8205" xr:uid="{00000000-0005-0000-0000-00004B3F0000}"/>
    <cellStyle name="Entrée 3 18 3 2" xfId="28673" xr:uid="{00000000-0005-0000-0000-00004C3F0000}"/>
    <cellStyle name="Entrée 3 18 4" xfId="8206" xr:uid="{00000000-0005-0000-0000-00004D3F0000}"/>
    <cellStyle name="Entrée 3 18 4 2" xfId="28674" xr:uid="{00000000-0005-0000-0000-00004E3F0000}"/>
    <cellStyle name="Entrée 3 18 5" xfId="8207" xr:uid="{00000000-0005-0000-0000-00004F3F0000}"/>
    <cellStyle name="Entrée 3 18 5 2" xfId="28675" xr:uid="{00000000-0005-0000-0000-0000503F0000}"/>
    <cellStyle name="Entrée 3 18 6" xfId="8208" xr:uid="{00000000-0005-0000-0000-0000513F0000}"/>
    <cellStyle name="Entrée 3 18 6 2" xfId="28676" xr:uid="{00000000-0005-0000-0000-0000523F0000}"/>
    <cellStyle name="Entrée 3 18 7" xfId="8209" xr:uid="{00000000-0005-0000-0000-0000533F0000}"/>
    <cellStyle name="Entrée 3 18 7 2" xfId="28677" xr:uid="{00000000-0005-0000-0000-0000543F0000}"/>
    <cellStyle name="Entrée 3 18 8" xfId="28671" xr:uid="{00000000-0005-0000-0000-0000553F0000}"/>
    <cellStyle name="Entrée 3 19" xfId="8210" xr:uid="{00000000-0005-0000-0000-0000563F0000}"/>
    <cellStyle name="Entrée 3 19 2" xfId="8211" xr:uid="{00000000-0005-0000-0000-0000573F0000}"/>
    <cellStyle name="Entrée 3 19 2 2" xfId="28679" xr:uid="{00000000-0005-0000-0000-0000583F0000}"/>
    <cellStyle name="Entrée 3 19 3" xfId="28678" xr:uid="{00000000-0005-0000-0000-0000593F0000}"/>
    <cellStyle name="Entrée 3 2" xfId="8212" xr:uid="{00000000-0005-0000-0000-00005A3F0000}"/>
    <cellStyle name="Entrée 3 2 10" xfId="8213" xr:uid="{00000000-0005-0000-0000-00005B3F0000}"/>
    <cellStyle name="Entrée 3 2 10 10" xfId="8214" xr:uid="{00000000-0005-0000-0000-00005C3F0000}"/>
    <cellStyle name="Entrée 3 2 10 10 2" xfId="28681" xr:uid="{00000000-0005-0000-0000-00005D3F0000}"/>
    <cellStyle name="Entrée 3 2 10 11" xfId="28680" xr:uid="{00000000-0005-0000-0000-00005E3F0000}"/>
    <cellStyle name="Entrée 3 2 10 2" xfId="8215" xr:uid="{00000000-0005-0000-0000-00005F3F0000}"/>
    <cellStyle name="Entrée 3 2 10 2 2" xfId="8216" xr:uid="{00000000-0005-0000-0000-0000603F0000}"/>
    <cellStyle name="Entrée 3 2 10 2 2 2" xfId="28683" xr:uid="{00000000-0005-0000-0000-0000613F0000}"/>
    <cellStyle name="Entrée 3 2 10 2 3" xfId="8217" xr:uid="{00000000-0005-0000-0000-0000623F0000}"/>
    <cellStyle name="Entrée 3 2 10 2 3 2" xfId="28684" xr:uid="{00000000-0005-0000-0000-0000633F0000}"/>
    <cellStyle name="Entrée 3 2 10 2 4" xfId="8218" xr:uid="{00000000-0005-0000-0000-0000643F0000}"/>
    <cellStyle name="Entrée 3 2 10 2 4 2" xfId="28685" xr:uid="{00000000-0005-0000-0000-0000653F0000}"/>
    <cellStyle name="Entrée 3 2 10 2 5" xfId="8219" xr:uid="{00000000-0005-0000-0000-0000663F0000}"/>
    <cellStyle name="Entrée 3 2 10 2 5 2" xfId="28686" xr:uid="{00000000-0005-0000-0000-0000673F0000}"/>
    <cellStyle name="Entrée 3 2 10 2 6" xfId="8220" xr:uid="{00000000-0005-0000-0000-0000683F0000}"/>
    <cellStyle name="Entrée 3 2 10 2 6 2" xfId="28687" xr:uid="{00000000-0005-0000-0000-0000693F0000}"/>
    <cellStyle name="Entrée 3 2 10 2 7" xfId="8221" xr:uid="{00000000-0005-0000-0000-00006A3F0000}"/>
    <cellStyle name="Entrée 3 2 10 2 7 2" xfId="28688" xr:uid="{00000000-0005-0000-0000-00006B3F0000}"/>
    <cellStyle name="Entrée 3 2 10 2 8" xfId="8222" xr:uid="{00000000-0005-0000-0000-00006C3F0000}"/>
    <cellStyle name="Entrée 3 2 10 2 8 2" xfId="28689" xr:uid="{00000000-0005-0000-0000-00006D3F0000}"/>
    <cellStyle name="Entrée 3 2 10 2 9" xfId="28682" xr:uid="{00000000-0005-0000-0000-00006E3F0000}"/>
    <cellStyle name="Entrée 3 2 10 3" xfId="8223" xr:uid="{00000000-0005-0000-0000-00006F3F0000}"/>
    <cellStyle name="Entrée 3 2 10 3 2" xfId="8224" xr:uid="{00000000-0005-0000-0000-0000703F0000}"/>
    <cellStyle name="Entrée 3 2 10 3 2 2" xfId="28691" xr:uid="{00000000-0005-0000-0000-0000713F0000}"/>
    <cellStyle name="Entrée 3 2 10 3 3" xfId="8225" xr:uid="{00000000-0005-0000-0000-0000723F0000}"/>
    <cellStyle name="Entrée 3 2 10 3 3 2" xfId="28692" xr:uid="{00000000-0005-0000-0000-0000733F0000}"/>
    <cellStyle name="Entrée 3 2 10 3 4" xfId="8226" xr:uid="{00000000-0005-0000-0000-0000743F0000}"/>
    <cellStyle name="Entrée 3 2 10 3 4 2" xfId="28693" xr:uid="{00000000-0005-0000-0000-0000753F0000}"/>
    <cellStyle name="Entrée 3 2 10 3 5" xfId="8227" xr:uid="{00000000-0005-0000-0000-0000763F0000}"/>
    <cellStyle name="Entrée 3 2 10 3 5 2" xfId="28694" xr:uid="{00000000-0005-0000-0000-0000773F0000}"/>
    <cellStyle name="Entrée 3 2 10 3 6" xfId="8228" xr:uid="{00000000-0005-0000-0000-0000783F0000}"/>
    <cellStyle name="Entrée 3 2 10 3 6 2" xfId="28695" xr:uid="{00000000-0005-0000-0000-0000793F0000}"/>
    <cellStyle name="Entrée 3 2 10 3 7" xfId="8229" xr:uid="{00000000-0005-0000-0000-00007A3F0000}"/>
    <cellStyle name="Entrée 3 2 10 3 7 2" xfId="28696" xr:uid="{00000000-0005-0000-0000-00007B3F0000}"/>
    <cellStyle name="Entrée 3 2 10 3 8" xfId="28690" xr:uid="{00000000-0005-0000-0000-00007C3F0000}"/>
    <cellStyle name="Entrée 3 2 10 4" xfId="8230" xr:uid="{00000000-0005-0000-0000-00007D3F0000}"/>
    <cellStyle name="Entrée 3 2 10 4 2" xfId="8231" xr:uid="{00000000-0005-0000-0000-00007E3F0000}"/>
    <cellStyle name="Entrée 3 2 10 4 2 2" xfId="28698" xr:uid="{00000000-0005-0000-0000-00007F3F0000}"/>
    <cellStyle name="Entrée 3 2 10 4 3" xfId="28697" xr:uid="{00000000-0005-0000-0000-0000803F0000}"/>
    <cellStyle name="Entrée 3 2 10 5" xfId="8232" xr:uid="{00000000-0005-0000-0000-0000813F0000}"/>
    <cellStyle name="Entrée 3 2 10 5 2" xfId="28699" xr:uid="{00000000-0005-0000-0000-0000823F0000}"/>
    <cellStyle name="Entrée 3 2 10 6" xfId="8233" xr:uid="{00000000-0005-0000-0000-0000833F0000}"/>
    <cellStyle name="Entrée 3 2 10 6 2" xfId="28700" xr:uid="{00000000-0005-0000-0000-0000843F0000}"/>
    <cellStyle name="Entrée 3 2 10 7" xfId="8234" xr:uid="{00000000-0005-0000-0000-0000853F0000}"/>
    <cellStyle name="Entrée 3 2 10 7 2" xfId="28701" xr:uid="{00000000-0005-0000-0000-0000863F0000}"/>
    <cellStyle name="Entrée 3 2 10 8" xfId="8235" xr:uid="{00000000-0005-0000-0000-0000873F0000}"/>
    <cellStyle name="Entrée 3 2 10 8 2" xfId="28702" xr:uid="{00000000-0005-0000-0000-0000883F0000}"/>
    <cellStyle name="Entrée 3 2 10 9" xfId="8236" xr:uid="{00000000-0005-0000-0000-0000893F0000}"/>
    <cellStyle name="Entrée 3 2 10 9 2" xfId="28703" xr:uid="{00000000-0005-0000-0000-00008A3F0000}"/>
    <cellStyle name="Entrée 3 2 11" xfId="8237" xr:uid="{00000000-0005-0000-0000-00008B3F0000}"/>
    <cellStyle name="Entrée 3 2 11 10" xfId="8238" xr:uid="{00000000-0005-0000-0000-00008C3F0000}"/>
    <cellStyle name="Entrée 3 2 11 10 2" xfId="28705" xr:uid="{00000000-0005-0000-0000-00008D3F0000}"/>
    <cellStyle name="Entrée 3 2 11 11" xfId="28704" xr:uid="{00000000-0005-0000-0000-00008E3F0000}"/>
    <cellStyle name="Entrée 3 2 11 2" xfId="8239" xr:uid="{00000000-0005-0000-0000-00008F3F0000}"/>
    <cellStyle name="Entrée 3 2 11 2 2" xfId="8240" xr:uid="{00000000-0005-0000-0000-0000903F0000}"/>
    <cellStyle name="Entrée 3 2 11 2 2 2" xfId="28707" xr:uid="{00000000-0005-0000-0000-0000913F0000}"/>
    <cellStyle name="Entrée 3 2 11 2 3" xfId="8241" xr:uid="{00000000-0005-0000-0000-0000923F0000}"/>
    <cellStyle name="Entrée 3 2 11 2 3 2" xfId="28708" xr:uid="{00000000-0005-0000-0000-0000933F0000}"/>
    <cellStyle name="Entrée 3 2 11 2 4" xfId="8242" xr:uid="{00000000-0005-0000-0000-0000943F0000}"/>
    <cellStyle name="Entrée 3 2 11 2 4 2" xfId="28709" xr:uid="{00000000-0005-0000-0000-0000953F0000}"/>
    <cellStyle name="Entrée 3 2 11 2 5" xfId="8243" xr:uid="{00000000-0005-0000-0000-0000963F0000}"/>
    <cellStyle name="Entrée 3 2 11 2 5 2" xfId="28710" xr:uid="{00000000-0005-0000-0000-0000973F0000}"/>
    <cellStyle name="Entrée 3 2 11 2 6" xfId="8244" xr:uid="{00000000-0005-0000-0000-0000983F0000}"/>
    <cellStyle name="Entrée 3 2 11 2 6 2" xfId="28711" xr:uid="{00000000-0005-0000-0000-0000993F0000}"/>
    <cellStyle name="Entrée 3 2 11 2 7" xfId="8245" xr:uid="{00000000-0005-0000-0000-00009A3F0000}"/>
    <cellStyle name="Entrée 3 2 11 2 7 2" xfId="28712" xr:uid="{00000000-0005-0000-0000-00009B3F0000}"/>
    <cellStyle name="Entrée 3 2 11 2 8" xfId="8246" xr:uid="{00000000-0005-0000-0000-00009C3F0000}"/>
    <cellStyle name="Entrée 3 2 11 2 8 2" xfId="28713" xr:uid="{00000000-0005-0000-0000-00009D3F0000}"/>
    <cellStyle name="Entrée 3 2 11 2 9" xfId="28706" xr:uid="{00000000-0005-0000-0000-00009E3F0000}"/>
    <cellStyle name="Entrée 3 2 11 3" xfId="8247" xr:uid="{00000000-0005-0000-0000-00009F3F0000}"/>
    <cellStyle name="Entrée 3 2 11 3 2" xfId="8248" xr:uid="{00000000-0005-0000-0000-0000A03F0000}"/>
    <cellStyle name="Entrée 3 2 11 3 2 2" xfId="28715" xr:uid="{00000000-0005-0000-0000-0000A13F0000}"/>
    <cellStyle name="Entrée 3 2 11 3 3" xfId="8249" xr:uid="{00000000-0005-0000-0000-0000A23F0000}"/>
    <cellStyle name="Entrée 3 2 11 3 3 2" xfId="28716" xr:uid="{00000000-0005-0000-0000-0000A33F0000}"/>
    <cellStyle name="Entrée 3 2 11 3 4" xfId="8250" xr:uid="{00000000-0005-0000-0000-0000A43F0000}"/>
    <cellStyle name="Entrée 3 2 11 3 4 2" xfId="28717" xr:uid="{00000000-0005-0000-0000-0000A53F0000}"/>
    <cellStyle name="Entrée 3 2 11 3 5" xfId="8251" xr:uid="{00000000-0005-0000-0000-0000A63F0000}"/>
    <cellStyle name="Entrée 3 2 11 3 5 2" xfId="28718" xr:uid="{00000000-0005-0000-0000-0000A73F0000}"/>
    <cellStyle name="Entrée 3 2 11 3 6" xfId="8252" xr:uid="{00000000-0005-0000-0000-0000A83F0000}"/>
    <cellStyle name="Entrée 3 2 11 3 6 2" xfId="28719" xr:uid="{00000000-0005-0000-0000-0000A93F0000}"/>
    <cellStyle name="Entrée 3 2 11 3 7" xfId="8253" xr:uid="{00000000-0005-0000-0000-0000AA3F0000}"/>
    <cellStyle name="Entrée 3 2 11 3 7 2" xfId="28720" xr:uid="{00000000-0005-0000-0000-0000AB3F0000}"/>
    <cellStyle name="Entrée 3 2 11 3 8" xfId="28714" xr:uid="{00000000-0005-0000-0000-0000AC3F0000}"/>
    <cellStyle name="Entrée 3 2 11 4" xfId="8254" xr:uid="{00000000-0005-0000-0000-0000AD3F0000}"/>
    <cellStyle name="Entrée 3 2 11 4 2" xfId="8255" xr:uid="{00000000-0005-0000-0000-0000AE3F0000}"/>
    <cellStyle name="Entrée 3 2 11 4 2 2" xfId="28722" xr:uid="{00000000-0005-0000-0000-0000AF3F0000}"/>
    <cellStyle name="Entrée 3 2 11 4 3" xfId="28721" xr:uid="{00000000-0005-0000-0000-0000B03F0000}"/>
    <cellStyle name="Entrée 3 2 11 5" xfId="8256" xr:uid="{00000000-0005-0000-0000-0000B13F0000}"/>
    <cellStyle name="Entrée 3 2 11 5 2" xfId="28723" xr:uid="{00000000-0005-0000-0000-0000B23F0000}"/>
    <cellStyle name="Entrée 3 2 11 6" xfId="8257" xr:uid="{00000000-0005-0000-0000-0000B33F0000}"/>
    <cellStyle name="Entrée 3 2 11 6 2" xfId="28724" xr:uid="{00000000-0005-0000-0000-0000B43F0000}"/>
    <cellStyle name="Entrée 3 2 11 7" xfId="8258" xr:uid="{00000000-0005-0000-0000-0000B53F0000}"/>
    <cellStyle name="Entrée 3 2 11 7 2" xfId="28725" xr:uid="{00000000-0005-0000-0000-0000B63F0000}"/>
    <cellStyle name="Entrée 3 2 11 8" xfId="8259" xr:uid="{00000000-0005-0000-0000-0000B73F0000}"/>
    <cellStyle name="Entrée 3 2 11 8 2" xfId="28726" xr:uid="{00000000-0005-0000-0000-0000B83F0000}"/>
    <cellStyle name="Entrée 3 2 11 9" xfId="8260" xr:uid="{00000000-0005-0000-0000-0000B93F0000}"/>
    <cellStyle name="Entrée 3 2 11 9 2" xfId="28727" xr:uid="{00000000-0005-0000-0000-0000BA3F0000}"/>
    <cellStyle name="Entrée 3 2 12" xfId="8261" xr:uid="{00000000-0005-0000-0000-0000BB3F0000}"/>
    <cellStyle name="Entrée 3 2 12 10" xfId="8262" xr:uid="{00000000-0005-0000-0000-0000BC3F0000}"/>
    <cellStyle name="Entrée 3 2 12 10 2" xfId="28729" xr:uid="{00000000-0005-0000-0000-0000BD3F0000}"/>
    <cellStyle name="Entrée 3 2 12 11" xfId="28728" xr:uid="{00000000-0005-0000-0000-0000BE3F0000}"/>
    <cellStyle name="Entrée 3 2 12 2" xfId="8263" xr:uid="{00000000-0005-0000-0000-0000BF3F0000}"/>
    <cellStyle name="Entrée 3 2 12 2 2" xfId="8264" xr:uid="{00000000-0005-0000-0000-0000C03F0000}"/>
    <cellStyle name="Entrée 3 2 12 2 2 2" xfId="28731" xr:uid="{00000000-0005-0000-0000-0000C13F0000}"/>
    <cellStyle name="Entrée 3 2 12 2 3" xfId="8265" xr:uid="{00000000-0005-0000-0000-0000C23F0000}"/>
    <cellStyle name="Entrée 3 2 12 2 3 2" xfId="28732" xr:uid="{00000000-0005-0000-0000-0000C33F0000}"/>
    <cellStyle name="Entrée 3 2 12 2 4" xfId="8266" xr:uid="{00000000-0005-0000-0000-0000C43F0000}"/>
    <cellStyle name="Entrée 3 2 12 2 4 2" xfId="28733" xr:uid="{00000000-0005-0000-0000-0000C53F0000}"/>
    <cellStyle name="Entrée 3 2 12 2 5" xfId="8267" xr:uid="{00000000-0005-0000-0000-0000C63F0000}"/>
    <cellStyle name="Entrée 3 2 12 2 5 2" xfId="28734" xr:uid="{00000000-0005-0000-0000-0000C73F0000}"/>
    <cellStyle name="Entrée 3 2 12 2 6" xfId="8268" xr:uid="{00000000-0005-0000-0000-0000C83F0000}"/>
    <cellStyle name="Entrée 3 2 12 2 6 2" xfId="28735" xr:uid="{00000000-0005-0000-0000-0000C93F0000}"/>
    <cellStyle name="Entrée 3 2 12 2 7" xfId="8269" xr:uid="{00000000-0005-0000-0000-0000CA3F0000}"/>
    <cellStyle name="Entrée 3 2 12 2 7 2" xfId="28736" xr:uid="{00000000-0005-0000-0000-0000CB3F0000}"/>
    <cellStyle name="Entrée 3 2 12 2 8" xfId="8270" xr:uid="{00000000-0005-0000-0000-0000CC3F0000}"/>
    <cellStyle name="Entrée 3 2 12 2 8 2" xfId="28737" xr:uid="{00000000-0005-0000-0000-0000CD3F0000}"/>
    <cellStyle name="Entrée 3 2 12 2 9" xfId="28730" xr:uid="{00000000-0005-0000-0000-0000CE3F0000}"/>
    <cellStyle name="Entrée 3 2 12 3" xfId="8271" xr:uid="{00000000-0005-0000-0000-0000CF3F0000}"/>
    <cellStyle name="Entrée 3 2 12 3 2" xfId="8272" xr:uid="{00000000-0005-0000-0000-0000D03F0000}"/>
    <cellStyle name="Entrée 3 2 12 3 2 2" xfId="28739" xr:uid="{00000000-0005-0000-0000-0000D13F0000}"/>
    <cellStyle name="Entrée 3 2 12 3 3" xfId="8273" xr:uid="{00000000-0005-0000-0000-0000D23F0000}"/>
    <cellStyle name="Entrée 3 2 12 3 3 2" xfId="28740" xr:uid="{00000000-0005-0000-0000-0000D33F0000}"/>
    <cellStyle name="Entrée 3 2 12 3 4" xfId="8274" xr:uid="{00000000-0005-0000-0000-0000D43F0000}"/>
    <cellStyle name="Entrée 3 2 12 3 4 2" xfId="28741" xr:uid="{00000000-0005-0000-0000-0000D53F0000}"/>
    <cellStyle name="Entrée 3 2 12 3 5" xfId="8275" xr:uid="{00000000-0005-0000-0000-0000D63F0000}"/>
    <cellStyle name="Entrée 3 2 12 3 5 2" xfId="28742" xr:uid="{00000000-0005-0000-0000-0000D73F0000}"/>
    <cellStyle name="Entrée 3 2 12 3 6" xfId="8276" xr:uid="{00000000-0005-0000-0000-0000D83F0000}"/>
    <cellStyle name="Entrée 3 2 12 3 6 2" xfId="28743" xr:uid="{00000000-0005-0000-0000-0000D93F0000}"/>
    <cellStyle name="Entrée 3 2 12 3 7" xfId="8277" xr:uid="{00000000-0005-0000-0000-0000DA3F0000}"/>
    <cellStyle name="Entrée 3 2 12 3 7 2" xfId="28744" xr:uid="{00000000-0005-0000-0000-0000DB3F0000}"/>
    <cellStyle name="Entrée 3 2 12 3 8" xfId="28738" xr:uid="{00000000-0005-0000-0000-0000DC3F0000}"/>
    <cellStyle name="Entrée 3 2 12 4" xfId="8278" xr:uid="{00000000-0005-0000-0000-0000DD3F0000}"/>
    <cellStyle name="Entrée 3 2 12 4 2" xfId="8279" xr:uid="{00000000-0005-0000-0000-0000DE3F0000}"/>
    <cellStyle name="Entrée 3 2 12 4 2 2" xfId="28746" xr:uid="{00000000-0005-0000-0000-0000DF3F0000}"/>
    <cellStyle name="Entrée 3 2 12 4 3" xfId="28745" xr:uid="{00000000-0005-0000-0000-0000E03F0000}"/>
    <cellStyle name="Entrée 3 2 12 5" xfId="8280" xr:uid="{00000000-0005-0000-0000-0000E13F0000}"/>
    <cellStyle name="Entrée 3 2 12 5 2" xfId="28747" xr:uid="{00000000-0005-0000-0000-0000E23F0000}"/>
    <cellStyle name="Entrée 3 2 12 6" xfId="8281" xr:uid="{00000000-0005-0000-0000-0000E33F0000}"/>
    <cellStyle name="Entrée 3 2 12 6 2" xfId="28748" xr:uid="{00000000-0005-0000-0000-0000E43F0000}"/>
    <cellStyle name="Entrée 3 2 12 7" xfId="8282" xr:uid="{00000000-0005-0000-0000-0000E53F0000}"/>
    <cellStyle name="Entrée 3 2 12 7 2" xfId="28749" xr:uid="{00000000-0005-0000-0000-0000E63F0000}"/>
    <cellStyle name="Entrée 3 2 12 8" xfId="8283" xr:uid="{00000000-0005-0000-0000-0000E73F0000}"/>
    <cellStyle name="Entrée 3 2 12 8 2" xfId="28750" xr:uid="{00000000-0005-0000-0000-0000E83F0000}"/>
    <cellStyle name="Entrée 3 2 12 9" xfId="8284" xr:uid="{00000000-0005-0000-0000-0000E93F0000}"/>
    <cellStyle name="Entrée 3 2 12 9 2" xfId="28751" xr:uid="{00000000-0005-0000-0000-0000EA3F0000}"/>
    <cellStyle name="Entrée 3 2 13" xfId="8285" xr:uid="{00000000-0005-0000-0000-0000EB3F0000}"/>
    <cellStyle name="Entrée 3 2 13 10" xfId="8286" xr:uid="{00000000-0005-0000-0000-0000EC3F0000}"/>
    <cellStyle name="Entrée 3 2 13 10 2" xfId="28753" xr:uid="{00000000-0005-0000-0000-0000ED3F0000}"/>
    <cellStyle name="Entrée 3 2 13 11" xfId="28752" xr:uid="{00000000-0005-0000-0000-0000EE3F0000}"/>
    <cellStyle name="Entrée 3 2 13 2" xfId="8287" xr:uid="{00000000-0005-0000-0000-0000EF3F0000}"/>
    <cellStyle name="Entrée 3 2 13 2 2" xfId="8288" xr:uid="{00000000-0005-0000-0000-0000F03F0000}"/>
    <cellStyle name="Entrée 3 2 13 2 2 2" xfId="28755" xr:uid="{00000000-0005-0000-0000-0000F13F0000}"/>
    <cellStyle name="Entrée 3 2 13 2 3" xfId="8289" xr:uid="{00000000-0005-0000-0000-0000F23F0000}"/>
    <cellStyle name="Entrée 3 2 13 2 3 2" xfId="28756" xr:uid="{00000000-0005-0000-0000-0000F33F0000}"/>
    <cellStyle name="Entrée 3 2 13 2 4" xfId="8290" xr:uid="{00000000-0005-0000-0000-0000F43F0000}"/>
    <cellStyle name="Entrée 3 2 13 2 4 2" xfId="28757" xr:uid="{00000000-0005-0000-0000-0000F53F0000}"/>
    <cellStyle name="Entrée 3 2 13 2 5" xfId="8291" xr:uid="{00000000-0005-0000-0000-0000F63F0000}"/>
    <cellStyle name="Entrée 3 2 13 2 5 2" xfId="28758" xr:uid="{00000000-0005-0000-0000-0000F73F0000}"/>
    <cellStyle name="Entrée 3 2 13 2 6" xfId="8292" xr:uid="{00000000-0005-0000-0000-0000F83F0000}"/>
    <cellStyle name="Entrée 3 2 13 2 6 2" xfId="28759" xr:uid="{00000000-0005-0000-0000-0000F93F0000}"/>
    <cellStyle name="Entrée 3 2 13 2 7" xfId="8293" xr:uid="{00000000-0005-0000-0000-0000FA3F0000}"/>
    <cellStyle name="Entrée 3 2 13 2 7 2" xfId="28760" xr:uid="{00000000-0005-0000-0000-0000FB3F0000}"/>
    <cellStyle name="Entrée 3 2 13 2 8" xfId="8294" xr:uid="{00000000-0005-0000-0000-0000FC3F0000}"/>
    <cellStyle name="Entrée 3 2 13 2 8 2" xfId="28761" xr:uid="{00000000-0005-0000-0000-0000FD3F0000}"/>
    <cellStyle name="Entrée 3 2 13 2 9" xfId="28754" xr:uid="{00000000-0005-0000-0000-0000FE3F0000}"/>
    <cellStyle name="Entrée 3 2 13 3" xfId="8295" xr:uid="{00000000-0005-0000-0000-0000FF3F0000}"/>
    <cellStyle name="Entrée 3 2 13 3 2" xfId="8296" xr:uid="{00000000-0005-0000-0000-000000400000}"/>
    <cellStyle name="Entrée 3 2 13 3 2 2" xfId="28763" xr:uid="{00000000-0005-0000-0000-000001400000}"/>
    <cellStyle name="Entrée 3 2 13 3 3" xfId="8297" xr:uid="{00000000-0005-0000-0000-000002400000}"/>
    <cellStyle name="Entrée 3 2 13 3 3 2" xfId="28764" xr:uid="{00000000-0005-0000-0000-000003400000}"/>
    <cellStyle name="Entrée 3 2 13 3 4" xfId="8298" xr:uid="{00000000-0005-0000-0000-000004400000}"/>
    <cellStyle name="Entrée 3 2 13 3 4 2" xfId="28765" xr:uid="{00000000-0005-0000-0000-000005400000}"/>
    <cellStyle name="Entrée 3 2 13 3 5" xfId="8299" xr:uid="{00000000-0005-0000-0000-000006400000}"/>
    <cellStyle name="Entrée 3 2 13 3 5 2" xfId="28766" xr:uid="{00000000-0005-0000-0000-000007400000}"/>
    <cellStyle name="Entrée 3 2 13 3 6" xfId="8300" xr:uid="{00000000-0005-0000-0000-000008400000}"/>
    <cellStyle name="Entrée 3 2 13 3 6 2" xfId="28767" xr:uid="{00000000-0005-0000-0000-000009400000}"/>
    <cellStyle name="Entrée 3 2 13 3 7" xfId="8301" xr:uid="{00000000-0005-0000-0000-00000A400000}"/>
    <cellStyle name="Entrée 3 2 13 3 7 2" xfId="28768" xr:uid="{00000000-0005-0000-0000-00000B400000}"/>
    <cellStyle name="Entrée 3 2 13 3 8" xfId="28762" xr:uid="{00000000-0005-0000-0000-00000C400000}"/>
    <cellStyle name="Entrée 3 2 13 4" xfId="8302" xr:uid="{00000000-0005-0000-0000-00000D400000}"/>
    <cellStyle name="Entrée 3 2 13 4 2" xfId="8303" xr:uid="{00000000-0005-0000-0000-00000E400000}"/>
    <cellStyle name="Entrée 3 2 13 4 2 2" xfId="28770" xr:uid="{00000000-0005-0000-0000-00000F400000}"/>
    <cellStyle name="Entrée 3 2 13 4 3" xfId="28769" xr:uid="{00000000-0005-0000-0000-000010400000}"/>
    <cellStyle name="Entrée 3 2 13 5" xfId="8304" xr:uid="{00000000-0005-0000-0000-000011400000}"/>
    <cellStyle name="Entrée 3 2 13 5 2" xfId="28771" xr:uid="{00000000-0005-0000-0000-000012400000}"/>
    <cellStyle name="Entrée 3 2 13 6" xfId="8305" xr:uid="{00000000-0005-0000-0000-000013400000}"/>
    <cellStyle name="Entrée 3 2 13 6 2" xfId="28772" xr:uid="{00000000-0005-0000-0000-000014400000}"/>
    <cellStyle name="Entrée 3 2 13 7" xfId="8306" xr:uid="{00000000-0005-0000-0000-000015400000}"/>
    <cellStyle name="Entrée 3 2 13 7 2" xfId="28773" xr:uid="{00000000-0005-0000-0000-000016400000}"/>
    <cellStyle name="Entrée 3 2 13 8" xfId="8307" xr:uid="{00000000-0005-0000-0000-000017400000}"/>
    <cellStyle name="Entrée 3 2 13 8 2" xfId="28774" xr:uid="{00000000-0005-0000-0000-000018400000}"/>
    <cellStyle name="Entrée 3 2 13 9" xfId="8308" xr:uid="{00000000-0005-0000-0000-000019400000}"/>
    <cellStyle name="Entrée 3 2 13 9 2" xfId="28775" xr:uid="{00000000-0005-0000-0000-00001A400000}"/>
    <cellStyle name="Entrée 3 2 14" xfId="8309" xr:uid="{00000000-0005-0000-0000-00001B400000}"/>
    <cellStyle name="Entrée 3 2 14 10" xfId="8310" xr:uid="{00000000-0005-0000-0000-00001C400000}"/>
    <cellStyle name="Entrée 3 2 14 10 2" xfId="28777" xr:uid="{00000000-0005-0000-0000-00001D400000}"/>
    <cellStyle name="Entrée 3 2 14 11" xfId="28776" xr:uid="{00000000-0005-0000-0000-00001E400000}"/>
    <cellStyle name="Entrée 3 2 14 2" xfId="8311" xr:uid="{00000000-0005-0000-0000-00001F400000}"/>
    <cellStyle name="Entrée 3 2 14 2 2" xfId="8312" xr:uid="{00000000-0005-0000-0000-000020400000}"/>
    <cellStyle name="Entrée 3 2 14 2 2 2" xfId="28779" xr:uid="{00000000-0005-0000-0000-000021400000}"/>
    <cellStyle name="Entrée 3 2 14 2 3" xfId="8313" xr:uid="{00000000-0005-0000-0000-000022400000}"/>
    <cellStyle name="Entrée 3 2 14 2 3 2" xfId="28780" xr:uid="{00000000-0005-0000-0000-000023400000}"/>
    <cellStyle name="Entrée 3 2 14 2 4" xfId="8314" xr:uid="{00000000-0005-0000-0000-000024400000}"/>
    <cellStyle name="Entrée 3 2 14 2 4 2" xfId="28781" xr:uid="{00000000-0005-0000-0000-000025400000}"/>
    <cellStyle name="Entrée 3 2 14 2 5" xfId="8315" xr:uid="{00000000-0005-0000-0000-000026400000}"/>
    <cellStyle name="Entrée 3 2 14 2 5 2" xfId="28782" xr:uid="{00000000-0005-0000-0000-000027400000}"/>
    <cellStyle name="Entrée 3 2 14 2 6" xfId="8316" xr:uid="{00000000-0005-0000-0000-000028400000}"/>
    <cellStyle name="Entrée 3 2 14 2 6 2" xfId="28783" xr:uid="{00000000-0005-0000-0000-000029400000}"/>
    <cellStyle name="Entrée 3 2 14 2 7" xfId="8317" xr:uid="{00000000-0005-0000-0000-00002A400000}"/>
    <cellStyle name="Entrée 3 2 14 2 7 2" xfId="28784" xr:uid="{00000000-0005-0000-0000-00002B400000}"/>
    <cellStyle name="Entrée 3 2 14 2 8" xfId="8318" xr:uid="{00000000-0005-0000-0000-00002C400000}"/>
    <cellStyle name="Entrée 3 2 14 2 8 2" xfId="28785" xr:uid="{00000000-0005-0000-0000-00002D400000}"/>
    <cellStyle name="Entrée 3 2 14 2 9" xfId="28778" xr:uid="{00000000-0005-0000-0000-00002E400000}"/>
    <cellStyle name="Entrée 3 2 14 3" xfId="8319" xr:uid="{00000000-0005-0000-0000-00002F400000}"/>
    <cellStyle name="Entrée 3 2 14 3 2" xfId="8320" xr:uid="{00000000-0005-0000-0000-000030400000}"/>
    <cellStyle name="Entrée 3 2 14 3 2 2" xfId="28787" xr:uid="{00000000-0005-0000-0000-000031400000}"/>
    <cellStyle name="Entrée 3 2 14 3 3" xfId="8321" xr:uid="{00000000-0005-0000-0000-000032400000}"/>
    <cellStyle name="Entrée 3 2 14 3 3 2" xfId="28788" xr:uid="{00000000-0005-0000-0000-000033400000}"/>
    <cellStyle name="Entrée 3 2 14 3 4" xfId="8322" xr:uid="{00000000-0005-0000-0000-000034400000}"/>
    <cellStyle name="Entrée 3 2 14 3 4 2" xfId="28789" xr:uid="{00000000-0005-0000-0000-000035400000}"/>
    <cellStyle name="Entrée 3 2 14 3 5" xfId="8323" xr:uid="{00000000-0005-0000-0000-000036400000}"/>
    <cellStyle name="Entrée 3 2 14 3 5 2" xfId="28790" xr:uid="{00000000-0005-0000-0000-000037400000}"/>
    <cellStyle name="Entrée 3 2 14 3 6" xfId="8324" xr:uid="{00000000-0005-0000-0000-000038400000}"/>
    <cellStyle name="Entrée 3 2 14 3 6 2" xfId="28791" xr:uid="{00000000-0005-0000-0000-000039400000}"/>
    <cellStyle name="Entrée 3 2 14 3 7" xfId="8325" xr:uid="{00000000-0005-0000-0000-00003A400000}"/>
    <cellStyle name="Entrée 3 2 14 3 7 2" xfId="28792" xr:uid="{00000000-0005-0000-0000-00003B400000}"/>
    <cellStyle name="Entrée 3 2 14 3 8" xfId="28786" xr:uid="{00000000-0005-0000-0000-00003C400000}"/>
    <cellStyle name="Entrée 3 2 14 4" xfId="8326" xr:uid="{00000000-0005-0000-0000-00003D400000}"/>
    <cellStyle name="Entrée 3 2 14 4 2" xfId="8327" xr:uid="{00000000-0005-0000-0000-00003E400000}"/>
    <cellStyle name="Entrée 3 2 14 4 2 2" xfId="28794" xr:uid="{00000000-0005-0000-0000-00003F400000}"/>
    <cellStyle name="Entrée 3 2 14 4 3" xfId="28793" xr:uid="{00000000-0005-0000-0000-000040400000}"/>
    <cellStyle name="Entrée 3 2 14 5" xfId="8328" xr:uid="{00000000-0005-0000-0000-000041400000}"/>
    <cellStyle name="Entrée 3 2 14 5 2" xfId="28795" xr:uid="{00000000-0005-0000-0000-000042400000}"/>
    <cellStyle name="Entrée 3 2 14 6" xfId="8329" xr:uid="{00000000-0005-0000-0000-000043400000}"/>
    <cellStyle name="Entrée 3 2 14 6 2" xfId="28796" xr:uid="{00000000-0005-0000-0000-000044400000}"/>
    <cellStyle name="Entrée 3 2 14 7" xfId="8330" xr:uid="{00000000-0005-0000-0000-000045400000}"/>
    <cellStyle name="Entrée 3 2 14 7 2" xfId="28797" xr:uid="{00000000-0005-0000-0000-000046400000}"/>
    <cellStyle name="Entrée 3 2 14 8" xfId="8331" xr:uid="{00000000-0005-0000-0000-000047400000}"/>
    <cellStyle name="Entrée 3 2 14 8 2" xfId="28798" xr:uid="{00000000-0005-0000-0000-000048400000}"/>
    <cellStyle name="Entrée 3 2 14 9" xfId="8332" xr:uid="{00000000-0005-0000-0000-000049400000}"/>
    <cellStyle name="Entrée 3 2 14 9 2" xfId="28799" xr:uid="{00000000-0005-0000-0000-00004A400000}"/>
    <cellStyle name="Entrée 3 2 15" xfId="8333" xr:uid="{00000000-0005-0000-0000-00004B400000}"/>
    <cellStyle name="Entrée 3 2 15 10" xfId="8334" xr:uid="{00000000-0005-0000-0000-00004C400000}"/>
    <cellStyle name="Entrée 3 2 15 10 2" xfId="28801" xr:uid="{00000000-0005-0000-0000-00004D400000}"/>
    <cellStyle name="Entrée 3 2 15 11" xfId="28800" xr:uid="{00000000-0005-0000-0000-00004E400000}"/>
    <cellStyle name="Entrée 3 2 15 2" xfId="8335" xr:uid="{00000000-0005-0000-0000-00004F400000}"/>
    <cellStyle name="Entrée 3 2 15 2 2" xfId="8336" xr:uid="{00000000-0005-0000-0000-000050400000}"/>
    <cellStyle name="Entrée 3 2 15 2 2 2" xfId="28803" xr:uid="{00000000-0005-0000-0000-000051400000}"/>
    <cellStyle name="Entrée 3 2 15 2 3" xfId="8337" xr:uid="{00000000-0005-0000-0000-000052400000}"/>
    <cellStyle name="Entrée 3 2 15 2 3 2" xfId="28804" xr:uid="{00000000-0005-0000-0000-000053400000}"/>
    <cellStyle name="Entrée 3 2 15 2 4" xfId="8338" xr:uid="{00000000-0005-0000-0000-000054400000}"/>
    <cellStyle name="Entrée 3 2 15 2 4 2" xfId="28805" xr:uid="{00000000-0005-0000-0000-000055400000}"/>
    <cellStyle name="Entrée 3 2 15 2 5" xfId="8339" xr:uid="{00000000-0005-0000-0000-000056400000}"/>
    <cellStyle name="Entrée 3 2 15 2 5 2" xfId="28806" xr:uid="{00000000-0005-0000-0000-000057400000}"/>
    <cellStyle name="Entrée 3 2 15 2 6" xfId="8340" xr:uid="{00000000-0005-0000-0000-000058400000}"/>
    <cellStyle name="Entrée 3 2 15 2 6 2" xfId="28807" xr:uid="{00000000-0005-0000-0000-000059400000}"/>
    <cellStyle name="Entrée 3 2 15 2 7" xfId="8341" xr:uid="{00000000-0005-0000-0000-00005A400000}"/>
    <cellStyle name="Entrée 3 2 15 2 7 2" xfId="28808" xr:uid="{00000000-0005-0000-0000-00005B400000}"/>
    <cellStyle name="Entrée 3 2 15 2 8" xfId="8342" xr:uid="{00000000-0005-0000-0000-00005C400000}"/>
    <cellStyle name="Entrée 3 2 15 2 8 2" xfId="28809" xr:uid="{00000000-0005-0000-0000-00005D400000}"/>
    <cellStyle name="Entrée 3 2 15 2 9" xfId="28802" xr:uid="{00000000-0005-0000-0000-00005E400000}"/>
    <cellStyle name="Entrée 3 2 15 3" xfId="8343" xr:uid="{00000000-0005-0000-0000-00005F400000}"/>
    <cellStyle name="Entrée 3 2 15 3 2" xfId="8344" xr:uid="{00000000-0005-0000-0000-000060400000}"/>
    <cellStyle name="Entrée 3 2 15 3 2 2" xfId="28811" xr:uid="{00000000-0005-0000-0000-000061400000}"/>
    <cellStyle name="Entrée 3 2 15 3 3" xfId="8345" xr:uid="{00000000-0005-0000-0000-000062400000}"/>
    <cellStyle name="Entrée 3 2 15 3 3 2" xfId="28812" xr:uid="{00000000-0005-0000-0000-000063400000}"/>
    <cellStyle name="Entrée 3 2 15 3 4" xfId="8346" xr:uid="{00000000-0005-0000-0000-000064400000}"/>
    <cellStyle name="Entrée 3 2 15 3 4 2" xfId="28813" xr:uid="{00000000-0005-0000-0000-000065400000}"/>
    <cellStyle name="Entrée 3 2 15 3 5" xfId="8347" xr:uid="{00000000-0005-0000-0000-000066400000}"/>
    <cellStyle name="Entrée 3 2 15 3 5 2" xfId="28814" xr:uid="{00000000-0005-0000-0000-000067400000}"/>
    <cellStyle name="Entrée 3 2 15 3 6" xfId="8348" xr:uid="{00000000-0005-0000-0000-000068400000}"/>
    <cellStyle name="Entrée 3 2 15 3 6 2" xfId="28815" xr:uid="{00000000-0005-0000-0000-000069400000}"/>
    <cellStyle name="Entrée 3 2 15 3 7" xfId="8349" xr:uid="{00000000-0005-0000-0000-00006A400000}"/>
    <cellStyle name="Entrée 3 2 15 3 7 2" xfId="28816" xr:uid="{00000000-0005-0000-0000-00006B400000}"/>
    <cellStyle name="Entrée 3 2 15 3 8" xfId="28810" xr:uid="{00000000-0005-0000-0000-00006C400000}"/>
    <cellStyle name="Entrée 3 2 15 4" xfId="8350" xr:uid="{00000000-0005-0000-0000-00006D400000}"/>
    <cellStyle name="Entrée 3 2 15 4 2" xfId="8351" xr:uid="{00000000-0005-0000-0000-00006E400000}"/>
    <cellStyle name="Entrée 3 2 15 4 2 2" xfId="28818" xr:uid="{00000000-0005-0000-0000-00006F400000}"/>
    <cellStyle name="Entrée 3 2 15 4 3" xfId="28817" xr:uid="{00000000-0005-0000-0000-000070400000}"/>
    <cellStyle name="Entrée 3 2 15 5" xfId="8352" xr:uid="{00000000-0005-0000-0000-000071400000}"/>
    <cellStyle name="Entrée 3 2 15 5 2" xfId="28819" xr:uid="{00000000-0005-0000-0000-000072400000}"/>
    <cellStyle name="Entrée 3 2 15 6" xfId="8353" xr:uid="{00000000-0005-0000-0000-000073400000}"/>
    <cellStyle name="Entrée 3 2 15 6 2" xfId="28820" xr:uid="{00000000-0005-0000-0000-000074400000}"/>
    <cellStyle name="Entrée 3 2 15 7" xfId="8354" xr:uid="{00000000-0005-0000-0000-000075400000}"/>
    <cellStyle name="Entrée 3 2 15 7 2" xfId="28821" xr:uid="{00000000-0005-0000-0000-000076400000}"/>
    <cellStyle name="Entrée 3 2 15 8" xfId="8355" xr:uid="{00000000-0005-0000-0000-000077400000}"/>
    <cellStyle name="Entrée 3 2 15 8 2" xfId="28822" xr:uid="{00000000-0005-0000-0000-000078400000}"/>
    <cellStyle name="Entrée 3 2 15 9" xfId="8356" xr:uid="{00000000-0005-0000-0000-000079400000}"/>
    <cellStyle name="Entrée 3 2 15 9 2" xfId="28823" xr:uid="{00000000-0005-0000-0000-00007A400000}"/>
    <cellStyle name="Entrée 3 2 16" xfId="8357" xr:uid="{00000000-0005-0000-0000-00007B400000}"/>
    <cellStyle name="Entrée 3 2 16 2" xfId="8358" xr:uid="{00000000-0005-0000-0000-00007C400000}"/>
    <cellStyle name="Entrée 3 2 16 2 2" xfId="28825" xr:uid="{00000000-0005-0000-0000-00007D400000}"/>
    <cellStyle name="Entrée 3 2 16 3" xfId="8359" xr:uid="{00000000-0005-0000-0000-00007E400000}"/>
    <cellStyle name="Entrée 3 2 16 3 2" xfId="28826" xr:uid="{00000000-0005-0000-0000-00007F400000}"/>
    <cellStyle name="Entrée 3 2 16 4" xfId="8360" xr:uid="{00000000-0005-0000-0000-000080400000}"/>
    <cellStyle name="Entrée 3 2 16 4 2" xfId="28827" xr:uid="{00000000-0005-0000-0000-000081400000}"/>
    <cellStyle name="Entrée 3 2 16 5" xfId="8361" xr:uid="{00000000-0005-0000-0000-000082400000}"/>
    <cellStyle name="Entrée 3 2 16 5 2" xfId="28828" xr:uid="{00000000-0005-0000-0000-000083400000}"/>
    <cellStyle name="Entrée 3 2 16 6" xfId="8362" xr:uid="{00000000-0005-0000-0000-000084400000}"/>
    <cellStyle name="Entrée 3 2 16 6 2" xfId="28829" xr:uid="{00000000-0005-0000-0000-000085400000}"/>
    <cellStyle name="Entrée 3 2 16 7" xfId="8363" xr:uid="{00000000-0005-0000-0000-000086400000}"/>
    <cellStyle name="Entrée 3 2 16 7 2" xfId="28830" xr:uid="{00000000-0005-0000-0000-000087400000}"/>
    <cellStyle name="Entrée 3 2 16 8" xfId="8364" xr:uid="{00000000-0005-0000-0000-000088400000}"/>
    <cellStyle name="Entrée 3 2 16 8 2" xfId="28831" xr:uid="{00000000-0005-0000-0000-000089400000}"/>
    <cellStyle name="Entrée 3 2 16 9" xfId="28824" xr:uid="{00000000-0005-0000-0000-00008A400000}"/>
    <cellStyle name="Entrée 3 2 17" xfId="8365" xr:uid="{00000000-0005-0000-0000-00008B400000}"/>
    <cellStyle name="Entrée 3 2 17 2" xfId="8366" xr:uid="{00000000-0005-0000-0000-00008C400000}"/>
    <cellStyle name="Entrée 3 2 17 2 2" xfId="28833" xr:uid="{00000000-0005-0000-0000-00008D400000}"/>
    <cellStyle name="Entrée 3 2 17 3" xfId="8367" xr:uid="{00000000-0005-0000-0000-00008E400000}"/>
    <cellStyle name="Entrée 3 2 17 3 2" xfId="28834" xr:uid="{00000000-0005-0000-0000-00008F400000}"/>
    <cellStyle name="Entrée 3 2 17 4" xfId="8368" xr:uid="{00000000-0005-0000-0000-000090400000}"/>
    <cellStyle name="Entrée 3 2 17 4 2" xfId="28835" xr:uid="{00000000-0005-0000-0000-000091400000}"/>
    <cellStyle name="Entrée 3 2 17 5" xfId="8369" xr:uid="{00000000-0005-0000-0000-000092400000}"/>
    <cellStyle name="Entrée 3 2 17 5 2" xfId="28836" xr:uid="{00000000-0005-0000-0000-000093400000}"/>
    <cellStyle name="Entrée 3 2 17 6" xfId="8370" xr:uid="{00000000-0005-0000-0000-000094400000}"/>
    <cellStyle name="Entrée 3 2 17 6 2" xfId="28837" xr:uid="{00000000-0005-0000-0000-000095400000}"/>
    <cellStyle name="Entrée 3 2 17 7" xfId="8371" xr:uid="{00000000-0005-0000-0000-000096400000}"/>
    <cellStyle name="Entrée 3 2 17 7 2" xfId="28838" xr:uid="{00000000-0005-0000-0000-000097400000}"/>
    <cellStyle name="Entrée 3 2 17 8" xfId="28832" xr:uid="{00000000-0005-0000-0000-000098400000}"/>
    <cellStyle name="Entrée 3 2 18" xfId="8372" xr:uid="{00000000-0005-0000-0000-000099400000}"/>
    <cellStyle name="Entrée 3 2 18 2" xfId="8373" xr:uid="{00000000-0005-0000-0000-00009A400000}"/>
    <cellStyle name="Entrée 3 2 18 2 2" xfId="28840" xr:uid="{00000000-0005-0000-0000-00009B400000}"/>
    <cellStyle name="Entrée 3 2 18 3" xfId="28839" xr:uid="{00000000-0005-0000-0000-00009C400000}"/>
    <cellStyle name="Entrée 3 2 19" xfId="8374" xr:uid="{00000000-0005-0000-0000-00009D400000}"/>
    <cellStyle name="Entrée 3 2 19 2" xfId="28841" xr:uid="{00000000-0005-0000-0000-00009E400000}"/>
    <cellStyle name="Entrée 3 2 2" xfId="8375" xr:uid="{00000000-0005-0000-0000-00009F400000}"/>
    <cellStyle name="Entrée 3 2 2 10" xfId="8376" xr:uid="{00000000-0005-0000-0000-0000A0400000}"/>
    <cellStyle name="Entrée 3 2 2 10 2" xfId="28843" xr:uid="{00000000-0005-0000-0000-0000A1400000}"/>
    <cellStyle name="Entrée 3 2 2 11" xfId="8377" xr:uid="{00000000-0005-0000-0000-0000A2400000}"/>
    <cellStyle name="Entrée 3 2 2 11 2" xfId="28844" xr:uid="{00000000-0005-0000-0000-0000A3400000}"/>
    <cellStyle name="Entrée 3 2 2 12" xfId="8378" xr:uid="{00000000-0005-0000-0000-0000A4400000}"/>
    <cellStyle name="Entrée 3 2 2 12 2" xfId="28845" xr:uid="{00000000-0005-0000-0000-0000A5400000}"/>
    <cellStyle name="Entrée 3 2 2 13" xfId="8379" xr:uid="{00000000-0005-0000-0000-0000A6400000}"/>
    <cellStyle name="Entrée 3 2 2 13 2" xfId="28846" xr:uid="{00000000-0005-0000-0000-0000A7400000}"/>
    <cellStyle name="Entrée 3 2 2 14" xfId="28842" xr:uid="{00000000-0005-0000-0000-0000A8400000}"/>
    <cellStyle name="Entrée 3 2 2 2" xfId="8380" xr:uid="{00000000-0005-0000-0000-0000A9400000}"/>
    <cellStyle name="Entrée 3 2 2 2 10" xfId="8381" xr:uid="{00000000-0005-0000-0000-0000AA400000}"/>
    <cellStyle name="Entrée 3 2 2 2 10 2" xfId="28848" xr:uid="{00000000-0005-0000-0000-0000AB400000}"/>
    <cellStyle name="Entrée 3 2 2 2 11" xfId="28847" xr:uid="{00000000-0005-0000-0000-0000AC400000}"/>
    <cellStyle name="Entrée 3 2 2 2 2" xfId="8382" xr:uid="{00000000-0005-0000-0000-0000AD400000}"/>
    <cellStyle name="Entrée 3 2 2 2 2 2" xfId="8383" xr:uid="{00000000-0005-0000-0000-0000AE400000}"/>
    <cellStyle name="Entrée 3 2 2 2 2 2 2" xfId="28850" xr:uid="{00000000-0005-0000-0000-0000AF400000}"/>
    <cellStyle name="Entrée 3 2 2 2 2 3" xfId="8384" xr:uid="{00000000-0005-0000-0000-0000B0400000}"/>
    <cellStyle name="Entrée 3 2 2 2 2 3 2" xfId="28851" xr:uid="{00000000-0005-0000-0000-0000B1400000}"/>
    <cellStyle name="Entrée 3 2 2 2 2 4" xfId="8385" xr:uid="{00000000-0005-0000-0000-0000B2400000}"/>
    <cellStyle name="Entrée 3 2 2 2 2 4 2" xfId="28852" xr:uid="{00000000-0005-0000-0000-0000B3400000}"/>
    <cellStyle name="Entrée 3 2 2 2 2 5" xfId="8386" xr:uid="{00000000-0005-0000-0000-0000B4400000}"/>
    <cellStyle name="Entrée 3 2 2 2 2 5 2" xfId="28853" xr:uid="{00000000-0005-0000-0000-0000B5400000}"/>
    <cellStyle name="Entrée 3 2 2 2 2 6" xfId="8387" xr:uid="{00000000-0005-0000-0000-0000B6400000}"/>
    <cellStyle name="Entrée 3 2 2 2 2 6 2" xfId="28854" xr:uid="{00000000-0005-0000-0000-0000B7400000}"/>
    <cellStyle name="Entrée 3 2 2 2 2 7" xfId="8388" xr:uid="{00000000-0005-0000-0000-0000B8400000}"/>
    <cellStyle name="Entrée 3 2 2 2 2 7 2" xfId="28855" xr:uid="{00000000-0005-0000-0000-0000B9400000}"/>
    <cellStyle name="Entrée 3 2 2 2 2 8" xfId="8389" xr:uid="{00000000-0005-0000-0000-0000BA400000}"/>
    <cellStyle name="Entrée 3 2 2 2 2 8 2" xfId="28856" xr:uid="{00000000-0005-0000-0000-0000BB400000}"/>
    <cellStyle name="Entrée 3 2 2 2 2 9" xfId="28849" xr:uid="{00000000-0005-0000-0000-0000BC400000}"/>
    <cellStyle name="Entrée 3 2 2 2 3" xfId="8390" xr:uid="{00000000-0005-0000-0000-0000BD400000}"/>
    <cellStyle name="Entrée 3 2 2 2 3 2" xfId="8391" xr:uid="{00000000-0005-0000-0000-0000BE400000}"/>
    <cellStyle name="Entrée 3 2 2 2 3 2 2" xfId="28858" xr:uid="{00000000-0005-0000-0000-0000BF400000}"/>
    <cellStyle name="Entrée 3 2 2 2 3 3" xfId="8392" xr:uid="{00000000-0005-0000-0000-0000C0400000}"/>
    <cellStyle name="Entrée 3 2 2 2 3 3 2" xfId="28859" xr:uid="{00000000-0005-0000-0000-0000C1400000}"/>
    <cellStyle name="Entrée 3 2 2 2 3 4" xfId="8393" xr:uid="{00000000-0005-0000-0000-0000C2400000}"/>
    <cellStyle name="Entrée 3 2 2 2 3 4 2" xfId="28860" xr:uid="{00000000-0005-0000-0000-0000C3400000}"/>
    <cellStyle name="Entrée 3 2 2 2 3 5" xfId="8394" xr:uid="{00000000-0005-0000-0000-0000C4400000}"/>
    <cellStyle name="Entrée 3 2 2 2 3 5 2" xfId="28861" xr:uid="{00000000-0005-0000-0000-0000C5400000}"/>
    <cellStyle name="Entrée 3 2 2 2 3 6" xfId="8395" xr:uid="{00000000-0005-0000-0000-0000C6400000}"/>
    <cellStyle name="Entrée 3 2 2 2 3 6 2" xfId="28862" xr:uid="{00000000-0005-0000-0000-0000C7400000}"/>
    <cellStyle name="Entrée 3 2 2 2 3 7" xfId="8396" xr:uid="{00000000-0005-0000-0000-0000C8400000}"/>
    <cellStyle name="Entrée 3 2 2 2 3 7 2" xfId="28863" xr:uid="{00000000-0005-0000-0000-0000C9400000}"/>
    <cellStyle name="Entrée 3 2 2 2 3 8" xfId="28857" xr:uid="{00000000-0005-0000-0000-0000CA400000}"/>
    <cellStyle name="Entrée 3 2 2 2 4" xfId="8397" xr:uid="{00000000-0005-0000-0000-0000CB400000}"/>
    <cellStyle name="Entrée 3 2 2 2 4 2" xfId="8398" xr:uid="{00000000-0005-0000-0000-0000CC400000}"/>
    <cellStyle name="Entrée 3 2 2 2 4 2 2" xfId="28865" xr:uid="{00000000-0005-0000-0000-0000CD400000}"/>
    <cellStyle name="Entrée 3 2 2 2 4 3" xfId="28864" xr:uid="{00000000-0005-0000-0000-0000CE400000}"/>
    <cellStyle name="Entrée 3 2 2 2 5" xfId="8399" xr:uid="{00000000-0005-0000-0000-0000CF400000}"/>
    <cellStyle name="Entrée 3 2 2 2 5 2" xfId="28866" xr:uid="{00000000-0005-0000-0000-0000D0400000}"/>
    <cellStyle name="Entrée 3 2 2 2 6" xfId="8400" xr:uid="{00000000-0005-0000-0000-0000D1400000}"/>
    <cellStyle name="Entrée 3 2 2 2 6 2" xfId="28867" xr:uid="{00000000-0005-0000-0000-0000D2400000}"/>
    <cellStyle name="Entrée 3 2 2 2 7" xfId="8401" xr:uid="{00000000-0005-0000-0000-0000D3400000}"/>
    <cellStyle name="Entrée 3 2 2 2 7 2" xfId="28868" xr:uid="{00000000-0005-0000-0000-0000D4400000}"/>
    <cellStyle name="Entrée 3 2 2 2 8" xfId="8402" xr:uid="{00000000-0005-0000-0000-0000D5400000}"/>
    <cellStyle name="Entrée 3 2 2 2 8 2" xfId="28869" xr:uid="{00000000-0005-0000-0000-0000D6400000}"/>
    <cellStyle name="Entrée 3 2 2 2 9" xfId="8403" xr:uid="{00000000-0005-0000-0000-0000D7400000}"/>
    <cellStyle name="Entrée 3 2 2 2 9 2" xfId="28870" xr:uid="{00000000-0005-0000-0000-0000D8400000}"/>
    <cellStyle name="Entrée 3 2 2 3" xfId="8404" xr:uid="{00000000-0005-0000-0000-0000D9400000}"/>
    <cellStyle name="Entrée 3 2 2 3 10" xfId="8405" xr:uid="{00000000-0005-0000-0000-0000DA400000}"/>
    <cellStyle name="Entrée 3 2 2 3 10 2" xfId="28872" xr:uid="{00000000-0005-0000-0000-0000DB400000}"/>
    <cellStyle name="Entrée 3 2 2 3 11" xfId="28871" xr:uid="{00000000-0005-0000-0000-0000DC400000}"/>
    <cellStyle name="Entrée 3 2 2 3 2" xfId="8406" xr:uid="{00000000-0005-0000-0000-0000DD400000}"/>
    <cellStyle name="Entrée 3 2 2 3 2 2" xfId="8407" xr:uid="{00000000-0005-0000-0000-0000DE400000}"/>
    <cellStyle name="Entrée 3 2 2 3 2 2 2" xfId="28874" xr:uid="{00000000-0005-0000-0000-0000DF400000}"/>
    <cellStyle name="Entrée 3 2 2 3 2 3" xfId="8408" xr:uid="{00000000-0005-0000-0000-0000E0400000}"/>
    <cellStyle name="Entrée 3 2 2 3 2 3 2" xfId="28875" xr:uid="{00000000-0005-0000-0000-0000E1400000}"/>
    <cellStyle name="Entrée 3 2 2 3 2 4" xfId="8409" xr:uid="{00000000-0005-0000-0000-0000E2400000}"/>
    <cellStyle name="Entrée 3 2 2 3 2 4 2" xfId="28876" xr:uid="{00000000-0005-0000-0000-0000E3400000}"/>
    <cellStyle name="Entrée 3 2 2 3 2 5" xfId="8410" xr:uid="{00000000-0005-0000-0000-0000E4400000}"/>
    <cellStyle name="Entrée 3 2 2 3 2 5 2" xfId="28877" xr:uid="{00000000-0005-0000-0000-0000E5400000}"/>
    <cellStyle name="Entrée 3 2 2 3 2 6" xfId="8411" xr:uid="{00000000-0005-0000-0000-0000E6400000}"/>
    <cellStyle name="Entrée 3 2 2 3 2 6 2" xfId="28878" xr:uid="{00000000-0005-0000-0000-0000E7400000}"/>
    <cellStyle name="Entrée 3 2 2 3 2 7" xfId="8412" xr:uid="{00000000-0005-0000-0000-0000E8400000}"/>
    <cellStyle name="Entrée 3 2 2 3 2 7 2" xfId="28879" xr:uid="{00000000-0005-0000-0000-0000E9400000}"/>
    <cellStyle name="Entrée 3 2 2 3 2 8" xfId="8413" xr:uid="{00000000-0005-0000-0000-0000EA400000}"/>
    <cellStyle name="Entrée 3 2 2 3 2 8 2" xfId="28880" xr:uid="{00000000-0005-0000-0000-0000EB400000}"/>
    <cellStyle name="Entrée 3 2 2 3 2 9" xfId="28873" xr:uid="{00000000-0005-0000-0000-0000EC400000}"/>
    <cellStyle name="Entrée 3 2 2 3 3" xfId="8414" xr:uid="{00000000-0005-0000-0000-0000ED400000}"/>
    <cellStyle name="Entrée 3 2 2 3 3 2" xfId="8415" xr:uid="{00000000-0005-0000-0000-0000EE400000}"/>
    <cellStyle name="Entrée 3 2 2 3 3 2 2" xfId="28882" xr:uid="{00000000-0005-0000-0000-0000EF400000}"/>
    <cellStyle name="Entrée 3 2 2 3 3 3" xfId="8416" xr:uid="{00000000-0005-0000-0000-0000F0400000}"/>
    <cellStyle name="Entrée 3 2 2 3 3 3 2" xfId="28883" xr:uid="{00000000-0005-0000-0000-0000F1400000}"/>
    <cellStyle name="Entrée 3 2 2 3 3 4" xfId="8417" xr:uid="{00000000-0005-0000-0000-0000F2400000}"/>
    <cellStyle name="Entrée 3 2 2 3 3 4 2" xfId="28884" xr:uid="{00000000-0005-0000-0000-0000F3400000}"/>
    <cellStyle name="Entrée 3 2 2 3 3 5" xfId="8418" xr:uid="{00000000-0005-0000-0000-0000F4400000}"/>
    <cellStyle name="Entrée 3 2 2 3 3 5 2" xfId="28885" xr:uid="{00000000-0005-0000-0000-0000F5400000}"/>
    <cellStyle name="Entrée 3 2 2 3 3 6" xfId="8419" xr:uid="{00000000-0005-0000-0000-0000F6400000}"/>
    <cellStyle name="Entrée 3 2 2 3 3 6 2" xfId="28886" xr:uid="{00000000-0005-0000-0000-0000F7400000}"/>
    <cellStyle name="Entrée 3 2 2 3 3 7" xfId="8420" xr:uid="{00000000-0005-0000-0000-0000F8400000}"/>
    <cellStyle name="Entrée 3 2 2 3 3 7 2" xfId="28887" xr:uid="{00000000-0005-0000-0000-0000F9400000}"/>
    <cellStyle name="Entrée 3 2 2 3 3 8" xfId="28881" xr:uid="{00000000-0005-0000-0000-0000FA400000}"/>
    <cellStyle name="Entrée 3 2 2 3 4" xfId="8421" xr:uid="{00000000-0005-0000-0000-0000FB400000}"/>
    <cellStyle name="Entrée 3 2 2 3 4 2" xfId="8422" xr:uid="{00000000-0005-0000-0000-0000FC400000}"/>
    <cellStyle name="Entrée 3 2 2 3 4 2 2" xfId="28889" xr:uid="{00000000-0005-0000-0000-0000FD400000}"/>
    <cellStyle name="Entrée 3 2 2 3 4 3" xfId="28888" xr:uid="{00000000-0005-0000-0000-0000FE400000}"/>
    <cellStyle name="Entrée 3 2 2 3 5" xfId="8423" xr:uid="{00000000-0005-0000-0000-0000FF400000}"/>
    <cellStyle name="Entrée 3 2 2 3 5 2" xfId="28890" xr:uid="{00000000-0005-0000-0000-000000410000}"/>
    <cellStyle name="Entrée 3 2 2 3 6" xfId="8424" xr:uid="{00000000-0005-0000-0000-000001410000}"/>
    <cellStyle name="Entrée 3 2 2 3 6 2" xfId="28891" xr:uid="{00000000-0005-0000-0000-000002410000}"/>
    <cellStyle name="Entrée 3 2 2 3 7" xfId="8425" xr:uid="{00000000-0005-0000-0000-000003410000}"/>
    <cellStyle name="Entrée 3 2 2 3 7 2" xfId="28892" xr:uid="{00000000-0005-0000-0000-000004410000}"/>
    <cellStyle name="Entrée 3 2 2 3 8" xfId="8426" xr:uid="{00000000-0005-0000-0000-000005410000}"/>
    <cellStyle name="Entrée 3 2 2 3 8 2" xfId="28893" xr:uid="{00000000-0005-0000-0000-000006410000}"/>
    <cellStyle name="Entrée 3 2 2 3 9" xfId="8427" xr:uid="{00000000-0005-0000-0000-000007410000}"/>
    <cellStyle name="Entrée 3 2 2 3 9 2" xfId="28894" xr:uid="{00000000-0005-0000-0000-000008410000}"/>
    <cellStyle name="Entrée 3 2 2 4" xfId="8428" xr:uid="{00000000-0005-0000-0000-000009410000}"/>
    <cellStyle name="Entrée 3 2 2 4 10" xfId="8429" xr:uid="{00000000-0005-0000-0000-00000A410000}"/>
    <cellStyle name="Entrée 3 2 2 4 10 2" xfId="28896" xr:uid="{00000000-0005-0000-0000-00000B410000}"/>
    <cellStyle name="Entrée 3 2 2 4 11" xfId="28895" xr:uid="{00000000-0005-0000-0000-00000C410000}"/>
    <cellStyle name="Entrée 3 2 2 4 2" xfId="8430" xr:uid="{00000000-0005-0000-0000-00000D410000}"/>
    <cellStyle name="Entrée 3 2 2 4 2 2" xfId="8431" xr:uid="{00000000-0005-0000-0000-00000E410000}"/>
    <cellStyle name="Entrée 3 2 2 4 2 2 2" xfId="28898" xr:uid="{00000000-0005-0000-0000-00000F410000}"/>
    <cellStyle name="Entrée 3 2 2 4 2 3" xfId="8432" xr:uid="{00000000-0005-0000-0000-000010410000}"/>
    <cellStyle name="Entrée 3 2 2 4 2 3 2" xfId="28899" xr:uid="{00000000-0005-0000-0000-000011410000}"/>
    <cellStyle name="Entrée 3 2 2 4 2 4" xfId="8433" xr:uid="{00000000-0005-0000-0000-000012410000}"/>
    <cellStyle name="Entrée 3 2 2 4 2 4 2" xfId="28900" xr:uid="{00000000-0005-0000-0000-000013410000}"/>
    <cellStyle name="Entrée 3 2 2 4 2 5" xfId="8434" xr:uid="{00000000-0005-0000-0000-000014410000}"/>
    <cellStyle name="Entrée 3 2 2 4 2 5 2" xfId="28901" xr:uid="{00000000-0005-0000-0000-000015410000}"/>
    <cellStyle name="Entrée 3 2 2 4 2 6" xfId="8435" xr:uid="{00000000-0005-0000-0000-000016410000}"/>
    <cellStyle name="Entrée 3 2 2 4 2 6 2" xfId="28902" xr:uid="{00000000-0005-0000-0000-000017410000}"/>
    <cellStyle name="Entrée 3 2 2 4 2 7" xfId="8436" xr:uid="{00000000-0005-0000-0000-000018410000}"/>
    <cellStyle name="Entrée 3 2 2 4 2 7 2" xfId="28903" xr:uid="{00000000-0005-0000-0000-000019410000}"/>
    <cellStyle name="Entrée 3 2 2 4 2 8" xfId="8437" xr:uid="{00000000-0005-0000-0000-00001A410000}"/>
    <cellStyle name="Entrée 3 2 2 4 2 8 2" xfId="28904" xr:uid="{00000000-0005-0000-0000-00001B410000}"/>
    <cellStyle name="Entrée 3 2 2 4 2 9" xfId="28897" xr:uid="{00000000-0005-0000-0000-00001C410000}"/>
    <cellStyle name="Entrée 3 2 2 4 3" xfId="8438" xr:uid="{00000000-0005-0000-0000-00001D410000}"/>
    <cellStyle name="Entrée 3 2 2 4 3 2" xfId="8439" xr:uid="{00000000-0005-0000-0000-00001E410000}"/>
    <cellStyle name="Entrée 3 2 2 4 3 2 2" xfId="28906" xr:uid="{00000000-0005-0000-0000-00001F410000}"/>
    <cellStyle name="Entrée 3 2 2 4 3 3" xfId="8440" xr:uid="{00000000-0005-0000-0000-000020410000}"/>
    <cellStyle name="Entrée 3 2 2 4 3 3 2" xfId="28907" xr:uid="{00000000-0005-0000-0000-000021410000}"/>
    <cellStyle name="Entrée 3 2 2 4 3 4" xfId="8441" xr:uid="{00000000-0005-0000-0000-000022410000}"/>
    <cellStyle name="Entrée 3 2 2 4 3 4 2" xfId="28908" xr:uid="{00000000-0005-0000-0000-000023410000}"/>
    <cellStyle name="Entrée 3 2 2 4 3 5" xfId="8442" xr:uid="{00000000-0005-0000-0000-000024410000}"/>
    <cellStyle name="Entrée 3 2 2 4 3 5 2" xfId="28909" xr:uid="{00000000-0005-0000-0000-000025410000}"/>
    <cellStyle name="Entrée 3 2 2 4 3 6" xfId="8443" xr:uid="{00000000-0005-0000-0000-000026410000}"/>
    <cellStyle name="Entrée 3 2 2 4 3 6 2" xfId="28910" xr:uid="{00000000-0005-0000-0000-000027410000}"/>
    <cellStyle name="Entrée 3 2 2 4 3 7" xfId="8444" xr:uid="{00000000-0005-0000-0000-000028410000}"/>
    <cellStyle name="Entrée 3 2 2 4 3 7 2" xfId="28911" xr:uid="{00000000-0005-0000-0000-000029410000}"/>
    <cellStyle name="Entrée 3 2 2 4 3 8" xfId="28905" xr:uid="{00000000-0005-0000-0000-00002A410000}"/>
    <cellStyle name="Entrée 3 2 2 4 4" xfId="8445" xr:uid="{00000000-0005-0000-0000-00002B410000}"/>
    <cellStyle name="Entrée 3 2 2 4 4 2" xfId="8446" xr:uid="{00000000-0005-0000-0000-00002C410000}"/>
    <cellStyle name="Entrée 3 2 2 4 4 2 2" xfId="28913" xr:uid="{00000000-0005-0000-0000-00002D410000}"/>
    <cellStyle name="Entrée 3 2 2 4 4 3" xfId="28912" xr:uid="{00000000-0005-0000-0000-00002E410000}"/>
    <cellStyle name="Entrée 3 2 2 4 5" xfId="8447" xr:uid="{00000000-0005-0000-0000-00002F410000}"/>
    <cellStyle name="Entrée 3 2 2 4 5 2" xfId="28914" xr:uid="{00000000-0005-0000-0000-000030410000}"/>
    <cellStyle name="Entrée 3 2 2 4 6" xfId="8448" xr:uid="{00000000-0005-0000-0000-000031410000}"/>
    <cellStyle name="Entrée 3 2 2 4 6 2" xfId="28915" xr:uid="{00000000-0005-0000-0000-000032410000}"/>
    <cellStyle name="Entrée 3 2 2 4 7" xfId="8449" xr:uid="{00000000-0005-0000-0000-000033410000}"/>
    <cellStyle name="Entrée 3 2 2 4 7 2" xfId="28916" xr:uid="{00000000-0005-0000-0000-000034410000}"/>
    <cellStyle name="Entrée 3 2 2 4 8" xfId="8450" xr:uid="{00000000-0005-0000-0000-000035410000}"/>
    <cellStyle name="Entrée 3 2 2 4 8 2" xfId="28917" xr:uid="{00000000-0005-0000-0000-000036410000}"/>
    <cellStyle name="Entrée 3 2 2 4 9" xfId="8451" xr:uid="{00000000-0005-0000-0000-000037410000}"/>
    <cellStyle name="Entrée 3 2 2 4 9 2" xfId="28918" xr:uid="{00000000-0005-0000-0000-000038410000}"/>
    <cellStyle name="Entrée 3 2 2 5" xfId="8452" xr:uid="{00000000-0005-0000-0000-000039410000}"/>
    <cellStyle name="Entrée 3 2 2 5 2" xfId="8453" xr:uid="{00000000-0005-0000-0000-00003A410000}"/>
    <cellStyle name="Entrée 3 2 2 5 2 2" xfId="28920" xr:uid="{00000000-0005-0000-0000-00003B410000}"/>
    <cellStyle name="Entrée 3 2 2 5 3" xfId="8454" xr:uid="{00000000-0005-0000-0000-00003C410000}"/>
    <cellStyle name="Entrée 3 2 2 5 3 2" xfId="28921" xr:uid="{00000000-0005-0000-0000-00003D410000}"/>
    <cellStyle name="Entrée 3 2 2 5 4" xfId="8455" xr:uid="{00000000-0005-0000-0000-00003E410000}"/>
    <cellStyle name="Entrée 3 2 2 5 4 2" xfId="28922" xr:uid="{00000000-0005-0000-0000-00003F410000}"/>
    <cellStyle name="Entrée 3 2 2 5 5" xfId="8456" xr:uid="{00000000-0005-0000-0000-000040410000}"/>
    <cellStyle name="Entrée 3 2 2 5 5 2" xfId="28923" xr:uid="{00000000-0005-0000-0000-000041410000}"/>
    <cellStyle name="Entrée 3 2 2 5 6" xfId="8457" xr:uid="{00000000-0005-0000-0000-000042410000}"/>
    <cellStyle name="Entrée 3 2 2 5 6 2" xfId="28924" xr:uid="{00000000-0005-0000-0000-000043410000}"/>
    <cellStyle name="Entrée 3 2 2 5 7" xfId="8458" xr:uid="{00000000-0005-0000-0000-000044410000}"/>
    <cellStyle name="Entrée 3 2 2 5 7 2" xfId="28925" xr:uid="{00000000-0005-0000-0000-000045410000}"/>
    <cellStyle name="Entrée 3 2 2 5 8" xfId="8459" xr:uid="{00000000-0005-0000-0000-000046410000}"/>
    <cellStyle name="Entrée 3 2 2 5 8 2" xfId="28926" xr:uid="{00000000-0005-0000-0000-000047410000}"/>
    <cellStyle name="Entrée 3 2 2 5 9" xfId="28919" xr:uid="{00000000-0005-0000-0000-000048410000}"/>
    <cellStyle name="Entrée 3 2 2 6" xfId="8460" xr:uid="{00000000-0005-0000-0000-000049410000}"/>
    <cellStyle name="Entrée 3 2 2 6 2" xfId="8461" xr:uid="{00000000-0005-0000-0000-00004A410000}"/>
    <cellStyle name="Entrée 3 2 2 6 2 2" xfId="28928" xr:uid="{00000000-0005-0000-0000-00004B410000}"/>
    <cellStyle name="Entrée 3 2 2 6 3" xfId="8462" xr:uid="{00000000-0005-0000-0000-00004C410000}"/>
    <cellStyle name="Entrée 3 2 2 6 3 2" xfId="28929" xr:uid="{00000000-0005-0000-0000-00004D410000}"/>
    <cellStyle name="Entrée 3 2 2 6 4" xfId="8463" xr:uid="{00000000-0005-0000-0000-00004E410000}"/>
    <cellStyle name="Entrée 3 2 2 6 4 2" xfId="28930" xr:uid="{00000000-0005-0000-0000-00004F410000}"/>
    <cellStyle name="Entrée 3 2 2 6 5" xfId="8464" xr:uid="{00000000-0005-0000-0000-000050410000}"/>
    <cellStyle name="Entrée 3 2 2 6 5 2" xfId="28931" xr:uid="{00000000-0005-0000-0000-000051410000}"/>
    <cellStyle name="Entrée 3 2 2 6 6" xfId="8465" xr:uid="{00000000-0005-0000-0000-000052410000}"/>
    <cellStyle name="Entrée 3 2 2 6 6 2" xfId="28932" xr:uid="{00000000-0005-0000-0000-000053410000}"/>
    <cellStyle name="Entrée 3 2 2 6 7" xfId="8466" xr:uid="{00000000-0005-0000-0000-000054410000}"/>
    <cellStyle name="Entrée 3 2 2 6 7 2" xfId="28933" xr:uid="{00000000-0005-0000-0000-000055410000}"/>
    <cellStyle name="Entrée 3 2 2 6 8" xfId="28927" xr:uid="{00000000-0005-0000-0000-000056410000}"/>
    <cellStyle name="Entrée 3 2 2 7" xfId="8467" xr:uid="{00000000-0005-0000-0000-000057410000}"/>
    <cellStyle name="Entrée 3 2 2 7 2" xfId="8468" xr:uid="{00000000-0005-0000-0000-000058410000}"/>
    <cellStyle name="Entrée 3 2 2 7 2 2" xfId="28935" xr:uid="{00000000-0005-0000-0000-000059410000}"/>
    <cellStyle name="Entrée 3 2 2 7 3" xfId="28934" xr:uid="{00000000-0005-0000-0000-00005A410000}"/>
    <cellStyle name="Entrée 3 2 2 8" xfId="8469" xr:uid="{00000000-0005-0000-0000-00005B410000}"/>
    <cellStyle name="Entrée 3 2 2 8 2" xfId="28936" xr:uid="{00000000-0005-0000-0000-00005C410000}"/>
    <cellStyle name="Entrée 3 2 2 9" xfId="8470" xr:uid="{00000000-0005-0000-0000-00005D410000}"/>
    <cellStyle name="Entrée 3 2 2 9 2" xfId="28937" xr:uid="{00000000-0005-0000-0000-00005E410000}"/>
    <cellStyle name="Entrée 3 2 20" xfId="8471" xr:uid="{00000000-0005-0000-0000-00005F410000}"/>
    <cellStyle name="Entrée 3 2 20 2" xfId="28938" xr:uid="{00000000-0005-0000-0000-000060410000}"/>
    <cellStyle name="Entrée 3 2 21" xfId="8472" xr:uid="{00000000-0005-0000-0000-000061410000}"/>
    <cellStyle name="Entrée 3 2 21 2" xfId="28939" xr:uid="{00000000-0005-0000-0000-000062410000}"/>
    <cellStyle name="Entrée 3 2 22" xfId="8473" xr:uid="{00000000-0005-0000-0000-000063410000}"/>
    <cellStyle name="Entrée 3 2 22 2" xfId="28940" xr:uid="{00000000-0005-0000-0000-000064410000}"/>
    <cellStyle name="Entrée 3 2 23" xfId="8474" xr:uid="{00000000-0005-0000-0000-000065410000}"/>
    <cellStyle name="Entrée 3 2 23 2" xfId="28941" xr:uid="{00000000-0005-0000-0000-000066410000}"/>
    <cellStyle name="Entrée 3 2 24" xfId="8475" xr:uid="{00000000-0005-0000-0000-000067410000}"/>
    <cellStyle name="Entrée 3 2 24 2" xfId="28942" xr:uid="{00000000-0005-0000-0000-000068410000}"/>
    <cellStyle name="Entrée 3 2 25" xfId="20506" xr:uid="{00000000-0005-0000-0000-000069410000}"/>
    <cellStyle name="Entrée 3 2 3" xfId="8476" xr:uid="{00000000-0005-0000-0000-00006A410000}"/>
    <cellStyle name="Entrée 3 2 3 10" xfId="8477" xr:uid="{00000000-0005-0000-0000-00006B410000}"/>
    <cellStyle name="Entrée 3 2 3 10 2" xfId="28944" xr:uid="{00000000-0005-0000-0000-00006C410000}"/>
    <cellStyle name="Entrée 3 2 3 11" xfId="28943" xr:uid="{00000000-0005-0000-0000-00006D410000}"/>
    <cellStyle name="Entrée 3 2 3 2" xfId="8478" xr:uid="{00000000-0005-0000-0000-00006E410000}"/>
    <cellStyle name="Entrée 3 2 3 2 2" xfId="8479" xr:uid="{00000000-0005-0000-0000-00006F410000}"/>
    <cellStyle name="Entrée 3 2 3 2 2 2" xfId="28946" xr:uid="{00000000-0005-0000-0000-000070410000}"/>
    <cellStyle name="Entrée 3 2 3 2 3" xfId="8480" xr:uid="{00000000-0005-0000-0000-000071410000}"/>
    <cellStyle name="Entrée 3 2 3 2 3 2" xfId="28947" xr:uid="{00000000-0005-0000-0000-000072410000}"/>
    <cellStyle name="Entrée 3 2 3 2 4" xfId="8481" xr:uid="{00000000-0005-0000-0000-000073410000}"/>
    <cellStyle name="Entrée 3 2 3 2 4 2" xfId="28948" xr:uid="{00000000-0005-0000-0000-000074410000}"/>
    <cellStyle name="Entrée 3 2 3 2 5" xfId="8482" xr:uid="{00000000-0005-0000-0000-000075410000}"/>
    <cellStyle name="Entrée 3 2 3 2 5 2" xfId="28949" xr:uid="{00000000-0005-0000-0000-000076410000}"/>
    <cellStyle name="Entrée 3 2 3 2 6" xfId="8483" xr:uid="{00000000-0005-0000-0000-000077410000}"/>
    <cellStyle name="Entrée 3 2 3 2 6 2" xfId="28950" xr:uid="{00000000-0005-0000-0000-000078410000}"/>
    <cellStyle name="Entrée 3 2 3 2 7" xfId="8484" xr:uid="{00000000-0005-0000-0000-000079410000}"/>
    <cellStyle name="Entrée 3 2 3 2 7 2" xfId="28951" xr:uid="{00000000-0005-0000-0000-00007A410000}"/>
    <cellStyle name="Entrée 3 2 3 2 8" xfId="8485" xr:uid="{00000000-0005-0000-0000-00007B410000}"/>
    <cellStyle name="Entrée 3 2 3 2 8 2" xfId="28952" xr:uid="{00000000-0005-0000-0000-00007C410000}"/>
    <cellStyle name="Entrée 3 2 3 2 9" xfId="28945" xr:uid="{00000000-0005-0000-0000-00007D410000}"/>
    <cellStyle name="Entrée 3 2 3 3" xfId="8486" xr:uid="{00000000-0005-0000-0000-00007E410000}"/>
    <cellStyle name="Entrée 3 2 3 3 2" xfId="8487" xr:uid="{00000000-0005-0000-0000-00007F410000}"/>
    <cellStyle name="Entrée 3 2 3 3 2 2" xfId="28954" xr:uid="{00000000-0005-0000-0000-000080410000}"/>
    <cellStyle name="Entrée 3 2 3 3 3" xfId="8488" xr:uid="{00000000-0005-0000-0000-000081410000}"/>
    <cellStyle name="Entrée 3 2 3 3 3 2" xfId="28955" xr:uid="{00000000-0005-0000-0000-000082410000}"/>
    <cellStyle name="Entrée 3 2 3 3 4" xfId="8489" xr:uid="{00000000-0005-0000-0000-000083410000}"/>
    <cellStyle name="Entrée 3 2 3 3 4 2" xfId="28956" xr:uid="{00000000-0005-0000-0000-000084410000}"/>
    <cellStyle name="Entrée 3 2 3 3 5" xfId="8490" xr:uid="{00000000-0005-0000-0000-000085410000}"/>
    <cellStyle name="Entrée 3 2 3 3 5 2" xfId="28957" xr:uid="{00000000-0005-0000-0000-000086410000}"/>
    <cellStyle name="Entrée 3 2 3 3 6" xfId="8491" xr:uid="{00000000-0005-0000-0000-000087410000}"/>
    <cellStyle name="Entrée 3 2 3 3 6 2" xfId="28958" xr:uid="{00000000-0005-0000-0000-000088410000}"/>
    <cellStyle name="Entrée 3 2 3 3 7" xfId="8492" xr:uid="{00000000-0005-0000-0000-000089410000}"/>
    <cellStyle name="Entrée 3 2 3 3 7 2" xfId="28959" xr:uid="{00000000-0005-0000-0000-00008A410000}"/>
    <cellStyle name="Entrée 3 2 3 3 8" xfId="28953" xr:uid="{00000000-0005-0000-0000-00008B410000}"/>
    <cellStyle name="Entrée 3 2 3 4" xfId="8493" xr:uid="{00000000-0005-0000-0000-00008C410000}"/>
    <cellStyle name="Entrée 3 2 3 4 2" xfId="8494" xr:uid="{00000000-0005-0000-0000-00008D410000}"/>
    <cellStyle name="Entrée 3 2 3 4 2 2" xfId="28961" xr:uid="{00000000-0005-0000-0000-00008E410000}"/>
    <cellStyle name="Entrée 3 2 3 4 3" xfId="28960" xr:uid="{00000000-0005-0000-0000-00008F410000}"/>
    <cellStyle name="Entrée 3 2 3 5" xfId="8495" xr:uid="{00000000-0005-0000-0000-000090410000}"/>
    <cellStyle name="Entrée 3 2 3 5 2" xfId="28962" xr:uid="{00000000-0005-0000-0000-000091410000}"/>
    <cellStyle name="Entrée 3 2 3 6" xfId="8496" xr:uid="{00000000-0005-0000-0000-000092410000}"/>
    <cellStyle name="Entrée 3 2 3 6 2" xfId="28963" xr:uid="{00000000-0005-0000-0000-000093410000}"/>
    <cellStyle name="Entrée 3 2 3 7" xfId="8497" xr:uid="{00000000-0005-0000-0000-000094410000}"/>
    <cellStyle name="Entrée 3 2 3 7 2" xfId="28964" xr:uid="{00000000-0005-0000-0000-000095410000}"/>
    <cellStyle name="Entrée 3 2 3 8" xfId="8498" xr:uid="{00000000-0005-0000-0000-000096410000}"/>
    <cellStyle name="Entrée 3 2 3 8 2" xfId="28965" xr:uid="{00000000-0005-0000-0000-000097410000}"/>
    <cellStyle name="Entrée 3 2 3 9" xfId="8499" xr:uid="{00000000-0005-0000-0000-000098410000}"/>
    <cellStyle name="Entrée 3 2 3 9 2" xfId="28966" xr:uid="{00000000-0005-0000-0000-000099410000}"/>
    <cellStyle name="Entrée 3 2 4" xfId="8500" xr:uid="{00000000-0005-0000-0000-00009A410000}"/>
    <cellStyle name="Entrée 3 2 4 10" xfId="8501" xr:uid="{00000000-0005-0000-0000-00009B410000}"/>
    <cellStyle name="Entrée 3 2 4 10 2" xfId="28968" xr:uid="{00000000-0005-0000-0000-00009C410000}"/>
    <cellStyle name="Entrée 3 2 4 11" xfId="28967" xr:uid="{00000000-0005-0000-0000-00009D410000}"/>
    <cellStyle name="Entrée 3 2 4 2" xfId="8502" xr:uid="{00000000-0005-0000-0000-00009E410000}"/>
    <cellStyle name="Entrée 3 2 4 2 2" xfId="8503" xr:uid="{00000000-0005-0000-0000-00009F410000}"/>
    <cellStyle name="Entrée 3 2 4 2 2 2" xfId="28970" xr:uid="{00000000-0005-0000-0000-0000A0410000}"/>
    <cellStyle name="Entrée 3 2 4 2 3" xfId="8504" xr:uid="{00000000-0005-0000-0000-0000A1410000}"/>
    <cellStyle name="Entrée 3 2 4 2 3 2" xfId="28971" xr:uid="{00000000-0005-0000-0000-0000A2410000}"/>
    <cellStyle name="Entrée 3 2 4 2 4" xfId="8505" xr:uid="{00000000-0005-0000-0000-0000A3410000}"/>
    <cellStyle name="Entrée 3 2 4 2 4 2" xfId="28972" xr:uid="{00000000-0005-0000-0000-0000A4410000}"/>
    <cellStyle name="Entrée 3 2 4 2 5" xfId="8506" xr:uid="{00000000-0005-0000-0000-0000A5410000}"/>
    <cellStyle name="Entrée 3 2 4 2 5 2" xfId="28973" xr:uid="{00000000-0005-0000-0000-0000A6410000}"/>
    <cellStyle name="Entrée 3 2 4 2 6" xfId="8507" xr:uid="{00000000-0005-0000-0000-0000A7410000}"/>
    <cellStyle name="Entrée 3 2 4 2 6 2" xfId="28974" xr:uid="{00000000-0005-0000-0000-0000A8410000}"/>
    <cellStyle name="Entrée 3 2 4 2 7" xfId="8508" xr:uid="{00000000-0005-0000-0000-0000A9410000}"/>
    <cellStyle name="Entrée 3 2 4 2 7 2" xfId="28975" xr:uid="{00000000-0005-0000-0000-0000AA410000}"/>
    <cellStyle name="Entrée 3 2 4 2 8" xfId="8509" xr:uid="{00000000-0005-0000-0000-0000AB410000}"/>
    <cellStyle name="Entrée 3 2 4 2 8 2" xfId="28976" xr:uid="{00000000-0005-0000-0000-0000AC410000}"/>
    <cellStyle name="Entrée 3 2 4 2 9" xfId="28969" xr:uid="{00000000-0005-0000-0000-0000AD410000}"/>
    <cellStyle name="Entrée 3 2 4 3" xfId="8510" xr:uid="{00000000-0005-0000-0000-0000AE410000}"/>
    <cellStyle name="Entrée 3 2 4 3 2" xfId="8511" xr:uid="{00000000-0005-0000-0000-0000AF410000}"/>
    <cellStyle name="Entrée 3 2 4 3 2 2" xfId="28978" xr:uid="{00000000-0005-0000-0000-0000B0410000}"/>
    <cellStyle name="Entrée 3 2 4 3 3" xfId="8512" xr:uid="{00000000-0005-0000-0000-0000B1410000}"/>
    <cellStyle name="Entrée 3 2 4 3 3 2" xfId="28979" xr:uid="{00000000-0005-0000-0000-0000B2410000}"/>
    <cellStyle name="Entrée 3 2 4 3 4" xfId="8513" xr:uid="{00000000-0005-0000-0000-0000B3410000}"/>
    <cellStyle name="Entrée 3 2 4 3 4 2" xfId="28980" xr:uid="{00000000-0005-0000-0000-0000B4410000}"/>
    <cellStyle name="Entrée 3 2 4 3 5" xfId="8514" xr:uid="{00000000-0005-0000-0000-0000B5410000}"/>
    <cellStyle name="Entrée 3 2 4 3 5 2" xfId="28981" xr:uid="{00000000-0005-0000-0000-0000B6410000}"/>
    <cellStyle name="Entrée 3 2 4 3 6" xfId="8515" xr:uid="{00000000-0005-0000-0000-0000B7410000}"/>
    <cellStyle name="Entrée 3 2 4 3 6 2" xfId="28982" xr:uid="{00000000-0005-0000-0000-0000B8410000}"/>
    <cellStyle name="Entrée 3 2 4 3 7" xfId="8516" xr:uid="{00000000-0005-0000-0000-0000B9410000}"/>
    <cellStyle name="Entrée 3 2 4 3 7 2" xfId="28983" xr:uid="{00000000-0005-0000-0000-0000BA410000}"/>
    <cellStyle name="Entrée 3 2 4 3 8" xfId="28977" xr:uid="{00000000-0005-0000-0000-0000BB410000}"/>
    <cellStyle name="Entrée 3 2 4 4" xfId="8517" xr:uid="{00000000-0005-0000-0000-0000BC410000}"/>
    <cellStyle name="Entrée 3 2 4 4 2" xfId="8518" xr:uid="{00000000-0005-0000-0000-0000BD410000}"/>
    <cellStyle name="Entrée 3 2 4 4 2 2" xfId="28985" xr:uid="{00000000-0005-0000-0000-0000BE410000}"/>
    <cellStyle name="Entrée 3 2 4 4 3" xfId="28984" xr:uid="{00000000-0005-0000-0000-0000BF410000}"/>
    <cellStyle name="Entrée 3 2 4 5" xfId="8519" xr:uid="{00000000-0005-0000-0000-0000C0410000}"/>
    <cellStyle name="Entrée 3 2 4 5 2" xfId="28986" xr:uid="{00000000-0005-0000-0000-0000C1410000}"/>
    <cellStyle name="Entrée 3 2 4 6" xfId="8520" xr:uid="{00000000-0005-0000-0000-0000C2410000}"/>
    <cellStyle name="Entrée 3 2 4 6 2" xfId="28987" xr:uid="{00000000-0005-0000-0000-0000C3410000}"/>
    <cellStyle name="Entrée 3 2 4 7" xfId="8521" xr:uid="{00000000-0005-0000-0000-0000C4410000}"/>
    <cellStyle name="Entrée 3 2 4 7 2" xfId="28988" xr:uid="{00000000-0005-0000-0000-0000C5410000}"/>
    <cellStyle name="Entrée 3 2 4 8" xfId="8522" xr:uid="{00000000-0005-0000-0000-0000C6410000}"/>
    <cellStyle name="Entrée 3 2 4 8 2" xfId="28989" xr:uid="{00000000-0005-0000-0000-0000C7410000}"/>
    <cellStyle name="Entrée 3 2 4 9" xfId="8523" xr:uid="{00000000-0005-0000-0000-0000C8410000}"/>
    <cellStyle name="Entrée 3 2 4 9 2" xfId="28990" xr:uid="{00000000-0005-0000-0000-0000C9410000}"/>
    <cellStyle name="Entrée 3 2 5" xfId="8524" xr:uid="{00000000-0005-0000-0000-0000CA410000}"/>
    <cellStyle name="Entrée 3 2 5 10" xfId="8525" xr:uid="{00000000-0005-0000-0000-0000CB410000}"/>
    <cellStyle name="Entrée 3 2 5 10 2" xfId="28992" xr:uid="{00000000-0005-0000-0000-0000CC410000}"/>
    <cellStyle name="Entrée 3 2 5 11" xfId="28991" xr:uid="{00000000-0005-0000-0000-0000CD410000}"/>
    <cellStyle name="Entrée 3 2 5 2" xfId="8526" xr:uid="{00000000-0005-0000-0000-0000CE410000}"/>
    <cellStyle name="Entrée 3 2 5 2 2" xfId="8527" xr:uid="{00000000-0005-0000-0000-0000CF410000}"/>
    <cellStyle name="Entrée 3 2 5 2 2 2" xfId="28994" xr:uid="{00000000-0005-0000-0000-0000D0410000}"/>
    <cellStyle name="Entrée 3 2 5 2 3" xfId="8528" xr:uid="{00000000-0005-0000-0000-0000D1410000}"/>
    <cellStyle name="Entrée 3 2 5 2 3 2" xfId="28995" xr:uid="{00000000-0005-0000-0000-0000D2410000}"/>
    <cellStyle name="Entrée 3 2 5 2 4" xfId="8529" xr:uid="{00000000-0005-0000-0000-0000D3410000}"/>
    <cellStyle name="Entrée 3 2 5 2 4 2" xfId="28996" xr:uid="{00000000-0005-0000-0000-0000D4410000}"/>
    <cellStyle name="Entrée 3 2 5 2 5" xfId="8530" xr:uid="{00000000-0005-0000-0000-0000D5410000}"/>
    <cellStyle name="Entrée 3 2 5 2 5 2" xfId="28997" xr:uid="{00000000-0005-0000-0000-0000D6410000}"/>
    <cellStyle name="Entrée 3 2 5 2 6" xfId="8531" xr:uid="{00000000-0005-0000-0000-0000D7410000}"/>
    <cellStyle name="Entrée 3 2 5 2 6 2" xfId="28998" xr:uid="{00000000-0005-0000-0000-0000D8410000}"/>
    <cellStyle name="Entrée 3 2 5 2 7" xfId="8532" xr:uid="{00000000-0005-0000-0000-0000D9410000}"/>
    <cellStyle name="Entrée 3 2 5 2 7 2" xfId="28999" xr:uid="{00000000-0005-0000-0000-0000DA410000}"/>
    <cellStyle name="Entrée 3 2 5 2 8" xfId="8533" xr:uid="{00000000-0005-0000-0000-0000DB410000}"/>
    <cellStyle name="Entrée 3 2 5 2 8 2" xfId="29000" xr:uid="{00000000-0005-0000-0000-0000DC410000}"/>
    <cellStyle name="Entrée 3 2 5 2 9" xfId="28993" xr:uid="{00000000-0005-0000-0000-0000DD410000}"/>
    <cellStyle name="Entrée 3 2 5 3" xfId="8534" xr:uid="{00000000-0005-0000-0000-0000DE410000}"/>
    <cellStyle name="Entrée 3 2 5 3 2" xfId="8535" xr:uid="{00000000-0005-0000-0000-0000DF410000}"/>
    <cellStyle name="Entrée 3 2 5 3 2 2" xfId="29002" xr:uid="{00000000-0005-0000-0000-0000E0410000}"/>
    <cellStyle name="Entrée 3 2 5 3 3" xfId="8536" xr:uid="{00000000-0005-0000-0000-0000E1410000}"/>
    <cellStyle name="Entrée 3 2 5 3 3 2" xfId="29003" xr:uid="{00000000-0005-0000-0000-0000E2410000}"/>
    <cellStyle name="Entrée 3 2 5 3 4" xfId="8537" xr:uid="{00000000-0005-0000-0000-0000E3410000}"/>
    <cellStyle name="Entrée 3 2 5 3 4 2" xfId="29004" xr:uid="{00000000-0005-0000-0000-0000E4410000}"/>
    <cellStyle name="Entrée 3 2 5 3 5" xfId="8538" xr:uid="{00000000-0005-0000-0000-0000E5410000}"/>
    <cellStyle name="Entrée 3 2 5 3 5 2" xfId="29005" xr:uid="{00000000-0005-0000-0000-0000E6410000}"/>
    <cellStyle name="Entrée 3 2 5 3 6" xfId="8539" xr:uid="{00000000-0005-0000-0000-0000E7410000}"/>
    <cellStyle name="Entrée 3 2 5 3 6 2" xfId="29006" xr:uid="{00000000-0005-0000-0000-0000E8410000}"/>
    <cellStyle name="Entrée 3 2 5 3 7" xfId="8540" xr:uid="{00000000-0005-0000-0000-0000E9410000}"/>
    <cellStyle name="Entrée 3 2 5 3 7 2" xfId="29007" xr:uid="{00000000-0005-0000-0000-0000EA410000}"/>
    <cellStyle name="Entrée 3 2 5 3 8" xfId="29001" xr:uid="{00000000-0005-0000-0000-0000EB410000}"/>
    <cellStyle name="Entrée 3 2 5 4" xfId="8541" xr:uid="{00000000-0005-0000-0000-0000EC410000}"/>
    <cellStyle name="Entrée 3 2 5 4 2" xfId="8542" xr:uid="{00000000-0005-0000-0000-0000ED410000}"/>
    <cellStyle name="Entrée 3 2 5 4 2 2" xfId="29009" xr:uid="{00000000-0005-0000-0000-0000EE410000}"/>
    <cellStyle name="Entrée 3 2 5 4 3" xfId="29008" xr:uid="{00000000-0005-0000-0000-0000EF410000}"/>
    <cellStyle name="Entrée 3 2 5 5" xfId="8543" xr:uid="{00000000-0005-0000-0000-0000F0410000}"/>
    <cellStyle name="Entrée 3 2 5 5 2" xfId="29010" xr:uid="{00000000-0005-0000-0000-0000F1410000}"/>
    <cellStyle name="Entrée 3 2 5 6" xfId="8544" xr:uid="{00000000-0005-0000-0000-0000F2410000}"/>
    <cellStyle name="Entrée 3 2 5 6 2" xfId="29011" xr:uid="{00000000-0005-0000-0000-0000F3410000}"/>
    <cellStyle name="Entrée 3 2 5 7" xfId="8545" xr:uid="{00000000-0005-0000-0000-0000F4410000}"/>
    <cellStyle name="Entrée 3 2 5 7 2" xfId="29012" xr:uid="{00000000-0005-0000-0000-0000F5410000}"/>
    <cellStyle name="Entrée 3 2 5 8" xfId="8546" xr:uid="{00000000-0005-0000-0000-0000F6410000}"/>
    <cellStyle name="Entrée 3 2 5 8 2" xfId="29013" xr:uid="{00000000-0005-0000-0000-0000F7410000}"/>
    <cellStyle name="Entrée 3 2 5 9" xfId="8547" xr:uid="{00000000-0005-0000-0000-0000F8410000}"/>
    <cellStyle name="Entrée 3 2 5 9 2" xfId="29014" xr:uid="{00000000-0005-0000-0000-0000F9410000}"/>
    <cellStyle name="Entrée 3 2 6" xfId="8548" xr:uid="{00000000-0005-0000-0000-0000FA410000}"/>
    <cellStyle name="Entrée 3 2 6 10" xfId="8549" xr:uid="{00000000-0005-0000-0000-0000FB410000}"/>
    <cellStyle name="Entrée 3 2 6 10 2" xfId="29016" xr:uid="{00000000-0005-0000-0000-0000FC410000}"/>
    <cellStyle name="Entrée 3 2 6 11" xfId="29015" xr:uid="{00000000-0005-0000-0000-0000FD410000}"/>
    <cellStyle name="Entrée 3 2 6 2" xfId="8550" xr:uid="{00000000-0005-0000-0000-0000FE410000}"/>
    <cellStyle name="Entrée 3 2 6 2 2" xfId="8551" xr:uid="{00000000-0005-0000-0000-0000FF410000}"/>
    <cellStyle name="Entrée 3 2 6 2 2 2" xfId="29018" xr:uid="{00000000-0005-0000-0000-000000420000}"/>
    <cellStyle name="Entrée 3 2 6 2 3" xfId="8552" xr:uid="{00000000-0005-0000-0000-000001420000}"/>
    <cellStyle name="Entrée 3 2 6 2 3 2" xfId="29019" xr:uid="{00000000-0005-0000-0000-000002420000}"/>
    <cellStyle name="Entrée 3 2 6 2 4" xfId="8553" xr:uid="{00000000-0005-0000-0000-000003420000}"/>
    <cellStyle name="Entrée 3 2 6 2 4 2" xfId="29020" xr:uid="{00000000-0005-0000-0000-000004420000}"/>
    <cellStyle name="Entrée 3 2 6 2 5" xfId="8554" xr:uid="{00000000-0005-0000-0000-000005420000}"/>
    <cellStyle name="Entrée 3 2 6 2 5 2" xfId="29021" xr:uid="{00000000-0005-0000-0000-000006420000}"/>
    <cellStyle name="Entrée 3 2 6 2 6" xfId="8555" xr:uid="{00000000-0005-0000-0000-000007420000}"/>
    <cellStyle name="Entrée 3 2 6 2 6 2" xfId="29022" xr:uid="{00000000-0005-0000-0000-000008420000}"/>
    <cellStyle name="Entrée 3 2 6 2 7" xfId="8556" xr:uid="{00000000-0005-0000-0000-000009420000}"/>
    <cellStyle name="Entrée 3 2 6 2 7 2" xfId="29023" xr:uid="{00000000-0005-0000-0000-00000A420000}"/>
    <cellStyle name="Entrée 3 2 6 2 8" xfId="8557" xr:uid="{00000000-0005-0000-0000-00000B420000}"/>
    <cellStyle name="Entrée 3 2 6 2 8 2" xfId="29024" xr:uid="{00000000-0005-0000-0000-00000C420000}"/>
    <cellStyle name="Entrée 3 2 6 2 9" xfId="29017" xr:uid="{00000000-0005-0000-0000-00000D420000}"/>
    <cellStyle name="Entrée 3 2 6 3" xfId="8558" xr:uid="{00000000-0005-0000-0000-00000E420000}"/>
    <cellStyle name="Entrée 3 2 6 3 2" xfId="8559" xr:uid="{00000000-0005-0000-0000-00000F420000}"/>
    <cellStyle name="Entrée 3 2 6 3 2 2" xfId="29026" xr:uid="{00000000-0005-0000-0000-000010420000}"/>
    <cellStyle name="Entrée 3 2 6 3 3" xfId="8560" xr:uid="{00000000-0005-0000-0000-000011420000}"/>
    <cellStyle name="Entrée 3 2 6 3 3 2" xfId="29027" xr:uid="{00000000-0005-0000-0000-000012420000}"/>
    <cellStyle name="Entrée 3 2 6 3 4" xfId="8561" xr:uid="{00000000-0005-0000-0000-000013420000}"/>
    <cellStyle name="Entrée 3 2 6 3 4 2" xfId="29028" xr:uid="{00000000-0005-0000-0000-000014420000}"/>
    <cellStyle name="Entrée 3 2 6 3 5" xfId="8562" xr:uid="{00000000-0005-0000-0000-000015420000}"/>
    <cellStyle name="Entrée 3 2 6 3 5 2" xfId="29029" xr:uid="{00000000-0005-0000-0000-000016420000}"/>
    <cellStyle name="Entrée 3 2 6 3 6" xfId="8563" xr:uid="{00000000-0005-0000-0000-000017420000}"/>
    <cellStyle name="Entrée 3 2 6 3 6 2" xfId="29030" xr:uid="{00000000-0005-0000-0000-000018420000}"/>
    <cellStyle name="Entrée 3 2 6 3 7" xfId="8564" xr:uid="{00000000-0005-0000-0000-000019420000}"/>
    <cellStyle name="Entrée 3 2 6 3 7 2" xfId="29031" xr:uid="{00000000-0005-0000-0000-00001A420000}"/>
    <cellStyle name="Entrée 3 2 6 3 8" xfId="29025" xr:uid="{00000000-0005-0000-0000-00001B420000}"/>
    <cellStyle name="Entrée 3 2 6 4" xfId="8565" xr:uid="{00000000-0005-0000-0000-00001C420000}"/>
    <cellStyle name="Entrée 3 2 6 4 2" xfId="8566" xr:uid="{00000000-0005-0000-0000-00001D420000}"/>
    <cellStyle name="Entrée 3 2 6 4 2 2" xfId="29033" xr:uid="{00000000-0005-0000-0000-00001E420000}"/>
    <cellStyle name="Entrée 3 2 6 4 3" xfId="29032" xr:uid="{00000000-0005-0000-0000-00001F420000}"/>
    <cellStyle name="Entrée 3 2 6 5" xfId="8567" xr:uid="{00000000-0005-0000-0000-000020420000}"/>
    <cellStyle name="Entrée 3 2 6 5 2" xfId="29034" xr:uid="{00000000-0005-0000-0000-000021420000}"/>
    <cellStyle name="Entrée 3 2 6 6" xfId="8568" xr:uid="{00000000-0005-0000-0000-000022420000}"/>
    <cellStyle name="Entrée 3 2 6 6 2" xfId="29035" xr:uid="{00000000-0005-0000-0000-000023420000}"/>
    <cellStyle name="Entrée 3 2 6 7" xfId="8569" xr:uid="{00000000-0005-0000-0000-000024420000}"/>
    <cellStyle name="Entrée 3 2 6 7 2" xfId="29036" xr:uid="{00000000-0005-0000-0000-000025420000}"/>
    <cellStyle name="Entrée 3 2 6 8" xfId="8570" xr:uid="{00000000-0005-0000-0000-000026420000}"/>
    <cellStyle name="Entrée 3 2 6 8 2" xfId="29037" xr:uid="{00000000-0005-0000-0000-000027420000}"/>
    <cellStyle name="Entrée 3 2 6 9" xfId="8571" xr:uid="{00000000-0005-0000-0000-000028420000}"/>
    <cellStyle name="Entrée 3 2 6 9 2" xfId="29038" xr:uid="{00000000-0005-0000-0000-000029420000}"/>
    <cellStyle name="Entrée 3 2 7" xfId="8572" xr:uid="{00000000-0005-0000-0000-00002A420000}"/>
    <cellStyle name="Entrée 3 2 7 10" xfId="8573" xr:uid="{00000000-0005-0000-0000-00002B420000}"/>
    <cellStyle name="Entrée 3 2 7 10 2" xfId="29040" xr:uid="{00000000-0005-0000-0000-00002C420000}"/>
    <cellStyle name="Entrée 3 2 7 11" xfId="29039" xr:uid="{00000000-0005-0000-0000-00002D420000}"/>
    <cellStyle name="Entrée 3 2 7 2" xfId="8574" xr:uid="{00000000-0005-0000-0000-00002E420000}"/>
    <cellStyle name="Entrée 3 2 7 2 2" xfId="8575" xr:uid="{00000000-0005-0000-0000-00002F420000}"/>
    <cellStyle name="Entrée 3 2 7 2 2 2" xfId="29042" xr:uid="{00000000-0005-0000-0000-000030420000}"/>
    <cellStyle name="Entrée 3 2 7 2 3" xfId="8576" xr:uid="{00000000-0005-0000-0000-000031420000}"/>
    <cellStyle name="Entrée 3 2 7 2 3 2" xfId="29043" xr:uid="{00000000-0005-0000-0000-000032420000}"/>
    <cellStyle name="Entrée 3 2 7 2 4" xfId="8577" xr:uid="{00000000-0005-0000-0000-000033420000}"/>
    <cellStyle name="Entrée 3 2 7 2 4 2" xfId="29044" xr:uid="{00000000-0005-0000-0000-000034420000}"/>
    <cellStyle name="Entrée 3 2 7 2 5" xfId="8578" xr:uid="{00000000-0005-0000-0000-000035420000}"/>
    <cellStyle name="Entrée 3 2 7 2 5 2" xfId="29045" xr:uid="{00000000-0005-0000-0000-000036420000}"/>
    <cellStyle name="Entrée 3 2 7 2 6" xfId="8579" xr:uid="{00000000-0005-0000-0000-000037420000}"/>
    <cellStyle name="Entrée 3 2 7 2 6 2" xfId="29046" xr:uid="{00000000-0005-0000-0000-000038420000}"/>
    <cellStyle name="Entrée 3 2 7 2 7" xfId="8580" xr:uid="{00000000-0005-0000-0000-000039420000}"/>
    <cellStyle name="Entrée 3 2 7 2 7 2" xfId="29047" xr:uid="{00000000-0005-0000-0000-00003A420000}"/>
    <cellStyle name="Entrée 3 2 7 2 8" xfId="8581" xr:uid="{00000000-0005-0000-0000-00003B420000}"/>
    <cellStyle name="Entrée 3 2 7 2 8 2" xfId="29048" xr:uid="{00000000-0005-0000-0000-00003C420000}"/>
    <cellStyle name="Entrée 3 2 7 2 9" xfId="29041" xr:uid="{00000000-0005-0000-0000-00003D420000}"/>
    <cellStyle name="Entrée 3 2 7 3" xfId="8582" xr:uid="{00000000-0005-0000-0000-00003E420000}"/>
    <cellStyle name="Entrée 3 2 7 3 2" xfId="8583" xr:uid="{00000000-0005-0000-0000-00003F420000}"/>
    <cellStyle name="Entrée 3 2 7 3 2 2" xfId="29050" xr:uid="{00000000-0005-0000-0000-000040420000}"/>
    <cellStyle name="Entrée 3 2 7 3 3" xfId="8584" xr:uid="{00000000-0005-0000-0000-000041420000}"/>
    <cellStyle name="Entrée 3 2 7 3 3 2" xfId="29051" xr:uid="{00000000-0005-0000-0000-000042420000}"/>
    <cellStyle name="Entrée 3 2 7 3 4" xfId="8585" xr:uid="{00000000-0005-0000-0000-000043420000}"/>
    <cellStyle name="Entrée 3 2 7 3 4 2" xfId="29052" xr:uid="{00000000-0005-0000-0000-000044420000}"/>
    <cellStyle name="Entrée 3 2 7 3 5" xfId="8586" xr:uid="{00000000-0005-0000-0000-000045420000}"/>
    <cellStyle name="Entrée 3 2 7 3 5 2" xfId="29053" xr:uid="{00000000-0005-0000-0000-000046420000}"/>
    <cellStyle name="Entrée 3 2 7 3 6" xfId="8587" xr:uid="{00000000-0005-0000-0000-000047420000}"/>
    <cellStyle name="Entrée 3 2 7 3 6 2" xfId="29054" xr:uid="{00000000-0005-0000-0000-000048420000}"/>
    <cellStyle name="Entrée 3 2 7 3 7" xfId="8588" xr:uid="{00000000-0005-0000-0000-000049420000}"/>
    <cellStyle name="Entrée 3 2 7 3 7 2" xfId="29055" xr:uid="{00000000-0005-0000-0000-00004A420000}"/>
    <cellStyle name="Entrée 3 2 7 3 8" xfId="29049" xr:uid="{00000000-0005-0000-0000-00004B420000}"/>
    <cellStyle name="Entrée 3 2 7 4" xfId="8589" xr:uid="{00000000-0005-0000-0000-00004C420000}"/>
    <cellStyle name="Entrée 3 2 7 4 2" xfId="8590" xr:uid="{00000000-0005-0000-0000-00004D420000}"/>
    <cellStyle name="Entrée 3 2 7 4 2 2" xfId="29057" xr:uid="{00000000-0005-0000-0000-00004E420000}"/>
    <cellStyle name="Entrée 3 2 7 4 3" xfId="29056" xr:uid="{00000000-0005-0000-0000-00004F420000}"/>
    <cellStyle name="Entrée 3 2 7 5" xfId="8591" xr:uid="{00000000-0005-0000-0000-000050420000}"/>
    <cellStyle name="Entrée 3 2 7 5 2" xfId="29058" xr:uid="{00000000-0005-0000-0000-000051420000}"/>
    <cellStyle name="Entrée 3 2 7 6" xfId="8592" xr:uid="{00000000-0005-0000-0000-000052420000}"/>
    <cellStyle name="Entrée 3 2 7 6 2" xfId="29059" xr:uid="{00000000-0005-0000-0000-000053420000}"/>
    <cellStyle name="Entrée 3 2 7 7" xfId="8593" xr:uid="{00000000-0005-0000-0000-000054420000}"/>
    <cellStyle name="Entrée 3 2 7 7 2" xfId="29060" xr:uid="{00000000-0005-0000-0000-000055420000}"/>
    <cellStyle name="Entrée 3 2 7 8" xfId="8594" xr:uid="{00000000-0005-0000-0000-000056420000}"/>
    <cellStyle name="Entrée 3 2 7 8 2" xfId="29061" xr:uid="{00000000-0005-0000-0000-000057420000}"/>
    <cellStyle name="Entrée 3 2 7 9" xfId="8595" xr:uid="{00000000-0005-0000-0000-000058420000}"/>
    <cellStyle name="Entrée 3 2 7 9 2" xfId="29062" xr:uid="{00000000-0005-0000-0000-000059420000}"/>
    <cellStyle name="Entrée 3 2 8" xfId="8596" xr:uid="{00000000-0005-0000-0000-00005A420000}"/>
    <cellStyle name="Entrée 3 2 8 10" xfId="8597" xr:uid="{00000000-0005-0000-0000-00005B420000}"/>
    <cellStyle name="Entrée 3 2 8 10 2" xfId="29064" xr:uid="{00000000-0005-0000-0000-00005C420000}"/>
    <cellStyle name="Entrée 3 2 8 11" xfId="29063" xr:uid="{00000000-0005-0000-0000-00005D420000}"/>
    <cellStyle name="Entrée 3 2 8 2" xfId="8598" xr:uid="{00000000-0005-0000-0000-00005E420000}"/>
    <cellStyle name="Entrée 3 2 8 2 2" xfId="8599" xr:uid="{00000000-0005-0000-0000-00005F420000}"/>
    <cellStyle name="Entrée 3 2 8 2 2 2" xfId="29066" xr:uid="{00000000-0005-0000-0000-000060420000}"/>
    <cellStyle name="Entrée 3 2 8 2 3" xfId="8600" xr:uid="{00000000-0005-0000-0000-000061420000}"/>
    <cellStyle name="Entrée 3 2 8 2 3 2" xfId="29067" xr:uid="{00000000-0005-0000-0000-000062420000}"/>
    <cellStyle name="Entrée 3 2 8 2 4" xfId="8601" xr:uid="{00000000-0005-0000-0000-000063420000}"/>
    <cellStyle name="Entrée 3 2 8 2 4 2" xfId="29068" xr:uid="{00000000-0005-0000-0000-000064420000}"/>
    <cellStyle name="Entrée 3 2 8 2 5" xfId="8602" xr:uid="{00000000-0005-0000-0000-000065420000}"/>
    <cellStyle name="Entrée 3 2 8 2 5 2" xfId="29069" xr:uid="{00000000-0005-0000-0000-000066420000}"/>
    <cellStyle name="Entrée 3 2 8 2 6" xfId="8603" xr:uid="{00000000-0005-0000-0000-000067420000}"/>
    <cellStyle name="Entrée 3 2 8 2 6 2" xfId="29070" xr:uid="{00000000-0005-0000-0000-000068420000}"/>
    <cellStyle name="Entrée 3 2 8 2 7" xfId="8604" xr:uid="{00000000-0005-0000-0000-000069420000}"/>
    <cellStyle name="Entrée 3 2 8 2 7 2" xfId="29071" xr:uid="{00000000-0005-0000-0000-00006A420000}"/>
    <cellStyle name="Entrée 3 2 8 2 8" xfId="8605" xr:uid="{00000000-0005-0000-0000-00006B420000}"/>
    <cellStyle name="Entrée 3 2 8 2 8 2" xfId="29072" xr:uid="{00000000-0005-0000-0000-00006C420000}"/>
    <cellStyle name="Entrée 3 2 8 2 9" xfId="29065" xr:uid="{00000000-0005-0000-0000-00006D420000}"/>
    <cellStyle name="Entrée 3 2 8 3" xfId="8606" xr:uid="{00000000-0005-0000-0000-00006E420000}"/>
    <cellStyle name="Entrée 3 2 8 3 2" xfId="8607" xr:uid="{00000000-0005-0000-0000-00006F420000}"/>
    <cellStyle name="Entrée 3 2 8 3 2 2" xfId="29074" xr:uid="{00000000-0005-0000-0000-000070420000}"/>
    <cellStyle name="Entrée 3 2 8 3 3" xfId="8608" xr:uid="{00000000-0005-0000-0000-000071420000}"/>
    <cellStyle name="Entrée 3 2 8 3 3 2" xfId="29075" xr:uid="{00000000-0005-0000-0000-000072420000}"/>
    <cellStyle name="Entrée 3 2 8 3 4" xfId="8609" xr:uid="{00000000-0005-0000-0000-000073420000}"/>
    <cellStyle name="Entrée 3 2 8 3 4 2" xfId="29076" xr:uid="{00000000-0005-0000-0000-000074420000}"/>
    <cellStyle name="Entrée 3 2 8 3 5" xfId="8610" xr:uid="{00000000-0005-0000-0000-000075420000}"/>
    <cellStyle name="Entrée 3 2 8 3 5 2" xfId="29077" xr:uid="{00000000-0005-0000-0000-000076420000}"/>
    <cellStyle name="Entrée 3 2 8 3 6" xfId="8611" xr:uid="{00000000-0005-0000-0000-000077420000}"/>
    <cellStyle name="Entrée 3 2 8 3 6 2" xfId="29078" xr:uid="{00000000-0005-0000-0000-000078420000}"/>
    <cellStyle name="Entrée 3 2 8 3 7" xfId="8612" xr:uid="{00000000-0005-0000-0000-000079420000}"/>
    <cellStyle name="Entrée 3 2 8 3 7 2" xfId="29079" xr:uid="{00000000-0005-0000-0000-00007A420000}"/>
    <cellStyle name="Entrée 3 2 8 3 8" xfId="29073" xr:uid="{00000000-0005-0000-0000-00007B420000}"/>
    <cellStyle name="Entrée 3 2 8 4" xfId="8613" xr:uid="{00000000-0005-0000-0000-00007C420000}"/>
    <cellStyle name="Entrée 3 2 8 4 2" xfId="8614" xr:uid="{00000000-0005-0000-0000-00007D420000}"/>
    <cellStyle name="Entrée 3 2 8 4 2 2" xfId="29081" xr:uid="{00000000-0005-0000-0000-00007E420000}"/>
    <cellStyle name="Entrée 3 2 8 4 3" xfId="29080" xr:uid="{00000000-0005-0000-0000-00007F420000}"/>
    <cellStyle name="Entrée 3 2 8 5" xfId="8615" xr:uid="{00000000-0005-0000-0000-000080420000}"/>
    <cellStyle name="Entrée 3 2 8 5 2" xfId="29082" xr:uid="{00000000-0005-0000-0000-000081420000}"/>
    <cellStyle name="Entrée 3 2 8 6" xfId="8616" xr:uid="{00000000-0005-0000-0000-000082420000}"/>
    <cellStyle name="Entrée 3 2 8 6 2" xfId="29083" xr:uid="{00000000-0005-0000-0000-000083420000}"/>
    <cellStyle name="Entrée 3 2 8 7" xfId="8617" xr:uid="{00000000-0005-0000-0000-000084420000}"/>
    <cellStyle name="Entrée 3 2 8 7 2" xfId="29084" xr:uid="{00000000-0005-0000-0000-000085420000}"/>
    <cellStyle name="Entrée 3 2 8 8" xfId="8618" xr:uid="{00000000-0005-0000-0000-000086420000}"/>
    <cellStyle name="Entrée 3 2 8 8 2" xfId="29085" xr:uid="{00000000-0005-0000-0000-000087420000}"/>
    <cellStyle name="Entrée 3 2 8 9" xfId="8619" xr:uid="{00000000-0005-0000-0000-000088420000}"/>
    <cellStyle name="Entrée 3 2 8 9 2" xfId="29086" xr:uid="{00000000-0005-0000-0000-000089420000}"/>
    <cellStyle name="Entrée 3 2 9" xfId="8620" xr:uid="{00000000-0005-0000-0000-00008A420000}"/>
    <cellStyle name="Entrée 3 2 9 10" xfId="8621" xr:uid="{00000000-0005-0000-0000-00008B420000}"/>
    <cellStyle name="Entrée 3 2 9 10 2" xfId="29088" xr:uid="{00000000-0005-0000-0000-00008C420000}"/>
    <cellStyle name="Entrée 3 2 9 11" xfId="29087" xr:uid="{00000000-0005-0000-0000-00008D420000}"/>
    <cellStyle name="Entrée 3 2 9 2" xfId="8622" xr:uid="{00000000-0005-0000-0000-00008E420000}"/>
    <cellStyle name="Entrée 3 2 9 2 2" xfId="8623" xr:uid="{00000000-0005-0000-0000-00008F420000}"/>
    <cellStyle name="Entrée 3 2 9 2 2 2" xfId="29090" xr:uid="{00000000-0005-0000-0000-000090420000}"/>
    <cellStyle name="Entrée 3 2 9 2 3" xfId="8624" xr:uid="{00000000-0005-0000-0000-000091420000}"/>
    <cellStyle name="Entrée 3 2 9 2 3 2" xfId="29091" xr:uid="{00000000-0005-0000-0000-000092420000}"/>
    <cellStyle name="Entrée 3 2 9 2 4" xfId="8625" xr:uid="{00000000-0005-0000-0000-000093420000}"/>
    <cellStyle name="Entrée 3 2 9 2 4 2" xfId="29092" xr:uid="{00000000-0005-0000-0000-000094420000}"/>
    <cellStyle name="Entrée 3 2 9 2 5" xfId="8626" xr:uid="{00000000-0005-0000-0000-000095420000}"/>
    <cellStyle name="Entrée 3 2 9 2 5 2" xfId="29093" xr:uid="{00000000-0005-0000-0000-000096420000}"/>
    <cellStyle name="Entrée 3 2 9 2 6" xfId="8627" xr:uid="{00000000-0005-0000-0000-000097420000}"/>
    <cellStyle name="Entrée 3 2 9 2 6 2" xfId="29094" xr:uid="{00000000-0005-0000-0000-000098420000}"/>
    <cellStyle name="Entrée 3 2 9 2 7" xfId="8628" xr:uid="{00000000-0005-0000-0000-000099420000}"/>
    <cellStyle name="Entrée 3 2 9 2 7 2" xfId="29095" xr:uid="{00000000-0005-0000-0000-00009A420000}"/>
    <cellStyle name="Entrée 3 2 9 2 8" xfId="8629" xr:uid="{00000000-0005-0000-0000-00009B420000}"/>
    <cellStyle name="Entrée 3 2 9 2 8 2" xfId="29096" xr:uid="{00000000-0005-0000-0000-00009C420000}"/>
    <cellStyle name="Entrée 3 2 9 2 9" xfId="29089" xr:uid="{00000000-0005-0000-0000-00009D420000}"/>
    <cellStyle name="Entrée 3 2 9 3" xfId="8630" xr:uid="{00000000-0005-0000-0000-00009E420000}"/>
    <cellStyle name="Entrée 3 2 9 3 2" xfId="8631" xr:uid="{00000000-0005-0000-0000-00009F420000}"/>
    <cellStyle name="Entrée 3 2 9 3 2 2" xfId="29098" xr:uid="{00000000-0005-0000-0000-0000A0420000}"/>
    <cellStyle name="Entrée 3 2 9 3 3" xfId="8632" xr:uid="{00000000-0005-0000-0000-0000A1420000}"/>
    <cellStyle name="Entrée 3 2 9 3 3 2" xfId="29099" xr:uid="{00000000-0005-0000-0000-0000A2420000}"/>
    <cellStyle name="Entrée 3 2 9 3 4" xfId="8633" xr:uid="{00000000-0005-0000-0000-0000A3420000}"/>
    <cellStyle name="Entrée 3 2 9 3 4 2" xfId="29100" xr:uid="{00000000-0005-0000-0000-0000A4420000}"/>
    <cellStyle name="Entrée 3 2 9 3 5" xfId="8634" xr:uid="{00000000-0005-0000-0000-0000A5420000}"/>
    <cellStyle name="Entrée 3 2 9 3 5 2" xfId="29101" xr:uid="{00000000-0005-0000-0000-0000A6420000}"/>
    <cellStyle name="Entrée 3 2 9 3 6" xfId="8635" xr:uid="{00000000-0005-0000-0000-0000A7420000}"/>
    <cellStyle name="Entrée 3 2 9 3 6 2" xfId="29102" xr:uid="{00000000-0005-0000-0000-0000A8420000}"/>
    <cellStyle name="Entrée 3 2 9 3 7" xfId="8636" xr:uid="{00000000-0005-0000-0000-0000A9420000}"/>
    <cellStyle name="Entrée 3 2 9 3 7 2" xfId="29103" xr:uid="{00000000-0005-0000-0000-0000AA420000}"/>
    <cellStyle name="Entrée 3 2 9 3 8" xfId="29097" xr:uid="{00000000-0005-0000-0000-0000AB420000}"/>
    <cellStyle name="Entrée 3 2 9 4" xfId="8637" xr:uid="{00000000-0005-0000-0000-0000AC420000}"/>
    <cellStyle name="Entrée 3 2 9 4 2" xfId="8638" xr:uid="{00000000-0005-0000-0000-0000AD420000}"/>
    <cellStyle name="Entrée 3 2 9 4 2 2" xfId="29105" xr:uid="{00000000-0005-0000-0000-0000AE420000}"/>
    <cellStyle name="Entrée 3 2 9 4 3" xfId="29104" xr:uid="{00000000-0005-0000-0000-0000AF420000}"/>
    <cellStyle name="Entrée 3 2 9 5" xfId="8639" xr:uid="{00000000-0005-0000-0000-0000B0420000}"/>
    <cellStyle name="Entrée 3 2 9 5 2" xfId="29106" xr:uid="{00000000-0005-0000-0000-0000B1420000}"/>
    <cellStyle name="Entrée 3 2 9 6" xfId="8640" xr:uid="{00000000-0005-0000-0000-0000B2420000}"/>
    <cellStyle name="Entrée 3 2 9 6 2" xfId="29107" xr:uid="{00000000-0005-0000-0000-0000B3420000}"/>
    <cellStyle name="Entrée 3 2 9 7" xfId="8641" xr:uid="{00000000-0005-0000-0000-0000B4420000}"/>
    <cellStyle name="Entrée 3 2 9 7 2" xfId="29108" xr:uid="{00000000-0005-0000-0000-0000B5420000}"/>
    <cellStyle name="Entrée 3 2 9 8" xfId="8642" xr:uid="{00000000-0005-0000-0000-0000B6420000}"/>
    <cellStyle name="Entrée 3 2 9 8 2" xfId="29109" xr:uid="{00000000-0005-0000-0000-0000B7420000}"/>
    <cellStyle name="Entrée 3 2 9 9" xfId="8643" xr:uid="{00000000-0005-0000-0000-0000B8420000}"/>
    <cellStyle name="Entrée 3 2 9 9 2" xfId="29110" xr:uid="{00000000-0005-0000-0000-0000B9420000}"/>
    <cellStyle name="Entrée 3 20" xfId="8644" xr:uid="{00000000-0005-0000-0000-0000BA420000}"/>
    <cellStyle name="Entrée 3 20 2" xfId="8645" xr:uid="{00000000-0005-0000-0000-0000BB420000}"/>
    <cellStyle name="Entrée 3 20 2 2" xfId="29112" xr:uid="{00000000-0005-0000-0000-0000BC420000}"/>
    <cellStyle name="Entrée 3 20 3" xfId="29111" xr:uid="{00000000-0005-0000-0000-0000BD420000}"/>
    <cellStyle name="Entrée 3 21" xfId="8646" xr:uid="{00000000-0005-0000-0000-0000BE420000}"/>
    <cellStyle name="Entrée 3 21 2" xfId="29113" xr:uid="{00000000-0005-0000-0000-0000BF420000}"/>
    <cellStyle name="Entrée 3 22" xfId="8647" xr:uid="{00000000-0005-0000-0000-0000C0420000}"/>
    <cellStyle name="Entrée 3 22 2" xfId="29114" xr:uid="{00000000-0005-0000-0000-0000C1420000}"/>
    <cellStyle name="Entrée 3 23" xfId="8648" xr:uid="{00000000-0005-0000-0000-0000C2420000}"/>
    <cellStyle name="Entrée 3 23 2" xfId="29115" xr:uid="{00000000-0005-0000-0000-0000C3420000}"/>
    <cellStyle name="Entrée 3 24" xfId="8649" xr:uid="{00000000-0005-0000-0000-0000C4420000}"/>
    <cellStyle name="Entrée 3 24 2" xfId="29116" xr:uid="{00000000-0005-0000-0000-0000C5420000}"/>
    <cellStyle name="Entrée 3 25" xfId="8650" xr:uid="{00000000-0005-0000-0000-0000C6420000}"/>
    <cellStyle name="Entrée 3 25 2" xfId="29117" xr:uid="{00000000-0005-0000-0000-0000C7420000}"/>
    <cellStyle name="Entrée 3 26" xfId="20505" xr:uid="{00000000-0005-0000-0000-0000C8420000}"/>
    <cellStyle name="Entrée 3 3" xfId="8651" xr:uid="{00000000-0005-0000-0000-0000C9420000}"/>
    <cellStyle name="Entrée 3 3 10" xfId="8652" xr:uid="{00000000-0005-0000-0000-0000CA420000}"/>
    <cellStyle name="Entrée 3 3 10 2" xfId="29118" xr:uid="{00000000-0005-0000-0000-0000CB420000}"/>
    <cellStyle name="Entrée 3 3 11" xfId="8653" xr:uid="{00000000-0005-0000-0000-0000CC420000}"/>
    <cellStyle name="Entrée 3 3 11 2" xfId="29119" xr:uid="{00000000-0005-0000-0000-0000CD420000}"/>
    <cellStyle name="Entrée 3 3 12" xfId="8654" xr:uid="{00000000-0005-0000-0000-0000CE420000}"/>
    <cellStyle name="Entrée 3 3 12 2" xfId="29120" xr:uid="{00000000-0005-0000-0000-0000CF420000}"/>
    <cellStyle name="Entrée 3 3 13" xfId="8655" xr:uid="{00000000-0005-0000-0000-0000D0420000}"/>
    <cellStyle name="Entrée 3 3 13 2" xfId="29121" xr:uid="{00000000-0005-0000-0000-0000D1420000}"/>
    <cellStyle name="Entrée 3 3 14" xfId="20507" xr:uid="{00000000-0005-0000-0000-0000D2420000}"/>
    <cellStyle name="Entrée 3 3 2" xfId="8656" xr:uid="{00000000-0005-0000-0000-0000D3420000}"/>
    <cellStyle name="Entrée 3 3 2 10" xfId="8657" xr:uid="{00000000-0005-0000-0000-0000D4420000}"/>
    <cellStyle name="Entrée 3 3 2 10 2" xfId="29123" xr:uid="{00000000-0005-0000-0000-0000D5420000}"/>
    <cellStyle name="Entrée 3 3 2 11" xfId="29122" xr:uid="{00000000-0005-0000-0000-0000D6420000}"/>
    <cellStyle name="Entrée 3 3 2 2" xfId="8658" xr:uid="{00000000-0005-0000-0000-0000D7420000}"/>
    <cellStyle name="Entrée 3 3 2 2 2" xfId="8659" xr:uid="{00000000-0005-0000-0000-0000D8420000}"/>
    <cellStyle name="Entrée 3 3 2 2 2 2" xfId="29125" xr:uid="{00000000-0005-0000-0000-0000D9420000}"/>
    <cellStyle name="Entrée 3 3 2 2 3" xfId="8660" xr:uid="{00000000-0005-0000-0000-0000DA420000}"/>
    <cellStyle name="Entrée 3 3 2 2 3 2" xfId="29126" xr:uid="{00000000-0005-0000-0000-0000DB420000}"/>
    <cellStyle name="Entrée 3 3 2 2 4" xfId="8661" xr:uid="{00000000-0005-0000-0000-0000DC420000}"/>
    <cellStyle name="Entrée 3 3 2 2 4 2" xfId="29127" xr:uid="{00000000-0005-0000-0000-0000DD420000}"/>
    <cellStyle name="Entrée 3 3 2 2 5" xfId="8662" xr:uid="{00000000-0005-0000-0000-0000DE420000}"/>
    <cellStyle name="Entrée 3 3 2 2 5 2" xfId="29128" xr:uid="{00000000-0005-0000-0000-0000DF420000}"/>
    <cellStyle name="Entrée 3 3 2 2 6" xfId="8663" xr:uid="{00000000-0005-0000-0000-0000E0420000}"/>
    <cellStyle name="Entrée 3 3 2 2 6 2" xfId="29129" xr:uid="{00000000-0005-0000-0000-0000E1420000}"/>
    <cellStyle name="Entrée 3 3 2 2 7" xfId="8664" xr:uid="{00000000-0005-0000-0000-0000E2420000}"/>
    <cellStyle name="Entrée 3 3 2 2 7 2" xfId="29130" xr:uid="{00000000-0005-0000-0000-0000E3420000}"/>
    <cellStyle name="Entrée 3 3 2 2 8" xfId="8665" xr:uid="{00000000-0005-0000-0000-0000E4420000}"/>
    <cellStyle name="Entrée 3 3 2 2 8 2" xfId="29131" xr:uid="{00000000-0005-0000-0000-0000E5420000}"/>
    <cellStyle name="Entrée 3 3 2 2 9" xfId="29124" xr:uid="{00000000-0005-0000-0000-0000E6420000}"/>
    <cellStyle name="Entrée 3 3 2 3" xfId="8666" xr:uid="{00000000-0005-0000-0000-0000E7420000}"/>
    <cellStyle name="Entrée 3 3 2 3 2" xfId="8667" xr:uid="{00000000-0005-0000-0000-0000E8420000}"/>
    <cellStyle name="Entrée 3 3 2 3 2 2" xfId="29133" xr:uid="{00000000-0005-0000-0000-0000E9420000}"/>
    <cellStyle name="Entrée 3 3 2 3 3" xfId="8668" xr:uid="{00000000-0005-0000-0000-0000EA420000}"/>
    <cellStyle name="Entrée 3 3 2 3 3 2" xfId="29134" xr:uid="{00000000-0005-0000-0000-0000EB420000}"/>
    <cellStyle name="Entrée 3 3 2 3 4" xfId="8669" xr:uid="{00000000-0005-0000-0000-0000EC420000}"/>
    <cellStyle name="Entrée 3 3 2 3 4 2" xfId="29135" xr:uid="{00000000-0005-0000-0000-0000ED420000}"/>
    <cellStyle name="Entrée 3 3 2 3 5" xfId="8670" xr:uid="{00000000-0005-0000-0000-0000EE420000}"/>
    <cellStyle name="Entrée 3 3 2 3 5 2" xfId="29136" xr:uid="{00000000-0005-0000-0000-0000EF420000}"/>
    <cellStyle name="Entrée 3 3 2 3 6" xfId="8671" xr:uid="{00000000-0005-0000-0000-0000F0420000}"/>
    <cellStyle name="Entrée 3 3 2 3 6 2" xfId="29137" xr:uid="{00000000-0005-0000-0000-0000F1420000}"/>
    <cellStyle name="Entrée 3 3 2 3 7" xfId="8672" xr:uid="{00000000-0005-0000-0000-0000F2420000}"/>
    <cellStyle name="Entrée 3 3 2 3 7 2" xfId="29138" xr:uid="{00000000-0005-0000-0000-0000F3420000}"/>
    <cellStyle name="Entrée 3 3 2 3 8" xfId="29132" xr:uid="{00000000-0005-0000-0000-0000F4420000}"/>
    <cellStyle name="Entrée 3 3 2 4" xfId="8673" xr:uid="{00000000-0005-0000-0000-0000F5420000}"/>
    <cellStyle name="Entrée 3 3 2 4 2" xfId="8674" xr:uid="{00000000-0005-0000-0000-0000F6420000}"/>
    <cellStyle name="Entrée 3 3 2 4 2 2" xfId="29140" xr:uid="{00000000-0005-0000-0000-0000F7420000}"/>
    <cellStyle name="Entrée 3 3 2 4 3" xfId="29139" xr:uid="{00000000-0005-0000-0000-0000F8420000}"/>
    <cellStyle name="Entrée 3 3 2 5" xfId="8675" xr:uid="{00000000-0005-0000-0000-0000F9420000}"/>
    <cellStyle name="Entrée 3 3 2 5 2" xfId="29141" xr:uid="{00000000-0005-0000-0000-0000FA420000}"/>
    <cellStyle name="Entrée 3 3 2 6" xfId="8676" xr:uid="{00000000-0005-0000-0000-0000FB420000}"/>
    <cellStyle name="Entrée 3 3 2 6 2" xfId="29142" xr:uid="{00000000-0005-0000-0000-0000FC420000}"/>
    <cellStyle name="Entrée 3 3 2 7" xfId="8677" xr:uid="{00000000-0005-0000-0000-0000FD420000}"/>
    <cellStyle name="Entrée 3 3 2 7 2" xfId="29143" xr:uid="{00000000-0005-0000-0000-0000FE420000}"/>
    <cellStyle name="Entrée 3 3 2 8" xfId="8678" xr:uid="{00000000-0005-0000-0000-0000FF420000}"/>
    <cellStyle name="Entrée 3 3 2 8 2" xfId="29144" xr:uid="{00000000-0005-0000-0000-000000430000}"/>
    <cellStyle name="Entrée 3 3 2 9" xfId="8679" xr:uid="{00000000-0005-0000-0000-000001430000}"/>
    <cellStyle name="Entrée 3 3 2 9 2" xfId="29145" xr:uid="{00000000-0005-0000-0000-000002430000}"/>
    <cellStyle name="Entrée 3 3 3" xfId="8680" xr:uid="{00000000-0005-0000-0000-000003430000}"/>
    <cellStyle name="Entrée 3 3 3 10" xfId="8681" xr:uid="{00000000-0005-0000-0000-000004430000}"/>
    <cellStyle name="Entrée 3 3 3 10 2" xfId="29147" xr:uid="{00000000-0005-0000-0000-000005430000}"/>
    <cellStyle name="Entrée 3 3 3 11" xfId="29146" xr:uid="{00000000-0005-0000-0000-000006430000}"/>
    <cellStyle name="Entrée 3 3 3 2" xfId="8682" xr:uid="{00000000-0005-0000-0000-000007430000}"/>
    <cellStyle name="Entrée 3 3 3 2 2" xfId="8683" xr:uid="{00000000-0005-0000-0000-000008430000}"/>
    <cellStyle name="Entrée 3 3 3 2 2 2" xfId="29149" xr:uid="{00000000-0005-0000-0000-000009430000}"/>
    <cellStyle name="Entrée 3 3 3 2 3" xfId="8684" xr:uid="{00000000-0005-0000-0000-00000A430000}"/>
    <cellStyle name="Entrée 3 3 3 2 3 2" xfId="29150" xr:uid="{00000000-0005-0000-0000-00000B430000}"/>
    <cellStyle name="Entrée 3 3 3 2 4" xfId="8685" xr:uid="{00000000-0005-0000-0000-00000C430000}"/>
    <cellStyle name="Entrée 3 3 3 2 4 2" xfId="29151" xr:uid="{00000000-0005-0000-0000-00000D430000}"/>
    <cellStyle name="Entrée 3 3 3 2 5" xfId="8686" xr:uid="{00000000-0005-0000-0000-00000E430000}"/>
    <cellStyle name="Entrée 3 3 3 2 5 2" xfId="29152" xr:uid="{00000000-0005-0000-0000-00000F430000}"/>
    <cellStyle name="Entrée 3 3 3 2 6" xfId="8687" xr:uid="{00000000-0005-0000-0000-000010430000}"/>
    <cellStyle name="Entrée 3 3 3 2 6 2" xfId="29153" xr:uid="{00000000-0005-0000-0000-000011430000}"/>
    <cellStyle name="Entrée 3 3 3 2 7" xfId="8688" xr:uid="{00000000-0005-0000-0000-000012430000}"/>
    <cellStyle name="Entrée 3 3 3 2 7 2" xfId="29154" xr:uid="{00000000-0005-0000-0000-000013430000}"/>
    <cellStyle name="Entrée 3 3 3 2 8" xfId="8689" xr:uid="{00000000-0005-0000-0000-000014430000}"/>
    <cellStyle name="Entrée 3 3 3 2 8 2" xfId="29155" xr:uid="{00000000-0005-0000-0000-000015430000}"/>
    <cellStyle name="Entrée 3 3 3 2 9" xfId="29148" xr:uid="{00000000-0005-0000-0000-000016430000}"/>
    <cellStyle name="Entrée 3 3 3 3" xfId="8690" xr:uid="{00000000-0005-0000-0000-000017430000}"/>
    <cellStyle name="Entrée 3 3 3 3 2" xfId="8691" xr:uid="{00000000-0005-0000-0000-000018430000}"/>
    <cellStyle name="Entrée 3 3 3 3 2 2" xfId="29157" xr:uid="{00000000-0005-0000-0000-000019430000}"/>
    <cellStyle name="Entrée 3 3 3 3 3" xfId="8692" xr:uid="{00000000-0005-0000-0000-00001A430000}"/>
    <cellStyle name="Entrée 3 3 3 3 3 2" xfId="29158" xr:uid="{00000000-0005-0000-0000-00001B430000}"/>
    <cellStyle name="Entrée 3 3 3 3 4" xfId="8693" xr:uid="{00000000-0005-0000-0000-00001C430000}"/>
    <cellStyle name="Entrée 3 3 3 3 4 2" xfId="29159" xr:uid="{00000000-0005-0000-0000-00001D430000}"/>
    <cellStyle name="Entrée 3 3 3 3 5" xfId="8694" xr:uid="{00000000-0005-0000-0000-00001E430000}"/>
    <cellStyle name="Entrée 3 3 3 3 5 2" xfId="29160" xr:uid="{00000000-0005-0000-0000-00001F430000}"/>
    <cellStyle name="Entrée 3 3 3 3 6" xfId="8695" xr:uid="{00000000-0005-0000-0000-000020430000}"/>
    <cellStyle name="Entrée 3 3 3 3 6 2" xfId="29161" xr:uid="{00000000-0005-0000-0000-000021430000}"/>
    <cellStyle name="Entrée 3 3 3 3 7" xfId="8696" xr:uid="{00000000-0005-0000-0000-000022430000}"/>
    <cellStyle name="Entrée 3 3 3 3 7 2" xfId="29162" xr:uid="{00000000-0005-0000-0000-000023430000}"/>
    <cellStyle name="Entrée 3 3 3 3 8" xfId="29156" xr:uid="{00000000-0005-0000-0000-000024430000}"/>
    <cellStyle name="Entrée 3 3 3 4" xfId="8697" xr:uid="{00000000-0005-0000-0000-000025430000}"/>
    <cellStyle name="Entrée 3 3 3 4 2" xfId="8698" xr:uid="{00000000-0005-0000-0000-000026430000}"/>
    <cellStyle name="Entrée 3 3 3 4 2 2" xfId="29164" xr:uid="{00000000-0005-0000-0000-000027430000}"/>
    <cellStyle name="Entrée 3 3 3 4 3" xfId="29163" xr:uid="{00000000-0005-0000-0000-000028430000}"/>
    <cellStyle name="Entrée 3 3 3 5" xfId="8699" xr:uid="{00000000-0005-0000-0000-000029430000}"/>
    <cellStyle name="Entrée 3 3 3 5 2" xfId="29165" xr:uid="{00000000-0005-0000-0000-00002A430000}"/>
    <cellStyle name="Entrée 3 3 3 6" xfId="8700" xr:uid="{00000000-0005-0000-0000-00002B430000}"/>
    <cellStyle name="Entrée 3 3 3 6 2" xfId="29166" xr:uid="{00000000-0005-0000-0000-00002C430000}"/>
    <cellStyle name="Entrée 3 3 3 7" xfId="8701" xr:uid="{00000000-0005-0000-0000-00002D430000}"/>
    <cellStyle name="Entrée 3 3 3 7 2" xfId="29167" xr:uid="{00000000-0005-0000-0000-00002E430000}"/>
    <cellStyle name="Entrée 3 3 3 8" xfId="8702" xr:uid="{00000000-0005-0000-0000-00002F430000}"/>
    <cellStyle name="Entrée 3 3 3 8 2" xfId="29168" xr:uid="{00000000-0005-0000-0000-000030430000}"/>
    <cellStyle name="Entrée 3 3 3 9" xfId="8703" xr:uid="{00000000-0005-0000-0000-000031430000}"/>
    <cellStyle name="Entrée 3 3 3 9 2" xfId="29169" xr:uid="{00000000-0005-0000-0000-000032430000}"/>
    <cellStyle name="Entrée 3 3 4" xfId="8704" xr:uid="{00000000-0005-0000-0000-000033430000}"/>
    <cellStyle name="Entrée 3 3 4 10" xfId="8705" xr:uid="{00000000-0005-0000-0000-000034430000}"/>
    <cellStyle name="Entrée 3 3 4 10 2" xfId="29171" xr:uid="{00000000-0005-0000-0000-000035430000}"/>
    <cellStyle name="Entrée 3 3 4 11" xfId="29170" xr:uid="{00000000-0005-0000-0000-000036430000}"/>
    <cellStyle name="Entrée 3 3 4 2" xfId="8706" xr:uid="{00000000-0005-0000-0000-000037430000}"/>
    <cellStyle name="Entrée 3 3 4 2 2" xfId="8707" xr:uid="{00000000-0005-0000-0000-000038430000}"/>
    <cellStyle name="Entrée 3 3 4 2 2 2" xfId="29173" xr:uid="{00000000-0005-0000-0000-000039430000}"/>
    <cellStyle name="Entrée 3 3 4 2 3" xfId="8708" xr:uid="{00000000-0005-0000-0000-00003A430000}"/>
    <cellStyle name="Entrée 3 3 4 2 3 2" xfId="29174" xr:uid="{00000000-0005-0000-0000-00003B430000}"/>
    <cellStyle name="Entrée 3 3 4 2 4" xfId="8709" xr:uid="{00000000-0005-0000-0000-00003C430000}"/>
    <cellStyle name="Entrée 3 3 4 2 4 2" xfId="29175" xr:uid="{00000000-0005-0000-0000-00003D430000}"/>
    <cellStyle name="Entrée 3 3 4 2 5" xfId="8710" xr:uid="{00000000-0005-0000-0000-00003E430000}"/>
    <cellStyle name="Entrée 3 3 4 2 5 2" xfId="29176" xr:uid="{00000000-0005-0000-0000-00003F430000}"/>
    <cellStyle name="Entrée 3 3 4 2 6" xfId="8711" xr:uid="{00000000-0005-0000-0000-000040430000}"/>
    <cellStyle name="Entrée 3 3 4 2 6 2" xfId="29177" xr:uid="{00000000-0005-0000-0000-000041430000}"/>
    <cellStyle name="Entrée 3 3 4 2 7" xfId="8712" xr:uid="{00000000-0005-0000-0000-000042430000}"/>
    <cellStyle name="Entrée 3 3 4 2 7 2" xfId="29178" xr:uid="{00000000-0005-0000-0000-000043430000}"/>
    <cellStyle name="Entrée 3 3 4 2 8" xfId="8713" xr:uid="{00000000-0005-0000-0000-000044430000}"/>
    <cellStyle name="Entrée 3 3 4 2 8 2" xfId="29179" xr:uid="{00000000-0005-0000-0000-000045430000}"/>
    <cellStyle name="Entrée 3 3 4 2 9" xfId="29172" xr:uid="{00000000-0005-0000-0000-000046430000}"/>
    <cellStyle name="Entrée 3 3 4 3" xfId="8714" xr:uid="{00000000-0005-0000-0000-000047430000}"/>
    <cellStyle name="Entrée 3 3 4 3 2" xfId="8715" xr:uid="{00000000-0005-0000-0000-000048430000}"/>
    <cellStyle name="Entrée 3 3 4 3 2 2" xfId="29181" xr:uid="{00000000-0005-0000-0000-000049430000}"/>
    <cellStyle name="Entrée 3 3 4 3 3" xfId="8716" xr:uid="{00000000-0005-0000-0000-00004A430000}"/>
    <cellStyle name="Entrée 3 3 4 3 3 2" xfId="29182" xr:uid="{00000000-0005-0000-0000-00004B430000}"/>
    <cellStyle name="Entrée 3 3 4 3 4" xfId="8717" xr:uid="{00000000-0005-0000-0000-00004C430000}"/>
    <cellStyle name="Entrée 3 3 4 3 4 2" xfId="29183" xr:uid="{00000000-0005-0000-0000-00004D430000}"/>
    <cellStyle name="Entrée 3 3 4 3 5" xfId="8718" xr:uid="{00000000-0005-0000-0000-00004E430000}"/>
    <cellStyle name="Entrée 3 3 4 3 5 2" xfId="29184" xr:uid="{00000000-0005-0000-0000-00004F430000}"/>
    <cellStyle name="Entrée 3 3 4 3 6" xfId="8719" xr:uid="{00000000-0005-0000-0000-000050430000}"/>
    <cellStyle name="Entrée 3 3 4 3 6 2" xfId="29185" xr:uid="{00000000-0005-0000-0000-000051430000}"/>
    <cellStyle name="Entrée 3 3 4 3 7" xfId="8720" xr:uid="{00000000-0005-0000-0000-000052430000}"/>
    <cellStyle name="Entrée 3 3 4 3 7 2" xfId="29186" xr:uid="{00000000-0005-0000-0000-000053430000}"/>
    <cellStyle name="Entrée 3 3 4 3 8" xfId="29180" xr:uid="{00000000-0005-0000-0000-000054430000}"/>
    <cellStyle name="Entrée 3 3 4 4" xfId="8721" xr:uid="{00000000-0005-0000-0000-000055430000}"/>
    <cellStyle name="Entrée 3 3 4 4 2" xfId="8722" xr:uid="{00000000-0005-0000-0000-000056430000}"/>
    <cellStyle name="Entrée 3 3 4 4 2 2" xfId="29188" xr:uid="{00000000-0005-0000-0000-000057430000}"/>
    <cellStyle name="Entrée 3 3 4 4 3" xfId="29187" xr:uid="{00000000-0005-0000-0000-000058430000}"/>
    <cellStyle name="Entrée 3 3 4 5" xfId="8723" xr:uid="{00000000-0005-0000-0000-000059430000}"/>
    <cellStyle name="Entrée 3 3 4 5 2" xfId="29189" xr:uid="{00000000-0005-0000-0000-00005A430000}"/>
    <cellStyle name="Entrée 3 3 4 6" xfId="8724" xr:uid="{00000000-0005-0000-0000-00005B430000}"/>
    <cellStyle name="Entrée 3 3 4 6 2" xfId="29190" xr:uid="{00000000-0005-0000-0000-00005C430000}"/>
    <cellStyle name="Entrée 3 3 4 7" xfId="8725" xr:uid="{00000000-0005-0000-0000-00005D430000}"/>
    <cellStyle name="Entrée 3 3 4 7 2" xfId="29191" xr:uid="{00000000-0005-0000-0000-00005E430000}"/>
    <cellStyle name="Entrée 3 3 4 8" xfId="8726" xr:uid="{00000000-0005-0000-0000-00005F430000}"/>
    <cellStyle name="Entrée 3 3 4 8 2" xfId="29192" xr:uid="{00000000-0005-0000-0000-000060430000}"/>
    <cellStyle name="Entrée 3 3 4 9" xfId="8727" xr:uid="{00000000-0005-0000-0000-000061430000}"/>
    <cellStyle name="Entrée 3 3 4 9 2" xfId="29193" xr:uid="{00000000-0005-0000-0000-000062430000}"/>
    <cellStyle name="Entrée 3 3 5" xfId="8728" xr:uid="{00000000-0005-0000-0000-000063430000}"/>
    <cellStyle name="Entrée 3 3 5 2" xfId="8729" xr:uid="{00000000-0005-0000-0000-000064430000}"/>
    <cellStyle name="Entrée 3 3 5 2 2" xfId="29195" xr:uid="{00000000-0005-0000-0000-000065430000}"/>
    <cellStyle name="Entrée 3 3 5 3" xfId="8730" xr:uid="{00000000-0005-0000-0000-000066430000}"/>
    <cellStyle name="Entrée 3 3 5 3 2" xfId="29196" xr:uid="{00000000-0005-0000-0000-000067430000}"/>
    <cellStyle name="Entrée 3 3 5 4" xfId="8731" xr:uid="{00000000-0005-0000-0000-000068430000}"/>
    <cellStyle name="Entrée 3 3 5 4 2" xfId="29197" xr:uid="{00000000-0005-0000-0000-000069430000}"/>
    <cellStyle name="Entrée 3 3 5 5" xfId="8732" xr:uid="{00000000-0005-0000-0000-00006A430000}"/>
    <cellStyle name="Entrée 3 3 5 5 2" xfId="29198" xr:uid="{00000000-0005-0000-0000-00006B430000}"/>
    <cellStyle name="Entrée 3 3 5 6" xfId="8733" xr:uid="{00000000-0005-0000-0000-00006C430000}"/>
    <cellStyle name="Entrée 3 3 5 6 2" xfId="29199" xr:uid="{00000000-0005-0000-0000-00006D430000}"/>
    <cellStyle name="Entrée 3 3 5 7" xfId="8734" xr:uid="{00000000-0005-0000-0000-00006E430000}"/>
    <cellStyle name="Entrée 3 3 5 7 2" xfId="29200" xr:uid="{00000000-0005-0000-0000-00006F430000}"/>
    <cellStyle name="Entrée 3 3 5 8" xfId="8735" xr:uid="{00000000-0005-0000-0000-000070430000}"/>
    <cellStyle name="Entrée 3 3 5 8 2" xfId="29201" xr:uid="{00000000-0005-0000-0000-000071430000}"/>
    <cellStyle name="Entrée 3 3 5 9" xfId="29194" xr:uid="{00000000-0005-0000-0000-000072430000}"/>
    <cellStyle name="Entrée 3 3 6" xfId="8736" xr:uid="{00000000-0005-0000-0000-000073430000}"/>
    <cellStyle name="Entrée 3 3 6 2" xfId="8737" xr:uid="{00000000-0005-0000-0000-000074430000}"/>
    <cellStyle name="Entrée 3 3 6 2 2" xfId="29203" xr:uid="{00000000-0005-0000-0000-000075430000}"/>
    <cellStyle name="Entrée 3 3 6 3" xfId="8738" xr:uid="{00000000-0005-0000-0000-000076430000}"/>
    <cellStyle name="Entrée 3 3 6 3 2" xfId="29204" xr:uid="{00000000-0005-0000-0000-000077430000}"/>
    <cellStyle name="Entrée 3 3 6 4" xfId="8739" xr:uid="{00000000-0005-0000-0000-000078430000}"/>
    <cellStyle name="Entrée 3 3 6 4 2" xfId="29205" xr:uid="{00000000-0005-0000-0000-000079430000}"/>
    <cellStyle name="Entrée 3 3 6 5" xfId="8740" xr:uid="{00000000-0005-0000-0000-00007A430000}"/>
    <cellStyle name="Entrée 3 3 6 5 2" xfId="29206" xr:uid="{00000000-0005-0000-0000-00007B430000}"/>
    <cellStyle name="Entrée 3 3 6 6" xfId="8741" xr:uid="{00000000-0005-0000-0000-00007C430000}"/>
    <cellStyle name="Entrée 3 3 6 6 2" xfId="29207" xr:uid="{00000000-0005-0000-0000-00007D430000}"/>
    <cellStyle name="Entrée 3 3 6 7" xfId="8742" xr:uid="{00000000-0005-0000-0000-00007E430000}"/>
    <cellStyle name="Entrée 3 3 6 7 2" xfId="29208" xr:uid="{00000000-0005-0000-0000-00007F430000}"/>
    <cellStyle name="Entrée 3 3 6 8" xfId="29202" xr:uid="{00000000-0005-0000-0000-000080430000}"/>
    <cellStyle name="Entrée 3 3 7" xfId="8743" xr:uid="{00000000-0005-0000-0000-000081430000}"/>
    <cellStyle name="Entrée 3 3 7 2" xfId="8744" xr:uid="{00000000-0005-0000-0000-000082430000}"/>
    <cellStyle name="Entrée 3 3 7 2 2" xfId="29210" xr:uid="{00000000-0005-0000-0000-000083430000}"/>
    <cellStyle name="Entrée 3 3 7 3" xfId="29209" xr:uid="{00000000-0005-0000-0000-000084430000}"/>
    <cellStyle name="Entrée 3 3 8" xfId="8745" xr:uid="{00000000-0005-0000-0000-000085430000}"/>
    <cellStyle name="Entrée 3 3 8 2" xfId="29211" xr:uid="{00000000-0005-0000-0000-000086430000}"/>
    <cellStyle name="Entrée 3 3 9" xfId="8746" xr:uid="{00000000-0005-0000-0000-000087430000}"/>
    <cellStyle name="Entrée 3 3 9 2" xfId="29212" xr:uid="{00000000-0005-0000-0000-000088430000}"/>
    <cellStyle name="Entrée 3 4" xfId="8747" xr:uid="{00000000-0005-0000-0000-000089430000}"/>
    <cellStyle name="Entrée 3 4 10" xfId="8748" xr:uid="{00000000-0005-0000-0000-00008A430000}"/>
    <cellStyle name="Entrée 3 4 10 2" xfId="29213" xr:uid="{00000000-0005-0000-0000-00008B430000}"/>
    <cellStyle name="Entrée 3 4 11" xfId="20508" xr:uid="{00000000-0005-0000-0000-00008C430000}"/>
    <cellStyle name="Entrée 3 4 2" xfId="8749" xr:uid="{00000000-0005-0000-0000-00008D430000}"/>
    <cellStyle name="Entrée 3 4 2 2" xfId="8750" xr:uid="{00000000-0005-0000-0000-00008E430000}"/>
    <cellStyle name="Entrée 3 4 2 2 2" xfId="29215" xr:uid="{00000000-0005-0000-0000-00008F430000}"/>
    <cellStyle name="Entrée 3 4 2 3" xfId="8751" xr:uid="{00000000-0005-0000-0000-000090430000}"/>
    <cellStyle name="Entrée 3 4 2 3 2" xfId="29216" xr:uid="{00000000-0005-0000-0000-000091430000}"/>
    <cellStyle name="Entrée 3 4 2 4" xfId="8752" xr:uid="{00000000-0005-0000-0000-000092430000}"/>
    <cellStyle name="Entrée 3 4 2 4 2" xfId="29217" xr:uid="{00000000-0005-0000-0000-000093430000}"/>
    <cellStyle name="Entrée 3 4 2 5" xfId="8753" xr:uid="{00000000-0005-0000-0000-000094430000}"/>
    <cellStyle name="Entrée 3 4 2 5 2" xfId="29218" xr:uid="{00000000-0005-0000-0000-000095430000}"/>
    <cellStyle name="Entrée 3 4 2 6" xfId="8754" xr:uid="{00000000-0005-0000-0000-000096430000}"/>
    <cellStyle name="Entrée 3 4 2 6 2" xfId="29219" xr:uid="{00000000-0005-0000-0000-000097430000}"/>
    <cellStyle name="Entrée 3 4 2 7" xfId="8755" xr:uid="{00000000-0005-0000-0000-000098430000}"/>
    <cellStyle name="Entrée 3 4 2 7 2" xfId="29220" xr:uid="{00000000-0005-0000-0000-000099430000}"/>
    <cellStyle name="Entrée 3 4 2 8" xfId="8756" xr:uid="{00000000-0005-0000-0000-00009A430000}"/>
    <cellStyle name="Entrée 3 4 2 8 2" xfId="29221" xr:uid="{00000000-0005-0000-0000-00009B430000}"/>
    <cellStyle name="Entrée 3 4 2 9" xfId="29214" xr:uid="{00000000-0005-0000-0000-00009C430000}"/>
    <cellStyle name="Entrée 3 4 3" xfId="8757" xr:uid="{00000000-0005-0000-0000-00009D430000}"/>
    <cellStyle name="Entrée 3 4 3 2" xfId="8758" xr:uid="{00000000-0005-0000-0000-00009E430000}"/>
    <cellStyle name="Entrée 3 4 3 2 2" xfId="29223" xr:uid="{00000000-0005-0000-0000-00009F430000}"/>
    <cellStyle name="Entrée 3 4 3 3" xfId="8759" xr:uid="{00000000-0005-0000-0000-0000A0430000}"/>
    <cellStyle name="Entrée 3 4 3 3 2" xfId="29224" xr:uid="{00000000-0005-0000-0000-0000A1430000}"/>
    <cellStyle name="Entrée 3 4 3 4" xfId="8760" xr:uid="{00000000-0005-0000-0000-0000A2430000}"/>
    <cellStyle name="Entrée 3 4 3 4 2" xfId="29225" xr:uid="{00000000-0005-0000-0000-0000A3430000}"/>
    <cellStyle name="Entrée 3 4 3 5" xfId="8761" xr:uid="{00000000-0005-0000-0000-0000A4430000}"/>
    <cellStyle name="Entrée 3 4 3 5 2" xfId="29226" xr:uid="{00000000-0005-0000-0000-0000A5430000}"/>
    <cellStyle name="Entrée 3 4 3 6" xfId="8762" xr:uid="{00000000-0005-0000-0000-0000A6430000}"/>
    <cellStyle name="Entrée 3 4 3 6 2" xfId="29227" xr:uid="{00000000-0005-0000-0000-0000A7430000}"/>
    <cellStyle name="Entrée 3 4 3 7" xfId="8763" xr:uid="{00000000-0005-0000-0000-0000A8430000}"/>
    <cellStyle name="Entrée 3 4 3 7 2" xfId="29228" xr:uid="{00000000-0005-0000-0000-0000A9430000}"/>
    <cellStyle name="Entrée 3 4 3 8" xfId="29222" xr:uid="{00000000-0005-0000-0000-0000AA430000}"/>
    <cellStyle name="Entrée 3 4 4" xfId="8764" xr:uid="{00000000-0005-0000-0000-0000AB430000}"/>
    <cellStyle name="Entrée 3 4 4 2" xfId="8765" xr:uid="{00000000-0005-0000-0000-0000AC430000}"/>
    <cellStyle name="Entrée 3 4 4 2 2" xfId="29230" xr:uid="{00000000-0005-0000-0000-0000AD430000}"/>
    <cellStyle name="Entrée 3 4 4 3" xfId="29229" xr:uid="{00000000-0005-0000-0000-0000AE430000}"/>
    <cellStyle name="Entrée 3 4 5" xfId="8766" xr:uid="{00000000-0005-0000-0000-0000AF430000}"/>
    <cellStyle name="Entrée 3 4 5 2" xfId="29231" xr:uid="{00000000-0005-0000-0000-0000B0430000}"/>
    <cellStyle name="Entrée 3 4 6" xfId="8767" xr:uid="{00000000-0005-0000-0000-0000B1430000}"/>
    <cellStyle name="Entrée 3 4 6 2" xfId="29232" xr:uid="{00000000-0005-0000-0000-0000B2430000}"/>
    <cellStyle name="Entrée 3 4 7" xfId="8768" xr:uid="{00000000-0005-0000-0000-0000B3430000}"/>
    <cellStyle name="Entrée 3 4 7 2" xfId="29233" xr:uid="{00000000-0005-0000-0000-0000B4430000}"/>
    <cellStyle name="Entrée 3 4 8" xfId="8769" xr:uid="{00000000-0005-0000-0000-0000B5430000}"/>
    <cellStyle name="Entrée 3 4 8 2" xfId="29234" xr:uid="{00000000-0005-0000-0000-0000B6430000}"/>
    <cellStyle name="Entrée 3 4 9" xfId="8770" xr:uid="{00000000-0005-0000-0000-0000B7430000}"/>
    <cellStyle name="Entrée 3 4 9 2" xfId="29235" xr:uid="{00000000-0005-0000-0000-0000B8430000}"/>
    <cellStyle name="Entrée 3 5" xfId="8771" xr:uid="{00000000-0005-0000-0000-0000B9430000}"/>
    <cellStyle name="Entrée 3 5 10" xfId="8772" xr:uid="{00000000-0005-0000-0000-0000BA430000}"/>
    <cellStyle name="Entrée 3 5 10 2" xfId="29236" xr:uid="{00000000-0005-0000-0000-0000BB430000}"/>
    <cellStyle name="Entrée 3 5 11" xfId="20509" xr:uid="{00000000-0005-0000-0000-0000BC430000}"/>
    <cellStyle name="Entrée 3 5 2" xfId="8773" xr:uid="{00000000-0005-0000-0000-0000BD430000}"/>
    <cellStyle name="Entrée 3 5 2 2" xfId="8774" xr:uid="{00000000-0005-0000-0000-0000BE430000}"/>
    <cellStyle name="Entrée 3 5 2 2 2" xfId="29238" xr:uid="{00000000-0005-0000-0000-0000BF430000}"/>
    <cellStyle name="Entrée 3 5 2 3" xfId="8775" xr:uid="{00000000-0005-0000-0000-0000C0430000}"/>
    <cellStyle name="Entrée 3 5 2 3 2" xfId="29239" xr:uid="{00000000-0005-0000-0000-0000C1430000}"/>
    <cellStyle name="Entrée 3 5 2 4" xfId="8776" xr:uid="{00000000-0005-0000-0000-0000C2430000}"/>
    <cellStyle name="Entrée 3 5 2 4 2" xfId="29240" xr:uid="{00000000-0005-0000-0000-0000C3430000}"/>
    <cellStyle name="Entrée 3 5 2 5" xfId="8777" xr:uid="{00000000-0005-0000-0000-0000C4430000}"/>
    <cellStyle name="Entrée 3 5 2 5 2" xfId="29241" xr:uid="{00000000-0005-0000-0000-0000C5430000}"/>
    <cellStyle name="Entrée 3 5 2 6" xfId="8778" xr:uid="{00000000-0005-0000-0000-0000C6430000}"/>
    <cellStyle name="Entrée 3 5 2 6 2" xfId="29242" xr:uid="{00000000-0005-0000-0000-0000C7430000}"/>
    <cellStyle name="Entrée 3 5 2 7" xfId="8779" xr:uid="{00000000-0005-0000-0000-0000C8430000}"/>
    <cellStyle name="Entrée 3 5 2 7 2" xfId="29243" xr:uid="{00000000-0005-0000-0000-0000C9430000}"/>
    <cellStyle name="Entrée 3 5 2 8" xfId="8780" xr:uid="{00000000-0005-0000-0000-0000CA430000}"/>
    <cellStyle name="Entrée 3 5 2 8 2" xfId="29244" xr:uid="{00000000-0005-0000-0000-0000CB430000}"/>
    <cellStyle name="Entrée 3 5 2 9" xfId="29237" xr:uid="{00000000-0005-0000-0000-0000CC430000}"/>
    <cellStyle name="Entrée 3 5 3" xfId="8781" xr:uid="{00000000-0005-0000-0000-0000CD430000}"/>
    <cellStyle name="Entrée 3 5 3 2" xfId="8782" xr:uid="{00000000-0005-0000-0000-0000CE430000}"/>
    <cellStyle name="Entrée 3 5 3 2 2" xfId="29246" xr:uid="{00000000-0005-0000-0000-0000CF430000}"/>
    <cellStyle name="Entrée 3 5 3 3" xfId="8783" xr:uid="{00000000-0005-0000-0000-0000D0430000}"/>
    <cellStyle name="Entrée 3 5 3 3 2" xfId="29247" xr:uid="{00000000-0005-0000-0000-0000D1430000}"/>
    <cellStyle name="Entrée 3 5 3 4" xfId="8784" xr:uid="{00000000-0005-0000-0000-0000D2430000}"/>
    <cellStyle name="Entrée 3 5 3 4 2" xfId="29248" xr:uid="{00000000-0005-0000-0000-0000D3430000}"/>
    <cellStyle name="Entrée 3 5 3 5" xfId="8785" xr:uid="{00000000-0005-0000-0000-0000D4430000}"/>
    <cellStyle name="Entrée 3 5 3 5 2" xfId="29249" xr:uid="{00000000-0005-0000-0000-0000D5430000}"/>
    <cellStyle name="Entrée 3 5 3 6" xfId="8786" xr:uid="{00000000-0005-0000-0000-0000D6430000}"/>
    <cellStyle name="Entrée 3 5 3 6 2" xfId="29250" xr:uid="{00000000-0005-0000-0000-0000D7430000}"/>
    <cellStyle name="Entrée 3 5 3 7" xfId="8787" xr:uid="{00000000-0005-0000-0000-0000D8430000}"/>
    <cellStyle name="Entrée 3 5 3 7 2" xfId="29251" xr:uid="{00000000-0005-0000-0000-0000D9430000}"/>
    <cellStyle name="Entrée 3 5 3 8" xfId="29245" xr:uid="{00000000-0005-0000-0000-0000DA430000}"/>
    <cellStyle name="Entrée 3 5 4" xfId="8788" xr:uid="{00000000-0005-0000-0000-0000DB430000}"/>
    <cellStyle name="Entrée 3 5 4 2" xfId="8789" xr:uid="{00000000-0005-0000-0000-0000DC430000}"/>
    <cellStyle name="Entrée 3 5 4 2 2" xfId="29253" xr:uid="{00000000-0005-0000-0000-0000DD430000}"/>
    <cellStyle name="Entrée 3 5 4 3" xfId="29252" xr:uid="{00000000-0005-0000-0000-0000DE430000}"/>
    <cellStyle name="Entrée 3 5 5" xfId="8790" xr:uid="{00000000-0005-0000-0000-0000DF430000}"/>
    <cellStyle name="Entrée 3 5 5 2" xfId="29254" xr:uid="{00000000-0005-0000-0000-0000E0430000}"/>
    <cellStyle name="Entrée 3 5 6" xfId="8791" xr:uid="{00000000-0005-0000-0000-0000E1430000}"/>
    <cellStyle name="Entrée 3 5 6 2" xfId="29255" xr:uid="{00000000-0005-0000-0000-0000E2430000}"/>
    <cellStyle name="Entrée 3 5 7" xfId="8792" xr:uid="{00000000-0005-0000-0000-0000E3430000}"/>
    <cellStyle name="Entrée 3 5 7 2" xfId="29256" xr:uid="{00000000-0005-0000-0000-0000E4430000}"/>
    <cellStyle name="Entrée 3 5 8" xfId="8793" xr:uid="{00000000-0005-0000-0000-0000E5430000}"/>
    <cellStyle name="Entrée 3 5 8 2" xfId="29257" xr:uid="{00000000-0005-0000-0000-0000E6430000}"/>
    <cellStyle name="Entrée 3 5 9" xfId="8794" xr:uid="{00000000-0005-0000-0000-0000E7430000}"/>
    <cellStyle name="Entrée 3 5 9 2" xfId="29258" xr:uid="{00000000-0005-0000-0000-0000E8430000}"/>
    <cellStyle name="Entrée 3 6" xfId="8795" xr:uid="{00000000-0005-0000-0000-0000E9430000}"/>
    <cellStyle name="Entrée 3 6 10" xfId="8796" xr:uid="{00000000-0005-0000-0000-0000EA430000}"/>
    <cellStyle name="Entrée 3 6 10 2" xfId="29259" xr:uid="{00000000-0005-0000-0000-0000EB430000}"/>
    <cellStyle name="Entrée 3 6 11" xfId="20510" xr:uid="{00000000-0005-0000-0000-0000EC430000}"/>
    <cellStyle name="Entrée 3 6 2" xfId="8797" xr:uid="{00000000-0005-0000-0000-0000ED430000}"/>
    <cellStyle name="Entrée 3 6 2 2" xfId="8798" xr:uid="{00000000-0005-0000-0000-0000EE430000}"/>
    <cellStyle name="Entrée 3 6 2 2 2" xfId="29261" xr:uid="{00000000-0005-0000-0000-0000EF430000}"/>
    <cellStyle name="Entrée 3 6 2 3" xfId="8799" xr:uid="{00000000-0005-0000-0000-0000F0430000}"/>
    <cellStyle name="Entrée 3 6 2 3 2" xfId="29262" xr:uid="{00000000-0005-0000-0000-0000F1430000}"/>
    <cellStyle name="Entrée 3 6 2 4" xfId="8800" xr:uid="{00000000-0005-0000-0000-0000F2430000}"/>
    <cellStyle name="Entrée 3 6 2 4 2" xfId="29263" xr:uid="{00000000-0005-0000-0000-0000F3430000}"/>
    <cellStyle name="Entrée 3 6 2 5" xfId="8801" xr:uid="{00000000-0005-0000-0000-0000F4430000}"/>
    <cellStyle name="Entrée 3 6 2 5 2" xfId="29264" xr:uid="{00000000-0005-0000-0000-0000F5430000}"/>
    <cellStyle name="Entrée 3 6 2 6" xfId="8802" xr:uid="{00000000-0005-0000-0000-0000F6430000}"/>
    <cellStyle name="Entrée 3 6 2 6 2" xfId="29265" xr:uid="{00000000-0005-0000-0000-0000F7430000}"/>
    <cellStyle name="Entrée 3 6 2 7" xfId="8803" xr:uid="{00000000-0005-0000-0000-0000F8430000}"/>
    <cellStyle name="Entrée 3 6 2 7 2" xfId="29266" xr:uid="{00000000-0005-0000-0000-0000F9430000}"/>
    <cellStyle name="Entrée 3 6 2 8" xfId="8804" xr:uid="{00000000-0005-0000-0000-0000FA430000}"/>
    <cellStyle name="Entrée 3 6 2 8 2" xfId="29267" xr:uid="{00000000-0005-0000-0000-0000FB430000}"/>
    <cellStyle name="Entrée 3 6 2 9" xfId="29260" xr:uid="{00000000-0005-0000-0000-0000FC430000}"/>
    <cellStyle name="Entrée 3 6 3" xfId="8805" xr:uid="{00000000-0005-0000-0000-0000FD430000}"/>
    <cellStyle name="Entrée 3 6 3 2" xfId="8806" xr:uid="{00000000-0005-0000-0000-0000FE430000}"/>
    <cellStyle name="Entrée 3 6 3 2 2" xfId="29269" xr:uid="{00000000-0005-0000-0000-0000FF430000}"/>
    <cellStyle name="Entrée 3 6 3 3" xfId="8807" xr:uid="{00000000-0005-0000-0000-000000440000}"/>
    <cellStyle name="Entrée 3 6 3 3 2" xfId="29270" xr:uid="{00000000-0005-0000-0000-000001440000}"/>
    <cellStyle name="Entrée 3 6 3 4" xfId="8808" xr:uid="{00000000-0005-0000-0000-000002440000}"/>
    <cellStyle name="Entrée 3 6 3 4 2" xfId="29271" xr:uid="{00000000-0005-0000-0000-000003440000}"/>
    <cellStyle name="Entrée 3 6 3 5" xfId="8809" xr:uid="{00000000-0005-0000-0000-000004440000}"/>
    <cellStyle name="Entrée 3 6 3 5 2" xfId="29272" xr:uid="{00000000-0005-0000-0000-000005440000}"/>
    <cellStyle name="Entrée 3 6 3 6" xfId="8810" xr:uid="{00000000-0005-0000-0000-000006440000}"/>
    <cellStyle name="Entrée 3 6 3 6 2" xfId="29273" xr:uid="{00000000-0005-0000-0000-000007440000}"/>
    <cellStyle name="Entrée 3 6 3 7" xfId="8811" xr:uid="{00000000-0005-0000-0000-000008440000}"/>
    <cellStyle name="Entrée 3 6 3 7 2" xfId="29274" xr:uid="{00000000-0005-0000-0000-000009440000}"/>
    <cellStyle name="Entrée 3 6 3 8" xfId="29268" xr:uid="{00000000-0005-0000-0000-00000A440000}"/>
    <cellStyle name="Entrée 3 6 4" xfId="8812" xr:uid="{00000000-0005-0000-0000-00000B440000}"/>
    <cellStyle name="Entrée 3 6 4 2" xfId="8813" xr:uid="{00000000-0005-0000-0000-00000C440000}"/>
    <cellStyle name="Entrée 3 6 4 2 2" xfId="29276" xr:uid="{00000000-0005-0000-0000-00000D440000}"/>
    <cellStyle name="Entrée 3 6 4 3" xfId="29275" xr:uid="{00000000-0005-0000-0000-00000E440000}"/>
    <cellStyle name="Entrée 3 6 5" xfId="8814" xr:uid="{00000000-0005-0000-0000-00000F440000}"/>
    <cellStyle name="Entrée 3 6 5 2" xfId="29277" xr:uid="{00000000-0005-0000-0000-000010440000}"/>
    <cellStyle name="Entrée 3 6 6" xfId="8815" xr:uid="{00000000-0005-0000-0000-000011440000}"/>
    <cellStyle name="Entrée 3 6 6 2" xfId="29278" xr:uid="{00000000-0005-0000-0000-000012440000}"/>
    <cellStyle name="Entrée 3 6 7" xfId="8816" xr:uid="{00000000-0005-0000-0000-000013440000}"/>
    <cellStyle name="Entrée 3 6 7 2" xfId="29279" xr:uid="{00000000-0005-0000-0000-000014440000}"/>
    <cellStyle name="Entrée 3 6 8" xfId="8817" xr:uid="{00000000-0005-0000-0000-000015440000}"/>
    <cellStyle name="Entrée 3 6 8 2" xfId="29280" xr:uid="{00000000-0005-0000-0000-000016440000}"/>
    <cellStyle name="Entrée 3 6 9" xfId="8818" xr:uid="{00000000-0005-0000-0000-000017440000}"/>
    <cellStyle name="Entrée 3 6 9 2" xfId="29281" xr:uid="{00000000-0005-0000-0000-000018440000}"/>
    <cellStyle name="Entrée 3 7" xfId="8819" xr:uid="{00000000-0005-0000-0000-000019440000}"/>
    <cellStyle name="Entrée 3 7 10" xfId="8820" xr:uid="{00000000-0005-0000-0000-00001A440000}"/>
    <cellStyle name="Entrée 3 7 10 2" xfId="29283" xr:uid="{00000000-0005-0000-0000-00001B440000}"/>
    <cellStyle name="Entrée 3 7 11" xfId="29282" xr:uid="{00000000-0005-0000-0000-00001C440000}"/>
    <cellStyle name="Entrée 3 7 2" xfId="8821" xr:uid="{00000000-0005-0000-0000-00001D440000}"/>
    <cellStyle name="Entrée 3 7 2 2" xfId="8822" xr:uid="{00000000-0005-0000-0000-00001E440000}"/>
    <cellStyle name="Entrée 3 7 2 2 2" xfId="29285" xr:uid="{00000000-0005-0000-0000-00001F440000}"/>
    <cellStyle name="Entrée 3 7 2 3" xfId="8823" xr:uid="{00000000-0005-0000-0000-000020440000}"/>
    <cellStyle name="Entrée 3 7 2 3 2" xfId="29286" xr:uid="{00000000-0005-0000-0000-000021440000}"/>
    <cellStyle name="Entrée 3 7 2 4" xfId="8824" xr:uid="{00000000-0005-0000-0000-000022440000}"/>
    <cellStyle name="Entrée 3 7 2 4 2" xfId="29287" xr:uid="{00000000-0005-0000-0000-000023440000}"/>
    <cellStyle name="Entrée 3 7 2 5" xfId="8825" xr:uid="{00000000-0005-0000-0000-000024440000}"/>
    <cellStyle name="Entrée 3 7 2 5 2" xfId="29288" xr:uid="{00000000-0005-0000-0000-000025440000}"/>
    <cellStyle name="Entrée 3 7 2 6" xfId="8826" xr:uid="{00000000-0005-0000-0000-000026440000}"/>
    <cellStyle name="Entrée 3 7 2 6 2" xfId="29289" xr:uid="{00000000-0005-0000-0000-000027440000}"/>
    <cellStyle name="Entrée 3 7 2 7" xfId="8827" xr:uid="{00000000-0005-0000-0000-000028440000}"/>
    <cellStyle name="Entrée 3 7 2 7 2" xfId="29290" xr:uid="{00000000-0005-0000-0000-000029440000}"/>
    <cellStyle name="Entrée 3 7 2 8" xfId="8828" xr:uid="{00000000-0005-0000-0000-00002A440000}"/>
    <cellStyle name="Entrée 3 7 2 8 2" xfId="29291" xr:uid="{00000000-0005-0000-0000-00002B440000}"/>
    <cellStyle name="Entrée 3 7 2 9" xfId="29284" xr:uid="{00000000-0005-0000-0000-00002C440000}"/>
    <cellStyle name="Entrée 3 7 3" xfId="8829" xr:uid="{00000000-0005-0000-0000-00002D440000}"/>
    <cellStyle name="Entrée 3 7 3 2" xfId="8830" xr:uid="{00000000-0005-0000-0000-00002E440000}"/>
    <cellStyle name="Entrée 3 7 3 2 2" xfId="29293" xr:uid="{00000000-0005-0000-0000-00002F440000}"/>
    <cellStyle name="Entrée 3 7 3 3" xfId="8831" xr:uid="{00000000-0005-0000-0000-000030440000}"/>
    <cellStyle name="Entrée 3 7 3 3 2" xfId="29294" xr:uid="{00000000-0005-0000-0000-000031440000}"/>
    <cellStyle name="Entrée 3 7 3 4" xfId="8832" xr:uid="{00000000-0005-0000-0000-000032440000}"/>
    <cellStyle name="Entrée 3 7 3 4 2" xfId="29295" xr:uid="{00000000-0005-0000-0000-000033440000}"/>
    <cellStyle name="Entrée 3 7 3 5" xfId="8833" xr:uid="{00000000-0005-0000-0000-000034440000}"/>
    <cellStyle name="Entrée 3 7 3 5 2" xfId="29296" xr:uid="{00000000-0005-0000-0000-000035440000}"/>
    <cellStyle name="Entrée 3 7 3 6" xfId="8834" xr:uid="{00000000-0005-0000-0000-000036440000}"/>
    <cellStyle name="Entrée 3 7 3 6 2" xfId="29297" xr:uid="{00000000-0005-0000-0000-000037440000}"/>
    <cellStyle name="Entrée 3 7 3 7" xfId="8835" xr:uid="{00000000-0005-0000-0000-000038440000}"/>
    <cellStyle name="Entrée 3 7 3 7 2" xfId="29298" xr:uid="{00000000-0005-0000-0000-000039440000}"/>
    <cellStyle name="Entrée 3 7 3 8" xfId="29292" xr:uid="{00000000-0005-0000-0000-00003A440000}"/>
    <cellStyle name="Entrée 3 7 4" xfId="8836" xr:uid="{00000000-0005-0000-0000-00003B440000}"/>
    <cellStyle name="Entrée 3 7 4 2" xfId="8837" xr:uid="{00000000-0005-0000-0000-00003C440000}"/>
    <cellStyle name="Entrée 3 7 4 2 2" xfId="29300" xr:uid="{00000000-0005-0000-0000-00003D440000}"/>
    <cellStyle name="Entrée 3 7 4 3" xfId="29299" xr:uid="{00000000-0005-0000-0000-00003E440000}"/>
    <cellStyle name="Entrée 3 7 5" xfId="8838" xr:uid="{00000000-0005-0000-0000-00003F440000}"/>
    <cellStyle name="Entrée 3 7 5 2" xfId="29301" xr:uid="{00000000-0005-0000-0000-000040440000}"/>
    <cellStyle name="Entrée 3 7 6" xfId="8839" xr:uid="{00000000-0005-0000-0000-000041440000}"/>
    <cellStyle name="Entrée 3 7 6 2" xfId="29302" xr:uid="{00000000-0005-0000-0000-000042440000}"/>
    <cellStyle name="Entrée 3 7 7" xfId="8840" xr:uid="{00000000-0005-0000-0000-000043440000}"/>
    <cellStyle name="Entrée 3 7 7 2" xfId="29303" xr:uid="{00000000-0005-0000-0000-000044440000}"/>
    <cellStyle name="Entrée 3 7 8" xfId="8841" xr:uid="{00000000-0005-0000-0000-000045440000}"/>
    <cellStyle name="Entrée 3 7 8 2" xfId="29304" xr:uid="{00000000-0005-0000-0000-000046440000}"/>
    <cellStyle name="Entrée 3 7 9" xfId="8842" xr:uid="{00000000-0005-0000-0000-000047440000}"/>
    <cellStyle name="Entrée 3 7 9 2" xfId="29305" xr:uid="{00000000-0005-0000-0000-000048440000}"/>
    <cellStyle name="Entrée 3 8" xfId="8843" xr:uid="{00000000-0005-0000-0000-000049440000}"/>
    <cellStyle name="Entrée 3 8 10" xfId="8844" xr:uid="{00000000-0005-0000-0000-00004A440000}"/>
    <cellStyle name="Entrée 3 8 10 2" xfId="29307" xr:uid="{00000000-0005-0000-0000-00004B440000}"/>
    <cellStyle name="Entrée 3 8 11" xfId="29306" xr:uid="{00000000-0005-0000-0000-00004C440000}"/>
    <cellStyle name="Entrée 3 8 2" xfId="8845" xr:uid="{00000000-0005-0000-0000-00004D440000}"/>
    <cellStyle name="Entrée 3 8 2 2" xfId="8846" xr:uid="{00000000-0005-0000-0000-00004E440000}"/>
    <cellStyle name="Entrée 3 8 2 2 2" xfId="29309" xr:uid="{00000000-0005-0000-0000-00004F440000}"/>
    <cellStyle name="Entrée 3 8 2 3" xfId="8847" xr:uid="{00000000-0005-0000-0000-000050440000}"/>
    <cellStyle name="Entrée 3 8 2 3 2" xfId="29310" xr:uid="{00000000-0005-0000-0000-000051440000}"/>
    <cellStyle name="Entrée 3 8 2 4" xfId="8848" xr:uid="{00000000-0005-0000-0000-000052440000}"/>
    <cellStyle name="Entrée 3 8 2 4 2" xfId="29311" xr:uid="{00000000-0005-0000-0000-000053440000}"/>
    <cellStyle name="Entrée 3 8 2 5" xfId="8849" xr:uid="{00000000-0005-0000-0000-000054440000}"/>
    <cellStyle name="Entrée 3 8 2 5 2" xfId="29312" xr:uid="{00000000-0005-0000-0000-000055440000}"/>
    <cellStyle name="Entrée 3 8 2 6" xfId="8850" xr:uid="{00000000-0005-0000-0000-000056440000}"/>
    <cellStyle name="Entrée 3 8 2 6 2" xfId="29313" xr:uid="{00000000-0005-0000-0000-000057440000}"/>
    <cellStyle name="Entrée 3 8 2 7" xfId="8851" xr:uid="{00000000-0005-0000-0000-000058440000}"/>
    <cellStyle name="Entrée 3 8 2 7 2" xfId="29314" xr:uid="{00000000-0005-0000-0000-000059440000}"/>
    <cellStyle name="Entrée 3 8 2 8" xfId="8852" xr:uid="{00000000-0005-0000-0000-00005A440000}"/>
    <cellStyle name="Entrée 3 8 2 8 2" xfId="29315" xr:uid="{00000000-0005-0000-0000-00005B440000}"/>
    <cellStyle name="Entrée 3 8 2 9" xfId="29308" xr:uid="{00000000-0005-0000-0000-00005C440000}"/>
    <cellStyle name="Entrée 3 8 3" xfId="8853" xr:uid="{00000000-0005-0000-0000-00005D440000}"/>
    <cellStyle name="Entrée 3 8 3 2" xfId="8854" xr:uid="{00000000-0005-0000-0000-00005E440000}"/>
    <cellStyle name="Entrée 3 8 3 2 2" xfId="29317" xr:uid="{00000000-0005-0000-0000-00005F440000}"/>
    <cellStyle name="Entrée 3 8 3 3" xfId="8855" xr:uid="{00000000-0005-0000-0000-000060440000}"/>
    <cellStyle name="Entrée 3 8 3 3 2" xfId="29318" xr:uid="{00000000-0005-0000-0000-000061440000}"/>
    <cellStyle name="Entrée 3 8 3 4" xfId="8856" xr:uid="{00000000-0005-0000-0000-000062440000}"/>
    <cellStyle name="Entrée 3 8 3 4 2" xfId="29319" xr:uid="{00000000-0005-0000-0000-000063440000}"/>
    <cellStyle name="Entrée 3 8 3 5" xfId="8857" xr:uid="{00000000-0005-0000-0000-000064440000}"/>
    <cellStyle name="Entrée 3 8 3 5 2" xfId="29320" xr:uid="{00000000-0005-0000-0000-000065440000}"/>
    <cellStyle name="Entrée 3 8 3 6" xfId="8858" xr:uid="{00000000-0005-0000-0000-000066440000}"/>
    <cellStyle name="Entrée 3 8 3 6 2" xfId="29321" xr:uid="{00000000-0005-0000-0000-000067440000}"/>
    <cellStyle name="Entrée 3 8 3 7" xfId="8859" xr:uid="{00000000-0005-0000-0000-000068440000}"/>
    <cellStyle name="Entrée 3 8 3 7 2" xfId="29322" xr:uid="{00000000-0005-0000-0000-000069440000}"/>
    <cellStyle name="Entrée 3 8 3 8" xfId="29316" xr:uid="{00000000-0005-0000-0000-00006A440000}"/>
    <cellStyle name="Entrée 3 8 4" xfId="8860" xr:uid="{00000000-0005-0000-0000-00006B440000}"/>
    <cellStyle name="Entrée 3 8 4 2" xfId="8861" xr:uid="{00000000-0005-0000-0000-00006C440000}"/>
    <cellStyle name="Entrée 3 8 4 2 2" xfId="29324" xr:uid="{00000000-0005-0000-0000-00006D440000}"/>
    <cellStyle name="Entrée 3 8 4 3" xfId="29323" xr:uid="{00000000-0005-0000-0000-00006E440000}"/>
    <cellStyle name="Entrée 3 8 5" xfId="8862" xr:uid="{00000000-0005-0000-0000-00006F440000}"/>
    <cellStyle name="Entrée 3 8 5 2" xfId="29325" xr:uid="{00000000-0005-0000-0000-000070440000}"/>
    <cellStyle name="Entrée 3 8 6" xfId="8863" xr:uid="{00000000-0005-0000-0000-000071440000}"/>
    <cellStyle name="Entrée 3 8 6 2" xfId="29326" xr:uid="{00000000-0005-0000-0000-000072440000}"/>
    <cellStyle name="Entrée 3 8 7" xfId="8864" xr:uid="{00000000-0005-0000-0000-000073440000}"/>
    <cellStyle name="Entrée 3 8 7 2" xfId="29327" xr:uid="{00000000-0005-0000-0000-000074440000}"/>
    <cellStyle name="Entrée 3 8 8" xfId="8865" xr:uid="{00000000-0005-0000-0000-000075440000}"/>
    <cellStyle name="Entrée 3 8 8 2" xfId="29328" xr:uid="{00000000-0005-0000-0000-000076440000}"/>
    <cellStyle name="Entrée 3 8 9" xfId="8866" xr:uid="{00000000-0005-0000-0000-000077440000}"/>
    <cellStyle name="Entrée 3 8 9 2" xfId="29329" xr:uid="{00000000-0005-0000-0000-000078440000}"/>
    <cellStyle name="Entrée 3 9" xfId="8867" xr:uid="{00000000-0005-0000-0000-000079440000}"/>
    <cellStyle name="Entrée 3 9 10" xfId="8868" xr:uid="{00000000-0005-0000-0000-00007A440000}"/>
    <cellStyle name="Entrée 3 9 10 2" xfId="29331" xr:uid="{00000000-0005-0000-0000-00007B440000}"/>
    <cellStyle name="Entrée 3 9 11" xfId="29330" xr:uid="{00000000-0005-0000-0000-00007C440000}"/>
    <cellStyle name="Entrée 3 9 2" xfId="8869" xr:uid="{00000000-0005-0000-0000-00007D440000}"/>
    <cellStyle name="Entrée 3 9 2 2" xfId="8870" xr:uid="{00000000-0005-0000-0000-00007E440000}"/>
    <cellStyle name="Entrée 3 9 2 2 2" xfId="29333" xr:uid="{00000000-0005-0000-0000-00007F440000}"/>
    <cellStyle name="Entrée 3 9 2 3" xfId="8871" xr:uid="{00000000-0005-0000-0000-000080440000}"/>
    <cellStyle name="Entrée 3 9 2 3 2" xfId="29334" xr:uid="{00000000-0005-0000-0000-000081440000}"/>
    <cellStyle name="Entrée 3 9 2 4" xfId="8872" xr:uid="{00000000-0005-0000-0000-000082440000}"/>
    <cellStyle name="Entrée 3 9 2 4 2" xfId="29335" xr:uid="{00000000-0005-0000-0000-000083440000}"/>
    <cellStyle name="Entrée 3 9 2 5" xfId="8873" xr:uid="{00000000-0005-0000-0000-000084440000}"/>
    <cellStyle name="Entrée 3 9 2 5 2" xfId="29336" xr:uid="{00000000-0005-0000-0000-000085440000}"/>
    <cellStyle name="Entrée 3 9 2 6" xfId="8874" xr:uid="{00000000-0005-0000-0000-000086440000}"/>
    <cellStyle name="Entrée 3 9 2 6 2" xfId="29337" xr:uid="{00000000-0005-0000-0000-000087440000}"/>
    <cellStyle name="Entrée 3 9 2 7" xfId="8875" xr:uid="{00000000-0005-0000-0000-000088440000}"/>
    <cellStyle name="Entrée 3 9 2 7 2" xfId="29338" xr:uid="{00000000-0005-0000-0000-000089440000}"/>
    <cellStyle name="Entrée 3 9 2 8" xfId="8876" xr:uid="{00000000-0005-0000-0000-00008A440000}"/>
    <cellStyle name="Entrée 3 9 2 8 2" xfId="29339" xr:uid="{00000000-0005-0000-0000-00008B440000}"/>
    <cellStyle name="Entrée 3 9 2 9" xfId="29332" xr:uid="{00000000-0005-0000-0000-00008C440000}"/>
    <cellStyle name="Entrée 3 9 3" xfId="8877" xr:uid="{00000000-0005-0000-0000-00008D440000}"/>
    <cellStyle name="Entrée 3 9 3 2" xfId="8878" xr:uid="{00000000-0005-0000-0000-00008E440000}"/>
    <cellStyle name="Entrée 3 9 3 2 2" xfId="29341" xr:uid="{00000000-0005-0000-0000-00008F440000}"/>
    <cellStyle name="Entrée 3 9 3 3" xfId="8879" xr:uid="{00000000-0005-0000-0000-000090440000}"/>
    <cellStyle name="Entrée 3 9 3 3 2" xfId="29342" xr:uid="{00000000-0005-0000-0000-000091440000}"/>
    <cellStyle name="Entrée 3 9 3 4" xfId="8880" xr:uid="{00000000-0005-0000-0000-000092440000}"/>
    <cellStyle name="Entrée 3 9 3 4 2" xfId="29343" xr:uid="{00000000-0005-0000-0000-000093440000}"/>
    <cellStyle name="Entrée 3 9 3 5" xfId="8881" xr:uid="{00000000-0005-0000-0000-000094440000}"/>
    <cellStyle name="Entrée 3 9 3 5 2" xfId="29344" xr:uid="{00000000-0005-0000-0000-000095440000}"/>
    <cellStyle name="Entrée 3 9 3 6" xfId="8882" xr:uid="{00000000-0005-0000-0000-000096440000}"/>
    <cellStyle name="Entrée 3 9 3 6 2" xfId="29345" xr:uid="{00000000-0005-0000-0000-000097440000}"/>
    <cellStyle name="Entrée 3 9 3 7" xfId="8883" xr:uid="{00000000-0005-0000-0000-000098440000}"/>
    <cellStyle name="Entrée 3 9 3 7 2" xfId="29346" xr:uid="{00000000-0005-0000-0000-000099440000}"/>
    <cellStyle name="Entrée 3 9 3 8" xfId="29340" xr:uid="{00000000-0005-0000-0000-00009A440000}"/>
    <cellStyle name="Entrée 3 9 4" xfId="8884" xr:uid="{00000000-0005-0000-0000-00009B440000}"/>
    <cellStyle name="Entrée 3 9 4 2" xfId="8885" xr:uid="{00000000-0005-0000-0000-00009C440000}"/>
    <cellStyle name="Entrée 3 9 4 2 2" xfId="29348" xr:uid="{00000000-0005-0000-0000-00009D440000}"/>
    <cellStyle name="Entrée 3 9 4 3" xfId="29347" xr:uid="{00000000-0005-0000-0000-00009E440000}"/>
    <cellStyle name="Entrée 3 9 5" xfId="8886" xr:uid="{00000000-0005-0000-0000-00009F440000}"/>
    <cellStyle name="Entrée 3 9 5 2" xfId="29349" xr:uid="{00000000-0005-0000-0000-0000A0440000}"/>
    <cellStyle name="Entrée 3 9 6" xfId="8887" xr:uid="{00000000-0005-0000-0000-0000A1440000}"/>
    <cellStyle name="Entrée 3 9 6 2" xfId="29350" xr:uid="{00000000-0005-0000-0000-0000A2440000}"/>
    <cellStyle name="Entrée 3 9 7" xfId="8888" xr:uid="{00000000-0005-0000-0000-0000A3440000}"/>
    <cellStyle name="Entrée 3 9 7 2" xfId="29351" xr:uid="{00000000-0005-0000-0000-0000A4440000}"/>
    <cellStyle name="Entrée 3 9 8" xfId="8889" xr:uid="{00000000-0005-0000-0000-0000A5440000}"/>
    <cellStyle name="Entrée 3 9 8 2" xfId="29352" xr:uid="{00000000-0005-0000-0000-0000A6440000}"/>
    <cellStyle name="Entrée 3 9 9" xfId="8890" xr:uid="{00000000-0005-0000-0000-0000A7440000}"/>
    <cellStyle name="Entrée 3 9 9 2" xfId="29353" xr:uid="{00000000-0005-0000-0000-0000A8440000}"/>
    <cellStyle name="Entrée 4" xfId="8891" xr:uid="{00000000-0005-0000-0000-0000A9440000}"/>
    <cellStyle name="Entrée 4 10" xfId="8892" xr:uid="{00000000-0005-0000-0000-0000AA440000}"/>
    <cellStyle name="Entrée 4 10 10" xfId="8893" xr:uid="{00000000-0005-0000-0000-0000AB440000}"/>
    <cellStyle name="Entrée 4 10 10 2" xfId="29355" xr:uid="{00000000-0005-0000-0000-0000AC440000}"/>
    <cellStyle name="Entrée 4 10 11" xfId="29354" xr:uid="{00000000-0005-0000-0000-0000AD440000}"/>
    <cellStyle name="Entrée 4 10 2" xfId="8894" xr:uid="{00000000-0005-0000-0000-0000AE440000}"/>
    <cellStyle name="Entrée 4 10 2 2" xfId="8895" xr:uid="{00000000-0005-0000-0000-0000AF440000}"/>
    <cellStyle name="Entrée 4 10 2 2 2" xfId="29357" xr:uid="{00000000-0005-0000-0000-0000B0440000}"/>
    <cellStyle name="Entrée 4 10 2 3" xfId="8896" xr:uid="{00000000-0005-0000-0000-0000B1440000}"/>
    <cellStyle name="Entrée 4 10 2 3 2" xfId="29358" xr:uid="{00000000-0005-0000-0000-0000B2440000}"/>
    <cellStyle name="Entrée 4 10 2 4" xfId="8897" xr:uid="{00000000-0005-0000-0000-0000B3440000}"/>
    <cellStyle name="Entrée 4 10 2 4 2" xfId="29359" xr:uid="{00000000-0005-0000-0000-0000B4440000}"/>
    <cellStyle name="Entrée 4 10 2 5" xfId="8898" xr:uid="{00000000-0005-0000-0000-0000B5440000}"/>
    <cellStyle name="Entrée 4 10 2 5 2" xfId="29360" xr:uid="{00000000-0005-0000-0000-0000B6440000}"/>
    <cellStyle name="Entrée 4 10 2 6" xfId="8899" xr:uid="{00000000-0005-0000-0000-0000B7440000}"/>
    <cellStyle name="Entrée 4 10 2 6 2" xfId="29361" xr:uid="{00000000-0005-0000-0000-0000B8440000}"/>
    <cellStyle name="Entrée 4 10 2 7" xfId="8900" xr:uid="{00000000-0005-0000-0000-0000B9440000}"/>
    <cellStyle name="Entrée 4 10 2 7 2" xfId="29362" xr:uid="{00000000-0005-0000-0000-0000BA440000}"/>
    <cellStyle name="Entrée 4 10 2 8" xfId="8901" xr:uid="{00000000-0005-0000-0000-0000BB440000}"/>
    <cellStyle name="Entrée 4 10 2 8 2" xfId="29363" xr:uid="{00000000-0005-0000-0000-0000BC440000}"/>
    <cellStyle name="Entrée 4 10 2 9" xfId="29356" xr:uid="{00000000-0005-0000-0000-0000BD440000}"/>
    <cellStyle name="Entrée 4 10 3" xfId="8902" xr:uid="{00000000-0005-0000-0000-0000BE440000}"/>
    <cellStyle name="Entrée 4 10 3 2" xfId="8903" xr:uid="{00000000-0005-0000-0000-0000BF440000}"/>
    <cellStyle name="Entrée 4 10 3 2 2" xfId="29365" xr:uid="{00000000-0005-0000-0000-0000C0440000}"/>
    <cellStyle name="Entrée 4 10 3 3" xfId="8904" xr:uid="{00000000-0005-0000-0000-0000C1440000}"/>
    <cellStyle name="Entrée 4 10 3 3 2" xfId="29366" xr:uid="{00000000-0005-0000-0000-0000C2440000}"/>
    <cellStyle name="Entrée 4 10 3 4" xfId="8905" xr:uid="{00000000-0005-0000-0000-0000C3440000}"/>
    <cellStyle name="Entrée 4 10 3 4 2" xfId="29367" xr:uid="{00000000-0005-0000-0000-0000C4440000}"/>
    <cellStyle name="Entrée 4 10 3 5" xfId="8906" xr:uid="{00000000-0005-0000-0000-0000C5440000}"/>
    <cellStyle name="Entrée 4 10 3 5 2" xfId="29368" xr:uid="{00000000-0005-0000-0000-0000C6440000}"/>
    <cellStyle name="Entrée 4 10 3 6" xfId="8907" xr:uid="{00000000-0005-0000-0000-0000C7440000}"/>
    <cellStyle name="Entrée 4 10 3 6 2" xfId="29369" xr:uid="{00000000-0005-0000-0000-0000C8440000}"/>
    <cellStyle name="Entrée 4 10 3 7" xfId="8908" xr:uid="{00000000-0005-0000-0000-0000C9440000}"/>
    <cellStyle name="Entrée 4 10 3 7 2" xfId="29370" xr:uid="{00000000-0005-0000-0000-0000CA440000}"/>
    <cellStyle name="Entrée 4 10 3 8" xfId="29364" xr:uid="{00000000-0005-0000-0000-0000CB440000}"/>
    <cellStyle name="Entrée 4 10 4" xfId="8909" xr:uid="{00000000-0005-0000-0000-0000CC440000}"/>
    <cellStyle name="Entrée 4 10 4 2" xfId="8910" xr:uid="{00000000-0005-0000-0000-0000CD440000}"/>
    <cellStyle name="Entrée 4 10 4 2 2" xfId="29372" xr:uid="{00000000-0005-0000-0000-0000CE440000}"/>
    <cellStyle name="Entrée 4 10 4 3" xfId="29371" xr:uid="{00000000-0005-0000-0000-0000CF440000}"/>
    <cellStyle name="Entrée 4 10 5" xfId="8911" xr:uid="{00000000-0005-0000-0000-0000D0440000}"/>
    <cellStyle name="Entrée 4 10 5 2" xfId="29373" xr:uid="{00000000-0005-0000-0000-0000D1440000}"/>
    <cellStyle name="Entrée 4 10 6" xfId="8912" xr:uid="{00000000-0005-0000-0000-0000D2440000}"/>
    <cellStyle name="Entrée 4 10 6 2" xfId="29374" xr:uid="{00000000-0005-0000-0000-0000D3440000}"/>
    <cellStyle name="Entrée 4 10 7" xfId="8913" xr:uid="{00000000-0005-0000-0000-0000D4440000}"/>
    <cellStyle name="Entrée 4 10 7 2" xfId="29375" xr:uid="{00000000-0005-0000-0000-0000D5440000}"/>
    <cellStyle name="Entrée 4 10 8" xfId="8914" xr:uid="{00000000-0005-0000-0000-0000D6440000}"/>
    <cellStyle name="Entrée 4 10 8 2" xfId="29376" xr:uid="{00000000-0005-0000-0000-0000D7440000}"/>
    <cellStyle name="Entrée 4 10 9" xfId="8915" xr:uid="{00000000-0005-0000-0000-0000D8440000}"/>
    <cellStyle name="Entrée 4 10 9 2" xfId="29377" xr:uid="{00000000-0005-0000-0000-0000D9440000}"/>
    <cellStyle name="Entrée 4 11" xfId="8916" xr:uid="{00000000-0005-0000-0000-0000DA440000}"/>
    <cellStyle name="Entrée 4 11 10" xfId="8917" xr:uid="{00000000-0005-0000-0000-0000DB440000}"/>
    <cellStyle name="Entrée 4 11 10 2" xfId="29379" xr:uid="{00000000-0005-0000-0000-0000DC440000}"/>
    <cellStyle name="Entrée 4 11 11" xfId="29378" xr:uid="{00000000-0005-0000-0000-0000DD440000}"/>
    <cellStyle name="Entrée 4 11 2" xfId="8918" xr:uid="{00000000-0005-0000-0000-0000DE440000}"/>
    <cellStyle name="Entrée 4 11 2 2" xfId="8919" xr:uid="{00000000-0005-0000-0000-0000DF440000}"/>
    <cellStyle name="Entrée 4 11 2 2 2" xfId="29381" xr:uid="{00000000-0005-0000-0000-0000E0440000}"/>
    <cellStyle name="Entrée 4 11 2 3" xfId="8920" xr:uid="{00000000-0005-0000-0000-0000E1440000}"/>
    <cellStyle name="Entrée 4 11 2 3 2" xfId="29382" xr:uid="{00000000-0005-0000-0000-0000E2440000}"/>
    <cellStyle name="Entrée 4 11 2 4" xfId="8921" xr:uid="{00000000-0005-0000-0000-0000E3440000}"/>
    <cellStyle name="Entrée 4 11 2 4 2" xfId="29383" xr:uid="{00000000-0005-0000-0000-0000E4440000}"/>
    <cellStyle name="Entrée 4 11 2 5" xfId="8922" xr:uid="{00000000-0005-0000-0000-0000E5440000}"/>
    <cellStyle name="Entrée 4 11 2 5 2" xfId="29384" xr:uid="{00000000-0005-0000-0000-0000E6440000}"/>
    <cellStyle name="Entrée 4 11 2 6" xfId="8923" xr:uid="{00000000-0005-0000-0000-0000E7440000}"/>
    <cellStyle name="Entrée 4 11 2 6 2" xfId="29385" xr:uid="{00000000-0005-0000-0000-0000E8440000}"/>
    <cellStyle name="Entrée 4 11 2 7" xfId="8924" xr:uid="{00000000-0005-0000-0000-0000E9440000}"/>
    <cellStyle name="Entrée 4 11 2 7 2" xfId="29386" xr:uid="{00000000-0005-0000-0000-0000EA440000}"/>
    <cellStyle name="Entrée 4 11 2 8" xfId="8925" xr:uid="{00000000-0005-0000-0000-0000EB440000}"/>
    <cellStyle name="Entrée 4 11 2 8 2" xfId="29387" xr:uid="{00000000-0005-0000-0000-0000EC440000}"/>
    <cellStyle name="Entrée 4 11 2 9" xfId="29380" xr:uid="{00000000-0005-0000-0000-0000ED440000}"/>
    <cellStyle name="Entrée 4 11 3" xfId="8926" xr:uid="{00000000-0005-0000-0000-0000EE440000}"/>
    <cellStyle name="Entrée 4 11 3 2" xfId="8927" xr:uid="{00000000-0005-0000-0000-0000EF440000}"/>
    <cellStyle name="Entrée 4 11 3 2 2" xfId="29389" xr:uid="{00000000-0005-0000-0000-0000F0440000}"/>
    <cellStyle name="Entrée 4 11 3 3" xfId="8928" xr:uid="{00000000-0005-0000-0000-0000F1440000}"/>
    <cellStyle name="Entrée 4 11 3 3 2" xfId="29390" xr:uid="{00000000-0005-0000-0000-0000F2440000}"/>
    <cellStyle name="Entrée 4 11 3 4" xfId="8929" xr:uid="{00000000-0005-0000-0000-0000F3440000}"/>
    <cellStyle name="Entrée 4 11 3 4 2" xfId="29391" xr:uid="{00000000-0005-0000-0000-0000F4440000}"/>
    <cellStyle name="Entrée 4 11 3 5" xfId="8930" xr:uid="{00000000-0005-0000-0000-0000F5440000}"/>
    <cellStyle name="Entrée 4 11 3 5 2" xfId="29392" xr:uid="{00000000-0005-0000-0000-0000F6440000}"/>
    <cellStyle name="Entrée 4 11 3 6" xfId="8931" xr:uid="{00000000-0005-0000-0000-0000F7440000}"/>
    <cellStyle name="Entrée 4 11 3 6 2" xfId="29393" xr:uid="{00000000-0005-0000-0000-0000F8440000}"/>
    <cellStyle name="Entrée 4 11 3 7" xfId="8932" xr:uid="{00000000-0005-0000-0000-0000F9440000}"/>
    <cellStyle name="Entrée 4 11 3 7 2" xfId="29394" xr:uid="{00000000-0005-0000-0000-0000FA440000}"/>
    <cellStyle name="Entrée 4 11 3 8" xfId="29388" xr:uid="{00000000-0005-0000-0000-0000FB440000}"/>
    <cellStyle name="Entrée 4 11 4" xfId="8933" xr:uid="{00000000-0005-0000-0000-0000FC440000}"/>
    <cellStyle name="Entrée 4 11 4 2" xfId="8934" xr:uid="{00000000-0005-0000-0000-0000FD440000}"/>
    <cellStyle name="Entrée 4 11 4 2 2" xfId="29396" xr:uid="{00000000-0005-0000-0000-0000FE440000}"/>
    <cellStyle name="Entrée 4 11 4 3" xfId="29395" xr:uid="{00000000-0005-0000-0000-0000FF440000}"/>
    <cellStyle name="Entrée 4 11 5" xfId="8935" xr:uid="{00000000-0005-0000-0000-000000450000}"/>
    <cellStyle name="Entrée 4 11 5 2" xfId="29397" xr:uid="{00000000-0005-0000-0000-000001450000}"/>
    <cellStyle name="Entrée 4 11 6" xfId="8936" xr:uid="{00000000-0005-0000-0000-000002450000}"/>
    <cellStyle name="Entrée 4 11 6 2" xfId="29398" xr:uid="{00000000-0005-0000-0000-000003450000}"/>
    <cellStyle name="Entrée 4 11 7" xfId="8937" xr:uid="{00000000-0005-0000-0000-000004450000}"/>
    <cellStyle name="Entrée 4 11 7 2" xfId="29399" xr:uid="{00000000-0005-0000-0000-000005450000}"/>
    <cellStyle name="Entrée 4 11 8" xfId="8938" xr:uid="{00000000-0005-0000-0000-000006450000}"/>
    <cellStyle name="Entrée 4 11 8 2" xfId="29400" xr:uid="{00000000-0005-0000-0000-000007450000}"/>
    <cellStyle name="Entrée 4 11 9" xfId="8939" xr:uid="{00000000-0005-0000-0000-000008450000}"/>
    <cellStyle name="Entrée 4 11 9 2" xfId="29401" xr:uid="{00000000-0005-0000-0000-000009450000}"/>
    <cellStyle name="Entrée 4 12" xfId="8940" xr:uid="{00000000-0005-0000-0000-00000A450000}"/>
    <cellStyle name="Entrée 4 12 10" xfId="8941" xr:uid="{00000000-0005-0000-0000-00000B450000}"/>
    <cellStyle name="Entrée 4 12 10 2" xfId="29403" xr:uid="{00000000-0005-0000-0000-00000C450000}"/>
    <cellStyle name="Entrée 4 12 11" xfId="29402" xr:uid="{00000000-0005-0000-0000-00000D450000}"/>
    <cellStyle name="Entrée 4 12 2" xfId="8942" xr:uid="{00000000-0005-0000-0000-00000E450000}"/>
    <cellStyle name="Entrée 4 12 2 2" xfId="8943" xr:uid="{00000000-0005-0000-0000-00000F450000}"/>
    <cellStyle name="Entrée 4 12 2 2 2" xfId="29405" xr:uid="{00000000-0005-0000-0000-000010450000}"/>
    <cellStyle name="Entrée 4 12 2 3" xfId="8944" xr:uid="{00000000-0005-0000-0000-000011450000}"/>
    <cellStyle name="Entrée 4 12 2 3 2" xfId="29406" xr:uid="{00000000-0005-0000-0000-000012450000}"/>
    <cellStyle name="Entrée 4 12 2 4" xfId="8945" xr:uid="{00000000-0005-0000-0000-000013450000}"/>
    <cellStyle name="Entrée 4 12 2 4 2" xfId="29407" xr:uid="{00000000-0005-0000-0000-000014450000}"/>
    <cellStyle name="Entrée 4 12 2 5" xfId="8946" xr:uid="{00000000-0005-0000-0000-000015450000}"/>
    <cellStyle name="Entrée 4 12 2 5 2" xfId="29408" xr:uid="{00000000-0005-0000-0000-000016450000}"/>
    <cellStyle name="Entrée 4 12 2 6" xfId="8947" xr:uid="{00000000-0005-0000-0000-000017450000}"/>
    <cellStyle name="Entrée 4 12 2 6 2" xfId="29409" xr:uid="{00000000-0005-0000-0000-000018450000}"/>
    <cellStyle name="Entrée 4 12 2 7" xfId="8948" xr:uid="{00000000-0005-0000-0000-000019450000}"/>
    <cellStyle name="Entrée 4 12 2 7 2" xfId="29410" xr:uid="{00000000-0005-0000-0000-00001A450000}"/>
    <cellStyle name="Entrée 4 12 2 8" xfId="8949" xr:uid="{00000000-0005-0000-0000-00001B450000}"/>
    <cellStyle name="Entrée 4 12 2 8 2" xfId="29411" xr:uid="{00000000-0005-0000-0000-00001C450000}"/>
    <cellStyle name="Entrée 4 12 2 9" xfId="29404" xr:uid="{00000000-0005-0000-0000-00001D450000}"/>
    <cellStyle name="Entrée 4 12 3" xfId="8950" xr:uid="{00000000-0005-0000-0000-00001E450000}"/>
    <cellStyle name="Entrée 4 12 3 2" xfId="8951" xr:uid="{00000000-0005-0000-0000-00001F450000}"/>
    <cellStyle name="Entrée 4 12 3 2 2" xfId="29413" xr:uid="{00000000-0005-0000-0000-000020450000}"/>
    <cellStyle name="Entrée 4 12 3 3" xfId="8952" xr:uid="{00000000-0005-0000-0000-000021450000}"/>
    <cellStyle name="Entrée 4 12 3 3 2" xfId="29414" xr:uid="{00000000-0005-0000-0000-000022450000}"/>
    <cellStyle name="Entrée 4 12 3 4" xfId="8953" xr:uid="{00000000-0005-0000-0000-000023450000}"/>
    <cellStyle name="Entrée 4 12 3 4 2" xfId="29415" xr:uid="{00000000-0005-0000-0000-000024450000}"/>
    <cellStyle name="Entrée 4 12 3 5" xfId="8954" xr:uid="{00000000-0005-0000-0000-000025450000}"/>
    <cellStyle name="Entrée 4 12 3 5 2" xfId="29416" xr:uid="{00000000-0005-0000-0000-000026450000}"/>
    <cellStyle name="Entrée 4 12 3 6" xfId="8955" xr:uid="{00000000-0005-0000-0000-000027450000}"/>
    <cellStyle name="Entrée 4 12 3 6 2" xfId="29417" xr:uid="{00000000-0005-0000-0000-000028450000}"/>
    <cellStyle name="Entrée 4 12 3 7" xfId="8956" xr:uid="{00000000-0005-0000-0000-000029450000}"/>
    <cellStyle name="Entrée 4 12 3 7 2" xfId="29418" xr:uid="{00000000-0005-0000-0000-00002A450000}"/>
    <cellStyle name="Entrée 4 12 3 8" xfId="29412" xr:uid="{00000000-0005-0000-0000-00002B450000}"/>
    <cellStyle name="Entrée 4 12 4" xfId="8957" xr:uid="{00000000-0005-0000-0000-00002C450000}"/>
    <cellStyle name="Entrée 4 12 4 2" xfId="8958" xr:uid="{00000000-0005-0000-0000-00002D450000}"/>
    <cellStyle name="Entrée 4 12 4 2 2" xfId="29420" xr:uid="{00000000-0005-0000-0000-00002E450000}"/>
    <cellStyle name="Entrée 4 12 4 3" xfId="29419" xr:uid="{00000000-0005-0000-0000-00002F450000}"/>
    <cellStyle name="Entrée 4 12 5" xfId="8959" xr:uid="{00000000-0005-0000-0000-000030450000}"/>
    <cellStyle name="Entrée 4 12 5 2" xfId="29421" xr:uid="{00000000-0005-0000-0000-000031450000}"/>
    <cellStyle name="Entrée 4 12 6" xfId="8960" xr:uid="{00000000-0005-0000-0000-000032450000}"/>
    <cellStyle name="Entrée 4 12 6 2" xfId="29422" xr:uid="{00000000-0005-0000-0000-000033450000}"/>
    <cellStyle name="Entrée 4 12 7" xfId="8961" xr:uid="{00000000-0005-0000-0000-000034450000}"/>
    <cellStyle name="Entrée 4 12 7 2" xfId="29423" xr:uid="{00000000-0005-0000-0000-000035450000}"/>
    <cellStyle name="Entrée 4 12 8" xfId="8962" xr:uid="{00000000-0005-0000-0000-000036450000}"/>
    <cellStyle name="Entrée 4 12 8 2" xfId="29424" xr:uid="{00000000-0005-0000-0000-000037450000}"/>
    <cellStyle name="Entrée 4 12 9" xfId="8963" xr:uid="{00000000-0005-0000-0000-000038450000}"/>
    <cellStyle name="Entrée 4 12 9 2" xfId="29425" xr:uid="{00000000-0005-0000-0000-000039450000}"/>
    <cellStyle name="Entrée 4 13" xfId="8964" xr:uid="{00000000-0005-0000-0000-00003A450000}"/>
    <cellStyle name="Entrée 4 13 10" xfId="8965" xr:uid="{00000000-0005-0000-0000-00003B450000}"/>
    <cellStyle name="Entrée 4 13 10 2" xfId="29427" xr:uid="{00000000-0005-0000-0000-00003C450000}"/>
    <cellStyle name="Entrée 4 13 11" xfId="29426" xr:uid="{00000000-0005-0000-0000-00003D450000}"/>
    <cellStyle name="Entrée 4 13 2" xfId="8966" xr:uid="{00000000-0005-0000-0000-00003E450000}"/>
    <cellStyle name="Entrée 4 13 2 2" xfId="8967" xr:uid="{00000000-0005-0000-0000-00003F450000}"/>
    <cellStyle name="Entrée 4 13 2 2 2" xfId="29429" xr:uid="{00000000-0005-0000-0000-000040450000}"/>
    <cellStyle name="Entrée 4 13 2 3" xfId="8968" xr:uid="{00000000-0005-0000-0000-000041450000}"/>
    <cellStyle name="Entrée 4 13 2 3 2" xfId="29430" xr:uid="{00000000-0005-0000-0000-000042450000}"/>
    <cellStyle name="Entrée 4 13 2 4" xfId="8969" xr:uid="{00000000-0005-0000-0000-000043450000}"/>
    <cellStyle name="Entrée 4 13 2 4 2" xfId="29431" xr:uid="{00000000-0005-0000-0000-000044450000}"/>
    <cellStyle name="Entrée 4 13 2 5" xfId="8970" xr:uid="{00000000-0005-0000-0000-000045450000}"/>
    <cellStyle name="Entrée 4 13 2 5 2" xfId="29432" xr:uid="{00000000-0005-0000-0000-000046450000}"/>
    <cellStyle name="Entrée 4 13 2 6" xfId="8971" xr:uid="{00000000-0005-0000-0000-000047450000}"/>
    <cellStyle name="Entrée 4 13 2 6 2" xfId="29433" xr:uid="{00000000-0005-0000-0000-000048450000}"/>
    <cellStyle name="Entrée 4 13 2 7" xfId="8972" xr:uid="{00000000-0005-0000-0000-000049450000}"/>
    <cellStyle name="Entrée 4 13 2 7 2" xfId="29434" xr:uid="{00000000-0005-0000-0000-00004A450000}"/>
    <cellStyle name="Entrée 4 13 2 8" xfId="8973" xr:uid="{00000000-0005-0000-0000-00004B450000}"/>
    <cellStyle name="Entrée 4 13 2 8 2" xfId="29435" xr:uid="{00000000-0005-0000-0000-00004C450000}"/>
    <cellStyle name="Entrée 4 13 2 9" xfId="29428" xr:uid="{00000000-0005-0000-0000-00004D450000}"/>
    <cellStyle name="Entrée 4 13 3" xfId="8974" xr:uid="{00000000-0005-0000-0000-00004E450000}"/>
    <cellStyle name="Entrée 4 13 3 2" xfId="8975" xr:uid="{00000000-0005-0000-0000-00004F450000}"/>
    <cellStyle name="Entrée 4 13 3 2 2" xfId="29437" xr:uid="{00000000-0005-0000-0000-000050450000}"/>
    <cellStyle name="Entrée 4 13 3 3" xfId="8976" xr:uid="{00000000-0005-0000-0000-000051450000}"/>
    <cellStyle name="Entrée 4 13 3 3 2" xfId="29438" xr:uid="{00000000-0005-0000-0000-000052450000}"/>
    <cellStyle name="Entrée 4 13 3 4" xfId="8977" xr:uid="{00000000-0005-0000-0000-000053450000}"/>
    <cellStyle name="Entrée 4 13 3 4 2" xfId="29439" xr:uid="{00000000-0005-0000-0000-000054450000}"/>
    <cellStyle name="Entrée 4 13 3 5" xfId="8978" xr:uid="{00000000-0005-0000-0000-000055450000}"/>
    <cellStyle name="Entrée 4 13 3 5 2" xfId="29440" xr:uid="{00000000-0005-0000-0000-000056450000}"/>
    <cellStyle name="Entrée 4 13 3 6" xfId="8979" xr:uid="{00000000-0005-0000-0000-000057450000}"/>
    <cellStyle name="Entrée 4 13 3 6 2" xfId="29441" xr:uid="{00000000-0005-0000-0000-000058450000}"/>
    <cellStyle name="Entrée 4 13 3 7" xfId="8980" xr:uid="{00000000-0005-0000-0000-000059450000}"/>
    <cellStyle name="Entrée 4 13 3 7 2" xfId="29442" xr:uid="{00000000-0005-0000-0000-00005A450000}"/>
    <cellStyle name="Entrée 4 13 3 8" xfId="29436" xr:uid="{00000000-0005-0000-0000-00005B450000}"/>
    <cellStyle name="Entrée 4 13 4" xfId="8981" xr:uid="{00000000-0005-0000-0000-00005C450000}"/>
    <cellStyle name="Entrée 4 13 4 2" xfId="8982" xr:uid="{00000000-0005-0000-0000-00005D450000}"/>
    <cellStyle name="Entrée 4 13 4 2 2" xfId="29444" xr:uid="{00000000-0005-0000-0000-00005E450000}"/>
    <cellStyle name="Entrée 4 13 4 3" xfId="29443" xr:uid="{00000000-0005-0000-0000-00005F450000}"/>
    <cellStyle name="Entrée 4 13 5" xfId="8983" xr:uid="{00000000-0005-0000-0000-000060450000}"/>
    <cellStyle name="Entrée 4 13 5 2" xfId="29445" xr:uid="{00000000-0005-0000-0000-000061450000}"/>
    <cellStyle name="Entrée 4 13 6" xfId="8984" xr:uid="{00000000-0005-0000-0000-000062450000}"/>
    <cellStyle name="Entrée 4 13 6 2" xfId="29446" xr:uid="{00000000-0005-0000-0000-000063450000}"/>
    <cellStyle name="Entrée 4 13 7" xfId="8985" xr:uid="{00000000-0005-0000-0000-000064450000}"/>
    <cellStyle name="Entrée 4 13 7 2" xfId="29447" xr:uid="{00000000-0005-0000-0000-000065450000}"/>
    <cellStyle name="Entrée 4 13 8" xfId="8986" xr:uid="{00000000-0005-0000-0000-000066450000}"/>
    <cellStyle name="Entrée 4 13 8 2" xfId="29448" xr:uid="{00000000-0005-0000-0000-000067450000}"/>
    <cellStyle name="Entrée 4 13 9" xfId="8987" xr:uid="{00000000-0005-0000-0000-000068450000}"/>
    <cellStyle name="Entrée 4 13 9 2" xfId="29449" xr:uid="{00000000-0005-0000-0000-000069450000}"/>
    <cellStyle name="Entrée 4 14" xfId="8988" xr:uid="{00000000-0005-0000-0000-00006A450000}"/>
    <cellStyle name="Entrée 4 14 10" xfId="8989" xr:uid="{00000000-0005-0000-0000-00006B450000}"/>
    <cellStyle name="Entrée 4 14 10 2" xfId="29451" xr:uid="{00000000-0005-0000-0000-00006C450000}"/>
    <cellStyle name="Entrée 4 14 11" xfId="29450" xr:uid="{00000000-0005-0000-0000-00006D450000}"/>
    <cellStyle name="Entrée 4 14 2" xfId="8990" xr:uid="{00000000-0005-0000-0000-00006E450000}"/>
    <cellStyle name="Entrée 4 14 2 2" xfId="8991" xr:uid="{00000000-0005-0000-0000-00006F450000}"/>
    <cellStyle name="Entrée 4 14 2 2 2" xfId="29453" xr:uid="{00000000-0005-0000-0000-000070450000}"/>
    <cellStyle name="Entrée 4 14 2 3" xfId="8992" xr:uid="{00000000-0005-0000-0000-000071450000}"/>
    <cellStyle name="Entrée 4 14 2 3 2" xfId="29454" xr:uid="{00000000-0005-0000-0000-000072450000}"/>
    <cellStyle name="Entrée 4 14 2 4" xfId="8993" xr:uid="{00000000-0005-0000-0000-000073450000}"/>
    <cellStyle name="Entrée 4 14 2 4 2" xfId="29455" xr:uid="{00000000-0005-0000-0000-000074450000}"/>
    <cellStyle name="Entrée 4 14 2 5" xfId="8994" xr:uid="{00000000-0005-0000-0000-000075450000}"/>
    <cellStyle name="Entrée 4 14 2 5 2" xfId="29456" xr:uid="{00000000-0005-0000-0000-000076450000}"/>
    <cellStyle name="Entrée 4 14 2 6" xfId="8995" xr:uid="{00000000-0005-0000-0000-000077450000}"/>
    <cellStyle name="Entrée 4 14 2 6 2" xfId="29457" xr:uid="{00000000-0005-0000-0000-000078450000}"/>
    <cellStyle name="Entrée 4 14 2 7" xfId="8996" xr:uid="{00000000-0005-0000-0000-000079450000}"/>
    <cellStyle name="Entrée 4 14 2 7 2" xfId="29458" xr:uid="{00000000-0005-0000-0000-00007A450000}"/>
    <cellStyle name="Entrée 4 14 2 8" xfId="8997" xr:uid="{00000000-0005-0000-0000-00007B450000}"/>
    <cellStyle name="Entrée 4 14 2 8 2" xfId="29459" xr:uid="{00000000-0005-0000-0000-00007C450000}"/>
    <cellStyle name="Entrée 4 14 2 9" xfId="29452" xr:uid="{00000000-0005-0000-0000-00007D450000}"/>
    <cellStyle name="Entrée 4 14 3" xfId="8998" xr:uid="{00000000-0005-0000-0000-00007E450000}"/>
    <cellStyle name="Entrée 4 14 3 2" xfId="8999" xr:uid="{00000000-0005-0000-0000-00007F450000}"/>
    <cellStyle name="Entrée 4 14 3 2 2" xfId="29461" xr:uid="{00000000-0005-0000-0000-000080450000}"/>
    <cellStyle name="Entrée 4 14 3 3" xfId="9000" xr:uid="{00000000-0005-0000-0000-000081450000}"/>
    <cellStyle name="Entrée 4 14 3 3 2" xfId="29462" xr:uid="{00000000-0005-0000-0000-000082450000}"/>
    <cellStyle name="Entrée 4 14 3 4" xfId="9001" xr:uid="{00000000-0005-0000-0000-000083450000}"/>
    <cellStyle name="Entrée 4 14 3 4 2" xfId="29463" xr:uid="{00000000-0005-0000-0000-000084450000}"/>
    <cellStyle name="Entrée 4 14 3 5" xfId="9002" xr:uid="{00000000-0005-0000-0000-000085450000}"/>
    <cellStyle name="Entrée 4 14 3 5 2" xfId="29464" xr:uid="{00000000-0005-0000-0000-000086450000}"/>
    <cellStyle name="Entrée 4 14 3 6" xfId="9003" xr:uid="{00000000-0005-0000-0000-000087450000}"/>
    <cellStyle name="Entrée 4 14 3 6 2" xfId="29465" xr:uid="{00000000-0005-0000-0000-000088450000}"/>
    <cellStyle name="Entrée 4 14 3 7" xfId="9004" xr:uid="{00000000-0005-0000-0000-000089450000}"/>
    <cellStyle name="Entrée 4 14 3 7 2" xfId="29466" xr:uid="{00000000-0005-0000-0000-00008A450000}"/>
    <cellStyle name="Entrée 4 14 3 8" xfId="29460" xr:uid="{00000000-0005-0000-0000-00008B450000}"/>
    <cellStyle name="Entrée 4 14 4" xfId="9005" xr:uid="{00000000-0005-0000-0000-00008C450000}"/>
    <cellStyle name="Entrée 4 14 4 2" xfId="9006" xr:uid="{00000000-0005-0000-0000-00008D450000}"/>
    <cellStyle name="Entrée 4 14 4 2 2" xfId="29468" xr:uid="{00000000-0005-0000-0000-00008E450000}"/>
    <cellStyle name="Entrée 4 14 4 3" xfId="29467" xr:uid="{00000000-0005-0000-0000-00008F450000}"/>
    <cellStyle name="Entrée 4 14 5" xfId="9007" xr:uid="{00000000-0005-0000-0000-000090450000}"/>
    <cellStyle name="Entrée 4 14 5 2" xfId="29469" xr:uid="{00000000-0005-0000-0000-000091450000}"/>
    <cellStyle name="Entrée 4 14 6" xfId="9008" xr:uid="{00000000-0005-0000-0000-000092450000}"/>
    <cellStyle name="Entrée 4 14 6 2" xfId="29470" xr:uid="{00000000-0005-0000-0000-000093450000}"/>
    <cellStyle name="Entrée 4 14 7" xfId="9009" xr:uid="{00000000-0005-0000-0000-000094450000}"/>
    <cellStyle name="Entrée 4 14 7 2" xfId="29471" xr:uid="{00000000-0005-0000-0000-000095450000}"/>
    <cellStyle name="Entrée 4 14 8" xfId="9010" xr:uid="{00000000-0005-0000-0000-000096450000}"/>
    <cellStyle name="Entrée 4 14 8 2" xfId="29472" xr:uid="{00000000-0005-0000-0000-000097450000}"/>
    <cellStyle name="Entrée 4 14 9" xfId="9011" xr:uid="{00000000-0005-0000-0000-000098450000}"/>
    <cellStyle name="Entrée 4 14 9 2" xfId="29473" xr:uid="{00000000-0005-0000-0000-000099450000}"/>
    <cellStyle name="Entrée 4 15" xfId="9012" xr:uid="{00000000-0005-0000-0000-00009A450000}"/>
    <cellStyle name="Entrée 4 15 10" xfId="9013" xr:uid="{00000000-0005-0000-0000-00009B450000}"/>
    <cellStyle name="Entrée 4 15 10 2" xfId="29475" xr:uid="{00000000-0005-0000-0000-00009C450000}"/>
    <cellStyle name="Entrée 4 15 11" xfId="29474" xr:uid="{00000000-0005-0000-0000-00009D450000}"/>
    <cellStyle name="Entrée 4 15 2" xfId="9014" xr:uid="{00000000-0005-0000-0000-00009E450000}"/>
    <cellStyle name="Entrée 4 15 2 2" xfId="9015" xr:uid="{00000000-0005-0000-0000-00009F450000}"/>
    <cellStyle name="Entrée 4 15 2 2 2" xfId="29477" xr:uid="{00000000-0005-0000-0000-0000A0450000}"/>
    <cellStyle name="Entrée 4 15 2 3" xfId="9016" xr:uid="{00000000-0005-0000-0000-0000A1450000}"/>
    <cellStyle name="Entrée 4 15 2 3 2" xfId="29478" xr:uid="{00000000-0005-0000-0000-0000A2450000}"/>
    <cellStyle name="Entrée 4 15 2 4" xfId="9017" xr:uid="{00000000-0005-0000-0000-0000A3450000}"/>
    <cellStyle name="Entrée 4 15 2 4 2" xfId="29479" xr:uid="{00000000-0005-0000-0000-0000A4450000}"/>
    <cellStyle name="Entrée 4 15 2 5" xfId="9018" xr:uid="{00000000-0005-0000-0000-0000A5450000}"/>
    <cellStyle name="Entrée 4 15 2 5 2" xfId="29480" xr:uid="{00000000-0005-0000-0000-0000A6450000}"/>
    <cellStyle name="Entrée 4 15 2 6" xfId="9019" xr:uid="{00000000-0005-0000-0000-0000A7450000}"/>
    <cellStyle name="Entrée 4 15 2 6 2" xfId="29481" xr:uid="{00000000-0005-0000-0000-0000A8450000}"/>
    <cellStyle name="Entrée 4 15 2 7" xfId="9020" xr:uid="{00000000-0005-0000-0000-0000A9450000}"/>
    <cellStyle name="Entrée 4 15 2 7 2" xfId="29482" xr:uid="{00000000-0005-0000-0000-0000AA450000}"/>
    <cellStyle name="Entrée 4 15 2 8" xfId="9021" xr:uid="{00000000-0005-0000-0000-0000AB450000}"/>
    <cellStyle name="Entrée 4 15 2 8 2" xfId="29483" xr:uid="{00000000-0005-0000-0000-0000AC450000}"/>
    <cellStyle name="Entrée 4 15 2 9" xfId="29476" xr:uid="{00000000-0005-0000-0000-0000AD450000}"/>
    <cellStyle name="Entrée 4 15 3" xfId="9022" xr:uid="{00000000-0005-0000-0000-0000AE450000}"/>
    <cellStyle name="Entrée 4 15 3 2" xfId="9023" xr:uid="{00000000-0005-0000-0000-0000AF450000}"/>
    <cellStyle name="Entrée 4 15 3 2 2" xfId="29485" xr:uid="{00000000-0005-0000-0000-0000B0450000}"/>
    <cellStyle name="Entrée 4 15 3 3" xfId="9024" xr:uid="{00000000-0005-0000-0000-0000B1450000}"/>
    <cellStyle name="Entrée 4 15 3 3 2" xfId="29486" xr:uid="{00000000-0005-0000-0000-0000B2450000}"/>
    <cellStyle name="Entrée 4 15 3 4" xfId="9025" xr:uid="{00000000-0005-0000-0000-0000B3450000}"/>
    <cellStyle name="Entrée 4 15 3 4 2" xfId="29487" xr:uid="{00000000-0005-0000-0000-0000B4450000}"/>
    <cellStyle name="Entrée 4 15 3 5" xfId="9026" xr:uid="{00000000-0005-0000-0000-0000B5450000}"/>
    <cellStyle name="Entrée 4 15 3 5 2" xfId="29488" xr:uid="{00000000-0005-0000-0000-0000B6450000}"/>
    <cellStyle name="Entrée 4 15 3 6" xfId="9027" xr:uid="{00000000-0005-0000-0000-0000B7450000}"/>
    <cellStyle name="Entrée 4 15 3 6 2" xfId="29489" xr:uid="{00000000-0005-0000-0000-0000B8450000}"/>
    <cellStyle name="Entrée 4 15 3 7" xfId="9028" xr:uid="{00000000-0005-0000-0000-0000B9450000}"/>
    <cellStyle name="Entrée 4 15 3 7 2" xfId="29490" xr:uid="{00000000-0005-0000-0000-0000BA450000}"/>
    <cellStyle name="Entrée 4 15 3 8" xfId="29484" xr:uid="{00000000-0005-0000-0000-0000BB450000}"/>
    <cellStyle name="Entrée 4 15 4" xfId="9029" xr:uid="{00000000-0005-0000-0000-0000BC450000}"/>
    <cellStyle name="Entrée 4 15 4 2" xfId="9030" xr:uid="{00000000-0005-0000-0000-0000BD450000}"/>
    <cellStyle name="Entrée 4 15 4 2 2" xfId="29492" xr:uid="{00000000-0005-0000-0000-0000BE450000}"/>
    <cellStyle name="Entrée 4 15 4 3" xfId="29491" xr:uid="{00000000-0005-0000-0000-0000BF450000}"/>
    <cellStyle name="Entrée 4 15 5" xfId="9031" xr:uid="{00000000-0005-0000-0000-0000C0450000}"/>
    <cellStyle name="Entrée 4 15 5 2" xfId="29493" xr:uid="{00000000-0005-0000-0000-0000C1450000}"/>
    <cellStyle name="Entrée 4 15 6" xfId="9032" xr:uid="{00000000-0005-0000-0000-0000C2450000}"/>
    <cellStyle name="Entrée 4 15 6 2" xfId="29494" xr:uid="{00000000-0005-0000-0000-0000C3450000}"/>
    <cellStyle name="Entrée 4 15 7" xfId="9033" xr:uid="{00000000-0005-0000-0000-0000C4450000}"/>
    <cellStyle name="Entrée 4 15 7 2" xfId="29495" xr:uid="{00000000-0005-0000-0000-0000C5450000}"/>
    <cellStyle name="Entrée 4 15 8" xfId="9034" xr:uid="{00000000-0005-0000-0000-0000C6450000}"/>
    <cellStyle name="Entrée 4 15 8 2" xfId="29496" xr:uid="{00000000-0005-0000-0000-0000C7450000}"/>
    <cellStyle name="Entrée 4 15 9" xfId="9035" xr:uid="{00000000-0005-0000-0000-0000C8450000}"/>
    <cellStyle name="Entrée 4 15 9 2" xfId="29497" xr:uid="{00000000-0005-0000-0000-0000C9450000}"/>
    <cellStyle name="Entrée 4 16" xfId="9036" xr:uid="{00000000-0005-0000-0000-0000CA450000}"/>
    <cellStyle name="Entrée 4 16 10" xfId="9037" xr:uid="{00000000-0005-0000-0000-0000CB450000}"/>
    <cellStyle name="Entrée 4 16 10 2" xfId="29499" xr:uid="{00000000-0005-0000-0000-0000CC450000}"/>
    <cellStyle name="Entrée 4 16 11" xfId="29498" xr:uid="{00000000-0005-0000-0000-0000CD450000}"/>
    <cellStyle name="Entrée 4 16 2" xfId="9038" xr:uid="{00000000-0005-0000-0000-0000CE450000}"/>
    <cellStyle name="Entrée 4 16 2 2" xfId="9039" xr:uid="{00000000-0005-0000-0000-0000CF450000}"/>
    <cellStyle name="Entrée 4 16 2 2 2" xfId="29501" xr:uid="{00000000-0005-0000-0000-0000D0450000}"/>
    <cellStyle name="Entrée 4 16 2 3" xfId="9040" xr:uid="{00000000-0005-0000-0000-0000D1450000}"/>
    <cellStyle name="Entrée 4 16 2 3 2" xfId="29502" xr:uid="{00000000-0005-0000-0000-0000D2450000}"/>
    <cellStyle name="Entrée 4 16 2 4" xfId="9041" xr:uid="{00000000-0005-0000-0000-0000D3450000}"/>
    <cellStyle name="Entrée 4 16 2 4 2" xfId="29503" xr:uid="{00000000-0005-0000-0000-0000D4450000}"/>
    <cellStyle name="Entrée 4 16 2 5" xfId="9042" xr:uid="{00000000-0005-0000-0000-0000D5450000}"/>
    <cellStyle name="Entrée 4 16 2 5 2" xfId="29504" xr:uid="{00000000-0005-0000-0000-0000D6450000}"/>
    <cellStyle name="Entrée 4 16 2 6" xfId="9043" xr:uid="{00000000-0005-0000-0000-0000D7450000}"/>
    <cellStyle name="Entrée 4 16 2 6 2" xfId="29505" xr:uid="{00000000-0005-0000-0000-0000D8450000}"/>
    <cellStyle name="Entrée 4 16 2 7" xfId="9044" xr:uid="{00000000-0005-0000-0000-0000D9450000}"/>
    <cellStyle name="Entrée 4 16 2 7 2" xfId="29506" xr:uid="{00000000-0005-0000-0000-0000DA450000}"/>
    <cellStyle name="Entrée 4 16 2 8" xfId="9045" xr:uid="{00000000-0005-0000-0000-0000DB450000}"/>
    <cellStyle name="Entrée 4 16 2 8 2" xfId="29507" xr:uid="{00000000-0005-0000-0000-0000DC450000}"/>
    <cellStyle name="Entrée 4 16 2 9" xfId="29500" xr:uid="{00000000-0005-0000-0000-0000DD450000}"/>
    <cellStyle name="Entrée 4 16 3" xfId="9046" xr:uid="{00000000-0005-0000-0000-0000DE450000}"/>
    <cellStyle name="Entrée 4 16 3 2" xfId="9047" xr:uid="{00000000-0005-0000-0000-0000DF450000}"/>
    <cellStyle name="Entrée 4 16 3 2 2" xfId="29509" xr:uid="{00000000-0005-0000-0000-0000E0450000}"/>
    <cellStyle name="Entrée 4 16 3 3" xfId="9048" xr:uid="{00000000-0005-0000-0000-0000E1450000}"/>
    <cellStyle name="Entrée 4 16 3 3 2" xfId="29510" xr:uid="{00000000-0005-0000-0000-0000E2450000}"/>
    <cellStyle name="Entrée 4 16 3 4" xfId="9049" xr:uid="{00000000-0005-0000-0000-0000E3450000}"/>
    <cellStyle name="Entrée 4 16 3 4 2" xfId="29511" xr:uid="{00000000-0005-0000-0000-0000E4450000}"/>
    <cellStyle name="Entrée 4 16 3 5" xfId="9050" xr:uid="{00000000-0005-0000-0000-0000E5450000}"/>
    <cellStyle name="Entrée 4 16 3 5 2" xfId="29512" xr:uid="{00000000-0005-0000-0000-0000E6450000}"/>
    <cellStyle name="Entrée 4 16 3 6" xfId="9051" xr:uid="{00000000-0005-0000-0000-0000E7450000}"/>
    <cellStyle name="Entrée 4 16 3 6 2" xfId="29513" xr:uid="{00000000-0005-0000-0000-0000E8450000}"/>
    <cellStyle name="Entrée 4 16 3 7" xfId="9052" xr:uid="{00000000-0005-0000-0000-0000E9450000}"/>
    <cellStyle name="Entrée 4 16 3 7 2" xfId="29514" xr:uid="{00000000-0005-0000-0000-0000EA450000}"/>
    <cellStyle name="Entrée 4 16 3 8" xfId="29508" xr:uid="{00000000-0005-0000-0000-0000EB450000}"/>
    <cellStyle name="Entrée 4 16 4" xfId="9053" xr:uid="{00000000-0005-0000-0000-0000EC450000}"/>
    <cellStyle name="Entrée 4 16 4 2" xfId="9054" xr:uid="{00000000-0005-0000-0000-0000ED450000}"/>
    <cellStyle name="Entrée 4 16 4 2 2" xfId="29516" xr:uid="{00000000-0005-0000-0000-0000EE450000}"/>
    <cellStyle name="Entrée 4 16 4 3" xfId="29515" xr:uid="{00000000-0005-0000-0000-0000EF450000}"/>
    <cellStyle name="Entrée 4 16 5" xfId="9055" xr:uid="{00000000-0005-0000-0000-0000F0450000}"/>
    <cellStyle name="Entrée 4 16 5 2" xfId="29517" xr:uid="{00000000-0005-0000-0000-0000F1450000}"/>
    <cellStyle name="Entrée 4 16 6" xfId="9056" xr:uid="{00000000-0005-0000-0000-0000F2450000}"/>
    <cellStyle name="Entrée 4 16 6 2" xfId="29518" xr:uid="{00000000-0005-0000-0000-0000F3450000}"/>
    <cellStyle name="Entrée 4 16 7" xfId="9057" xr:uid="{00000000-0005-0000-0000-0000F4450000}"/>
    <cellStyle name="Entrée 4 16 7 2" xfId="29519" xr:uid="{00000000-0005-0000-0000-0000F5450000}"/>
    <cellStyle name="Entrée 4 16 8" xfId="9058" xr:uid="{00000000-0005-0000-0000-0000F6450000}"/>
    <cellStyle name="Entrée 4 16 8 2" xfId="29520" xr:uid="{00000000-0005-0000-0000-0000F7450000}"/>
    <cellStyle name="Entrée 4 16 9" xfId="9059" xr:uid="{00000000-0005-0000-0000-0000F8450000}"/>
    <cellStyle name="Entrée 4 16 9 2" xfId="29521" xr:uid="{00000000-0005-0000-0000-0000F9450000}"/>
    <cellStyle name="Entrée 4 17" xfId="9060" xr:uid="{00000000-0005-0000-0000-0000FA450000}"/>
    <cellStyle name="Entrée 4 17 2" xfId="9061" xr:uid="{00000000-0005-0000-0000-0000FB450000}"/>
    <cellStyle name="Entrée 4 17 2 2" xfId="29523" xr:uid="{00000000-0005-0000-0000-0000FC450000}"/>
    <cellStyle name="Entrée 4 17 3" xfId="9062" xr:uid="{00000000-0005-0000-0000-0000FD450000}"/>
    <cellStyle name="Entrée 4 17 3 2" xfId="29524" xr:uid="{00000000-0005-0000-0000-0000FE450000}"/>
    <cellStyle name="Entrée 4 17 4" xfId="9063" xr:uid="{00000000-0005-0000-0000-0000FF450000}"/>
    <cellStyle name="Entrée 4 17 4 2" xfId="29525" xr:uid="{00000000-0005-0000-0000-000000460000}"/>
    <cellStyle name="Entrée 4 17 5" xfId="9064" xr:uid="{00000000-0005-0000-0000-000001460000}"/>
    <cellStyle name="Entrée 4 17 5 2" xfId="29526" xr:uid="{00000000-0005-0000-0000-000002460000}"/>
    <cellStyle name="Entrée 4 17 6" xfId="9065" xr:uid="{00000000-0005-0000-0000-000003460000}"/>
    <cellStyle name="Entrée 4 17 6 2" xfId="29527" xr:uid="{00000000-0005-0000-0000-000004460000}"/>
    <cellStyle name="Entrée 4 17 7" xfId="9066" xr:uid="{00000000-0005-0000-0000-000005460000}"/>
    <cellStyle name="Entrée 4 17 7 2" xfId="29528" xr:uid="{00000000-0005-0000-0000-000006460000}"/>
    <cellStyle name="Entrée 4 17 8" xfId="9067" xr:uid="{00000000-0005-0000-0000-000007460000}"/>
    <cellStyle name="Entrée 4 17 8 2" xfId="29529" xr:uid="{00000000-0005-0000-0000-000008460000}"/>
    <cellStyle name="Entrée 4 17 9" xfId="29522" xr:uid="{00000000-0005-0000-0000-000009460000}"/>
    <cellStyle name="Entrée 4 18" xfId="9068" xr:uid="{00000000-0005-0000-0000-00000A460000}"/>
    <cellStyle name="Entrée 4 18 2" xfId="9069" xr:uid="{00000000-0005-0000-0000-00000B460000}"/>
    <cellStyle name="Entrée 4 18 2 2" xfId="29531" xr:uid="{00000000-0005-0000-0000-00000C460000}"/>
    <cellStyle name="Entrée 4 18 3" xfId="9070" xr:uid="{00000000-0005-0000-0000-00000D460000}"/>
    <cellStyle name="Entrée 4 18 3 2" xfId="29532" xr:uid="{00000000-0005-0000-0000-00000E460000}"/>
    <cellStyle name="Entrée 4 18 4" xfId="9071" xr:uid="{00000000-0005-0000-0000-00000F460000}"/>
    <cellStyle name="Entrée 4 18 4 2" xfId="29533" xr:uid="{00000000-0005-0000-0000-000010460000}"/>
    <cellStyle name="Entrée 4 18 5" xfId="9072" xr:uid="{00000000-0005-0000-0000-000011460000}"/>
    <cellStyle name="Entrée 4 18 5 2" xfId="29534" xr:uid="{00000000-0005-0000-0000-000012460000}"/>
    <cellStyle name="Entrée 4 18 6" xfId="9073" xr:uid="{00000000-0005-0000-0000-000013460000}"/>
    <cellStyle name="Entrée 4 18 6 2" xfId="29535" xr:uid="{00000000-0005-0000-0000-000014460000}"/>
    <cellStyle name="Entrée 4 18 7" xfId="9074" xr:uid="{00000000-0005-0000-0000-000015460000}"/>
    <cellStyle name="Entrée 4 18 7 2" xfId="29536" xr:uid="{00000000-0005-0000-0000-000016460000}"/>
    <cellStyle name="Entrée 4 18 8" xfId="29530" xr:uid="{00000000-0005-0000-0000-000017460000}"/>
    <cellStyle name="Entrée 4 19" xfId="9075" xr:uid="{00000000-0005-0000-0000-000018460000}"/>
    <cellStyle name="Entrée 4 19 2" xfId="9076" xr:uid="{00000000-0005-0000-0000-000019460000}"/>
    <cellStyle name="Entrée 4 19 2 2" xfId="29538" xr:uid="{00000000-0005-0000-0000-00001A460000}"/>
    <cellStyle name="Entrée 4 19 3" xfId="29537" xr:uid="{00000000-0005-0000-0000-00001B460000}"/>
    <cellStyle name="Entrée 4 2" xfId="9077" xr:uid="{00000000-0005-0000-0000-00001C460000}"/>
    <cellStyle name="Entrée 4 2 10" xfId="9078" xr:uid="{00000000-0005-0000-0000-00001D460000}"/>
    <cellStyle name="Entrée 4 2 10 10" xfId="9079" xr:uid="{00000000-0005-0000-0000-00001E460000}"/>
    <cellStyle name="Entrée 4 2 10 10 2" xfId="29540" xr:uid="{00000000-0005-0000-0000-00001F460000}"/>
    <cellStyle name="Entrée 4 2 10 11" xfId="29539" xr:uid="{00000000-0005-0000-0000-000020460000}"/>
    <cellStyle name="Entrée 4 2 10 2" xfId="9080" xr:uid="{00000000-0005-0000-0000-000021460000}"/>
    <cellStyle name="Entrée 4 2 10 2 2" xfId="9081" xr:uid="{00000000-0005-0000-0000-000022460000}"/>
    <cellStyle name="Entrée 4 2 10 2 2 2" xfId="29542" xr:uid="{00000000-0005-0000-0000-000023460000}"/>
    <cellStyle name="Entrée 4 2 10 2 3" xfId="9082" xr:uid="{00000000-0005-0000-0000-000024460000}"/>
    <cellStyle name="Entrée 4 2 10 2 3 2" xfId="29543" xr:uid="{00000000-0005-0000-0000-000025460000}"/>
    <cellStyle name="Entrée 4 2 10 2 4" xfId="9083" xr:uid="{00000000-0005-0000-0000-000026460000}"/>
    <cellStyle name="Entrée 4 2 10 2 4 2" xfId="29544" xr:uid="{00000000-0005-0000-0000-000027460000}"/>
    <cellStyle name="Entrée 4 2 10 2 5" xfId="9084" xr:uid="{00000000-0005-0000-0000-000028460000}"/>
    <cellStyle name="Entrée 4 2 10 2 5 2" xfId="29545" xr:uid="{00000000-0005-0000-0000-000029460000}"/>
    <cellStyle name="Entrée 4 2 10 2 6" xfId="9085" xr:uid="{00000000-0005-0000-0000-00002A460000}"/>
    <cellStyle name="Entrée 4 2 10 2 6 2" xfId="29546" xr:uid="{00000000-0005-0000-0000-00002B460000}"/>
    <cellStyle name="Entrée 4 2 10 2 7" xfId="9086" xr:uid="{00000000-0005-0000-0000-00002C460000}"/>
    <cellStyle name="Entrée 4 2 10 2 7 2" xfId="29547" xr:uid="{00000000-0005-0000-0000-00002D460000}"/>
    <cellStyle name="Entrée 4 2 10 2 8" xfId="9087" xr:uid="{00000000-0005-0000-0000-00002E460000}"/>
    <cellStyle name="Entrée 4 2 10 2 8 2" xfId="29548" xr:uid="{00000000-0005-0000-0000-00002F460000}"/>
    <cellStyle name="Entrée 4 2 10 2 9" xfId="29541" xr:uid="{00000000-0005-0000-0000-000030460000}"/>
    <cellStyle name="Entrée 4 2 10 3" xfId="9088" xr:uid="{00000000-0005-0000-0000-000031460000}"/>
    <cellStyle name="Entrée 4 2 10 3 2" xfId="9089" xr:uid="{00000000-0005-0000-0000-000032460000}"/>
    <cellStyle name="Entrée 4 2 10 3 2 2" xfId="29550" xr:uid="{00000000-0005-0000-0000-000033460000}"/>
    <cellStyle name="Entrée 4 2 10 3 3" xfId="9090" xr:uid="{00000000-0005-0000-0000-000034460000}"/>
    <cellStyle name="Entrée 4 2 10 3 3 2" xfId="29551" xr:uid="{00000000-0005-0000-0000-000035460000}"/>
    <cellStyle name="Entrée 4 2 10 3 4" xfId="9091" xr:uid="{00000000-0005-0000-0000-000036460000}"/>
    <cellStyle name="Entrée 4 2 10 3 4 2" xfId="29552" xr:uid="{00000000-0005-0000-0000-000037460000}"/>
    <cellStyle name="Entrée 4 2 10 3 5" xfId="9092" xr:uid="{00000000-0005-0000-0000-000038460000}"/>
    <cellStyle name="Entrée 4 2 10 3 5 2" xfId="29553" xr:uid="{00000000-0005-0000-0000-000039460000}"/>
    <cellStyle name="Entrée 4 2 10 3 6" xfId="9093" xr:uid="{00000000-0005-0000-0000-00003A460000}"/>
    <cellStyle name="Entrée 4 2 10 3 6 2" xfId="29554" xr:uid="{00000000-0005-0000-0000-00003B460000}"/>
    <cellStyle name="Entrée 4 2 10 3 7" xfId="9094" xr:uid="{00000000-0005-0000-0000-00003C460000}"/>
    <cellStyle name="Entrée 4 2 10 3 7 2" xfId="29555" xr:uid="{00000000-0005-0000-0000-00003D460000}"/>
    <cellStyle name="Entrée 4 2 10 3 8" xfId="29549" xr:uid="{00000000-0005-0000-0000-00003E460000}"/>
    <cellStyle name="Entrée 4 2 10 4" xfId="9095" xr:uid="{00000000-0005-0000-0000-00003F460000}"/>
    <cellStyle name="Entrée 4 2 10 4 2" xfId="9096" xr:uid="{00000000-0005-0000-0000-000040460000}"/>
    <cellStyle name="Entrée 4 2 10 4 2 2" xfId="29557" xr:uid="{00000000-0005-0000-0000-000041460000}"/>
    <cellStyle name="Entrée 4 2 10 4 3" xfId="29556" xr:uid="{00000000-0005-0000-0000-000042460000}"/>
    <cellStyle name="Entrée 4 2 10 5" xfId="9097" xr:uid="{00000000-0005-0000-0000-000043460000}"/>
    <cellStyle name="Entrée 4 2 10 5 2" xfId="29558" xr:uid="{00000000-0005-0000-0000-000044460000}"/>
    <cellStyle name="Entrée 4 2 10 6" xfId="9098" xr:uid="{00000000-0005-0000-0000-000045460000}"/>
    <cellStyle name="Entrée 4 2 10 6 2" xfId="29559" xr:uid="{00000000-0005-0000-0000-000046460000}"/>
    <cellStyle name="Entrée 4 2 10 7" xfId="9099" xr:uid="{00000000-0005-0000-0000-000047460000}"/>
    <cellStyle name="Entrée 4 2 10 7 2" xfId="29560" xr:uid="{00000000-0005-0000-0000-000048460000}"/>
    <cellStyle name="Entrée 4 2 10 8" xfId="9100" xr:uid="{00000000-0005-0000-0000-000049460000}"/>
    <cellStyle name="Entrée 4 2 10 8 2" xfId="29561" xr:uid="{00000000-0005-0000-0000-00004A460000}"/>
    <cellStyle name="Entrée 4 2 10 9" xfId="9101" xr:uid="{00000000-0005-0000-0000-00004B460000}"/>
    <cellStyle name="Entrée 4 2 10 9 2" xfId="29562" xr:uid="{00000000-0005-0000-0000-00004C460000}"/>
    <cellStyle name="Entrée 4 2 11" xfId="9102" xr:uid="{00000000-0005-0000-0000-00004D460000}"/>
    <cellStyle name="Entrée 4 2 11 10" xfId="9103" xr:uid="{00000000-0005-0000-0000-00004E460000}"/>
    <cellStyle name="Entrée 4 2 11 10 2" xfId="29564" xr:uid="{00000000-0005-0000-0000-00004F460000}"/>
    <cellStyle name="Entrée 4 2 11 11" xfId="29563" xr:uid="{00000000-0005-0000-0000-000050460000}"/>
    <cellStyle name="Entrée 4 2 11 2" xfId="9104" xr:uid="{00000000-0005-0000-0000-000051460000}"/>
    <cellStyle name="Entrée 4 2 11 2 2" xfId="9105" xr:uid="{00000000-0005-0000-0000-000052460000}"/>
    <cellStyle name="Entrée 4 2 11 2 2 2" xfId="29566" xr:uid="{00000000-0005-0000-0000-000053460000}"/>
    <cellStyle name="Entrée 4 2 11 2 3" xfId="9106" xr:uid="{00000000-0005-0000-0000-000054460000}"/>
    <cellStyle name="Entrée 4 2 11 2 3 2" xfId="29567" xr:uid="{00000000-0005-0000-0000-000055460000}"/>
    <cellStyle name="Entrée 4 2 11 2 4" xfId="9107" xr:uid="{00000000-0005-0000-0000-000056460000}"/>
    <cellStyle name="Entrée 4 2 11 2 4 2" xfId="29568" xr:uid="{00000000-0005-0000-0000-000057460000}"/>
    <cellStyle name="Entrée 4 2 11 2 5" xfId="9108" xr:uid="{00000000-0005-0000-0000-000058460000}"/>
    <cellStyle name="Entrée 4 2 11 2 5 2" xfId="29569" xr:uid="{00000000-0005-0000-0000-000059460000}"/>
    <cellStyle name="Entrée 4 2 11 2 6" xfId="9109" xr:uid="{00000000-0005-0000-0000-00005A460000}"/>
    <cellStyle name="Entrée 4 2 11 2 6 2" xfId="29570" xr:uid="{00000000-0005-0000-0000-00005B460000}"/>
    <cellStyle name="Entrée 4 2 11 2 7" xfId="9110" xr:uid="{00000000-0005-0000-0000-00005C460000}"/>
    <cellStyle name="Entrée 4 2 11 2 7 2" xfId="29571" xr:uid="{00000000-0005-0000-0000-00005D460000}"/>
    <cellStyle name="Entrée 4 2 11 2 8" xfId="9111" xr:uid="{00000000-0005-0000-0000-00005E460000}"/>
    <cellStyle name="Entrée 4 2 11 2 8 2" xfId="29572" xr:uid="{00000000-0005-0000-0000-00005F460000}"/>
    <cellStyle name="Entrée 4 2 11 2 9" xfId="29565" xr:uid="{00000000-0005-0000-0000-000060460000}"/>
    <cellStyle name="Entrée 4 2 11 3" xfId="9112" xr:uid="{00000000-0005-0000-0000-000061460000}"/>
    <cellStyle name="Entrée 4 2 11 3 2" xfId="9113" xr:uid="{00000000-0005-0000-0000-000062460000}"/>
    <cellStyle name="Entrée 4 2 11 3 2 2" xfId="29574" xr:uid="{00000000-0005-0000-0000-000063460000}"/>
    <cellStyle name="Entrée 4 2 11 3 3" xfId="9114" xr:uid="{00000000-0005-0000-0000-000064460000}"/>
    <cellStyle name="Entrée 4 2 11 3 3 2" xfId="29575" xr:uid="{00000000-0005-0000-0000-000065460000}"/>
    <cellStyle name="Entrée 4 2 11 3 4" xfId="9115" xr:uid="{00000000-0005-0000-0000-000066460000}"/>
    <cellStyle name="Entrée 4 2 11 3 4 2" xfId="29576" xr:uid="{00000000-0005-0000-0000-000067460000}"/>
    <cellStyle name="Entrée 4 2 11 3 5" xfId="9116" xr:uid="{00000000-0005-0000-0000-000068460000}"/>
    <cellStyle name="Entrée 4 2 11 3 5 2" xfId="29577" xr:uid="{00000000-0005-0000-0000-000069460000}"/>
    <cellStyle name="Entrée 4 2 11 3 6" xfId="9117" xr:uid="{00000000-0005-0000-0000-00006A460000}"/>
    <cellStyle name="Entrée 4 2 11 3 6 2" xfId="29578" xr:uid="{00000000-0005-0000-0000-00006B460000}"/>
    <cellStyle name="Entrée 4 2 11 3 7" xfId="9118" xr:uid="{00000000-0005-0000-0000-00006C460000}"/>
    <cellStyle name="Entrée 4 2 11 3 7 2" xfId="29579" xr:uid="{00000000-0005-0000-0000-00006D460000}"/>
    <cellStyle name="Entrée 4 2 11 3 8" xfId="29573" xr:uid="{00000000-0005-0000-0000-00006E460000}"/>
    <cellStyle name="Entrée 4 2 11 4" xfId="9119" xr:uid="{00000000-0005-0000-0000-00006F460000}"/>
    <cellStyle name="Entrée 4 2 11 4 2" xfId="9120" xr:uid="{00000000-0005-0000-0000-000070460000}"/>
    <cellStyle name="Entrée 4 2 11 4 2 2" xfId="29581" xr:uid="{00000000-0005-0000-0000-000071460000}"/>
    <cellStyle name="Entrée 4 2 11 4 3" xfId="29580" xr:uid="{00000000-0005-0000-0000-000072460000}"/>
    <cellStyle name="Entrée 4 2 11 5" xfId="9121" xr:uid="{00000000-0005-0000-0000-000073460000}"/>
    <cellStyle name="Entrée 4 2 11 5 2" xfId="29582" xr:uid="{00000000-0005-0000-0000-000074460000}"/>
    <cellStyle name="Entrée 4 2 11 6" xfId="9122" xr:uid="{00000000-0005-0000-0000-000075460000}"/>
    <cellStyle name="Entrée 4 2 11 6 2" xfId="29583" xr:uid="{00000000-0005-0000-0000-000076460000}"/>
    <cellStyle name="Entrée 4 2 11 7" xfId="9123" xr:uid="{00000000-0005-0000-0000-000077460000}"/>
    <cellStyle name="Entrée 4 2 11 7 2" xfId="29584" xr:uid="{00000000-0005-0000-0000-000078460000}"/>
    <cellStyle name="Entrée 4 2 11 8" xfId="9124" xr:uid="{00000000-0005-0000-0000-000079460000}"/>
    <cellStyle name="Entrée 4 2 11 8 2" xfId="29585" xr:uid="{00000000-0005-0000-0000-00007A460000}"/>
    <cellStyle name="Entrée 4 2 11 9" xfId="9125" xr:uid="{00000000-0005-0000-0000-00007B460000}"/>
    <cellStyle name="Entrée 4 2 11 9 2" xfId="29586" xr:uid="{00000000-0005-0000-0000-00007C460000}"/>
    <cellStyle name="Entrée 4 2 12" xfId="9126" xr:uid="{00000000-0005-0000-0000-00007D460000}"/>
    <cellStyle name="Entrée 4 2 12 10" xfId="9127" xr:uid="{00000000-0005-0000-0000-00007E460000}"/>
    <cellStyle name="Entrée 4 2 12 10 2" xfId="29588" xr:uid="{00000000-0005-0000-0000-00007F460000}"/>
    <cellStyle name="Entrée 4 2 12 11" xfId="29587" xr:uid="{00000000-0005-0000-0000-000080460000}"/>
    <cellStyle name="Entrée 4 2 12 2" xfId="9128" xr:uid="{00000000-0005-0000-0000-000081460000}"/>
    <cellStyle name="Entrée 4 2 12 2 2" xfId="9129" xr:uid="{00000000-0005-0000-0000-000082460000}"/>
    <cellStyle name="Entrée 4 2 12 2 2 2" xfId="29590" xr:uid="{00000000-0005-0000-0000-000083460000}"/>
    <cellStyle name="Entrée 4 2 12 2 3" xfId="9130" xr:uid="{00000000-0005-0000-0000-000084460000}"/>
    <cellStyle name="Entrée 4 2 12 2 3 2" xfId="29591" xr:uid="{00000000-0005-0000-0000-000085460000}"/>
    <cellStyle name="Entrée 4 2 12 2 4" xfId="9131" xr:uid="{00000000-0005-0000-0000-000086460000}"/>
    <cellStyle name="Entrée 4 2 12 2 4 2" xfId="29592" xr:uid="{00000000-0005-0000-0000-000087460000}"/>
    <cellStyle name="Entrée 4 2 12 2 5" xfId="9132" xr:uid="{00000000-0005-0000-0000-000088460000}"/>
    <cellStyle name="Entrée 4 2 12 2 5 2" xfId="29593" xr:uid="{00000000-0005-0000-0000-000089460000}"/>
    <cellStyle name="Entrée 4 2 12 2 6" xfId="9133" xr:uid="{00000000-0005-0000-0000-00008A460000}"/>
    <cellStyle name="Entrée 4 2 12 2 6 2" xfId="29594" xr:uid="{00000000-0005-0000-0000-00008B460000}"/>
    <cellStyle name="Entrée 4 2 12 2 7" xfId="9134" xr:uid="{00000000-0005-0000-0000-00008C460000}"/>
    <cellStyle name="Entrée 4 2 12 2 7 2" xfId="29595" xr:uid="{00000000-0005-0000-0000-00008D460000}"/>
    <cellStyle name="Entrée 4 2 12 2 8" xfId="9135" xr:uid="{00000000-0005-0000-0000-00008E460000}"/>
    <cellStyle name="Entrée 4 2 12 2 8 2" xfId="29596" xr:uid="{00000000-0005-0000-0000-00008F460000}"/>
    <cellStyle name="Entrée 4 2 12 2 9" xfId="29589" xr:uid="{00000000-0005-0000-0000-000090460000}"/>
    <cellStyle name="Entrée 4 2 12 3" xfId="9136" xr:uid="{00000000-0005-0000-0000-000091460000}"/>
    <cellStyle name="Entrée 4 2 12 3 2" xfId="9137" xr:uid="{00000000-0005-0000-0000-000092460000}"/>
    <cellStyle name="Entrée 4 2 12 3 2 2" xfId="29598" xr:uid="{00000000-0005-0000-0000-000093460000}"/>
    <cellStyle name="Entrée 4 2 12 3 3" xfId="9138" xr:uid="{00000000-0005-0000-0000-000094460000}"/>
    <cellStyle name="Entrée 4 2 12 3 3 2" xfId="29599" xr:uid="{00000000-0005-0000-0000-000095460000}"/>
    <cellStyle name="Entrée 4 2 12 3 4" xfId="9139" xr:uid="{00000000-0005-0000-0000-000096460000}"/>
    <cellStyle name="Entrée 4 2 12 3 4 2" xfId="29600" xr:uid="{00000000-0005-0000-0000-000097460000}"/>
    <cellStyle name="Entrée 4 2 12 3 5" xfId="9140" xr:uid="{00000000-0005-0000-0000-000098460000}"/>
    <cellStyle name="Entrée 4 2 12 3 5 2" xfId="29601" xr:uid="{00000000-0005-0000-0000-000099460000}"/>
    <cellStyle name="Entrée 4 2 12 3 6" xfId="9141" xr:uid="{00000000-0005-0000-0000-00009A460000}"/>
    <cellStyle name="Entrée 4 2 12 3 6 2" xfId="29602" xr:uid="{00000000-0005-0000-0000-00009B460000}"/>
    <cellStyle name="Entrée 4 2 12 3 7" xfId="9142" xr:uid="{00000000-0005-0000-0000-00009C460000}"/>
    <cellStyle name="Entrée 4 2 12 3 7 2" xfId="29603" xr:uid="{00000000-0005-0000-0000-00009D460000}"/>
    <cellStyle name="Entrée 4 2 12 3 8" xfId="29597" xr:uid="{00000000-0005-0000-0000-00009E460000}"/>
    <cellStyle name="Entrée 4 2 12 4" xfId="9143" xr:uid="{00000000-0005-0000-0000-00009F460000}"/>
    <cellStyle name="Entrée 4 2 12 4 2" xfId="9144" xr:uid="{00000000-0005-0000-0000-0000A0460000}"/>
    <cellStyle name="Entrée 4 2 12 4 2 2" xfId="29605" xr:uid="{00000000-0005-0000-0000-0000A1460000}"/>
    <cellStyle name="Entrée 4 2 12 4 3" xfId="29604" xr:uid="{00000000-0005-0000-0000-0000A2460000}"/>
    <cellStyle name="Entrée 4 2 12 5" xfId="9145" xr:uid="{00000000-0005-0000-0000-0000A3460000}"/>
    <cellStyle name="Entrée 4 2 12 5 2" xfId="29606" xr:uid="{00000000-0005-0000-0000-0000A4460000}"/>
    <cellStyle name="Entrée 4 2 12 6" xfId="9146" xr:uid="{00000000-0005-0000-0000-0000A5460000}"/>
    <cellStyle name="Entrée 4 2 12 6 2" xfId="29607" xr:uid="{00000000-0005-0000-0000-0000A6460000}"/>
    <cellStyle name="Entrée 4 2 12 7" xfId="9147" xr:uid="{00000000-0005-0000-0000-0000A7460000}"/>
    <cellStyle name="Entrée 4 2 12 7 2" xfId="29608" xr:uid="{00000000-0005-0000-0000-0000A8460000}"/>
    <cellStyle name="Entrée 4 2 12 8" xfId="9148" xr:uid="{00000000-0005-0000-0000-0000A9460000}"/>
    <cellStyle name="Entrée 4 2 12 8 2" xfId="29609" xr:uid="{00000000-0005-0000-0000-0000AA460000}"/>
    <cellStyle name="Entrée 4 2 12 9" xfId="9149" xr:uid="{00000000-0005-0000-0000-0000AB460000}"/>
    <cellStyle name="Entrée 4 2 12 9 2" xfId="29610" xr:uid="{00000000-0005-0000-0000-0000AC460000}"/>
    <cellStyle name="Entrée 4 2 13" xfId="9150" xr:uid="{00000000-0005-0000-0000-0000AD460000}"/>
    <cellStyle name="Entrée 4 2 13 10" xfId="9151" xr:uid="{00000000-0005-0000-0000-0000AE460000}"/>
    <cellStyle name="Entrée 4 2 13 10 2" xfId="29612" xr:uid="{00000000-0005-0000-0000-0000AF460000}"/>
    <cellStyle name="Entrée 4 2 13 11" xfId="29611" xr:uid="{00000000-0005-0000-0000-0000B0460000}"/>
    <cellStyle name="Entrée 4 2 13 2" xfId="9152" xr:uid="{00000000-0005-0000-0000-0000B1460000}"/>
    <cellStyle name="Entrée 4 2 13 2 2" xfId="9153" xr:uid="{00000000-0005-0000-0000-0000B2460000}"/>
    <cellStyle name="Entrée 4 2 13 2 2 2" xfId="29614" xr:uid="{00000000-0005-0000-0000-0000B3460000}"/>
    <cellStyle name="Entrée 4 2 13 2 3" xfId="9154" xr:uid="{00000000-0005-0000-0000-0000B4460000}"/>
    <cellStyle name="Entrée 4 2 13 2 3 2" xfId="29615" xr:uid="{00000000-0005-0000-0000-0000B5460000}"/>
    <cellStyle name="Entrée 4 2 13 2 4" xfId="9155" xr:uid="{00000000-0005-0000-0000-0000B6460000}"/>
    <cellStyle name="Entrée 4 2 13 2 4 2" xfId="29616" xr:uid="{00000000-0005-0000-0000-0000B7460000}"/>
    <cellStyle name="Entrée 4 2 13 2 5" xfId="9156" xr:uid="{00000000-0005-0000-0000-0000B8460000}"/>
    <cellStyle name="Entrée 4 2 13 2 5 2" xfId="29617" xr:uid="{00000000-0005-0000-0000-0000B9460000}"/>
    <cellStyle name="Entrée 4 2 13 2 6" xfId="9157" xr:uid="{00000000-0005-0000-0000-0000BA460000}"/>
    <cellStyle name="Entrée 4 2 13 2 6 2" xfId="29618" xr:uid="{00000000-0005-0000-0000-0000BB460000}"/>
    <cellStyle name="Entrée 4 2 13 2 7" xfId="9158" xr:uid="{00000000-0005-0000-0000-0000BC460000}"/>
    <cellStyle name="Entrée 4 2 13 2 7 2" xfId="29619" xr:uid="{00000000-0005-0000-0000-0000BD460000}"/>
    <cellStyle name="Entrée 4 2 13 2 8" xfId="9159" xr:uid="{00000000-0005-0000-0000-0000BE460000}"/>
    <cellStyle name="Entrée 4 2 13 2 8 2" xfId="29620" xr:uid="{00000000-0005-0000-0000-0000BF460000}"/>
    <cellStyle name="Entrée 4 2 13 2 9" xfId="29613" xr:uid="{00000000-0005-0000-0000-0000C0460000}"/>
    <cellStyle name="Entrée 4 2 13 3" xfId="9160" xr:uid="{00000000-0005-0000-0000-0000C1460000}"/>
    <cellStyle name="Entrée 4 2 13 3 2" xfId="9161" xr:uid="{00000000-0005-0000-0000-0000C2460000}"/>
    <cellStyle name="Entrée 4 2 13 3 2 2" xfId="29622" xr:uid="{00000000-0005-0000-0000-0000C3460000}"/>
    <cellStyle name="Entrée 4 2 13 3 3" xfId="9162" xr:uid="{00000000-0005-0000-0000-0000C4460000}"/>
    <cellStyle name="Entrée 4 2 13 3 3 2" xfId="29623" xr:uid="{00000000-0005-0000-0000-0000C5460000}"/>
    <cellStyle name="Entrée 4 2 13 3 4" xfId="9163" xr:uid="{00000000-0005-0000-0000-0000C6460000}"/>
    <cellStyle name="Entrée 4 2 13 3 4 2" xfId="29624" xr:uid="{00000000-0005-0000-0000-0000C7460000}"/>
    <cellStyle name="Entrée 4 2 13 3 5" xfId="9164" xr:uid="{00000000-0005-0000-0000-0000C8460000}"/>
    <cellStyle name="Entrée 4 2 13 3 5 2" xfId="29625" xr:uid="{00000000-0005-0000-0000-0000C9460000}"/>
    <cellStyle name="Entrée 4 2 13 3 6" xfId="9165" xr:uid="{00000000-0005-0000-0000-0000CA460000}"/>
    <cellStyle name="Entrée 4 2 13 3 6 2" xfId="29626" xr:uid="{00000000-0005-0000-0000-0000CB460000}"/>
    <cellStyle name="Entrée 4 2 13 3 7" xfId="9166" xr:uid="{00000000-0005-0000-0000-0000CC460000}"/>
    <cellStyle name="Entrée 4 2 13 3 7 2" xfId="29627" xr:uid="{00000000-0005-0000-0000-0000CD460000}"/>
    <cellStyle name="Entrée 4 2 13 3 8" xfId="29621" xr:uid="{00000000-0005-0000-0000-0000CE460000}"/>
    <cellStyle name="Entrée 4 2 13 4" xfId="9167" xr:uid="{00000000-0005-0000-0000-0000CF460000}"/>
    <cellStyle name="Entrée 4 2 13 4 2" xfId="9168" xr:uid="{00000000-0005-0000-0000-0000D0460000}"/>
    <cellStyle name="Entrée 4 2 13 4 2 2" xfId="29629" xr:uid="{00000000-0005-0000-0000-0000D1460000}"/>
    <cellStyle name="Entrée 4 2 13 4 3" xfId="29628" xr:uid="{00000000-0005-0000-0000-0000D2460000}"/>
    <cellStyle name="Entrée 4 2 13 5" xfId="9169" xr:uid="{00000000-0005-0000-0000-0000D3460000}"/>
    <cellStyle name="Entrée 4 2 13 5 2" xfId="29630" xr:uid="{00000000-0005-0000-0000-0000D4460000}"/>
    <cellStyle name="Entrée 4 2 13 6" xfId="9170" xr:uid="{00000000-0005-0000-0000-0000D5460000}"/>
    <cellStyle name="Entrée 4 2 13 6 2" xfId="29631" xr:uid="{00000000-0005-0000-0000-0000D6460000}"/>
    <cellStyle name="Entrée 4 2 13 7" xfId="9171" xr:uid="{00000000-0005-0000-0000-0000D7460000}"/>
    <cellStyle name="Entrée 4 2 13 7 2" xfId="29632" xr:uid="{00000000-0005-0000-0000-0000D8460000}"/>
    <cellStyle name="Entrée 4 2 13 8" xfId="9172" xr:uid="{00000000-0005-0000-0000-0000D9460000}"/>
    <cellStyle name="Entrée 4 2 13 8 2" xfId="29633" xr:uid="{00000000-0005-0000-0000-0000DA460000}"/>
    <cellStyle name="Entrée 4 2 13 9" xfId="9173" xr:uid="{00000000-0005-0000-0000-0000DB460000}"/>
    <cellStyle name="Entrée 4 2 13 9 2" xfId="29634" xr:uid="{00000000-0005-0000-0000-0000DC460000}"/>
    <cellStyle name="Entrée 4 2 14" xfId="9174" xr:uid="{00000000-0005-0000-0000-0000DD460000}"/>
    <cellStyle name="Entrée 4 2 14 10" xfId="9175" xr:uid="{00000000-0005-0000-0000-0000DE460000}"/>
    <cellStyle name="Entrée 4 2 14 10 2" xfId="29636" xr:uid="{00000000-0005-0000-0000-0000DF460000}"/>
    <cellStyle name="Entrée 4 2 14 11" xfId="29635" xr:uid="{00000000-0005-0000-0000-0000E0460000}"/>
    <cellStyle name="Entrée 4 2 14 2" xfId="9176" xr:uid="{00000000-0005-0000-0000-0000E1460000}"/>
    <cellStyle name="Entrée 4 2 14 2 2" xfId="9177" xr:uid="{00000000-0005-0000-0000-0000E2460000}"/>
    <cellStyle name="Entrée 4 2 14 2 2 2" xfId="29638" xr:uid="{00000000-0005-0000-0000-0000E3460000}"/>
    <cellStyle name="Entrée 4 2 14 2 3" xfId="9178" xr:uid="{00000000-0005-0000-0000-0000E4460000}"/>
    <cellStyle name="Entrée 4 2 14 2 3 2" xfId="29639" xr:uid="{00000000-0005-0000-0000-0000E5460000}"/>
    <cellStyle name="Entrée 4 2 14 2 4" xfId="9179" xr:uid="{00000000-0005-0000-0000-0000E6460000}"/>
    <cellStyle name="Entrée 4 2 14 2 4 2" xfId="29640" xr:uid="{00000000-0005-0000-0000-0000E7460000}"/>
    <cellStyle name="Entrée 4 2 14 2 5" xfId="9180" xr:uid="{00000000-0005-0000-0000-0000E8460000}"/>
    <cellStyle name="Entrée 4 2 14 2 5 2" xfId="29641" xr:uid="{00000000-0005-0000-0000-0000E9460000}"/>
    <cellStyle name="Entrée 4 2 14 2 6" xfId="9181" xr:uid="{00000000-0005-0000-0000-0000EA460000}"/>
    <cellStyle name="Entrée 4 2 14 2 6 2" xfId="29642" xr:uid="{00000000-0005-0000-0000-0000EB460000}"/>
    <cellStyle name="Entrée 4 2 14 2 7" xfId="9182" xr:uid="{00000000-0005-0000-0000-0000EC460000}"/>
    <cellStyle name="Entrée 4 2 14 2 7 2" xfId="29643" xr:uid="{00000000-0005-0000-0000-0000ED460000}"/>
    <cellStyle name="Entrée 4 2 14 2 8" xfId="9183" xr:uid="{00000000-0005-0000-0000-0000EE460000}"/>
    <cellStyle name="Entrée 4 2 14 2 8 2" xfId="29644" xr:uid="{00000000-0005-0000-0000-0000EF460000}"/>
    <cellStyle name="Entrée 4 2 14 2 9" xfId="29637" xr:uid="{00000000-0005-0000-0000-0000F0460000}"/>
    <cellStyle name="Entrée 4 2 14 3" xfId="9184" xr:uid="{00000000-0005-0000-0000-0000F1460000}"/>
    <cellStyle name="Entrée 4 2 14 3 2" xfId="9185" xr:uid="{00000000-0005-0000-0000-0000F2460000}"/>
    <cellStyle name="Entrée 4 2 14 3 2 2" xfId="29646" xr:uid="{00000000-0005-0000-0000-0000F3460000}"/>
    <cellStyle name="Entrée 4 2 14 3 3" xfId="9186" xr:uid="{00000000-0005-0000-0000-0000F4460000}"/>
    <cellStyle name="Entrée 4 2 14 3 3 2" xfId="29647" xr:uid="{00000000-0005-0000-0000-0000F5460000}"/>
    <cellStyle name="Entrée 4 2 14 3 4" xfId="9187" xr:uid="{00000000-0005-0000-0000-0000F6460000}"/>
    <cellStyle name="Entrée 4 2 14 3 4 2" xfId="29648" xr:uid="{00000000-0005-0000-0000-0000F7460000}"/>
    <cellStyle name="Entrée 4 2 14 3 5" xfId="9188" xr:uid="{00000000-0005-0000-0000-0000F8460000}"/>
    <cellStyle name="Entrée 4 2 14 3 5 2" xfId="29649" xr:uid="{00000000-0005-0000-0000-0000F9460000}"/>
    <cellStyle name="Entrée 4 2 14 3 6" xfId="9189" xr:uid="{00000000-0005-0000-0000-0000FA460000}"/>
    <cellStyle name="Entrée 4 2 14 3 6 2" xfId="29650" xr:uid="{00000000-0005-0000-0000-0000FB460000}"/>
    <cellStyle name="Entrée 4 2 14 3 7" xfId="9190" xr:uid="{00000000-0005-0000-0000-0000FC460000}"/>
    <cellStyle name="Entrée 4 2 14 3 7 2" xfId="29651" xr:uid="{00000000-0005-0000-0000-0000FD460000}"/>
    <cellStyle name="Entrée 4 2 14 3 8" xfId="29645" xr:uid="{00000000-0005-0000-0000-0000FE460000}"/>
    <cellStyle name="Entrée 4 2 14 4" xfId="9191" xr:uid="{00000000-0005-0000-0000-0000FF460000}"/>
    <cellStyle name="Entrée 4 2 14 4 2" xfId="9192" xr:uid="{00000000-0005-0000-0000-000000470000}"/>
    <cellStyle name="Entrée 4 2 14 4 2 2" xfId="29653" xr:uid="{00000000-0005-0000-0000-000001470000}"/>
    <cellStyle name="Entrée 4 2 14 4 3" xfId="29652" xr:uid="{00000000-0005-0000-0000-000002470000}"/>
    <cellStyle name="Entrée 4 2 14 5" xfId="9193" xr:uid="{00000000-0005-0000-0000-000003470000}"/>
    <cellStyle name="Entrée 4 2 14 5 2" xfId="29654" xr:uid="{00000000-0005-0000-0000-000004470000}"/>
    <cellStyle name="Entrée 4 2 14 6" xfId="9194" xr:uid="{00000000-0005-0000-0000-000005470000}"/>
    <cellStyle name="Entrée 4 2 14 6 2" xfId="29655" xr:uid="{00000000-0005-0000-0000-000006470000}"/>
    <cellStyle name="Entrée 4 2 14 7" xfId="9195" xr:uid="{00000000-0005-0000-0000-000007470000}"/>
    <cellStyle name="Entrée 4 2 14 7 2" xfId="29656" xr:uid="{00000000-0005-0000-0000-000008470000}"/>
    <cellStyle name="Entrée 4 2 14 8" xfId="9196" xr:uid="{00000000-0005-0000-0000-000009470000}"/>
    <cellStyle name="Entrée 4 2 14 8 2" xfId="29657" xr:uid="{00000000-0005-0000-0000-00000A470000}"/>
    <cellStyle name="Entrée 4 2 14 9" xfId="9197" xr:uid="{00000000-0005-0000-0000-00000B470000}"/>
    <cellStyle name="Entrée 4 2 14 9 2" xfId="29658" xr:uid="{00000000-0005-0000-0000-00000C470000}"/>
    <cellStyle name="Entrée 4 2 15" xfId="9198" xr:uid="{00000000-0005-0000-0000-00000D470000}"/>
    <cellStyle name="Entrée 4 2 15 10" xfId="9199" xr:uid="{00000000-0005-0000-0000-00000E470000}"/>
    <cellStyle name="Entrée 4 2 15 10 2" xfId="29660" xr:uid="{00000000-0005-0000-0000-00000F470000}"/>
    <cellStyle name="Entrée 4 2 15 11" xfId="29659" xr:uid="{00000000-0005-0000-0000-000010470000}"/>
    <cellStyle name="Entrée 4 2 15 2" xfId="9200" xr:uid="{00000000-0005-0000-0000-000011470000}"/>
    <cellStyle name="Entrée 4 2 15 2 2" xfId="9201" xr:uid="{00000000-0005-0000-0000-000012470000}"/>
    <cellStyle name="Entrée 4 2 15 2 2 2" xfId="29662" xr:uid="{00000000-0005-0000-0000-000013470000}"/>
    <cellStyle name="Entrée 4 2 15 2 3" xfId="9202" xr:uid="{00000000-0005-0000-0000-000014470000}"/>
    <cellStyle name="Entrée 4 2 15 2 3 2" xfId="29663" xr:uid="{00000000-0005-0000-0000-000015470000}"/>
    <cellStyle name="Entrée 4 2 15 2 4" xfId="9203" xr:uid="{00000000-0005-0000-0000-000016470000}"/>
    <cellStyle name="Entrée 4 2 15 2 4 2" xfId="29664" xr:uid="{00000000-0005-0000-0000-000017470000}"/>
    <cellStyle name="Entrée 4 2 15 2 5" xfId="9204" xr:uid="{00000000-0005-0000-0000-000018470000}"/>
    <cellStyle name="Entrée 4 2 15 2 5 2" xfId="29665" xr:uid="{00000000-0005-0000-0000-000019470000}"/>
    <cellStyle name="Entrée 4 2 15 2 6" xfId="9205" xr:uid="{00000000-0005-0000-0000-00001A470000}"/>
    <cellStyle name="Entrée 4 2 15 2 6 2" xfId="29666" xr:uid="{00000000-0005-0000-0000-00001B470000}"/>
    <cellStyle name="Entrée 4 2 15 2 7" xfId="9206" xr:uid="{00000000-0005-0000-0000-00001C470000}"/>
    <cellStyle name="Entrée 4 2 15 2 7 2" xfId="29667" xr:uid="{00000000-0005-0000-0000-00001D470000}"/>
    <cellStyle name="Entrée 4 2 15 2 8" xfId="9207" xr:uid="{00000000-0005-0000-0000-00001E470000}"/>
    <cellStyle name="Entrée 4 2 15 2 8 2" xfId="29668" xr:uid="{00000000-0005-0000-0000-00001F470000}"/>
    <cellStyle name="Entrée 4 2 15 2 9" xfId="29661" xr:uid="{00000000-0005-0000-0000-000020470000}"/>
    <cellStyle name="Entrée 4 2 15 3" xfId="9208" xr:uid="{00000000-0005-0000-0000-000021470000}"/>
    <cellStyle name="Entrée 4 2 15 3 2" xfId="9209" xr:uid="{00000000-0005-0000-0000-000022470000}"/>
    <cellStyle name="Entrée 4 2 15 3 2 2" xfId="29670" xr:uid="{00000000-0005-0000-0000-000023470000}"/>
    <cellStyle name="Entrée 4 2 15 3 3" xfId="9210" xr:uid="{00000000-0005-0000-0000-000024470000}"/>
    <cellStyle name="Entrée 4 2 15 3 3 2" xfId="29671" xr:uid="{00000000-0005-0000-0000-000025470000}"/>
    <cellStyle name="Entrée 4 2 15 3 4" xfId="9211" xr:uid="{00000000-0005-0000-0000-000026470000}"/>
    <cellStyle name="Entrée 4 2 15 3 4 2" xfId="29672" xr:uid="{00000000-0005-0000-0000-000027470000}"/>
    <cellStyle name="Entrée 4 2 15 3 5" xfId="9212" xr:uid="{00000000-0005-0000-0000-000028470000}"/>
    <cellStyle name="Entrée 4 2 15 3 5 2" xfId="29673" xr:uid="{00000000-0005-0000-0000-000029470000}"/>
    <cellStyle name="Entrée 4 2 15 3 6" xfId="9213" xr:uid="{00000000-0005-0000-0000-00002A470000}"/>
    <cellStyle name="Entrée 4 2 15 3 6 2" xfId="29674" xr:uid="{00000000-0005-0000-0000-00002B470000}"/>
    <cellStyle name="Entrée 4 2 15 3 7" xfId="9214" xr:uid="{00000000-0005-0000-0000-00002C470000}"/>
    <cellStyle name="Entrée 4 2 15 3 7 2" xfId="29675" xr:uid="{00000000-0005-0000-0000-00002D470000}"/>
    <cellStyle name="Entrée 4 2 15 3 8" xfId="29669" xr:uid="{00000000-0005-0000-0000-00002E470000}"/>
    <cellStyle name="Entrée 4 2 15 4" xfId="9215" xr:uid="{00000000-0005-0000-0000-00002F470000}"/>
    <cellStyle name="Entrée 4 2 15 4 2" xfId="9216" xr:uid="{00000000-0005-0000-0000-000030470000}"/>
    <cellStyle name="Entrée 4 2 15 4 2 2" xfId="29677" xr:uid="{00000000-0005-0000-0000-000031470000}"/>
    <cellStyle name="Entrée 4 2 15 4 3" xfId="29676" xr:uid="{00000000-0005-0000-0000-000032470000}"/>
    <cellStyle name="Entrée 4 2 15 5" xfId="9217" xr:uid="{00000000-0005-0000-0000-000033470000}"/>
    <cellStyle name="Entrée 4 2 15 5 2" xfId="29678" xr:uid="{00000000-0005-0000-0000-000034470000}"/>
    <cellStyle name="Entrée 4 2 15 6" xfId="9218" xr:uid="{00000000-0005-0000-0000-000035470000}"/>
    <cellStyle name="Entrée 4 2 15 6 2" xfId="29679" xr:uid="{00000000-0005-0000-0000-000036470000}"/>
    <cellStyle name="Entrée 4 2 15 7" xfId="9219" xr:uid="{00000000-0005-0000-0000-000037470000}"/>
    <cellStyle name="Entrée 4 2 15 7 2" xfId="29680" xr:uid="{00000000-0005-0000-0000-000038470000}"/>
    <cellStyle name="Entrée 4 2 15 8" xfId="9220" xr:uid="{00000000-0005-0000-0000-000039470000}"/>
    <cellStyle name="Entrée 4 2 15 8 2" xfId="29681" xr:uid="{00000000-0005-0000-0000-00003A470000}"/>
    <cellStyle name="Entrée 4 2 15 9" xfId="9221" xr:uid="{00000000-0005-0000-0000-00003B470000}"/>
    <cellStyle name="Entrée 4 2 15 9 2" xfId="29682" xr:uid="{00000000-0005-0000-0000-00003C470000}"/>
    <cellStyle name="Entrée 4 2 16" xfId="9222" xr:uid="{00000000-0005-0000-0000-00003D470000}"/>
    <cellStyle name="Entrée 4 2 16 2" xfId="9223" xr:uid="{00000000-0005-0000-0000-00003E470000}"/>
    <cellStyle name="Entrée 4 2 16 2 2" xfId="29684" xr:uid="{00000000-0005-0000-0000-00003F470000}"/>
    <cellStyle name="Entrée 4 2 16 3" xfId="9224" xr:uid="{00000000-0005-0000-0000-000040470000}"/>
    <cellStyle name="Entrée 4 2 16 3 2" xfId="29685" xr:uid="{00000000-0005-0000-0000-000041470000}"/>
    <cellStyle name="Entrée 4 2 16 4" xfId="9225" xr:uid="{00000000-0005-0000-0000-000042470000}"/>
    <cellStyle name="Entrée 4 2 16 4 2" xfId="29686" xr:uid="{00000000-0005-0000-0000-000043470000}"/>
    <cellStyle name="Entrée 4 2 16 5" xfId="9226" xr:uid="{00000000-0005-0000-0000-000044470000}"/>
    <cellStyle name="Entrée 4 2 16 5 2" xfId="29687" xr:uid="{00000000-0005-0000-0000-000045470000}"/>
    <cellStyle name="Entrée 4 2 16 6" xfId="9227" xr:uid="{00000000-0005-0000-0000-000046470000}"/>
    <cellStyle name="Entrée 4 2 16 6 2" xfId="29688" xr:uid="{00000000-0005-0000-0000-000047470000}"/>
    <cellStyle name="Entrée 4 2 16 7" xfId="9228" xr:uid="{00000000-0005-0000-0000-000048470000}"/>
    <cellStyle name="Entrée 4 2 16 7 2" xfId="29689" xr:uid="{00000000-0005-0000-0000-000049470000}"/>
    <cellStyle name="Entrée 4 2 16 8" xfId="9229" xr:uid="{00000000-0005-0000-0000-00004A470000}"/>
    <cellStyle name="Entrée 4 2 16 8 2" xfId="29690" xr:uid="{00000000-0005-0000-0000-00004B470000}"/>
    <cellStyle name="Entrée 4 2 16 9" xfId="29683" xr:uid="{00000000-0005-0000-0000-00004C470000}"/>
    <cellStyle name="Entrée 4 2 17" xfId="9230" xr:uid="{00000000-0005-0000-0000-00004D470000}"/>
    <cellStyle name="Entrée 4 2 17 2" xfId="9231" xr:uid="{00000000-0005-0000-0000-00004E470000}"/>
    <cellStyle name="Entrée 4 2 17 2 2" xfId="29692" xr:uid="{00000000-0005-0000-0000-00004F470000}"/>
    <cellStyle name="Entrée 4 2 17 3" xfId="9232" xr:uid="{00000000-0005-0000-0000-000050470000}"/>
    <cellStyle name="Entrée 4 2 17 3 2" xfId="29693" xr:uid="{00000000-0005-0000-0000-000051470000}"/>
    <cellStyle name="Entrée 4 2 17 4" xfId="9233" xr:uid="{00000000-0005-0000-0000-000052470000}"/>
    <cellStyle name="Entrée 4 2 17 4 2" xfId="29694" xr:uid="{00000000-0005-0000-0000-000053470000}"/>
    <cellStyle name="Entrée 4 2 17 5" xfId="9234" xr:uid="{00000000-0005-0000-0000-000054470000}"/>
    <cellStyle name="Entrée 4 2 17 5 2" xfId="29695" xr:uid="{00000000-0005-0000-0000-000055470000}"/>
    <cellStyle name="Entrée 4 2 17 6" xfId="9235" xr:uid="{00000000-0005-0000-0000-000056470000}"/>
    <cellStyle name="Entrée 4 2 17 6 2" xfId="29696" xr:uid="{00000000-0005-0000-0000-000057470000}"/>
    <cellStyle name="Entrée 4 2 17 7" xfId="9236" xr:uid="{00000000-0005-0000-0000-000058470000}"/>
    <cellStyle name="Entrée 4 2 17 7 2" xfId="29697" xr:uid="{00000000-0005-0000-0000-000059470000}"/>
    <cellStyle name="Entrée 4 2 17 8" xfId="29691" xr:uid="{00000000-0005-0000-0000-00005A470000}"/>
    <cellStyle name="Entrée 4 2 18" xfId="9237" xr:uid="{00000000-0005-0000-0000-00005B470000}"/>
    <cellStyle name="Entrée 4 2 18 2" xfId="9238" xr:uid="{00000000-0005-0000-0000-00005C470000}"/>
    <cellStyle name="Entrée 4 2 18 2 2" xfId="29699" xr:uid="{00000000-0005-0000-0000-00005D470000}"/>
    <cellStyle name="Entrée 4 2 18 3" xfId="29698" xr:uid="{00000000-0005-0000-0000-00005E470000}"/>
    <cellStyle name="Entrée 4 2 19" xfId="9239" xr:uid="{00000000-0005-0000-0000-00005F470000}"/>
    <cellStyle name="Entrée 4 2 19 2" xfId="29700" xr:uid="{00000000-0005-0000-0000-000060470000}"/>
    <cellStyle name="Entrée 4 2 2" xfId="9240" xr:uid="{00000000-0005-0000-0000-000061470000}"/>
    <cellStyle name="Entrée 4 2 2 10" xfId="9241" xr:uid="{00000000-0005-0000-0000-000062470000}"/>
    <cellStyle name="Entrée 4 2 2 10 2" xfId="29702" xr:uid="{00000000-0005-0000-0000-000063470000}"/>
    <cellStyle name="Entrée 4 2 2 11" xfId="9242" xr:uid="{00000000-0005-0000-0000-000064470000}"/>
    <cellStyle name="Entrée 4 2 2 11 2" xfId="29703" xr:uid="{00000000-0005-0000-0000-000065470000}"/>
    <cellStyle name="Entrée 4 2 2 12" xfId="9243" xr:uid="{00000000-0005-0000-0000-000066470000}"/>
    <cellStyle name="Entrée 4 2 2 12 2" xfId="29704" xr:uid="{00000000-0005-0000-0000-000067470000}"/>
    <cellStyle name="Entrée 4 2 2 13" xfId="9244" xr:uid="{00000000-0005-0000-0000-000068470000}"/>
    <cellStyle name="Entrée 4 2 2 13 2" xfId="29705" xr:uid="{00000000-0005-0000-0000-000069470000}"/>
    <cellStyle name="Entrée 4 2 2 14" xfId="29701" xr:uid="{00000000-0005-0000-0000-00006A470000}"/>
    <cellStyle name="Entrée 4 2 2 2" xfId="9245" xr:uid="{00000000-0005-0000-0000-00006B470000}"/>
    <cellStyle name="Entrée 4 2 2 2 10" xfId="9246" xr:uid="{00000000-0005-0000-0000-00006C470000}"/>
    <cellStyle name="Entrée 4 2 2 2 10 2" xfId="29707" xr:uid="{00000000-0005-0000-0000-00006D470000}"/>
    <cellStyle name="Entrée 4 2 2 2 11" xfId="29706" xr:uid="{00000000-0005-0000-0000-00006E470000}"/>
    <cellStyle name="Entrée 4 2 2 2 2" xfId="9247" xr:uid="{00000000-0005-0000-0000-00006F470000}"/>
    <cellStyle name="Entrée 4 2 2 2 2 2" xfId="9248" xr:uid="{00000000-0005-0000-0000-000070470000}"/>
    <cellStyle name="Entrée 4 2 2 2 2 2 2" xfId="29709" xr:uid="{00000000-0005-0000-0000-000071470000}"/>
    <cellStyle name="Entrée 4 2 2 2 2 3" xfId="9249" xr:uid="{00000000-0005-0000-0000-000072470000}"/>
    <cellStyle name="Entrée 4 2 2 2 2 3 2" xfId="29710" xr:uid="{00000000-0005-0000-0000-000073470000}"/>
    <cellStyle name="Entrée 4 2 2 2 2 4" xfId="9250" xr:uid="{00000000-0005-0000-0000-000074470000}"/>
    <cellStyle name="Entrée 4 2 2 2 2 4 2" xfId="29711" xr:uid="{00000000-0005-0000-0000-000075470000}"/>
    <cellStyle name="Entrée 4 2 2 2 2 5" xfId="9251" xr:uid="{00000000-0005-0000-0000-000076470000}"/>
    <cellStyle name="Entrée 4 2 2 2 2 5 2" xfId="29712" xr:uid="{00000000-0005-0000-0000-000077470000}"/>
    <cellStyle name="Entrée 4 2 2 2 2 6" xfId="9252" xr:uid="{00000000-0005-0000-0000-000078470000}"/>
    <cellStyle name="Entrée 4 2 2 2 2 6 2" xfId="29713" xr:uid="{00000000-0005-0000-0000-000079470000}"/>
    <cellStyle name="Entrée 4 2 2 2 2 7" xfId="9253" xr:uid="{00000000-0005-0000-0000-00007A470000}"/>
    <cellStyle name="Entrée 4 2 2 2 2 7 2" xfId="29714" xr:uid="{00000000-0005-0000-0000-00007B470000}"/>
    <cellStyle name="Entrée 4 2 2 2 2 8" xfId="9254" xr:uid="{00000000-0005-0000-0000-00007C470000}"/>
    <cellStyle name="Entrée 4 2 2 2 2 8 2" xfId="29715" xr:uid="{00000000-0005-0000-0000-00007D470000}"/>
    <cellStyle name="Entrée 4 2 2 2 2 9" xfId="29708" xr:uid="{00000000-0005-0000-0000-00007E470000}"/>
    <cellStyle name="Entrée 4 2 2 2 3" xfId="9255" xr:uid="{00000000-0005-0000-0000-00007F470000}"/>
    <cellStyle name="Entrée 4 2 2 2 3 2" xfId="9256" xr:uid="{00000000-0005-0000-0000-000080470000}"/>
    <cellStyle name="Entrée 4 2 2 2 3 2 2" xfId="29717" xr:uid="{00000000-0005-0000-0000-000081470000}"/>
    <cellStyle name="Entrée 4 2 2 2 3 3" xfId="9257" xr:uid="{00000000-0005-0000-0000-000082470000}"/>
    <cellStyle name="Entrée 4 2 2 2 3 3 2" xfId="29718" xr:uid="{00000000-0005-0000-0000-000083470000}"/>
    <cellStyle name="Entrée 4 2 2 2 3 4" xfId="9258" xr:uid="{00000000-0005-0000-0000-000084470000}"/>
    <cellStyle name="Entrée 4 2 2 2 3 4 2" xfId="29719" xr:uid="{00000000-0005-0000-0000-000085470000}"/>
    <cellStyle name="Entrée 4 2 2 2 3 5" xfId="9259" xr:uid="{00000000-0005-0000-0000-000086470000}"/>
    <cellStyle name="Entrée 4 2 2 2 3 5 2" xfId="29720" xr:uid="{00000000-0005-0000-0000-000087470000}"/>
    <cellStyle name="Entrée 4 2 2 2 3 6" xfId="9260" xr:uid="{00000000-0005-0000-0000-000088470000}"/>
    <cellStyle name="Entrée 4 2 2 2 3 6 2" xfId="29721" xr:uid="{00000000-0005-0000-0000-000089470000}"/>
    <cellStyle name="Entrée 4 2 2 2 3 7" xfId="9261" xr:uid="{00000000-0005-0000-0000-00008A470000}"/>
    <cellStyle name="Entrée 4 2 2 2 3 7 2" xfId="29722" xr:uid="{00000000-0005-0000-0000-00008B470000}"/>
    <cellStyle name="Entrée 4 2 2 2 3 8" xfId="29716" xr:uid="{00000000-0005-0000-0000-00008C470000}"/>
    <cellStyle name="Entrée 4 2 2 2 4" xfId="9262" xr:uid="{00000000-0005-0000-0000-00008D470000}"/>
    <cellStyle name="Entrée 4 2 2 2 4 2" xfId="9263" xr:uid="{00000000-0005-0000-0000-00008E470000}"/>
    <cellStyle name="Entrée 4 2 2 2 4 2 2" xfId="29724" xr:uid="{00000000-0005-0000-0000-00008F470000}"/>
    <cellStyle name="Entrée 4 2 2 2 4 3" xfId="29723" xr:uid="{00000000-0005-0000-0000-000090470000}"/>
    <cellStyle name="Entrée 4 2 2 2 5" xfId="9264" xr:uid="{00000000-0005-0000-0000-000091470000}"/>
    <cellStyle name="Entrée 4 2 2 2 5 2" xfId="29725" xr:uid="{00000000-0005-0000-0000-000092470000}"/>
    <cellStyle name="Entrée 4 2 2 2 6" xfId="9265" xr:uid="{00000000-0005-0000-0000-000093470000}"/>
    <cellStyle name="Entrée 4 2 2 2 6 2" xfId="29726" xr:uid="{00000000-0005-0000-0000-000094470000}"/>
    <cellStyle name="Entrée 4 2 2 2 7" xfId="9266" xr:uid="{00000000-0005-0000-0000-000095470000}"/>
    <cellStyle name="Entrée 4 2 2 2 7 2" xfId="29727" xr:uid="{00000000-0005-0000-0000-000096470000}"/>
    <cellStyle name="Entrée 4 2 2 2 8" xfId="9267" xr:uid="{00000000-0005-0000-0000-000097470000}"/>
    <cellStyle name="Entrée 4 2 2 2 8 2" xfId="29728" xr:uid="{00000000-0005-0000-0000-000098470000}"/>
    <cellStyle name="Entrée 4 2 2 2 9" xfId="9268" xr:uid="{00000000-0005-0000-0000-000099470000}"/>
    <cellStyle name="Entrée 4 2 2 2 9 2" xfId="29729" xr:uid="{00000000-0005-0000-0000-00009A470000}"/>
    <cellStyle name="Entrée 4 2 2 3" xfId="9269" xr:uid="{00000000-0005-0000-0000-00009B470000}"/>
    <cellStyle name="Entrée 4 2 2 3 10" xfId="9270" xr:uid="{00000000-0005-0000-0000-00009C470000}"/>
    <cellStyle name="Entrée 4 2 2 3 10 2" xfId="29731" xr:uid="{00000000-0005-0000-0000-00009D470000}"/>
    <cellStyle name="Entrée 4 2 2 3 11" xfId="29730" xr:uid="{00000000-0005-0000-0000-00009E470000}"/>
    <cellStyle name="Entrée 4 2 2 3 2" xfId="9271" xr:uid="{00000000-0005-0000-0000-00009F470000}"/>
    <cellStyle name="Entrée 4 2 2 3 2 2" xfId="9272" xr:uid="{00000000-0005-0000-0000-0000A0470000}"/>
    <cellStyle name="Entrée 4 2 2 3 2 2 2" xfId="29733" xr:uid="{00000000-0005-0000-0000-0000A1470000}"/>
    <cellStyle name="Entrée 4 2 2 3 2 3" xfId="9273" xr:uid="{00000000-0005-0000-0000-0000A2470000}"/>
    <cellStyle name="Entrée 4 2 2 3 2 3 2" xfId="29734" xr:uid="{00000000-0005-0000-0000-0000A3470000}"/>
    <cellStyle name="Entrée 4 2 2 3 2 4" xfId="9274" xr:uid="{00000000-0005-0000-0000-0000A4470000}"/>
    <cellStyle name="Entrée 4 2 2 3 2 4 2" xfId="29735" xr:uid="{00000000-0005-0000-0000-0000A5470000}"/>
    <cellStyle name="Entrée 4 2 2 3 2 5" xfId="9275" xr:uid="{00000000-0005-0000-0000-0000A6470000}"/>
    <cellStyle name="Entrée 4 2 2 3 2 5 2" xfId="29736" xr:uid="{00000000-0005-0000-0000-0000A7470000}"/>
    <cellStyle name="Entrée 4 2 2 3 2 6" xfId="9276" xr:uid="{00000000-0005-0000-0000-0000A8470000}"/>
    <cellStyle name="Entrée 4 2 2 3 2 6 2" xfId="29737" xr:uid="{00000000-0005-0000-0000-0000A9470000}"/>
    <cellStyle name="Entrée 4 2 2 3 2 7" xfId="9277" xr:uid="{00000000-0005-0000-0000-0000AA470000}"/>
    <cellStyle name="Entrée 4 2 2 3 2 7 2" xfId="29738" xr:uid="{00000000-0005-0000-0000-0000AB470000}"/>
    <cellStyle name="Entrée 4 2 2 3 2 8" xfId="9278" xr:uid="{00000000-0005-0000-0000-0000AC470000}"/>
    <cellStyle name="Entrée 4 2 2 3 2 8 2" xfId="29739" xr:uid="{00000000-0005-0000-0000-0000AD470000}"/>
    <cellStyle name="Entrée 4 2 2 3 2 9" xfId="29732" xr:uid="{00000000-0005-0000-0000-0000AE470000}"/>
    <cellStyle name="Entrée 4 2 2 3 3" xfId="9279" xr:uid="{00000000-0005-0000-0000-0000AF470000}"/>
    <cellStyle name="Entrée 4 2 2 3 3 2" xfId="9280" xr:uid="{00000000-0005-0000-0000-0000B0470000}"/>
    <cellStyle name="Entrée 4 2 2 3 3 2 2" xfId="29741" xr:uid="{00000000-0005-0000-0000-0000B1470000}"/>
    <cellStyle name="Entrée 4 2 2 3 3 3" xfId="9281" xr:uid="{00000000-0005-0000-0000-0000B2470000}"/>
    <cellStyle name="Entrée 4 2 2 3 3 3 2" xfId="29742" xr:uid="{00000000-0005-0000-0000-0000B3470000}"/>
    <cellStyle name="Entrée 4 2 2 3 3 4" xfId="9282" xr:uid="{00000000-0005-0000-0000-0000B4470000}"/>
    <cellStyle name="Entrée 4 2 2 3 3 4 2" xfId="29743" xr:uid="{00000000-0005-0000-0000-0000B5470000}"/>
    <cellStyle name="Entrée 4 2 2 3 3 5" xfId="9283" xr:uid="{00000000-0005-0000-0000-0000B6470000}"/>
    <cellStyle name="Entrée 4 2 2 3 3 5 2" xfId="29744" xr:uid="{00000000-0005-0000-0000-0000B7470000}"/>
    <cellStyle name="Entrée 4 2 2 3 3 6" xfId="9284" xr:uid="{00000000-0005-0000-0000-0000B8470000}"/>
    <cellStyle name="Entrée 4 2 2 3 3 6 2" xfId="29745" xr:uid="{00000000-0005-0000-0000-0000B9470000}"/>
    <cellStyle name="Entrée 4 2 2 3 3 7" xfId="9285" xr:uid="{00000000-0005-0000-0000-0000BA470000}"/>
    <cellStyle name="Entrée 4 2 2 3 3 7 2" xfId="29746" xr:uid="{00000000-0005-0000-0000-0000BB470000}"/>
    <cellStyle name="Entrée 4 2 2 3 3 8" xfId="29740" xr:uid="{00000000-0005-0000-0000-0000BC470000}"/>
    <cellStyle name="Entrée 4 2 2 3 4" xfId="9286" xr:uid="{00000000-0005-0000-0000-0000BD470000}"/>
    <cellStyle name="Entrée 4 2 2 3 4 2" xfId="9287" xr:uid="{00000000-0005-0000-0000-0000BE470000}"/>
    <cellStyle name="Entrée 4 2 2 3 4 2 2" xfId="29748" xr:uid="{00000000-0005-0000-0000-0000BF470000}"/>
    <cellStyle name="Entrée 4 2 2 3 4 3" xfId="29747" xr:uid="{00000000-0005-0000-0000-0000C0470000}"/>
    <cellStyle name="Entrée 4 2 2 3 5" xfId="9288" xr:uid="{00000000-0005-0000-0000-0000C1470000}"/>
    <cellStyle name="Entrée 4 2 2 3 5 2" xfId="29749" xr:uid="{00000000-0005-0000-0000-0000C2470000}"/>
    <cellStyle name="Entrée 4 2 2 3 6" xfId="9289" xr:uid="{00000000-0005-0000-0000-0000C3470000}"/>
    <cellStyle name="Entrée 4 2 2 3 6 2" xfId="29750" xr:uid="{00000000-0005-0000-0000-0000C4470000}"/>
    <cellStyle name="Entrée 4 2 2 3 7" xfId="9290" xr:uid="{00000000-0005-0000-0000-0000C5470000}"/>
    <cellStyle name="Entrée 4 2 2 3 7 2" xfId="29751" xr:uid="{00000000-0005-0000-0000-0000C6470000}"/>
    <cellStyle name="Entrée 4 2 2 3 8" xfId="9291" xr:uid="{00000000-0005-0000-0000-0000C7470000}"/>
    <cellStyle name="Entrée 4 2 2 3 8 2" xfId="29752" xr:uid="{00000000-0005-0000-0000-0000C8470000}"/>
    <cellStyle name="Entrée 4 2 2 3 9" xfId="9292" xr:uid="{00000000-0005-0000-0000-0000C9470000}"/>
    <cellStyle name="Entrée 4 2 2 3 9 2" xfId="29753" xr:uid="{00000000-0005-0000-0000-0000CA470000}"/>
    <cellStyle name="Entrée 4 2 2 4" xfId="9293" xr:uid="{00000000-0005-0000-0000-0000CB470000}"/>
    <cellStyle name="Entrée 4 2 2 4 10" xfId="9294" xr:uid="{00000000-0005-0000-0000-0000CC470000}"/>
    <cellStyle name="Entrée 4 2 2 4 10 2" xfId="29755" xr:uid="{00000000-0005-0000-0000-0000CD470000}"/>
    <cellStyle name="Entrée 4 2 2 4 11" xfId="29754" xr:uid="{00000000-0005-0000-0000-0000CE470000}"/>
    <cellStyle name="Entrée 4 2 2 4 2" xfId="9295" xr:uid="{00000000-0005-0000-0000-0000CF470000}"/>
    <cellStyle name="Entrée 4 2 2 4 2 2" xfId="9296" xr:uid="{00000000-0005-0000-0000-0000D0470000}"/>
    <cellStyle name="Entrée 4 2 2 4 2 2 2" xfId="29757" xr:uid="{00000000-0005-0000-0000-0000D1470000}"/>
    <cellStyle name="Entrée 4 2 2 4 2 3" xfId="9297" xr:uid="{00000000-0005-0000-0000-0000D2470000}"/>
    <cellStyle name="Entrée 4 2 2 4 2 3 2" xfId="29758" xr:uid="{00000000-0005-0000-0000-0000D3470000}"/>
    <cellStyle name="Entrée 4 2 2 4 2 4" xfId="9298" xr:uid="{00000000-0005-0000-0000-0000D4470000}"/>
    <cellStyle name="Entrée 4 2 2 4 2 4 2" xfId="29759" xr:uid="{00000000-0005-0000-0000-0000D5470000}"/>
    <cellStyle name="Entrée 4 2 2 4 2 5" xfId="9299" xr:uid="{00000000-0005-0000-0000-0000D6470000}"/>
    <cellStyle name="Entrée 4 2 2 4 2 5 2" xfId="29760" xr:uid="{00000000-0005-0000-0000-0000D7470000}"/>
    <cellStyle name="Entrée 4 2 2 4 2 6" xfId="9300" xr:uid="{00000000-0005-0000-0000-0000D8470000}"/>
    <cellStyle name="Entrée 4 2 2 4 2 6 2" xfId="29761" xr:uid="{00000000-0005-0000-0000-0000D9470000}"/>
    <cellStyle name="Entrée 4 2 2 4 2 7" xfId="9301" xr:uid="{00000000-0005-0000-0000-0000DA470000}"/>
    <cellStyle name="Entrée 4 2 2 4 2 7 2" xfId="29762" xr:uid="{00000000-0005-0000-0000-0000DB470000}"/>
    <cellStyle name="Entrée 4 2 2 4 2 8" xfId="9302" xr:uid="{00000000-0005-0000-0000-0000DC470000}"/>
    <cellStyle name="Entrée 4 2 2 4 2 8 2" xfId="29763" xr:uid="{00000000-0005-0000-0000-0000DD470000}"/>
    <cellStyle name="Entrée 4 2 2 4 2 9" xfId="29756" xr:uid="{00000000-0005-0000-0000-0000DE470000}"/>
    <cellStyle name="Entrée 4 2 2 4 3" xfId="9303" xr:uid="{00000000-0005-0000-0000-0000DF470000}"/>
    <cellStyle name="Entrée 4 2 2 4 3 2" xfId="9304" xr:uid="{00000000-0005-0000-0000-0000E0470000}"/>
    <cellStyle name="Entrée 4 2 2 4 3 2 2" xfId="29765" xr:uid="{00000000-0005-0000-0000-0000E1470000}"/>
    <cellStyle name="Entrée 4 2 2 4 3 3" xfId="9305" xr:uid="{00000000-0005-0000-0000-0000E2470000}"/>
    <cellStyle name="Entrée 4 2 2 4 3 3 2" xfId="29766" xr:uid="{00000000-0005-0000-0000-0000E3470000}"/>
    <cellStyle name="Entrée 4 2 2 4 3 4" xfId="9306" xr:uid="{00000000-0005-0000-0000-0000E4470000}"/>
    <cellStyle name="Entrée 4 2 2 4 3 4 2" xfId="29767" xr:uid="{00000000-0005-0000-0000-0000E5470000}"/>
    <cellStyle name="Entrée 4 2 2 4 3 5" xfId="9307" xr:uid="{00000000-0005-0000-0000-0000E6470000}"/>
    <cellStyle name="Entrée 4 2 2 4 3 5 2" xfId="29768" xr:uid="{00000000-0005-0000-0000-0000E7470000}"/>
    <cellStyle name="Entrée 4 2 2 4 3 6" xfId="9308" xr:uid="{00000000-0005-0000-0000-0000E8470000}"/>
    <cellStyle name="Entrée 4 2 2 4 3 6 2" xfId="29769" xr:uid="{00000000-0005-0000-0000-0000E9470000}"/>
    <cellStyle name="Entrée 4 2 2 4 3 7" xfId="9309" xr:uid="{00000000-0005-0000-0000-0000EA470000}"/>
    <cellStyle name="Entrée 4 2 2 4 3 7 2" xfId="29770" xr:uid="{00000000-0005-0000-0000-0000EB470000}"/>
    <cellStyle name="Entrée 4 2 2 4 3 8" xfId="29764" xr:uid="{00000000-0005-0000-0000-0000EC470000}"/>
    <cellStyle name="Entrée 4 2 2 4 4" xfId="9310" xr:uid="{00000000-0005-0000-0000-0000ED470000}"/>
    <cellStyle name="Entrée 4 2 2 4 4 2" xfId="9311" xr:uid="{00000000-0005-0000-0000-0000EE470000}"/>
    <cellStyle name="Entrée 4 2 2 4 4 2 2" xfId="29772" xr:uid="{00000000-0005-0000-0000-0000EF470000}"/>
    <cellStyle name="Entrée 4 2 2 4 4 3" xfId="29771" xr:uid="{00000000-0005-0000-0000-0000F0470000}"/>
    <cellStyle name="Entrée 4 2 2 4 5" xfId="9312" xr:uid="{00000000-0005-0000-0000-0000F1470000}"/>
    <cellStyle name="Entrée 4 2 2 4 5 2" xfId="29773" xr:uid="{00000000-0005-0000-0000-0000F2470000}"/>
    <cellStyle name="Entrée 4 2 2 4 6" xfId="9313" xr:uid="{00000000-0005-0000-0000-0000F3470000}"/>
    <cellStyle name="Entrée 4 2 2 4 6 2" xfId="29774" xr:uid="{00000000-0005-0000-0000-0000F4470000}"/>
    <cellStyle name="Entrée 4 2 2 4 7" xfId="9314" xr:uid="{00000000-0005-0000-0000-0000F5470000}"/>
    <cellStyle name="Entrée 4 2 2 4 7 2" xfId="29775" xr:uid="{00000000-0005-0000-0000-0000F6470000}"/>
    <cellStyle name="Entrée 4 2 2 4 8" xfId="9315" xr:uid="{00000000-0005-0000-0000-0000F7470000}"/>
    <cellStyle name="Entrée 4 2 2 4 8 2" xfId="29776" xr:uid="{00000000-0005-0000-0000-0000F8470000}"/>
    <cellStyle name="Entrée 4 2 2 4 9" xfId="9316" xr:uid="{00000000-0005-0000-0000-0000F9470000}"/>
    <cellStyle name="Entrée 4 2 2 4 9 2" xfId="29777" xr:uid="{00000000-0005-0000-0000-0000FA470000}"/>
    <cellStyle name="Entrée 4 2 2 5" xfId="9317" xr:uid="{00000000-0005-0000-0000-0000FB470000}"/>
    <cellStyle name="Entrée 4 2 2 5 2" xfId="9318" xr:uid="{00000000-0005-0000-0000-0000FC470000}"/>
    <cellStyle name="Entrée 4 2 2 5 2 2" xfId="29779" xr:uid="{00000000-0005-0000-0000-0000FD470000}"/>
    <cellStyle name="Entrée 4 2 2 5 3" xfId="9319" xr:uid="{00000000-0005-0000-0000-0000FE470000}"/>
    <cellStyle name="Entrée 4 2 2 5 3 2" xfId="29780" xr:uid="{00000000-0005-0000-0000-0000FF470000}"/>
    <cellStyle name="Entrée 4 2 2 5 4" xfId="9320" xr:uid="{00000000-0005-0000-0000-000000480000}"/>
    <cellStyle name="Entrée 4 2 2 5 4 2" xfId="29781" xr:uid="{00000000-0005-0000-0000-000001480000}"/>
    <cellStyle name="Entrée 4 2 2 5 5" xfId="9321" xr:uid="{00000000-0005-0000-0000-000002480000}"/>
    <cellStyle name="Entrée 4 2 2 5 5 2" xfId="29782" xr:uid="{00000000-0005-0000-0000-000003480000}"/>
    <cellStyle name="Entrée 4 2 2 5 6" xfId="9322" xr:uid="{00000000-0005-0000-0000-000004480000}"/>
    <cellStyle name="Entrée 4 2 2 5 6 2" xfId="29783" xr:uid="{00000000-0005-0000-0000-000005480000}"/>
    <cellStyle name="Entrée 4 2 2 5 7" xfId="9323" xr:uid="{00000000-0005-0000-0000-000006480000}"/>
    <cellStyle name="Entrée 4 2 2 5 7 2" xfId="29784" xr:uid="{00000000-0005-0000-0000-000007480000}"/>
    <cellStyle name="Entrée 4 2 2 5 8" xfId="9324" xr:uid="{00000000-0005-0000-0000-000008480000}"/>
    <cellStyle name="Entrée 4 2 2 5 8 2" xfId="29785" xr:uid="{00000000-0005-0000-0000-000009480000}"/>
    <cellStyle name="Entrée 4 2 2 5 9" xfId="29778" xr:uid="{00000000-0005-0000-0000-00000A480000}"/>
    <cellStyle name="Entrée 4 2 2 6" xfId="9325" xr:uid="{00000000-0005-0000-0000-00000B480000}"/>
    <cellStyle name="Entrée 4 2 2 6 2" xfId="9326" xr:uid="{00000000-0005-0000-0000-00000C480000}"/>
    <cellStyle name="Entrée 4 2 2 6 2 2" xfId="29787" xr:uid="{00000000-0005-0000-0000-00000D480000}"/>
    <cellStyle name="Entrée 4 2 2 6 3" xfId="9327" xr:uid="{00000000-0005-0000-0000-00000E480000}"/>
    <cellStyle name="Entrée 4 2 2 6 3 2" xfId="29788" xr:uid="{00000000-0005-0000-0000-00000F480000}"/>
    <cellStyle name="Entrée 4 2 2 6 4" xfId="9328" xr:uid="{00000000-0005-0000-0000-000010480000}"/>
    <cellStyle name="Entrée 4 2 2 6 4 2" xfId="29789" xr:uid="{00000000-0005-0000-0000-000011480000}"/>
    <cellStyle name="Entrée 4 2 2 6 5" xfId="9329" xr:uid="{00000000-0005-0000-0000-000012480000}"/>
    <cellStyle name="Entrée 4 2 2 6 5 2" xfId="29790" xr:uid="{00000000-0005-0000-0000-000013480000}"/>
    <cellStyle name="Entrée 4 2 2 6 6" xfId="9330" xr:uid="{00000000-0005-0000-0000-000014480000}"/>
    <cellStyle name="Entrée 4 2 2 6 6 2" xfId="29791" xr:uid="{00000000-0005-0000-0000-000015480000}"/>
    <cellStyle name="Entrée 4 2 2 6 7" xfId="9331" xr:uid="{00000000-0005-0000-0000-000016480000}"/>
    <cellStyle name="Entrée 4 2 2 6 7 2" xfId="29792" xr:uid="{00000000-0005-0000-0000-000017480000}"/>
    <cellStyle name="Entrée 4 2 2 6 8" xfId="29786" xr:uid="{00000000-0005-0000-0000-000018480000}"/>
    <cellStyle name="Entrée 4 2 2 7" xfId="9332" xr:uid="{00000000-0005-0000-0000-000019480000}"/>
    <cellStyle name="Entrée 4 2 2 7 2" xfId="9333" xr:uid="{00000000-0005-0000-0000-00001A480000}"/>
    <cellStyle name="Entrée 4 2 2 7 2 2" xfId="29794" xr:uid="{00000000-0005-0000-0000-00001B480000}"/>
    <cellStyle name="Entrée 4 2 2 7 3" xfId="29793" xr:uid="{00000000-0005-0000-0000-00001C480000}"/>
    <cellStyle name="Entrée 4 2 2 8" xfId="9334" xr:uid="{00000000-0005-0000-0000-00001D480000}"/>
    <cellStyle name="Entrée 4 2 2 8 2" xfId="29795" xr:uid="{00000000-0005-0000-0000-00001E480000}"/>
    <cellStyle name="Entrée 4 2 2 9" xfId="9335" xr:uid="{00000000-0005-0000-0000-00001F480000}"/>
    <cellStyle name="Entrée 4 2 2 9 2" xfId="29796" xr:uid="{00000000-0005-0000-0000-000020480000}"/>
    <cellStyle name="Entrée 4 2 20" xfId="9336" xr:uid="{00000000-0005-0000-0000-000021480000}"/>
    <cellStyle name="Entrée 4 2 20 2" xfId="29797" xr:uid="{00000000-0005-0000-0000-000022480000}"/>
    <cellStyle name="Entrée 4 2 21" xfId="9337" xr:uid="{00000000-0005-0000-0000-000023480000}"/>
    <cellStyle name="Entrée 4 2 21 2" xfId="29798" xr:uid="{00000000-0005-0000-0000-000024480000}"/>
    <cellStyle name="Entrée 4 2 22" xfId="9338" xr:uid="{00000000-0005-0000-0000-000025480000}"/>
    <cellStyle name="Entrée 4 2 22 2" xfId="29799" xr:uid="{00000000-0005-0000-0000-000026480000}"/>
    <cellStyle name="Entrée 4 2 23" xfId="9339" xr:uid="{00000000-0005-0000-0000-000027480000}"/>
    <cellStyle name="Entrée 4 2 23 2" xfId="29800" xr:uid="{00000000-0005-0000-0000-000028480000}"/>
    <cellStyle name="Entrée 4 2 24" xfId="9340" xr:uid="{00000000-0005-0000-0000-000029480000}"/>
    <cellStyle name="Entrée 4 2 24 2" xfId="29801" xr:uid="{00000000-0005-0000-0000-00002A480000}"/>
    <cellStyle name="Entrée 4 2 25" xfId="20512" xr:uid="{00000000-0005-0000-0000-00002B480000}"/>
    <cellStyle name="Entrée 4 2 3" xfId="9341" xr:uid="{00000000-0005-0000-0000-00002C480000}"/>
    <cellStyle name="Entrée 4 2 3 10" xfId="9342" xr:uid="{00000000-0005-0000-0000-00002D480000}"/>
    <cellStyle name="Entrée 4 2 3 10 2" xfId="29803" xr:uid="{00000000-0005-0000-0000-00002E480000}"/>
    <cellStyle name="Entrée 4 2 3 11" xfId="29802" xr:uid="{00000000-0005-0000-0000-00002F480000}"/>
    <cellStyle name="Entrée 4 2 3 2" xfId="9343" xr:uid="{00000000-0005-0000-0000-000030480000}"/>
    <cellStyle name="Entrée 4 2 3 2 2" xfId="9344" xr:uid="{00000000-0005-0000-0000-000031480000}"/>
    <cellStyle name="Entrée 4 2 3 2 2 2" xfId="29805" xr:uid="{00000000-0005-0000-0000-000032480000}"/>
    <cellStyle name="Entrée 4 2 3 2 3" xfId="9345" xr:uid="{00000000-0005-0000-0000-000033480000}"/>
    <cellStyle name="Entrée 4 2 3 2 3 2" xfId="29806" xr:uid="{00000000-0005-0000-0000-000034480000}"/>
    <cellStyle name="Entrée 4 2 3 2 4" xfId="9346" xr:uid="{00000000-0005-0000-0000-000035480000}"/>
    <cellStyle name="Entrée 4 2 3 2 4 2" xfId="29807" xr:uid="{00000000-0005-0000-0000-000036480000}"/>
    <cellStyle name="Entrée 4 2 3 2 5" xfId="9347" xr:uid="{00000000-0005-0000-0000-000037480000}"/>
    <cellStyle name="Entrée 4 2 3 2 5 2" xfId="29808" xr:uid="{00000000-0005-0000-0000-000038480000}"/>
    <cellStyle name="Entrée 4 2 3 2 6" xfId="9348" xr:uid="{00000000-0005-0000-0000-000039480000}"/>
    <cellStyle name="Entrée 4 2 3 2 6 2" xfId="29809" xr:uid="{00000000-0005-0000-0000-00003A480000}"/>
    <cellStyle name="Entrée 4 2 3 2 7" xfId="9349" xr:uid="{00000000-0005-0000-0000-00003B480000}"/>
    <cellStyle name="Entrée 4 2 3 2 7 2" xfId="29810" xr:uid="{00000000-0005-0000-0000-00003C480000}"/>
    <cellStyle name="Entrée 4 2 3 2 8" xfId="9350" xr:uid="{00000000-0005-0000-0000-00003D480000}"/>
    <cellStyle name="Entrée 4 2 3 2 8 2" xfId="29811" xr:uid="{00000000-0005-0000-0000-00003E480000}"/>
    <cellStyle name="Entrée 4 2 3 2 9" xfId="29804" xr:uid="{00000000-0005-0000-0000-00003F480000}"/>
    <cellStyle name="Entrée 4 2 3 3" xfId="9351" xr:uid="{00000000-0005-0000-0000-000040480000}"/>
    <cellStyle name="Entrée 4 2 3 3 2" xfId="9352" xr:uid="{00000000-0005-0000-0000-000041480000}"/>
    <cellStyle name="Entrée 4 2 3 3 2 2" xfId="29813" xr:uid="{00000000-0005-0000-0000-000042480000}"/>
    <cellStyle name="Entrée 4 2 3 3 3" xfId="9353" xr:uid="{00000000-0005-0000-0000-000043480000}"/>
    <cellStyle name="Entrée 4 2 3 3 3 2" xfId="29814" xr:uid="{00000000-0005-0000-0000-000044480000}"/>
    <cellStyle name="Entrée 4 2 3 3 4" xfId="9354" xr:uid="{00000000-0005-0000-0000-000045480000}"/>
    <cellStyle name="Entrée 4 2 3 3 4 2" xfId="29815" xr:uid="{00000000-0005-0000-0000-000046480000}"/>
    <cellStyle name="Entrée 4 2 3 3 5" xfId="9355" xr:uid="{00000000-0005-0000-0000-000047480000}"/>
    <cellStyle name="Entrée 4 2 3 3 5 2" xfId="29816" xr:uid="{00000000-0005-0000-0000-000048480000}"/>
    <cellStyle name="Entrée 4 2 3 3 6" xfId="9356" xr:uid="{00000000-0005-0000-0000-000049480000}"/>
    <cellStyle name="Entrée 4 2 3 3 6 2" xfId="29817" xr:uid="{00000000-0005-0000-0000-00004A480000}"/>
    <cellStyle name="Entrée 4 2 3 3 7" xfId="9357" xr:uid="{00000000-0005-0000-0000-00004B480000}"/>
    <cellStyle name="Entrée 4 2 3 3 7 2" xfId="29818" xr:uid="{00000000-0005-0000-0000-00004C480000}"/>
    <cellStyle name="Entrée 4 2 3 3 8" xfId="29812" xr:uid="{00000000-0005-0000-0000-00004D480000}"/>
    <cellStyle name="Entrée 4 2 3 4" xfId="9358" xr:uid="{00000000-0005-0000-0000-00004E480000}"/>
    <cellStyle name="Entrée 4 2 3 4 2" xfId="9359" xr:uid="{00000000-0005-0000-0000-00004F480000}"/>
    <cellStyle name="Entrée 4 2 3 4 2 2" xfId="29820" xr:uid="{00000000-0005-0000-0000-000050480000}"/>
    <cellStyle name="Entrée 4 2 3 4 3" xfId="29819" xr:uid="{00000000-0005-0000-0000-000051480000}"/>
    <cellStyle name="Entrée 4 2 3 5" xfId="9360" xr:uid="{00000000-0005-0000-0000-000052480000}"/>
    <cellStyle name="Entrée 4 2 3 5 2" xfId="29821" xr:uid="{00000000-0005-0000-0000-000053480000}"/>
    <cellStyle name="Entrée 4 2 3 6" xfId="9361" xr:uid="{00000000-0005-0000-0000-000054480000}"/>
    <cellStyle name="Entrée 4 2 3 6 2" xfId="29822" xr:uid="{00000000-0005-0000-0000-000055480000}"/>
    <cellStyle name="Entrée 4 2 3 7" xfId="9362" xr:uid="{00000000-0005-0000-0000-000056480000}"/>
    <cellStyle name="Entrée 4 2 3 7 2" xfId="29823" xr:uid="{00000000-0005-0000-0000-000057480000}"/>
    <cellStyle name="Entrée 4 2 3 8" xfId="9363" xr:uid="{00000000-0005-0000-0000-000058480000}"/>
    <cellStyle name="Entrée 4 2 3 8 2" xfId="29824" xr:uid="{00000000-0005-0000-0000-000059480000}"/>
    <cellStyle name="Entrée 4 2 3 9" xfId="9364" xr:uid="{00000000-0005-0000-0000-00005A480000}"/>
    <cellStyle name="Entrée 4 2 3 9 2" xfId="29825" xr:uid="{00000000-0005-0000-0000-00005B480000}"/>
    <cellStyle name="Entrée 4 2 4" xfId="9365" xr:uid="{00000000-0005-0000-0000-00005C480000}"/>
    <cellStyle name="Entrée 4 2 4 10" xfId="9366" xr:uid="{00000000-0005-0000-0000-00005D480000}"/>
    <cellStyle name="Entrée 4 2 4 10 2" xfId="29827" xr:uid="{00000000-0005-0000-0000-00005E480000}"/>
    <cellStyle name="Entrée 4 2 4 11" xfId="29826" xr:uid="{00000000-0005-0000-0000-00005F480000}"/>
    <cellStyle name="Entrée 4 2 4 2" xfId="9367" xr:uid="{00000000-0005-0000-0000-000060480000}"/>
    <cellStyle name="Entrée 4 2 4 2 2" xfId="9368" xr:uid="{00000000-0005-0000-0000-000061480000}"/>
    <cellStyle name="Entrée 4 2 4 2 2 2" xfId="29829" xr:uid="{00000000-0005-0000-0000-000062480000}"/>
    <cellStyle name="Entrée 4 2 4 2 3" xfId="9369" xr:uid="{00000000-0005-0000-0000-000063480000}"/>
    <cellStyle name="Entrée 4 2 4 2 3 2" xfId="29830" xr:uid="{00000000-0005-0000-0000-000064480000}"/>
    <cellStyle name="Entrée 4 2 4 2 4" xfId="9370" xr:uid="{00000000-0005-0000-0000-000065480000}"/>
    <cellStyle name="Entrée 4 2 4 2 4 2" xfId="29831" xr:uid="{00000000-0005-0000-0000-000066480000}"/>
    <cellStyle name="Entrée 4 2 4 2 5" xfId="9371" xr:uid="{00000000-0005-0000-0000-000067480000}"/>
    <cellStyle name="Entrée 4 2 4 2 5 2" xfId="29832" xr:uid="{00000000-0005-0000-0000-000068480000}"/>
    <cellStyle name="Entrée 4 2 4 2 6" xfId="9372" xr:uid="{00000000-0005-0000-0000-000069480000}"/>
    <cellStyle name="Entrée 4 2 4 2 6 2" xfId="29833" xr:uid="{00000000-0005-0000-0000-00006A480000}"/>
    <cellStyle name="Entrée 4 2 4 2 7" xfId="9373" xr:uid="{00000000-0005-0000-0000-00006B480000}"/>
    <cellStyle name="Entrée 4 2 4 2 7 2" xfId="29834" xr:uid="{00000000-0005-0000-0000-00006C480000}"/>
    <cellStyle name="Entrée 4 2 4 2 8" xfId="9374" xr:uid="{00000000-0005-0000-0000-00006D480000}"/>
    <cellStyle name="Entrée 4 2 4 2 8 2" xfId="29835" xr:uid="{00000000-0005-0000-0000-00006E480000}"/>
    <cellStyle name="Entrée 4 2 4 2 9" xfId="29828" xr:uid="{00000000-0005-0000-0000-00006F480000}"/>
    <cellStyle name="Entrée 4 2 4 3" xfId="9375" xr:uid="{00000000-0005-0000-0000-000070480000}"/>
    <cellStyle name="Entrée 4 2 4 3 2" xfId="9376" xr:uid="{00000000-0005-0000-0000-000071480000}"/>
    <cellStyle name="Entrée 4 2 4 3 2 2" xfId="29837" xr:uid="{00000000-0005-0000-0000-000072480000}"/>
    <cellStyle name="Entrée 4 2 4 3 3" xfId="9377" xr:uid="{00000000-0005-0000-0000-000073480000}"/>
    <cellStyle name="Entrée 4 2 4 3 3 2" xfId="29838" xr:uid="{00000000-0005-0000-0000-000074480000}"/>
    <cellStyle name="Entrée 4 2 4 3 4" xfId="9378" xr:uid="{00000000-0005-0000-0000-000075480000}"/>
    <cellStyle name="Entrée 4 2 4 3 4 2" xfId="29839" xr:uid="{00000000-0005-0000-0000-000076480000}"/>
    <cellStyle name="Entrée 4 2 4 3 5" xfId="9379" xr:uid="{00000000-0005-0000-0000-000077480000}"/>
    <cellStyle name="Entrée 4 2 4 3 5 2" xfId="29840" xr:uid="{00000000-0005-0000-0000-000078480000}"/>
    <cellStyle name="Entrée 4 2 4 3 6" xfId="9380" xr:uid="{00000000-0005-0000-0000-000079480000}"/>
    <cellStyle name="Entrée 4 2 4 3 6 2" xfId="29841" xr:uid="{00000000-0005-0000-0000-00007A480000}"/>
    <cellStyle name="Entrée 4 2 4 3 7" xfId="9381" xr:uid="{00000000-0005-0000-0000-00007B480000}"/>
    <cellStyle name="Entrée 4 2 4 3 7 2" xfId="29842" xr:uid="{00000000-0005-0000-0000-00007C480000}"/>
    <cellStyle name="Entrée 4 2 4 3 8" xfId="29836" xr:uid="{00000000-0005-0000-0000-00007D480000}"/>
    <cellStyle name="Entrée 4 2 4 4" xfId="9382" xr:uid="{00000000-0005-0000-0000-00007E480000}"/>
    <cellStyle name="Entrée 4 2 4 4 2" xfId="9383" xr:uid="{00000000-0005-0000-0000-00007F480000}"/>
    <cellStyle name="Entrée 4 2 4 4 2 2" xfId="29844" xr:uid="{00000000-0005-0000-0000-000080480000}"/>
    <cellStyle name="Entrée 4 2 4 4 3" xfId="29843" xr:uid="{00000000-0005-0000-0000-000081480000}"/>
    <cellStyle name="Entrée 4 2 4 5" xfId="9384" xr:uid="{00000000-0005-0000-0000-000082480000}"/>
    <cellStyle name="Entrée 4 2 4 5 2" xfId="29845" xr:uid="{00000000-0005-0000-0000-000083480000}"/>
    <cellStyle name="Entrée 4 2 4 6" xfId="9385" xr:uid="{00000000-0005-0000-0000-000084480000}"/>
    <cellStyle name="Entrée 4 2 4 6 2" xfId="29846" xr:uid="{00000000-0005-0000-0000-000085480000}"/>
    <cellStyle name="Entrée 4 2 4 7" xfId="9386" xr:uid="{00000000-0005-0000-0000-000086480000}"/>
    <cellStyle name="Entrée 4 2 4 7 2" xfId="29847" xr:uid="{00000000-0005-0000-0000-000087480000}"/>
    <cellStyle name="Entrée 4 2 4 8" xfId="9387" xr:uid="{00000000-0005-0000-0000-000088480000}"/>
    <cellStyle name="Entrée 4 2 4 8 2" xfId="29848" xr:uid="{00000000-0005-0000-0000-000089480000}"/>
    <cellStyle name="Entrée 4 2 4 9" xfId="9388" xr:uid="{00000000-0005-0000-0000-00008A480000}"/>
    <cellStyle name="Entrée 4 2 4 9 2" xfId="29849" xr:uid="{00000000-0005-0000-0000-00008B480000}"/>
    <cellStyle name="Entrée 4 2 5" xfId="9389" xr:uid="{00000000-0005-0000-0000-00008C480000}"/>
    <cellStyle name="Entrée 4 2 5 10" xfId="9390" xr:uid="{00000000-0005-0000-0000-00008D480000}"/>
    <cellStyle name="Entrée 4 2 5 10 2" xfId="29851" xr:uid="{00000000-0005-0000-0000-00008E480000}"/>
    <cellStyle name="Entrée 4 2 5 11" xfId="29850" xr:uid="{00000000-0005-0000-0000-00008F480000}"/>
    <cellStyle name="Entrée 4 2 5 2" xfId="9391" xr:uid="{00000000-0005-0000-0000-000090480000}"/>
    <cellStyle name="Entrée 4 2 5 2 2" xfId="9392" xr:uid="{00000000-0005-0000-0000-000091480000}"/>
    <cellStyle name="Entrée 4 2 5 2 2 2" xfId="29853" xr:uid="{00000000-0005-0000-0000-000092480000}"/>
    <cellStyle name="Entrée 4 2 5 2 3" xfId="9393" xr:uid="{00000000-0005-0000-0000-000093480000}"/>
    <cellStyle name="Entrée 4 2 5 2 3 2" xfId="29854" xr:uid="{00000000-0005-0000-0000-000094480000}"/>
    <cellStyle name="Entrée 4 2 5 2 4" xfId="9394" xr:uid="{00000000-0005-0000-0000-000095480000}"/>
    <cellStyle name="Entrée 4 2 5 2 4 2" xfId="29855" xr:uid="{00000000-0005-0000-0000-000096480000}"/>
    <cellStyle name="Entrée 4 2 5 2 5" xfId="9395" xr:uid="{00000000-0005-0000-0000-000097480000}"/>
    <cellStyle name="Entrée 4 2 5 2 5 2" xfId="29856" xr:uid="{00000000-0005-0000-0000-000098480000}"/>
    <cellStyle name="Entrée 4 2 5 2 6" xfId="9396" xr:uid="{00000000-0005-0000-0000-000099480000}"/>
    <cellStyle name="Entrée 4 2 5 2 6 2" xfId="29857" xr:uid="{00000000-0005-0000-0000-00009A480000}"/>
    <cellStyle name="Entrée 4 2 5 2 7" xfId="9397" xr:uid="{00000000-0005-0000-0000-00009B480000}"/>
    <cellStyle name="Entrée 4 2 5 2 7 2" xfId="29858" xr:uid="{00000000-0005-0000-0000-00009C480000}"/>
    <cellStyle name="Entrée 4 2 5 2 8" xfId="9398" xr:uid="{00000000-0005-0000-0000-00009D480000}"/>
    <cellStyle name="Entrée 4 2 5 2 8 2" xfId="29859" xr:uid="{00000000-0005-0000-0000-00009E480000}"/>
    <cellStyle name="Entrée 4 2 5 2 9" xfId="29852" xr:uid="{00000000-0005-0000-0000-00009F480000}"/>
    <cellStyle name="Entrée 4 2 5 3" xfId="9399" xr:uid="{00000000-0005-0000-0000-0000A0480000}"/>
    <cellStyle name="Entrée 4 2 5 3 2" xfId="9400" xr:uid="{00000000-0005-0000-0000-0000A1480000}"/>
    <cellStyle name="Entrée 4 2 5 3 2 2" xfId="29861" xr:uid="{00000000-0005-0000-0000-0000A2480000}"/>
    <cellStyle name="Entrée 4 2 5 3 3" xfId="9401" xr:uid="{00000000-0005-0000-0000-0000A3480000}"/>
    <cellStyle name="Entrée 4 2 5 3 3 2" xfId="29862" xr:uid="{00000000-0005-0000-0000-0000A4480000}"/>
    <cellStyle name="Entrée 4 2 5 3 4" xfId="9402" xr:uid="{00000000-0005-0000-0000-0000A5480000}"/>
    <cellStyle name="Entrée 4 2 5 3 4 2" xfId="29863" xr:uid="{00000000-0005-0000-0000-0000A6480000}"/>
    <cellStyle name="Entrée 4 2 5 3 5" xfId="9403" xr:uid="{00000000-0005-0000-0000-0000A7480000}"/>
    <cellStyle name="Entrée 4 2 5 3 5 2" xfId="29864" xr:uid="{00000000-0005-0000-0000-0000A8480000}"/>
    <cellStyle name="Entrée 4 2 5 3 6" xfId="9404" xr:uid="{00000000-0005-0000-0000-0000A9480000}"/>
    <cellStyle name="Entrée 4 2 5 3 6 2" xfId="29865" xr:uid="{00000000-0005-0000-0000-0000AA480000}"/>
    <cellStyle name="Entrée 4 2 5 3 7" xfId="9405" xr:uid="{00000000-0005-0000-0000-0000AB480000}"/>
    <cellStyle name="Entrée 4 2 5 3 7 2" xfId="29866" xr:uid="{00000000-0005-0000-0000-0000AC480000}"/>
    <cellStyle name="Entrée 4 2 5 3 8" xfId="29860" xr:uid="{00000000-0005-0000-0000-0000AD480000}"/>
    <cellStyle name="Entrée 4 2 5 4" xfId="9406" xr:uid="{00000000-0005-0000-0000-0000AE480000}"/>
    <cellStyle name="Entrée 4 2 5 4 2" xfId="9407" xr:uid="{00000000-0005-0000-0000-0000AF480000}"/>
    <cellStyle name="Entrée 4 2 5 4 2 2" xfId="29868" xr:uid="{00000000-0005-0000-0000-0000B0480000}"/>
    <cellStyle name="Entrée 4 2 5 4 3" xfId="29867" xr:uid="{00000000-0005-0000-0000-0000B1480000}"/>
    <cellStyle name="Entrée 4 2 5 5" xfId="9408" xr:uid="{00000000-0005-0000-0000-0000B2480000}"/>
    <cellStyle name="Entrée 4 2 5 5 2" xfId="29869" xr:uid="{00000000-0005-0000-0000-0000B3480000}"/>
    <cellStyle name="Entrée 4 2 5 6" xfId="9409" xr:uid="{00000000-0005-0000-0000-0000B4480000}"/>
    <cellStyle name="Entrée 4 2 5 6 2" xfId="29870" xr:uid="{00000000-0005-0000-0000-0000B5480000}"/>
    <cellStyle name="Entrée 4 2 5 7" xfId="9410" xr:uid="{00000000-0005-0000-0000-0000B6480000}"/>
    <cellStyle name="Entrée 4 2 5 7 2" xfId="29871" xr:uid="{00000000-0005-0000-0000-0000B7480000}"/>
    <cellStyle name="Entrée 4 2 5 8" xfId="9411" xr:uid="{00000000-0005-0000-0000-0000B8480000}"/>
    <cellStyle name="Entrée 4 2 5 8 2" xfId="29872" xr:uid="{00000000-0005-0000-0000-0000B9480000}"/>
    <cellStyle name="Entrée 4 2 5 9" xfId="9412" xr:uid="{00000000-0005-0000-0000-0000BA480000}"/>
    <cellStyle name="Entrée 4 2 5 9 2" xfId="29873" xr:uid="{00000000-0005-0000-0000-0000BB480000}"/>
    <cellStyle name="Entrée 4 2 6" xfId="9413" xr:uid="{00000000-0005-0000-0000-0000BC480000}"/>
    <cellStyle name="Entrée 4 2 6 10" xfId="9414" xr:uid="{00000000-0005-0000-0000-0000BD480000}"/>
    <cellStyle name="Entrée 4 2 6 10 2" xfId="29875" xr:uid="{00000000-0005-0000-0000-0000BE480000}"/>
    <cellStyle name="Entrée 4 2 6 11" xfId="29874" xr:uid="{00000000-0005-0000-0000-0000BF480000}"/>
    <cellStyle name="Entrée 4 2 6 2" xfId="9415" xr:uid="{00000000-0005-0000-0000-0000C0480000}"/>
    <cellStyle name="Entrée 4 2 6 2 2" xfId="9416" xr:uid="{00000000-0005-0000-0000-0000C1480000}"/>
    <cellStyle name="Entrée 4 2 6 2 2 2" xfId="29877" xr:uid="{00000000-0005-0000-0000-0000C2480000}"/>
    <cellStyle name="Entrée 4 2 6 2 3" xfId="9417" xr:uid="{00000000-0005-0000-0000-0000C3480000}"/>
    <cellStyle name="Entrée 4 2 6 2 3 2" xfId="29878" xr:uid="{00000000-0005-0000-0000-0000C4480000}"/>
    <cellStyle name="Entrée 4 2 6 2 4" xfId="9418" xr:uid="{00000000-0005-0000-0000-0000C5480000}"/>
    <cellStyle name="Entrée 4 2 6 2 4 2" xfId="29879" xr:uid="{00000000-0005-0000-0000-0000C6480000}"/>
    <cellStyle name="Entrée 4 2 6 2 5" xfId="9419" xr:uid="{00000000-0005-0000-0000-0000C7480000}"/>
    <cellStyle name="Entrée 4 2 6 2 5 2" xfId="29880" xr:uid="{00000000-0005-0000-0000-0000C8480000}"/>
    <cellStyle name="Entrée 4 2 6 2 6" xfId="9420" xr:uid="{00000000-0005-0000-0000-0000C9480000}"/>
    <cellStyle name="Entrée 4 2 6 2 6 2" xfId="29881" xr:uid="{00000000-0005-0000-0000-0000CA480000}"/>
    <cellStyle name="Entrée 4 2 6 2 7" xfId="9421" xr:uid="{00000000-0005-0000-0000-0000CB480000}"/>
    <cellStyle name="Entrée 4 2 6 2 7 2" xfId="29882" xr:uid="{00000000-0005-0000-0000-0000CC480000}"/>
    <cellStyle name="Entrée 4 2 6 2 8" xfId="9422" xr:uid="{00000000-0005-0000-0000-0000CD480000}"/>
    <cellStyle name="Entrée 4 2 6 2 8 2" xfId="29883" xr:uid="{00000000-0005-0000-0000-0000CE480000}"/>
    <cellStyle name="Entrée 4 2 6 2 9" xfId="29876" xr:uid="{00000000-0005-0000-0000-0000CF480000}"/>
    <cellStyle name="Entrée 4 2 6 3" xfId="9423" xr:uid="{00000000-0005-0000-0000-0000D0480000}"/>
    <cellStyle name="Entrée 4 2 6 3 2" xfId="9424" xr:uid="{00000000-0005-0000-0000-0000D1480000}"/>
    <cellStyle name="Entrée 4 2 6 3 2 2" xfId="29885" xr:uid="{00000000-0005-0000-0000-0000D2480000}"/>
    <cellStyle name="Entrée 4 2 6 3 3" xfId="9425" xr:uid="{00000000-0005-0000-0000-0000D3480000}"/>
    <cellStyle name="Entrée 4 2 6 3 3 2" xfId="29886" xr:uid="{00000000-0005-0000-0000-0000D4480000}"/>
    <cellStyle name="Entrée 4 2 6 3 4" xfId="9426" xr:uid="{00000000-0005-0000-0000-0000D5480000}"/>
    <cellStyle name="Entrée 4 2 6 3 4 2" xfId="29887" xr:uid="{00000000-0005-0000-0000-0000D6480000}"/>
    <cellStyle name="Entrée 4 2 6 3 5" xfId="9427" xr:uid="{00000000-0005-0000-0000-0000D7480000}"/>
    <cellStyle name="Entrée 4 2 6 3 5 2" xfId="29888" xr:uid="{00000000-0005-0000-0000-0000D8480000}"/>
    <cellStyle name="Entrée 4 2 6 3 6" xfId="9428" xr:uid="{00000000-0005-0000-0000-0000D9480000}"/>
    <cellStyle name="Entrée 4 2 6 3 6 2" xfId="29889" xr:uid="{00000000-0005-0000-0000-0000DA480000}"/>
    <cellStyle name="Entrée 4 2 6 3 7" xfId="9429" xr:uid="{00000000-0005-0000-0000-0000DB480000}"/>
    <cellStyle name="Entrée 4 2 6 3 7 2" xfId="29890" xr:uid="{00000000-0005-0000-0000-0000DC480000}"/>
    <cellStyle name="Entrée 4 2 6 3 8" xfId="29884" xr:uid="{00000000-0005-0000-0000-0000DD480000}"/>
    <cellStyle name="Entrée 4 2 6 4" xfId="9430" xr:uid="{00000000-0005-0000-0000-0000DE480000}"/>
    <cellStyle name="Entrée 4 2 6 4 2" xfId="9431" xr:uid="{00000000-0005-0000-0000-0000DF480000}"/>
    <cellStyle name="Entrée 4 2 6 4 2 2" xfId="29892" xr:uid="{00000000-0005-0000-0000-0000E0480000}"/>
    <cellStyle name="Entrée 4 2 6 4 3" xfId="29891" xr:uid="{00000000-0005-0000-0000-0000E1480000}"/>
    <cellStyle name="Entrée 4 2 6 5" xfId="9432" xr:uid="{00000000-0005-0000-0000-0000E2480000}"/>
    <cellStyle name="Entrée 4 2 6 5 2" xfId="29893" xr:uid="{00000000-0005-0000-0000-0000E3480000}"/>
    <cellStyle name="Entrée 4 2 6 6" xfId="9433" xr:uid="{00000000-0005-0000-0000-0000E4480000}"/>
    <cellStyle name="Entrée 4 2 6 6 2" xfId="29894" xr:uid="{00000000-0005-0000-0000-0000E5480000}"/>
    <cellStyle name="Entrée 4 2 6 7" xfId="9434" xr:uid="{00000000-0005-0000-0000-0000E6480000}"/>
    <cellStyle name="Entrée 4 2 6 7 2" xfId="29895" xr:uid="{00000000-0005-0000-0000-0000E7480000}"/>
    <cellStyle name="Entrée 4 2 6 8" xfId="9435" xr:uid="{00000000-0005-0000-0000-0000E8480000}"/>
    <cellStyle name="Entrée 4 2 6 8 2" xfId="29896" xr:uid="{00000000-0005-0000-0000-0000E9480000}"/>
    <cellStyle name="Entrée 4 2 6 9" xfId="9436" xr:uid="{00000000-0005-0000-0000-0000EA480000}"/>
    <cellStyle name="Entrée 4 2 6 9 2" xfId="29897" xr:uid="{00000000-0005-0000-0000-0000EB480000}"/>
    <cellStyle name="Entrée 4 2 7" xfId="9437" xr:uid="{00000000-0005-0000-0000-0000EC480000}"/>
    <cellStyle name="Entrée 4 2 7 10" xfId="9438" xr:uid="{00000000-0005-0000-0000-0000ED480000}"/>
    <cellStyle name="Entrée 4 2 7 10 2" xfId="29899" xr:uid="{00000000-0005-0000-0000-0000EE480000}"/>
    <cellStyle name="Entrée 4 2 7 11" xfId="29898" xr:uid="{00000000-0005-0000-0000-0000EF480000}"/>
    <cellStyle name="Entrée 4 2 7 2" xfId="9439" xr:uid="{00000000-0005-0000-0000-0000F0480000}"/>
    <cellStyle name="Entrée 4 2 7 2 2" xfId="9440" xr:uid="{00000000-0005-0000-0000-0000F1480000}"/>
    <cellStyle name="Entrée 4 2 7 2 2 2" xfId="29901" xr:uid="{00000000-0005-0000-0000-0000F2480000}"/>
    <cellStyle name="Entrée 4 2 7 2 3" xfId="9441" xr:uid="{00000000-0005-0000-0000-0000F3480000}"/>
    <cellStyle name="Entrée 4 2 7 2 3 2" xfId="29902" xr:uid="{00000000-0005-0000-0000-0000F4480000}"/>
    <cellStyle name="Entrée 4 2 7 2 4" xfId="9442" xr:uid="{00000000-0005-0000-0000-0000F5480000}"/>
    <cellStyle name="Entrée 4 2 7 2 4 2" xfId="29903" xr:uid="{00000000-0005-0000-0000-0000F6480000}"/>
    <cellStyle name="Entrée 4 2 7 2 5" xfId="9443" xr:uid="{00000000-0005-0000-0000-0000F7480000}"/>
    <cellStyle name="Entrée 4 2 7 2 5 2" xfId="29904" xr:uid="{00000000-0005-0000-0000-0000F8480000}"/>
    <cellStyle name="Entrée 4 2 7 2 6" xfId="9444" xr:uid="{00000000-0005-0000-0000-0000F9480000}"/>
    <cellStyle name="Entrée 4 2 7 2 6 2" xfId="29905" xr:uid="{00000000-0005-0000-0000-0000FA480000}"/>
    <cellStyle name="Entrée 4 2 7 2 7" xfId="9445" xr:uid="{00000000-0005-0000-0000-0000FB480000}"/>
    <cellStyle name="Entrée 4 2 7 2 7 2" xfId="29906" xr:uid="{00000000-0005-0000-0000-0000FC480000}"/>
    <cellStyle name="Entrée 4 2 7 2 8" xfId="9446" xr:uid="{00000000-0005-0000-0000-0000FD480000}"/>
    <cellStyle name="Entrée 4 2 7 2 8 2" xfId="29907" xr:uid="{00000000-0005-0000-0000-0000FE480000}"/>
    <cellStyle name="Entrée 4 2 7 2 9" xfId="29900" xr:uid="{00000000-0005-0000-0000-0000FF480000}"/>
    <cellStyle name="Entrée 4 2 7 3" xfId="9447" xr:uid="{00000000-0005-0000-0000-000000490000}"/>
    <cellStyle name="Entrée 4 2 7 3 2" xfId="9448" xr:uid="{00000000-0005-0000-0000-000001490000}"/>
    <cellStyle name="Entrée 4 2 7 3 2 2" xfId="29909" xr:uid="{00000000-0005-0000-0000-000002490000}"/>
    <cellStyle name="Entrée 4 2 7 3 3" xfId="9449" xr:uid="{00000000-0005-0000-0000-000003490000}"/>
    <cellStyle name="Entrée 4 2 7 3 3 2" xfId="29910" xr:uid="{00000000-0005-0000-0000-000004490000}"/>
    <cellStyle name="Entrée 4 2 7 3 4" xfId="9450" xr:uid="{00000000-0005-0000-0000-000005490000}"/>
    <cellStyle name="Entrée 4 2 7 3 4 2" xfId="29911" xr:uid="{00000000-0005-0000-0000-000006490000}"/>
    <cellStyle name="Entrée 4 2 7 3 5" xfId="9451" xr:uid="{00000000-0005-0000-0000-000007490000}"/>
    <cellStyle name="Entrée 4 2 7 3 5 2" xfId="29912" xr:uid="{00000000-0005-0000-0000-000008490000}"/>
    <cellStyle name="Entrée 4 2 7 3 6" xfId="9452" xr:uid="{00000000-0005-0000-0000-000009490000}"/>
    <cellStyle name="Entrée 4 2 7 3 6 2" xfId="29913" xr:uid="{00000000-0005-0000-0000-00000A490000}"/>
    <cellStyle name="Entrée 4 2 7 3 7" xfId="9453" xr:uid="{00000000-0005-0000-0000-00000B490000}"/>
    <cellStyle name="Entrée 4 2 7 3 7 2" xfId="29914" xr:uid="{00000000-0005-0000-0000-00000C490000}"/>
    <cellStyle name="Entrée 4 2 7 3 8" xfId="29908" xr:uid="{00000000-0005-0000-0000-00000D490000}"/>
    <cellStyle name="Entrée 4 2 7 4" xfId="9454" xr:uid="{00000000-0005-0000-0000-00000E490000}"/>
    <cellStyle name="Entrée 4 2 7 4 2" xfId="9455" xr:uid="{00000000-0005-0000-0000-00000F490000}"/>
    <cellStyle name="Entrée 4 2 7 4 2 2" xfId="29916" xr:uid="{00000000-0005-0000-0000-000010490000}"/>
    <cellStyle name="Entrée 4 2 7 4 3" xfId="29915" xr:uid="{00000000-0005-0000-0000-000011490000}"/>
    <cellStyle name="Entrée 4 2 7 5" xfId="9456" xr:uid="{00000000-0005-0000-0000-000012490000}"/>
    <cellStyle name="Entrée 4 2 7 5 2" xfId="29917" xr:uid="{00000000-0005-0000-0000-000013490000}"/>
    <cellStyle name="Entrée 4 2 7 6" xfId="9457" xr:uid="{00000000-0005-0000-0000-000014490000}"/>
    <cellStyle name="Entrée 4 2 7 6 2" xfId="29918" xr:uid="{00000000-0005-0000-0000-000015490000}"/>
    <cellStyle name="Entrée 4 2 7 7" xfId="9458" xr:uid="{00000000-0005-0000-0000-000016490000}"/>
    <cellStyle name="Entrée 4 2 7 7 2" xfId="29919" xr:uid="{00000000-0005-0000-0000-000017490000}"/>
    <cellStyle name="Entrée 4 2 7 8" xfId="9459" xr:uid="{00000000-0005-0000-0000-000018490000}"/>
    <cellStyle name="Entrée 4 2 7 8 2" xfId="29920" xr:uid="{00000000-0005-0000-0000-000019490000}"/>
    <cellStyle name="Entrée 4 2 7 9" xfId="9460" xr:uid="{00000000-0005-0000-0000-00001A490000}"/>
    <cellStyle name="Entrée 4 2 7 9 2" xfId="29921" xr:uid="{00000000-0005-0000-0000-00001B490000}"/>
    <cellStyle name="Entrée 4 2 8" xfId="9461" xr:uid="{00000000-0005-0000-0000-00001C490000}"/>
    <cellStyle name="Entrée 4 2 8 10" xfId="9462" xr:uid="{00000000-0005-0000-0000-00001D490000}"/>
    <cellStyle name="Entrée 4 2 8 10 2" xfId="29923" xr:uid="{00000000-0005-0000-0000-00001E490000}"/>
    <cellStyle name="Entrée 4 2 8 11" xfId="29922" xr:uid="{00000000-0005-0000-0000-00001F490000}"/>
    <cellStyle name="Entrée 4 2 8 2" xfId="9463" xr:uid="{00000000-0005-0000-0000-000020490000}"/>
    <cellStyle name="Entrée 4 2 8 2 2" xfId="9464" xr:uid="{00000000-0005-0000-0000-000021490000}"/>
    <cellStyle name="Entrée 4 2 8 2 2 2" xfId="29925" xr:uid="{00000000-0005-0000-0000-000022490000}"/>
    <cellStyle name="Entrée 4 2 8 2 3" xfId="9465" xr:uid="{00000000-0005-0000-0000-000023490000}"/>
    <cellStyle name="Entrée 4 2 8 2 3 2" xfId="29926" xr:uid="{00000000-0005-0000-0000-000024490000}"/>
    <cellStyle name="Entrée 4 2 8 2 4" xfId="9466" xr:uid="{00000000-0005-0000-0000-000025490000}"/>
    <cellStyle name="Entrée 4 2 8 2 4 2" xfId="29927" xr:uid="{00000000-0005-0000-0000-000026490000}"/>
    <cellStyle name="Entrée 4 2 8 2 5" xfId="9467" xr:uid="{00000000-0005-0000-0000-000027490000}"/>
    <cellStyle name="Entrée 4 2 8 2 5 2" xfId="29928" xr:uid="{00000000-0005-0000-0000-000028490000}"/>
    <cellStyle name="Entrée 4 2 8 2 6" xfId="9468" xr:uid="{00000000-0005-0000-0000-000029490000}"/>
    <cellStyle name="Entrée 4 2 8 2 6 2" xfId="29929" xr:uid="{00000000-0005-0000-0000-00002A490000}"/>
    <cellStyle name="Entrée 4 2 8 2 7" xfId="9469" xr:uid="{00000000-0005-0000-0000-00002B490000}"/>
    <cellStyle name="Entrée 4 2 8 2 7 2" xfId="29930" xr:uid="{00000000-0005-0000-0000-00002C490000}"/>
    <cellStyle name="Entrée 4 2 8 2 8" xfId="9470" xr:uid="{00000000-0005-0000-0000-00002D490000}"/>
    <cellStyle name="Entrée 4 2 8 2 8 2" xfId="29931" xr:uid="{00000000-0005-0000-0000-00002E490000}"/>
    <cellStyle name="Entrée 4 2 8 2 9" xfId="29924" xr:uid="{00000000-0005-0000-0000-00002F490000}"/>
    <cellStyle name="Entrée 4 2 8 3" xfId="9471" xr:uid="{00000000-0005-0000-0000-000030490000}"/>
    <cellStyle name="Entrée 4 2 8 3 2" xfId="9472" xr:uid="{00000000-0005-0000-0000-000031490000}"/>
    <cellStyle name="Entrée 4 2 8 3 2 2" xfId="29933" xr:uid="{00000000-0005-0000-0000-000032490000}"/>
    <cellStyle name="Entrée 4 2 8 3 3" xfId="9473" xr:uid="{00000000-0005-0000-0000-000033490000}"/>
    <cellStyle name="Entrée 4 2 8 3 3 2" xfId="29934" xr:uid="{00000000-0005-0000-0000-000034490000}"/>
    <cellStyle name="Entrée 4 2 8 3 4" xfId="9474" xr:uid="{00000000-0005-0000-0000-000035490000}"/>
    <cellStyle name="Entrée 4 2 8 3 4 2" xfId="29935" xr:uid="{00000000-0005-0000-0000-000036490000}"/>
    <cellStyle name="Entrée 4 2 8 3 5" xfId="9475" xr:uid="{00000000-0005-0000-0000-000037490000}"/>
    <cellStyle name="Entrée 4 2 8 3 5 2" xfId="29936" xr:uid="{00000000-0005-0000-0000-000038490000}"/>
    <cellStyle name="Entrée 4 2 8 3 6" xfId="9476" xr:uid="{00000000-0005-0000-0000-000039490000}"/>
    <cellStyle name="Entrée 4 2 8 3 6 2" xfId="29937" xr:uid="{00000000-0005-0000-0000-00003A490000}"/>
    <cellStyle name="Entrée 4 2 8 3 7" xfId="9477" xr:uid="{00000000-0005-0000-0000-00003B490000}"/>
    <cellStyle name="Entrée 4 2 8 3 7 2" xfId="29938" xr:uid="{00000000-0005-0000-0000-00003C490000}"/>
    <cellStyle name="Entrée 4 2 8 3 8" xfId="29932" xr:uid="{00000000-0005-0000-0000-00003D490000}"/>
    <cellStyle name="Entrée 4 2 8 4" xfId="9478" xr:uid="{00000000-0005-0000-0000-00003E490000}"/>
    <cellStyle name="Entrée 4 2 8 4 2" xfId="9479" xr:uid="{00000000-0005-0000-0000-00003F490000}"/>
    <cellStyle name="Entrée 4 2 8 4 2 2" xfId="29940" xr:uid="{00000000-0005-0000-0000-000040490000}"/>
    <cellStyle name="Entrée 4 2 8 4 3" xfId="29939" xr:uid="{00000000-0005-0000-0000-000041490000}"/>
    <cellStyle name="Entrée 4 2 8 5" xfId="9480" xr:uid="{00000000-0005-0000-0000-000042490000}"/>
    <cellStyle name="Entrée 4 2 8 5 2" xfId="29941" xr:uid="{00000000-0005-0000-0000-000043490000}"/>
    <cellStyle name="Entrée 4 2 8 6" xfId="9481" xr:uid="{00000000-0005-0000-0000-000044490000}"/>
    <cellStyle name="Entrée 4 2 8 6 2" xfId="29942" xr:uid="{00000000-0005-0000-0000-000045490000}"/>
    <cellStyle name="Entrée 4 2 8 7" xfId="9482" xr:uid="{00000000-0005-0000-0000-000046490000}"/>
    <cellStyle name="Entrée 4 2 8 7 2" xfId="29943" xr:uid="{00000000-0005-0000-0000-000047490000}"/>
    <cellStyle name="Entrée 4 2 8 8" xfId="9483" xr:uid="{00000000-0005-0000-0000-000048490000}"/>
    <cellStyle name="Entrée 4 2 8 8 2" xfId="29944" xr:uid="{00000000-0005-0000-0000-000049490000}"/>
    <cellStyle name="Entrée 4 2 8 9" xfId="9484" xr:uid="{00000000-0005-0000-0000-00004A490000}"/>
    <cellStyle name="Entrée 4 2 8 9 2" xfId="29945" xr:uid="{00000000-0005-0000-0000-00004B490000}"/>
    <cellStyle name="Entrée 4 2 9" xfId="9485" xr:uid="{00000000-0005-0000-0000-00004C490000}"/>
    <cellStyle name="Entrée 4 2 9 10" xfId="9486" xr:uid="{00000000-0005-0000-0000-00004D490000}"/>
    <cellStyle name="Entrée 4 2 9 10 2" xfId="29947" xr:uid="{00000000-0005-0000-0000-00004E490000}"/>
    <cellStyle name="Entrée 4 2 9 11" xfId="29946" xr:uid="{00000000-0005-0000-0000-00004F490000}"/>
    <cellStyle name="Entrée 4 2 9 2" xfId="9487" xr:uid="{00000000-0005-0000-0000-000050490000}"/>
    <cellStyle name="Entrée 4 2 9 2 2" xfId="9488" xr:uid="{00000000-0005-0000-0000-000051490000}"/>
    <cellStyle name="Entrée 4 2 9 2 2 2" xfId="29949" xr:uid="{00000000-0005-0000-0000-000052490000}"/>
    <cellStyle name="Entrée 4 2 9 2 3" xfId="9489" xr:uid="{00000000-0005-0000-0000-000053490000}"/>
    <cellStyle name="Entrée 4 2 9 2 3 2" xfId="29950" xr:uid="{00000000-0005-0000-0000-000054490000}"/>
    <cellStyle name="Entrée 4 2 9 2 4" xfId="9490" xr:uid="{00000000-0005-0000-0000-000055490000}"/>
    <cellStyle name="Entrée 4 2 9 2 4 2" xfId="29951" xr:uid="{00000000-0005-0000-0000-000056490000}"/>
    <cellStyle name="Entrée 4 2 9 2 5" xfId="9491" xr:uid="{00000000-0005-0000-0000-000057490000}"/>
    <cellStyle name="Entrée 4 2 9 2 5 2" xfId="29952" xr:uid="{00000000-0005-0000-0000-000058490000}"/>
    <cellStyle name="Entrée 4 2 9 2 6" xfId="9492" xr:uid="{00000000-0005-0000-0000-000059490000}"/>
    <cellStyle name="Entrée 4 2 9 2 6 2" xfId="29953" xr:uid="{00000000-0005-0000-0000-00005A490000}"/>
    <cellStyle name="Entrée 4 2 9 2 7" xfId="9493" xr:uid="{00000000-0005-0000-0000-00005B490000}"/>
    <cellStyle name="Entrée 4 2 9 2 7 2" xfId="29954" xr:uid="{00000000-0005-0000-0000-00005C490000}"/>
    <cellStyle name="Entrée 4 2 9 2 8" xfId="9494" xr:uid="{00000000-0005-0000-0000-00005D490000}"/>
    <cellStyle name="Entrée 4 2 9 2 8 2" xfId="29955" xr:uid="{00000000-0005-0000-0000-00005E490000}"/>
    <cellStyle name="Entrée 4 2 9 2 9" xfId="29948" xr:uid="{00000000-0005-0000-0000-00005F490000}"/>
    <cellStyle name="Entrée 4 2 9 3" xfId="9495" xr:uid="{00000000-0005-0000-0000-000060490000}"/>
    <cellStyle name="Entrée 4 2 9 3 2" xfId="9496" xr:uid="{00000000-0005-0000-0000-000061490000}"/>
    <cellStyle name="Entrée 4 2 9 3 2 2" xfId="29957" xr:uid="{00000000-0005-0000-0000-000062490000}"/>
    <cellStyle name="Entrée 4 2 9 3 3" xfId="9497" xr:uid="{00000000-0005-0000-0000-000063490000}"/>
    <cellStyle name="Entrée 4 2 9 3 3 2" xfId="29958" xr:uid="{00000000-0005-0000-0000-000064490000}"/>
    <cellStyle name="Entrée 4 2 9 3 4" xfId="9498" xr:uid="{00000000-0005-0000-0000-000065490000}"/>
    <cellStyle name="Entrée 4 2 9 3 4 2" xfId="29959" xr:uid="{00000000-0005-0000-0000-000066490000}"/>
    <cellStyle name="Entrée 4 2 9 3 5" xfId="9499" xr:uid="{00000000-0005-0000-0000-000067490000}"/>
    <cellStyle name="Entrée 4 2 9 3 5 2" xfId="29960" xr:uid="{00000000-0005-0000-0000-000068490000}"/>
    <cellStyle name="Entrée 4 2 9 3 6" xfId="9500" xr:uid="{00000000-0005-0000-0000-000069490000}"/>
    <cellStyle name="Entrée 4 2 9 3 6 2" xfId="29961" xr:uid="{00000000-0005-0000-0000-00006A490000}"/>
    <cellStyle name="Entrée 4 2 9 3 7" xfId="9501" xr:uid="{00000000-0005-0000-0000-00006B490000}"/>
    <cellStyle name="Entrée 4 2 9 3 7 2" xfId="29962" xr:uid="{00000000-0005-0000-0000-00006C490000}"/>
    <cellStyle name="Entrée 4 2 9 3 8" xfId="29956" xr:uid="{00000000-0005-0000-0000-00006D490000}"/>
    <cellStyle name="Entrée 4 2 9 4" xfId="9502" xr:uid="{00000000-0005-0000-0000-00006E490000}"/>
    <cellStyle name="Entrée 4 2 9 4 2" xfId="9503" xr:uid="{00000000-0005-0000-0000-00006F490000}"/>
    <cellStyle name="Entrée 4 2 9 4 2 2" xfId="29964" xr:uid="{00000000-0005-0000-0000-000070490000}"/>
    <cellStyle name="Entrée 4 2 9 4 3" xfId="29963" xr:uid="{00000000-0005-0000-0000-000071490000}"/>
    <cellStyle name="Entrée 4 2 9 5" xfId="9504" xr:uid="{00000000-0005-0000-0000-000072490000}"/>
    <cellStyle name="Entrée 4 2 9 5 2" xfId="29965" xr:uid="{00000000-0005-0000-0000-000073490000}"/>
    <cellStyle name="Entrée 4 2 9 6" xfId="9505" xr:uid="{00000000-0005-0000-0000-000074490000}"/>
    <cellStyle name="Entrée 4 2 9 6 2" xfId="29966" xr:uid="{00000000-0005-0000-0000-000075490000}"/>
    <cellStyle name="Entrée 4 2 9 7" xfId="9506" xr:uid="{00000000-0005-0000-0000-000076490000}"/>
    <cellStyle name="Entrée 4 2 9 7 2" xfId="29967" xr:uid="{00000000-0005-0000-0000-000077490000}"/>
    <cellStyle name="Entrée 4 2 9 8" xfId="9507" xr:uid="{00000000-0005-0000-0000-000078490000}"/>
    <cellStyle name="Entrée 4 2 9 8 2" xfId="29968" xr:uid="{00000000-0005-0000-0000-000079490000}"/>
    <cellStyle name="Entrée 4 2 9 9" xfId="9508" xr:uid="{00000000-0005-0000-0000-00007A490000}"/>
    <cellStyle name="Entrée 4 2 9 9 2" xfId="29969" xr:uid="{00000000-0005-0000-0000-00007B490000}"/>
    <cellStyle name="Entrée 4 20" xfId="9509" xr:uid="{00000000-0005-0000-0000-00007C490000}"/>
    <cellStyle name="Entrée 4 20 2" xfId="9510" xr:uid="{00000000-0005-0000-0000-00007D490000}"/>
    <cellStyle name="Entrée 4 20 2 2" xfId="29971" xr:uid="{00000000-0005-0000-0000-00007E490000}"/>
    <cellStyle name="Entrée 4 20 3" xfId="29970" xr:uid="{00000000-0005-0000-0000-00007F490000}"/>
    <cellStyle name="Entrée 4 21" xfId="9511" xr:uid="{00000000-0005-0000-0000-000080490000}"/>
    <cellStyle name="Entrée 4 21 2" xfId="29972" xr:uid="{00000000-0005-0000-0000-000081490000}"/>
    <cellStyle name="Entrée 4 22" xfId="9512" xr:uid="{00000000-0005-0000-0000-000082490000}"/>
    <cellStyle name="Entrée 4 22 2" xfId="29973" xr:uid="{00000000-0005-0000-0000-000083490000}"/>
    <cellStyle name="Entrée 4 23" xfId="9513" xr:uid="{00000000-0005-0000-0000-000084490000}"/>
    <cellStyle name="Entrée 4 23 2" xfId="29974" xr:uid="{00000000-0005-0000-0000-000085490000}"/>
    <cellStyle name="Entrée 4 24" xfId="9514" xr:uid="{00000000-0005-0000-0000-000086490000}"/>
    <cellStyle name="Entrée 4 24 2" xfId="29975" xr:uid="{00000000-0005-0000-0000-000087490000}"/>
    <cellStyle name="Entrée 4 25" xfId="9515" xr:uid="{00000000-0005-0000-0000-000088490000}"/>
    <cellStyle name="Entrée 4 25 2" xfId="29976" xr:uid="{00000000-0005-0000-0000-000089490000}"/>
    <cellStyle name="Entrée 4 26" xfId="20511" xr:uid="{00000000-0005-0000-0000-00008A490000}"/>
    <cellStyle name="Entrée 4 3" xfId="9516" xr:uid="{00000000-0005-0000-0000-00008B490000}"/>
    <cellStyle name="Entrée 4 3 10" xfId="9517" xr:uid="{00000000-0005-0000-0000-00008C490000}"/>
    <cellStyle name="Entrée 4 3 10 2" xfId="29977" xr:uid="{00000000-0005-0000-0000-00008D490000}"/>
    <cellStyle name="Entrée 4 3 11" xfId="9518" xr:uid="{00000000-0005-0000-0000-00008E490000}"/>
    <cellStyle name="Entrée 4 3 11 2" xfId="29978" xr:uid="{00000000-0005-0000-0000-00008F490000}"/>
    <cellStyle name="Entrée 4 3 12" xfId="9519" xr:uid="{00000000-0005-0000-0000-000090490000}"/>
    <cellStyle name="Entrée 4 3 12 2" xfId="29979" xr:uid="{00000000-0005-0000-0000-000091490000}"/>
    <cellStyle name="Entrée 4 3 13" xfId="9520" xr:uid="{00000000-0005-0000-0000-000092490000}"/>
    <cellStyle name="Entrée 4 3 13 2" xfId="29980" xr:uid="{00000000-0005-0000-0000-000093490000}"/>
    <cellStyle name="Entrée 4 3 14" xfId="20513" xr:uid="{00000000-0005-0000-0000-000094490000}"/>
    <cellStyle name="Entrée 4 3 2" xfId="9521" xr:uid="{00000000-0005-0000-0000-000095490000}"/>
    <cellStyle name="Entrée 4 3 2 10" xfId="9522" xr:uid="{00000000-0005-0000-0000-000096490000}"/>
    <cellStyle name="Entrée 4 3 2 10 2" xfId="29982" xr:uid="{00000000-0005-0000-0000-000097490000}"/>
    <cellStyle name="Entrée 4 3 2 11" xfId="29981" xr:uid="{00000000-0005-0000-0000-000098490000}"/>
    <cellStyle name="Entrée 4 3 2 2" xfId="9523" xr:uid="{00000000-0005-0000-0000-000099490000}"/>
    <cellStyle name="Entrée 4 3 2 2 2" xfId="9524" xr:uid="{00000000-0005-0000-0000-00009A490000}"/>
    <cellStyle name="Entrée 4 3 2 2 2 2" xfId="29984" xr:uid="{00000000-0005-0000-0000-00009B490000}"/>
    <cellStyle name="Entrée 4 3 2 2 3" xfId="9525" xr:uid="{00000000-0005-0000-0000-00009C490000}"/>
    <cellStyle name="Entrée 4 3 2 2 3 2" xfId="29985" xr:uid="{00000000-0005-0000-0000-00009D490000}"/>
    <cellStyle name="Entrée 4 3 2 2 4" xfId="9526" xr:uid="{00000000-0005-0000-0000-00009E490000}"/>
    <cellStyle name="Entrée 4 3 2 2 4 2" xfId="29986" xr:uid="{00000000-0005-0000-0000-00009F490000}"/>
    <cellStyle name="Entrée 4 3 2 2 5" xfId="9527" xr:uid="{00000000-0005-0000-0000-0000A0490000}"/>
    <cellStyle name="Entrée 4 3 2 2 5 2" xfId="29987" xr:uid="{00000000-0005-0000-0000-0000A1490000}"/>
    <cellStyle name="Entrée 4 3 2 2 6" xfId="9528" xr:uid="{00000000-0005-0000-0000-0000A2490000}"/>
    <cellStyle name="Entrée 4 3 2 2 6 2" xfId="29988" xr:uid="{00000000-0005-0000-0000-0000A3490000}"/>
    <cellStyle name="Entrée 4 3 2 2 7" xfId="9529" xr:uid="{00000000-0005-0000-0000-0000A4490000}"/>
    <cellStyle name="Entrée 4 3 2 2 7 2" xfId="29989" xr:uid="{00000000-0005-0000-0000-0000A5490000}"/>
    <cellStyle name="Entrée 4 3 2 2 8" xfId="9530" xr:uid="{00000000-0005-0000-0000-0000A6490000}"/>
    <cellStyle name="Entrée 4 3 2 2 8 2" xfId="29990" xr:uid="{00000000-0005-0000-0000-0000A7490000}"/>
    <cellStyle name="Entrée 4 3 2 2 9" xfId="29983" xr:uid="{00000000-0005-0000-0000-0000A8490000}"/>
    <cellStyle name="Entrée 4 3 2 3" xfId="9531" xr:uid="{00000000-0005-0000-0000-0000A9490000}"/>
    <cellStyle name="Entrée 4 3 2 3 2" xfId="9532" xr:uid="{00000000-0005-0000-0000-0000AA490000}"/>
    <cellStyle name="Entrée 4 3 2 3 2 2" xfId="29992" xr:uid="{00000000-0005-0000-0000-0000AB490000}"/>
    <cellStyle name="Entrée 4 3 2 3 3" xfId="9533" xr:uid="{00000000-0005-0000-0000-0000AC490000}"/>
    <cellStyle name="Entrée 4 3 2 3 3 2" xfId="29993" xr:uid="{00000000-0005-0000-0000-0000AD490000}"/>
    <cellStyle name="Entrée 4 3 2 3 4" xfId="9534" xr:uid="{00000000-0005-0000-0000-0000AE490000}"/>
    <cellStyle name="Entrée 4 3 2 3 4 2" xfId="29994" xr:uid="{00000000-0005-0000-0000-0000AF490000}"/>
    <cellStyle name="Entrée 4 3 2 3 5" xfId="9535" xr:uid="{00000000-0005-0000-0000-0000B0490000}"/>
    <cellStyle name="Entrée 4 3 2 3 5 2" xfId="29995" xr:uid="{00000000-0005-0000-0000-0000B1490000}"/>
    <cellStyle name="Entrée 4 3 2 3 6" xfId="9536" xr:uid="{00000000-0005-0000-0000-0000B2490000}"/>
    <cellStyle name="Entrée 4 3 2 3 6 2" xfId="29996" xr:uid="{00000000-0005-0000-0000-0000B3490000}"/>
    <cellStyle name="Entrée 4 3 2 3 7" xfId="9537" xr:uid="{00000000-0005-0000-0000-0000B4490000}"/>
    <cellStyle name="Entrée 4 3 2 3 7 2" xfId="29997" xr:uid="{00000000-0005-0000-0000-0000B5490000}"/>
    <cellStyle name="Entrée 4 3 2 3 8" xfId="29991" xr:uid="{00000000-0005-0000-0000-0000B6490000}"/>
    <cellStyle name="Entrée 4 3 2 4" xfId="9538" xr:uid="{00000000-0005-0000-0000-0000B7490000}"/>
    <cellStyle name="Entrée 4 3 2 4 2" xfId="9539" xr:uid="{00000000-0005-0000-0000-0000B8490000}"/>
    <cellStyle name="Entrée 4 3 2 4 2 2" xfId="29999" xr:uid="{00000000-0005-0000-0000-0000B9490000}"/>
    <cellStyle name="Entrée 4 3 2 4 3" xfId="29998" xr:uid="{00000000-0005-0000-0000-0000BA490000}"/>
    <cellStyle name="Entrée 4 3 2 5" xfId="9540" xr:uid="{00000000-0005-0000-0000-0000BB490000}"/>
    <cellStyle name="Entrée 4 3 2 5 2" xfId="30000" xr:uid="{00000000-0005-0000-0000-0000BC490000}"/>
    <cellStyle name="Entrée 4 3 2 6" xfId="9541" xr:uid="{00000000-0005-0000-0000-0000BD490000}"/>
    <cellStyle name="Entrée 4 3 2 6 2" xfId="30001" xr:uid="{00000000-0005-0000-0000-0000BE490000}"/>
    <cellStyle name="Entrée 4 3 2 7" xfId="9542" xr:uid="{00000000-0005-0000-0000-0000BF490000}"/>
    <cellStyle name="Entrée 4 3 2 7 2" xfId="30002" xr:uid="{00000000-0005-0000-0000-0000C0490000}"/>
    <cellStyle name="Entrée 4 3 2 8" xfId="9543" xr:uid="{00000000-0005-0000-0000-0000C1490000}"/>
    <cellStyle name="Entrée 4 3 2 8 2" xfId="30003" xr:uid="{00000000-0005-0000-0000-0000C2490000}"/>
    <cellStyle name="Entrée 4 3 2 9" xfId="9544" xr:uid="{00000000-0005-0000-0000-0000C3490000}"/>
    <cellStyle name="Entrée 4 3 2 9 2" xfId="30004" xr:uid="{00000000-0005-0000-0000-0000C4490000}"/>
    <cellStyle name="Entrée 4 3 3" xfId="9545" xr:uid="{00000000-0005-0000-0000-0000C5490000}"/>
    <cellStyle name="Entrée 4 3 3 10" xfId="9546" xr:uid="{00000000-0005-0000-0000-0000C6490000}"/>
    <cellStyle name="Entrée 4 3 3 10 2" xfId="30006" xr:uid="{00000000-0005-0000-0000-0000C7490000}"/>
    <cellStyle name="Entrée 4 3 3 11" xfId="30005" xr:uid="{00000000-0005-0000-0000-0000C8490000}"/>
    <cellStyle name="Entrée 4 3 3 2" xfId="9547" xr:uid="{00000000-0005-0000-0000-0000C9490000}"/>
    <cellStyle name="Entrée 4 3 3 2 2" xfId="9548" xr:uid="{00000000-0005-0000-0000-0000CA490000}"/>
    <cellStyle name="Entrée 4 3 3 2 2 2" xfId="30008" xr:uid="{00000000-0005-0000-0000-0000CB490000}"/>
    <cellStyle name="Entrée 4 3 3 2 3" xfId="9549" xr:uid="{00000000-0005-0000-0000-0000CC490000}"/>
    <cellStyle name="Entrée 4 3 3 2 3 2" xfId="30009" xr:uid="{00000000-0005-0000-0000-0000CD490000}"/>
    <cellStyle name="Entrée 4 3 3 2 4" xfId="9550" xr:uid="{00000000-0005-0000-0000-0000CE490000}"/>
    <cellStyle name="Entrée 4 3 3 2 4 2" xfId="30010" xr:uid="{00000000-0005-0000-0000-0000CF490000}"/>
    <cellStyle name="Entrée 4 3 3 2 5" xfId="9551" xr:uid="{00000000-0005-0000-0000-0000D0490000}"/>
    <cellStyle name="Entrée 4 3 3 2 5 2" xfId="30011" xr:uid="{00000000-0005-0000-0000-0000D1490000}"/>
    <cellStyle name="Entrée 4 3 3 2 6" xfId="9552" xr:uid="{00000000-0005-0000-0000-0000D2490000}"/>
    <cellStyle name="Entrée 4 3 3 2 6 2" xfId="30012" xr:uid="{00000000-0005-0000-0000-0000D3490000}"/>
    <cellStyle name="Entrée 4 3 3 2 7" xfId="9553" xr:uid="{00000000-0005-0000-0000-0000D4490000}"/>
    <cellStyle name="Entrée 4 3 3 2 7 2" xfId="30013" xr:uid="{00000000-0005-0000-0000-0000D5490000}"/>
    <cellStyle name="Entrée 4 3 3 2 8" xfId="9554" xr:uid="{00000000-0005-0000-0000-0000D6490000}"/>
    <cellStyle name="Entrée 4 3 3 2 8 2" xfId="30014" xr:uid="{00000000-0005-0000-0000-0000D7490000}"/>
    <cellStyle name="Entrée 4 3 3 2 9" xfId="30007" xr:uid="{00000000-0005-0000-0000-0000D8490000}"/>
    <cellStyle name="Entrée 4 3 3 3" xfId="9555" xr:uid="{00000000-0005-0000-0000-0000D9490000}"/>
    <cellStyle name="Entrée 4 3 3 3 2" xfId="9556" xr:uid="{00000000-0005-0000-0000-0000DA490000}"/>
    <cellStyle name="Entrée 4 3 3 3 2 2" xfId="30016" xr:uid="{00000000-0005-0000-0000-0000DB490000}"/>
    <cellStyle name="Entrée 4 3 3 3 3" xfId="9557" xr:uid="{00000000-0005-0000-0000-0000DC490000}"/>
    <cellStyle name="Entrée 4 3 3 3 3 2" xfId="30017" xr:uid="{00000000-0005-0000-0000-0000DD490000}"/>
    <cellStyle name="Entrée 4 3 3 3 4" xfId="9558" xr:uid="{00000000-0005-0000-0000-0000DE490000}"/>
    <cellStyle name="Entrée 4 3 3 3 4 2" xfId="30018" xr:uid="{00000000-0005-0000-0000-0000DF490000}"/>
    <cellStyle name="Entrée 4 3 3 3 5" xfId="9559" xr:uid="{00000000-0005-0000-0000-0000E0490000}"/>
    <cellStyle name="Entrée 4 3 3 3 5 2" xfId="30019" xr:uid="{00000000-0005-0000-0000-0000E1490000}"/>
    <cellStyle name="Entrée 4 3 3 3 6" xfId="9560" xr:uid="{00000000-0005-0000-0000-0000E2490000}"/>
    <cellStyle name="Entrée 4 3 3 3 6 2" xfId="30020" xr:uid="{00000000-0005-0000-0000-0000E3490000}"/>
    <cellStyle name="Entrée 4 3 3 3 7" xfId="9561" xr:uid="{00000000-0005-0000-0000-0000E4490000}"/>
    <cellStyle name="Entrée 4 3 3 3 7 2" xfId="30021" xr:uid="{00000000-0005-0000-0000-0000E5490000}"/>
    <cellStyle name="Entrée 4 3 3 3 8" xfId="30015" xr:uid="{00000000-0005-0000-0000-0000E6490000}"/>
    <cellStyle name="Entrée 4 3 3 4" xfId="9562" xr:uid="{00000000-0005-0000-0000-0000E7490000}"/>
    <cellStyle name="Entrée 4 3 3 4 2" xfId="9563" xr:uid="{00000000-0005-0000-0000-0000E8490000}"/>
    <cellStyle name="Entrée 4 3 3 4 2 2" xfId="30023" xr:uid="{00000000-0005-0000-0000-0000E9490000}"/>
    <cellStyle name="Entrée 4 3 3 4 3" xfId="30022" xr:uid="{00000000-0005-0000-0000-0000EA490000}"/>
    <cellStyle name="Entrée 4 3 3 5" xfId="9564" xr:uid="{00000000-0005-0000-0000-0000EB490000}"/>
    <cellStyle name="Entrée 4 3 3 5 2" xfId="30024" xr:uid="{00000000-0005-0000-0000-0000EC490000}"/>
    <cellStyle name="Entrée 4 3 3 6" xfId="9565" xr:uid="{00000000-0005-0000-0000-0000ED490000}"/>
    <cellStyle name="Entrée 4 3 3 6 2" xfId="30025" xr:uid="{00000000-0005-0000-0000-0000EE490000}"/>
    <cellStyle name="Entrée 4 3 3 7" xfId="9566" xr:uid="{00000000-0005-0000-0000-0000EF490000}"/>
    <cellStyle name="Entrée 4 3 3 7 2" xfId="30026" xr:uid="{00000000-0005-0000-0000-0000F0490000}"/>
    <cellStyle name="Entrée 4 3 3 8" xfId="9567" xr:uid="{00000000-0005-0000-0000-0000F1490000}"/>
    <cellStyle name="Entrée 4 3 3 8 2" xfId="30027" xr:uid="{00000000-0005-0000-0000-0000F2490000}"/>
    <cellStyle name="Entrée 4 3 3 9" xfId="9568" xr:uid="{00000000-0005-0000-0000-0000F3490000}"/>
    <cellStyle name="Entrée 4 3 3 9 2" xfId="30028" xr:uid="{00000000-0005-0000-0000-0000F4490000}"/>
    <cellStyle name="Entrée 4 3 4" xfId="9569" xr:uid="{00000000-0005-0000-0000-0000F5490000}"/>
    <cellStyle name="Entrée 4 3 4 10" xfId="9570" xr:uid="{00000000-0005-0000-0000-0000F6490000}"/>
    <cellStyle name="Entrée 4 3 4 10 2" xfId="30030" xr:uid="{00000000-0005-0000-0000-0000F7490000}"/>
    <cellStyle name="Entrée 4 3 4 11" xfId="30029" xr:uid="{00000000-0005-0000-0000-0000F8490000}"/>
    <cellStyle name="Entrée 4 3 4 2" xfId="9571" xr:uid="{00000000-0005-0000-0000-0000F9490000}"/>
    <cellStyle name="Entrée 4 3 4 2 2" xfId="9572" xr:uid="{00000000-0005-0000-0000-0000FA490000}"/>
    <cellStyle name="Entrée 4 3 4 2 2 2" xfId="30032" xr:uid="{00000000-0005-0000-0000-0000FB490000}"/>
    <cellStyle name="Entrée 4 3 4 2 3" xfId="9573" xr:uid="{00000000-0005-0000-0000-0000FC490000}"/>
    <cellStyle name="Entrée 4 3 4 2 3 2" xfId="30033" xr:uid="{00000000-0005-0000-0000-0000FD490000}"/>
    <cellStyle name="Entrée 4 3 4 2 4" xfId="9574" xr:uid="{00000000-0005-0000-0000-0000FE490000}"/>
    <cellStyle name="Entrée 4 3 4 2 4 2" xfId="30034" xr:uid="{00000000-0005-0000-0000-0000FF490000}"/>
    <cellStyle name="Entrée 4 3 4 2 5" xfId="9575" xr:uid="{00000000-0005-0000-0000-0000004A0000}"/>
    <cellStyle name="Entrée 4 3 4 2 5 2" xfId="30035" xr:uid="{00000000-0005-0000-0000-0000014A0000}"/>
    <cellStyle name="Entrée 4 3 4 2 6" xfId="9576" xr:uid="{00000000-0005-0000-0000-0000024A0000}"/>
    <cellStyle name="Entrée 4 3 4 2 6 2" xfId="30036" xr:uid="{00000000-0005-0000-0000-0000034A0000}"/>
    <cellStyle name="Entrée 4 3 4 2 7" xfId="9577" xr:uid="{00000000-0005-0000-0000-0000044A0000}"/>
    <cellStyle name="Entrée 4 3 4 2 7 2" xfId="30037" xr:uid="{00000000-0005-0000-0000-0000054A0000}"/>
    <cellStyle name="Entrée 4 3 4 2 8" xfId="9578" xr:uid="{00000000-0005-0000-0000-0000064A0000}"/>
    <cellStyle name="Entrée 4 3 4 2 8 2" xfId="30038" xr:uid="{00000000-0005-0000-0000-0000074A0000}"/>
    <cellStyle name="Entrée 4 3 4 2 9" xfId="30031" xr:uid="{00000000-0005-0000-0000-0000084A0000}"/>
    <cellStyle name="Entrée 4 3 4 3" xfId="9579" xr:uid="{00000000-0005-0000-0000-0000094A0000}"/>
    <cellStyle name="Entrée 4 3 4 3 2" xfId="9580" xr:uid="{00000000-0005-0000-0000-00000A4A0000}"/>
    <cellStyle name="Entrée 4 3 4 3 2 2" xfId="30040" xr:uid="{00000000-0005-0000-0000-00000B4A0000}"/>
    <cellStyle name="Entrée 4 3 4 3 3" xfId="9581" xr:uid="{00000000-0005-0000-0000-00000C4A0000}"/>
    <cellStyle name="Entrée 4 3 4 3 3 2" xfId="30041" xr:uid="{00000000-0005-0000-0000-00000D4A0000}"/>
    <cellStyle name="Entrée 4 3 4 3 4" xfId="9582" xr:uid="{00000000-0005-0000-0000-00000E4A0000}"/>
    <cellStyle name="Entrée 4 3 4 3 4 2" xfId="30042" xr:uid="{00000000-0005-0000-0000-00000F4A0000}"/>
    <cellStyle name="Entrée 4 3 4 3 5" xfId="9583" xr:uid="{00000000-0005-0000-0000-0000104A0000}"/>
    <cellStyle name="Entrée 4 3 4 3 5 2" xfId="30043" xr:uid="{00000000-0005-0000-0000-0000114A0000}"/>
    <cellStyle name="Entrée 4 3 4 3 6" xfId="9584" xr:uid="{00000000-0005-0000-0000-0000124A0000}"/>
    <cellStyle name="Entrée 4 3 4 3 6 2" xfId="30044" xr:uid="{00000000-0005-0000-0000-0000134A0000}"/>
    <cellStyle name="Entrée 4 3 4 3 7" xfId="9585" xr:uid="{00000000-0005-0000-0000-0000144A0000}"/>
    <cellStyle name="Entrée 4 3 4 3 7 2" xfId="30045" xr:uid="{00000000-0005-0000-0000-0000154A0000}"/>
    <cellStyle name="Entrée 4 3 4 3 8" xfId="30039" xr:uid="{00000000-0005-0000-0000-0000164A0000}"/>
    <cellStyle name="Entrée 4 3 4 4" xfId="9586" xr:uid="{00000000-0005-0000-0000-0000174A0000}"/>
    <cellStyle name="Entrée 4 3 4 4 2" xfId="9587" xr:uid="{00000000-0005-0000-0000-0000184A0000}"/>
    <cellStyle name="Entrée 4 3 4 4 2 2" xfId="30047" xr:uid="{00000000-0005-0000-0000-0000194A0000}"/>
    <cellStyle name="Entrée 4 3 4 4 3" xfId="30046" xr:uid="{00000000-0005-0000-0000-00001A4A0000}"/>
    <cellStyle name="Entrée 4 3 4 5" xfId="9588" xr:uid="{00000000-0005-0000-0000-00001B4A0000}"/>
    <cellStyle name="Entrée 4 3 4 5 2" xfId="30048" xr:uid="{00000000-0005-0000-0000-00001C4A0000}"/>
    <cellStyle name="Entrée 4 3 4 6" xfId="9589" xr:uid="{00000000-0005-0000-0000-00001D4A0000}"/>
    <cellStyle name="Entrée 4 3 4 6 2" xfId="30049" xr:uid="{00000000-0005-0000-0000-00001E4A0000}"/>
    <cellStyle name="Entrée 4 3 4 7" xfId="9590" xr:uid="{00000000-0005-0000-0000-00001F4A0000}"/>
    <cellStyle name="Entrée 4 3 4 7 2" xfId="30050" xr:uid="{00000000-0005-0000-0000-0000204A0000}"/>
    <cellStyle name="Entrée 4 3 4 8" xfId="9591" xr:uid="{00000000-0005-0000-0000-0000214A0000}"/>
    <cellStyle name="Entrée 4 3 4 8 2" xfId="30051" xr:uid="{00000000-0005-0000-0000-0000224A0000}"/>
    <cellStyle name="Entrée 4 3 4 9" xfId="9592" xr:uid="{00000000-0005-0000-0000-0000234A0000}"/>
    <cellStyle name="Entrée 4 3 4 9 2" xfId="30052" xr:uid="{00000000-0005-0000-0000-0000244A0000}"/>
    <cellStyle name="Entrée 4 3 5" xfId="9593" xr:uid="{00000000-0005-0000-0000-0000254A0000}"/>
    <cellStyle name="Entrée 4 3 5 2" xfId="9594" xr:uid="{00000000-0005-0000-0000-0000264A0000}"/>
    <cellStyle name="Entrée 4 3 5 2 2" xfId="30054" xr:uid="{00000000-0005-0000-0000-0000274A0000}"/>
    <cellStyle name="Entrée 4 3 5 3" xfId="9595" xr:uid="{00000000-0005-0000-0000-0000284A0000}"/>
    <cellStyle name="Entrée 4 3 5 3 2" xfId="30055" xr:uid="{00000000-0005-0000-0000-0000294A0000}"/>
    <cellStyle name="Entrée 4 3 5 4" xfId="9596" xr:uid="{00000000-0005-0000-0000-00002A4A0000}"/>
    <cellStyle name="Entrée 4 3 5 4 2" xfId="30056" xr:uid="{00000000-0005-0000-0000-00002B4A0000}"/>
    <cellStyle name="Entrée 4 3 5 5" xfId="9597" xr:uid="{00000000-0005-0000-0000-00002C4A0000}"/>
    <cellStyle name="Entrée 4 3 5 5 2" xfId="30057" xr:uid="{00000000-0005-0000-0000-00002D4A0000}"/>
    <cellStyle name="Entrée 4 3 5 6" xfId="9598" xr:uid="{00000000-0005-0000-0000-00002E4A0000}"/>
    <cellStyle name="Entrée 4 3 5 6 2" xfId="30058" xr:uid="{00000000-0005-0000-0000-00002F4A0000}"/>
    <cellStyle name="Entrée 4 3 5 7" xfId="9599" xr:uid="{00000000-0005-0000-0000-0000304A0000}"/>
    <cellStyle name="Entrée 4 3 5 7 2" xfId="30059" xr:uid="{00000000-0005-0000-0000-0000314A0000}"/>
    <cellStyle name="Entrée 4 3 5 8" xfId="9600" xr:uid="{00000000-0005-0000-0000-0000324A0000}"/>
    <cellStyle name="Entrée 4 3 5 8 2" xfId="30060" xr:uid="{00000000-0005-0000-0000-0000334A0000}"/>
    <cellStyle name="Entrée 4 3 5 9" xfId="30053" xr:uid="{00000000-0005-0000-0000-0000344A0000}"/>
    <cellStyle name="Entrée 4 3 6" xfId="9601" xr:uid="{00000000-0005-0000-0000-0000354A0000}"/>
    <cellStyle name="Entrée 4 3 6 2" xfId="9602" xr:uid="{00000000-0005-0000-0000-0000364A0000}"/>
    <cellStyle name="Entrée 4 3 6 2 2" xfId="30062" xr:uid="{00000000-0005-0000-0000-0000374A0000}"/>
    <cellStyle name="Entrée 4 3 6 3" xfId="9603" xr:uid="{00000000-0005-0000-0000-0000384A0000}"/>
    <cellStyle name="Entrée 4 3 6 3 2" xfId="30063" xr:uid="{00000000-0005-0000-0000-0000394A0000}"/>
    <cellStyle name="Entrée 4 3 6 4" xfId="9604" xr:uid="{00000000-0005-0000-0000-00003A4A0000}"/>
    <cellStyle name="Entrée 4 3 6 4 2" xfId="30064" xr:uid="{00000000-0005-0000-0000-00003B4A0000}"/>
    <cellStyle name="Entrée 4 3 6 5" xfId="9605" xr:uid="{00000000-0005-0000-0000-00003C4A0000}"/>
    <cellStyle name="Entrée 4 3 6 5 2" xfId="30065" xr:uid="{00000000-0005-0000-0000-00003D4A0000}"/>
    <cellStyle name="Entrée 4 3 6 6" xfId="9606" xr:uid="{00000000-0005-0000-0000-00003E4A0000}"/>
    <cellStyle name="Entrée 4 3 6 6 2" xfId="30066" xr:uid="{00000000-0005-0000-0000-00003F4A0000}"/>
    <cellStyle name="Entrée 4 3 6 7" xfId="9607" xr:uid="{00000000-0005-0000-0000-0000404A0000}"/>
    <cellStyle name="Entrée 4 3 6 7 2" xfId="30067" xr:uid="{00000000-0005-0000-0000-0000414A0000}"/>
    <cellStyle name="Entrée 4 3 6 8" xfId="30061" xr:uid="{00000000-0005-0000-0000-0000424A0000}"/>
    <cellStyle name="Entrée 4 3 7" xfId="9608" xr:uid="{00000000-0005-0000-0000-0000434A0000}"/>
    <cellStyle name="Entrée 4 3 7 2" xfId="9609" xr:uid="{00000000-0005-0000-0000-0000444A0000}"/>
    <cellStyle name="Entrée 4 3 7 2 2" xfId="30069" xr:uid="{00000000-0005-0000-0000-0000454A0000}"/>
    <cellStyle name="Entrée 4 3 7 3" xfId="30068" xr:uid="{00000000-0005-0000-0000-0000464A0000}"/>
    <cellStyle name="Entrée 4 3 8" xfId="9610" xr:uid="{00000000-0005-0000-0000-0000474A0000}"/>
    <cellStyle name="Entrée 4 3 8 2" xfId="30070" xr:uid="{00000000-0005-0000-0000-0000484A0000}"/>
    <cellStyle name="Entrée 4 3 9" xfId="9611" xr:uid="{00000000-0005-0000-0000-0000494A0000}"/>
    <cellStyle name="Entrée 4 3 9 2" xfId="30071" xr:uid="{00000000-0005-0000-0000-00004A4A0000}"/>
    <cellStyle name="Entrée 4 4" xfId="9612" xr:uid="{00000000-0005-0000-0000-00004B4A0000}"/>
    <cellStyle name="Entrée 4 4 10" xfId="9613" xr:uid="{00000000-0005-0000-0000-00004C4A0000}"/>
    <cellStyle name="Entrée 4 4 10 2" xfId="30072" xr:uid="{00000000-0005-0000-0000-00004D4A0000}"/>
    <cellStyle name="Entrée 4 4 11" xfId="20514" xr:uid="{00000000-0005-0000-0000-00004E4A0000}"/>
    <cellStyle name="Entrée 4 4 2" xfId="9614" xr:uid="{00000000-0005-0000-0000-00004F4A0000}"/>
    <cellStyle name="Entrée 4 4 2 2" xfId="9615" xr:uid="{00000000-0005-0000-0000-0000504A0000}"/>
    <cellStyle name="Entrée 4 4 2 2 2" xfId="30074" xr:uid="{00000000-0005-0000-0000-0000514A0000}"/>
    <cellStyle name="Entrée 4 4 2 3" xfId="9616" xr:uid="{00000000-0005-0000-0000-0000524A0000}"/>
    <cellStyle name="Entrée 4 4 2 3 2" xfId="30075" xr:uid="{00000000-0005-0000-0000-0000534A0000}"/>
    <cellStyle name="Entrée 4 4 2 4" xfId="9617" xr:uid="{00000000-0005-0000-0000-0000544A0000}"/>
    <cellStyle name="Entrée 4 4 2 4 2" xfId="30076" xr:uid="{00000000-0005-0000-0000-0000554A0000}"/>
    <cellStyle name="Entrée 4 4 2 5" xfId="9618" xr:uid="{00000000-0005-0000-0000-0000564A0000}"/>
    <cellStyle name="Entrée 4 4 2 5 2" xfId="30077" xr:uid="{00000000-0005-0000-0000-0000574A0000}"/>
    <cellStyle name="Entrée 4 4 2 6" xfId="9619" xr:uid="{00000000-0005-0000-0000-0000584A0000}"/>
    <cellStyle name="Entrée 4 4 2 6 2" xfId="30078" xr:uid="{00000000-0005-0000-0000-0000594A0000}"/>
    <cellStyle name="Entrée 4 4 2 7" xfId="9620" xr:uid="{00000000-0005-0000-0000-00005A4A0000}"/>
    <cellStyle name="Entrée 4 4 2 7 2" xfId="30079" xr:uid="{00000000-0005-0000-0000-00005B4A0000}"/>
    <cellStyle name="Entrée 4 4 2 8" xfId="9621" xr:uid="{00000000-0005-0000-0000-00005C4A0000}"/>
    <cellStyle name="Entrée 4 4 2 8 2" xfId="30080" xr:uid="{00000000-0005-0000-0000-00005D4A0000}"/>
    <cellStyle name="Entrée 4 4 2 9" xfId="30073" xr:uid="{00000000-0005-0000-0000-00005E4A0000}"/>
    <cellStyle name="Entrée 4 4 3" xfId="9622" xr:uid="{00000000-0005-0000-0000-00005F4A0000}"/>
    <cellStyle name="Entrée 4 4 3 2" xfId="9623" xr:uid="{00000000-0005-0000-0000-0000604A0000}"/>
    <cellStyle name="Entrée 4 4 3 2 2" xfId="30082" xr:uid="{00000000-0005-0000-0000-0000614A0000}"/>
    <cellStyle name="Entrée 4 4 3 3" xfId="9624" xr:uid="{00000000-0005-0000-0000-0000624A0000}"/>
    <cellStyle name="Entrée 4 4 3 3 2" xfId="30083" xr:uid="{00000000-0005-0000-0000-0000634A0000}"/>
    <cellStyle name="Entrée 4 4 3 4" xfId="9625" xr:uid="{00000000-0005-0000-0000-0000644A0000}"/>
    <cellStyle name="Entrée 4 4 3 4 2" xfId="30084" xr:uid="{00000000-0005-0000-0000-0000654A0000}"/>
    <cellStyle name="Entrée 4 4 3 5" xfId="9626" xr:uid="{00000000-0005-0000-0000-0000664A0000}"/>
    <cellStyle name="Entrée 4 4 3 5 2" xfId="30085" xr:uid="{00000000-0005-0000-0000-0000674A0000}"/>
    <cellStyle name="Entrée 4 4 3 6" xfId="9627" xr:uid="{00000000-0005-0000-0000-0000684A0000}"/>
    <cellStyle name="Entrée 4 4 3 6 2" xfId="30086" xr:uid="{00000000-0005-0000-0000-0000694A0000}"/>
    <cellStyle name="Entrée 4 4 3 7" xfId="9628" xr:uid="{00000000-0005-0000-0000-00006A4A0000}"/>
    <cellStyle name="Entrée 4 4 3 7 2" xfId="30087" xr:uid="{00000000-0005-0000-0000-00006B4A0000}"/>
    <cellStyle name="Entrée 4 4 3 8" xfId="30081" xr:uid="{00000000-0005-0000-0000-00006C4A0000}"/>
    <cellStyle name="Entrée 4 4 4" xfId="9629" xr:uid="{00000000-0005-0000-0000-00006D4A0000}"/>
    <cellStyle name="Entrée 4 4 4 2" xfId="9630" xr:uid="{00000000-0005-0000-0000-00006E4A0000}"/>
    <cellStyle name="Entrée 4 4 4 2 2" xfId="30089" xr:uid="{00000000-0005-0000-0000-00006F4A0000}"/>
    <cellStyle name="Entrée 4 4 4 3" xfId="30088" xr:uid="{00000000-0005-0000-0000-0000704A0000}"/>
    <cellStyle name="Entrée 4 4 5" xfId="9631" xr:uid="{00000000-0005-0000-0000-0000714A0000}"/>
    <cellStyle name="Entrée 4 4 5 2" xfId="30090" xr:uid="{00000000-0005-0000-0000-0000724A0000}"/>
    <cellStyle name="Entrée 4 4 6" xfId="9632" xr:uid="{00000000-0005-0000-0000-0000734A0000}"/>
    <cellStyle name="Entrée 4 4 6 2" xfId="30091" xr:uid="{00000000-0005-0000-0000-0000744A0000}"/>
    <cellStyle name="Entrée 4 4 7" xfId="9633" xr:uid="{00000000-0005-0000-0000-0000754A0000}"/>
    <cellStyle name="Entrée 4 4 7 2" xfId="30092" xr:uid="{00000000-0005-0000-0000-0000764A0000}"/>
    <cellStyle name="Entrée 4 4 8" xfId="9634" xr:uid="{00000000-0005-0000-0000-0000774A0000}"/>
    <cellStyle name="Entrée 4 4 8 2" xfId="30093" xr:uid="{00000000-0005-0000-0000-0000784A0000}"/>
    <cellStyle name="Entrée 4 4 9" xfId="9635" xr:uid="{00000000-0005-0000-0000-0000794A0000}"/>
    <cellStyle name="Entrée 4 4 9 2" xfId="30094" xr:uid="{00000000-0005-0000-0000-00007A4A0000}"/>
    <cellStyle name="Entrée 4 5" xfId="9636" xr:uid="{00000000-0005-0000-0000-00007B4A0000}"/>
    <cellStyle name="Entrée 4 5 10" xfId="9637" xr:uid="{00000000-0005-0000-0000-00007C4A0000}"/>
    <cellStyle name="Entrée 4 5 10 2" xfId="30095" xr:uid="{00000000-0005-0000-0000-00007D4A0000}"/>
    <cellStyle name="Entrée 4 5 11" xfId="20515" xr:uid="{00000000-0005-0000-0000-00007E4A0000}"/>
    <cellStyle name="Entrée 4 5 2" xfId="9638" xr:uid="{00000000-0005-0000-0000-00007F4A0000}"/>
    <cellStyle name="Entrée 4 5 2 2" xfId="9639" xr:uid="{00000000-0005-0000-0000-0000804A0000}"/>
    <cellStyle name="Entrée 4 5 2 2 2" xfId="30097" xr:uid="{00000000-0005-0000-0000-0000814A0000}"/>
    <cellStyle name="Entrée 4 5 2 3" xfId="9640" xr:uid="{00000000-0005-0000-0000-0000824A0000}"/>
    <cellStyle name="Entrée 4 5 2 3 2" xfId="30098" xr:uid="{00000000-0005-0000-0000-0000834A0000}"/>
    <cellStyle name="Entrée 4 5 2 4" xfId="9641" xr:uid="{00000000-0005-0000-0000-0000844A0000}"/>
    <cellStyle name="Entrée 4 5 2 4 2" xfId="30099" xr:uid="{00000000-0005-0000-0000-0000854A0000}"/>
    <cellStyle name="Entrée 4 5 2 5" xfId="9642" xr:uid="{00000000-0005-0000-0000-0000864A0000}"/>
    <cellStyle name="Entrée 4 5 2 5 2" xfId="30100" xr:uid="{00000000-0005-0000-0000-0000874A0000}"/>
    <cellStyle name="Entrée 4 5 2 6" xfId="9643" xr:uid="{00000000-0005-0000-0000-0000884A0000}"/>
    <cellStyle name="Entrée 4 5 2 6 2" xfId="30101" xr:uid="{00000000-0005-0000-0000-0000894A0000}"/>
    <cellStyle name="Entrée 4 5 2 7" xfId="9644" xr:uid="{00000000-0005-0000-0000-00008A4A0000}"/>
    <cellStyle name="Entrée 4 5 2 7 2" xfId="30102" xr:uid="{00000000-0005-0000-0000-00008B4A0000}"/>
    <cellStyle name="Entrée 4 5 2 8" xfId="9645" xr:uid="{00000000-0005-0000-0000-00008C4A0000}"/>
    <cellStyle name="Entrée 4 5 2 8 2" xfId="30103" xr:uid="{00000000-0005-0000-0000-00008D4A0000}"/>
    <cellStyle name="Entrée 4 5 2 9" xfId="30096" xr:uid="{00000000-0005-0000-0000-00008E4A0000}"/>
    <cellStyle name="Entrée 4 5 3" xfId="9646" xr:uid="{00000000-0005-0000-0000-00008F4A0000}"/>
    <cellStyle name="Entrée 4 5 3 2" xfId="9647" xr:uid="{00000000-0005-0000-0000-0000904A0000}"/>
    <cellStyle name="Entrée 4 5 3 2 2" xfId="30105" xr:uid="{00000000-0005-0000-0000-0000914A0000}"/>
    <cellStyle name="Entrée 4 5 3 3" xfId="9648" xr:uid="{00000000-0005-0000-0000-0000924A0000}"/>
    <cellStyle name="Entrée 4 5 3 3 2" xfId="30106" xr:uid="{00000000-0005-0000-0000-0000934A0000}"/>
    <cellStyle name="Entrée 4 5 3 4" xfId="9649" xr:uid="{00000000-0005-0000-0000-0000944A0000}"/>
    <cellStyle name="Entrée 4 5 3 4 2" xfId="30107" xr:uid="{00000000-0005-0000-0000-0000954A0000}"/>
    <cellStyle name="Entrée 4 5 3 5" xfId="9650" xr:uid="{00000000-0005-0000-0000-0000964A0000}"/>
    <cellStyle name="Entrée 4 5 3 5 2" xfId="30108" xr:uid="{00000000-0005-0000-0000-0000974A0000}"/>
    <cellStyle name="Entrée 4 5 3 6" xfId="9651" xr:uid="{00000000-0005-0000-0000-0000984A0000}"/>
    <cellStyle name="Entrée 4 5 3 6 2" xfId="30109" xr:uid="{00000000-0005-0000-0000-0000994A0000}"/>
    <cellStyle name="Entrée 4 5 3 7" xfId="9652" xr:uid="{00000000-0005-0000-0000-00009A4A0000}"/>
    <cellStyle name="Entrée 4 5 3 7 2" xfId="30110" xr:uid="{00000000-0005-0000-0000-00009B4A0000}"/>
    <cellStyle name="Entrée 4 5 3 8" xfId="30104" xr:uid="{00000000-0005-0000-0000-00009C4A0000}"/>
    <cellStyle name="Entrée 4 5 4" xfId="9653" xr:uid="{00000000-0005-0000-0000-00009D4A0000}"/>
    <cellStyle name="Entrée 4 5 4 2" xfId="9654" xr:uid="{00000000-0005-0000-0000-00009E4A0000}"/>
    <cellStyle name="Entrée 4 5 4 2 2" xfId="30112" xr:uid="{00000000-0005-0000-0000-00009F4A0000}"/>
    <cellStyle name="Entrée 4 5 4 3" xfId="30111" xr:uid="{00000000-0005-0000-0000-0000A04A0000}"/>
    <cellStyle name="Entrée 4 5 5" xfId="9655" xr:uid="{00000000-0005-0000-0000-0000A14A0000}"/>
    <cellStyle name="Entrée 4 5 5 2" xfId="30113" xr:uid="{00000000-0005-0000-0000-0000A24A0000}"/>
    <cellStyle name="Entrée 4 5 6" xfId="9656" xr:uid="{00000000-0005-0000-0000-0000A34A0000}"/>
    <cellStyle name="Entrée 4 5 6 2" xfId="30114" xr:uid="{00000000-0005-0000-0000-0000A44A0000}"/>
    <cellStyle name="Entrée 4 5 7" xfId="9657" xr:uid="{00000000-0005-0000-0000-0000A54A0000}"/>
    <cellStyle name="Entrée 4 5 7 2" xfId="30115" xr:uid="{00000000-0005-0000-0000-0000A64A0000}"/>
    <cellStyle name="Entrée 4 5 8" xfId="9658" xr:uid="{00000000-0005-0000-0000-0000A74A0000}"/>
    <cellStyle name="Entrée 4 5 8 2" xfId="30116" xr:uid="{00000000-0005-0000-0000-0000A84A0000}"/>
    <cellStyle name="Entrée 4 5 9" xfId="9659" xr:uid="{00000000-0005-0000-0000-0000A94A0000}"/>
    <cellStyle name="Entrée 4 5 9 2" xfId="30117" xr:uid="{00000000-0005-0000-0000-0000AA4A0000}"/>
    <cellStyle name="Entrée 4 6" xfId="9660" xr:uid="{00000000-0005-0000-0000-0000AB4A0000}"/>
    <cellStyle name="Entrée 4 6 10" xfId="9661" xr:uid="{00000000-0005-0000-0000-0000AC4A0000}"/>
    <cellStyle name="Entrée 4 6 10 2" xfId="30118" xr:uid="{00000000-0005-0000-0000-0000AD4A0000}"/>
    <cellStyle name="Entrée 4 6 11" xfId="20516" xr:uid="{00000000-0005-0000-0000-0000AE4A0000}"/>
    <cellStyle name="Entrée 4 6 2" xfId="9662" xr:uid="{00000000-0005-0000-0000-0000AF4A0000}"/>
    <cellStyle name="Entrée 4 6 2 2" xfId="9663" xr:uid="{00000000-0005-0000-0000-0000B04A0000}"/>
    <cellStyle name="Entrée 4 6 2 2 2" xfId="30120" xr:uid="{00000000-0005-0000-0000-0000B14A0000}"/>
    <cellStyle name="Entrée 4 6 2 3" xfId="9664" xr:uid="{00000000-0005-0000-0000-0000B24A0000}"/>
    <cellStyle name="Entrée 4 6 2 3 2" xfId="30121" xr:uid="{00000000-0005-0000-0000-0000B34A0000}"/>
    <cellStyle name="Entrée 4 6 2 4" xfId="9665" xr:uid="{00000000-0005-0000-0000-0000B44A0000}"/>
    <cellStyle name="Entrée 4 6 2 4 2" xfId="30122" xr:uid="{00000000-0005-0000-0000-0000B54A0000}"/>
    <cellStyle name="Entrée 4 6 2 5" xfId="9666" xr:uid="{00000000-0005-0000-0000-0000B64A0000}"/>
    <cellStyle name="Entrée 4 6 2 5 2" xfId="30123" xr:uid="{00000000-0005-0000-0000-0000B74A0000}"/>
    <cellStyle name="Entrée 4 6 2 6" xfId="9667" xr:uid="{00000000-0005-0000-0000-0000B84A0000}"/>
    <cellStyle name="Entrée 4 6 2 6 2" xfId="30124" xr:uid="{00000000-0005-0000-0000-0000B94A0000}"/>
    <cellStyle name="Entrée 4 6 2 7" xfId="9668" xr:uid="{00000000-0005-0000-0000-0000BA4A0000}"/>
    <cellStyle name="Entrée 4 6 2 7 2" xfId="30125" xr:uid="{00000000-0005-0000-0000-0000BB4A0000}"/>
    <cellStyle name="Entrée 4 6 2 8" xfId="9669" xr:uid="{00000000-0005-0000-0000-0000BC4A0000}"/>
    <cellStyle name="Entrée 4 6 2 8 2" xfId="30126" xr:uid="{00000000-0005-0000-0000-0000BD4A0000}"/>
    <cellStyle name="Entrée 4 6 2 9" xfId="30119" xr:uid="{00000000-0005-0000-0000-0000BE4A0000}"/>
    <cellStyle name="Entrée 4 6 3" xfId="9670" xr:uid="{00000000-0005-0000-0000-0000BF4A0000}"/>
    <cellStyle name="Entrée 4 6 3 2" xfId="9671" xr:uid="{00000000-0005-0000-0000-0000C04A0000}"/>
    <cellStyle name="Entrée 4 6 3 2 2" xfId="30128" xr:uid="{00000000-0005-0000-0000-0000C14A0000}"/>
    <cellStyle name="Entrée 4 6 3 3" xfId="9672" xr:uid="{00000000-0005-0000-0000-0000C24A0000}"/>
    <cellStyle name="Entrée 4 6 3 3 2" xfId="30129" xr:uid="{00000000-0005-0000-0000-0000C34A0000}"/>
    <cellStyle name="Entrée 4 6 3 4" xfId="9673" xr:uid="{00000000-0005-0000-0000-0000C44A0000}"/>
    <cellStyle name="Entrée 4 6 3 4 2" xfId="30130" xr:uid="{00000000-0005-0000-0000-0000C54A0000}"/>
    <cellStyle name="Entrée 4 6 3 5" xfId="9674" xr:uid="{00000000-0005-0000-0000-0000C64A0000}"/>
    <cellStyle name="Entrée 4 6 3 5 2" xfId="30131" xr:uid="{00000000-0005-0000-0000-0000C74A0000}"/>
    <cellStyle name="Entrée 4 6 3 6" xfId="9675" xr:uid="{00000000-0005-0000-0000-0000C84A0000}"/>
    <cellStyle name="Entrée 4 6 3 6 2" xfId="30132" xr:uid="{00000000-0005-0000-0000-0000C94A0000}"/>
    <cellStyle name="Entrée 4 6 3 7" xfId="9676" xr:uid="{00000000-0005-0000-0000-0000CA4A0000}"/>
    <cellStyle name="Entrée 4 6 3 7 2" xfId="30133" xr:uid="{00000000-0005-0000-0000-0000CB4A0000}"/>
    <cellStyle name="Entrée 4 6 3 8" xfId="30127" xr:uid="{00000000-0005-0000-0000-0000CC4A0000}"/>
    <cellStyle name="Entrée 4 6 4" xfId="9677" xr:uid="{00000000-0005-0000-0000-0000CD4A0000}"/>
    <cellStyle name="Entrée 4 6 4 2" xfId="9678" xr:uid="{00000000-0005-0000-0000-0000CE4A0000}"/>
    <cellStyle name="Entrée 4 6 4 2 2" xfId="30135" xr:uid="{00000000-0005-0000-0000-0000CF4A0000}"/>
    <cellStyle name="Entrée 4 6 4 3" xfId="30134" xr:uid="{00000000-0005-0000-0000-0000D04A0000}"/>
    <cellStyle name="Entrée 4 6 5" xfId="9679" xr:uid="{00000000-0005-0000-0000-0000D14A0000}"/>
    <cellStyle name="Entrée 4 6 5 2" xfId="30136" xr:uid="{00000000-0005-0000-0000-0000D24A0000}"/>
    <cellStyle name="Entrée 4 6 6" xfId="9680" xr:uid="{00000000-0005-0000-0000-0000D34A0000}"/>
    <cellStyle name="Entrée 4 6 6 2" xfId="30137" xr:uid="{00000000-0005-0000-0000-0000D44A0000}"/>
    <cellStyle name="Entrée 4 6 7" xfId="9681" xr:uid="{00000000-0005-0000-0000-0000D54A0000}"/>
    <cellStyle name="Entrée 4 6 7 2" xfId="30138" xr:uid="{00000000-0005-0000-0000-0000D64A0000}"/>
    <cellStyle name="Entrée 4 6 8" xfId="9682" xr:uid="{00000000-0005-0000-0000-0000D74A0000}"/>
    <cellStyle name="Entrée 4 6 8 2" xfId="30139" xr:uid="{00000000-0005-0000-0000-0000D84A0000}"/>
    <cellStyle name="Entrée 4 6 9" xfId="9683" xr:uid="{00000000-0005-0000-0000-0000D94A0000}"/>
    <cellStyle name="Entrée 4 6 9 2" xfId="30140" xr:uid="{00000000-0005-0000-0000-0000DA4A0000}"/>
    <cellStyle name="Entrée 4 7" xfId="9684" xr:uid="{00000000-0005-0000-0000-0000DB4A0000}"/>
    <cellStyle name="Entrée 4 7 10" xfId="9685" xr:uid="{00000000-0005-0000-0000-0000DC4A0000}"/>
    <cellStyle name="Entrée 4 7 10 2" xfId="30142" xr:uid="{00000000-0005-0000-0000-0000DD4A0000}"/>
    <cellStyle name="Entrée 4 7 11" xfId="30141" xr:uid="{00000000-0005-0000-0000-0000DE4A0000}"/>
    <cellStyle name="Entrée 4 7 2" xfId="9686" xr:uid="{00000000-0005-0000-0000-0000DF4A0000}"/>
    <cellStyle name="Entrée 4 7 2 2" xfId="9687" xr:uid="{00000000-0005-0000-0000-0000E04A0000}"/>
    <cellStyle name="Entrée 4 7 2 2 2" xfId="30144" xr:uid="{00000000-0005-0000-0000-0000E14A0000}"/>
    <cellStyle name="Entrée 4 7 2 3" xfId="9688" xr:uid="{00000000-0005-0000-0000-0000E24A0000}"/>
    <cellStyle name="Entrée 4 7 2 3 2" xfId="30145" xr:uid="{00000000-0005-0000-0000-0000E34A0000}"/>
    <cellStyle name="Entrée 4 7 2 4" xfId="9689" xr:uid="{00000000-0005-0000-0000-0000E44A0000}"/>
    <cellStyle name="Entrée 4 7 2 4 2" xfId="30146" xr:uid="{00000000-0005-0000-0000-0000E54A0000}"/>
    <cellStyle name="Entrée 4 7 2 5" xfId="9690" xr:uid="{00000000-0005-0000-0000-0000E64A0000}"/>
    <cellStyle name="Entrée 4 7 2 5 2" xfId="30147" xr:uid="{00000000-0005-0000-0000-0000E74A0000}"/>
    <cellStyle name="Entrée 4 7 2 6" xfId="9691" xr:uid="{00000000-0005-0000-0000-0000E84A0000}"/>
    <cellStyle name="Entrée 4 7 2 6 2" xfId="30148" xr:uid="{00000000-0005-0000-0000-0000E94A0000}"/>
    <cellStyle name="Entrée 4 7 2 7" xfId="9692" xr:uid="{00000000-0005-0000-0000-0000EA4A0000}"/>
    <cellStyle name="Entrée 4 7 2 7 2" xfId="30149" xr:uid="{00000000-0005-0000-0000-0000EB4A0000}"/>
    <cellStyle name="Entrée 4 7 2 8" xfId="9693" xr:uid="{00000000-0005-0000-0000-0000EC4A0000}"/>
    <cellStyle name="Entrée 4 7 2 8 2" xfId="30150" xr:uid="{00000000-0005-0000-0000-0000ED4A0000}"/>
    <cellStyle name="Entrée 4 7 2 9" xfId="30143" xr:uid="{00000000-0005-0000-0000-0000EE4A0000}"/>
    <cellStyle name="Entrée 4 7 3" xfId="9694" xr:uid="{00000000-0005-0000-0000-0000EF4A0000}"/>
    <cellStyle name="Entrée 4 7 3 2" xfId="9695" xr:uid="{00000000-0005-0000-0000-0000F04A0000}"/>
    <cellStyle name="Entrée 4 7 3 2 2" xfId="30152" xr:uid="{00000000-0005-0000-0000-0000F14A0000}"/>
    <cellStyle name="Entrée 4 7 3 3" xfId="9696" xr:uid="{00000000-0005-0000-0000-0000F24A0000}"/>
    <cellStyle name="Entrée 4 7 3 3 2" xfId="30153" xr:uid="{00000000-0005-0000-0000-0000F34A0000}"/>
    <cellStyle name="Entrée 4 7 3 4" xfId="9697" xr:uid="{00000000-0005-0000-0000-0000F44A0000}"/>
    <cellStyle name="Entrée 4 7 3 4 2" xfId="30154" xr:uid="{00000000-0005-0000-0000-0000F54A0000}"/>
    <cellStyle name="Entrée 4 7 3 5" xfId="9698" xr:uid="{00000000-0005-0000-0000-0000F64A0000}"/>
    <cellStyle name="Entrée 4 7 3 5 2" xfId="30155" xr:uid="{00000000-0005-0000-0000-0000F74A0000}"/>
    <cellStyle name="Entrée 4 7 3 6" xfId="9699" xr:uid="{00000000-0005-0000-0000-0000F84A0000}"/>
    <cellStyle name="Entrée 4 7 3 6 2" xfId="30156" xr:uid="{00000000-0005-0000-0000-0000F94A0000}"/>
    <cellStyle name="Entrée 4 7 3 7" xfId="9700" xr:uid="{00000000-0005-0000-0000-0000FA4A0000}"/>
    <cellStyle name="Entrée 4 7 3 7 2" xfId="30157" xr:uid="{00000000-0005-0000-0000-0000FB4A0000}"/>
    <cellStyle name="Entrée 4 7 3 8" xfId="30151" xr:uid="{00000000-0005-0000-0000-0000FC4A0000}"/>
    <cellStyle name="Entrée 4 7 4" xfId="9701" xr:uid="{00000000-0005-0000-0000-0000FD4A0000}"/>
    <cellStyle name="Entrée 4 7 4 2" xfId="9702" xr:uid="{00000000-0005-0000-0000-0000FE4A0000}"/>
    <cellStyle name="Entrée 4 7 4 2 2" xfId="30159" xr:uid="{00000000-0005-0000-0000-0000FF4A0000}"/>
    <cellStyle name="Entrée 4 7 4 3" xfId="30158" xr:uid="{00000000-0005-0000-0000-0000004B0000}"/>
    <cellStyle name="Entrée 4 7 5" xfId="9703" xr:uid="{00000000-0005-0000-0000-0000014B0000}"/>
    <cellStyle name="Entrée 4 7 5 2" xfId="30160" xr:uid="{00000000-0005-0000-0000-0000024B0000}"/>
    <cellStyle name="Entrée 4 7 6" xfId="9704" xr:uid="{00000000-0005-0000-0000-0000034B0000}"/>
    <cellStyle name="Entrée 4 7 6 2" xfId="30161" xr:uid="{00000000-0005-0000-0000-0000044B0000}"/>
    <cellStyle name="Entrée 4 7 7" xfId="9705" xr:uid="{00000000-0005-0000-0000-0000054B0000}"/>
    <cellStyle name="Entrée 4 7 7 2" xfId="30162" xr:uid="{00000000-0005-0000-0000-0000064B0000}"/>
    <cellStyle name="Entrée 4 7 8" xfId="9706" xr:uid="{00000000-0005-0000-0000-0000074B0000}"/>
    <cellStyle name="Entrée 4 7 8 2" xfId="30163" xr:uid="{00000000-0005-0000-0000-0000084B0000}"/>
    <cellStyle name="Entrée 4 7 9" xfId="9707" xr:uid="{00000000-0005-0000-0000-0000094B0000}"/>
    <cellStyle name="Entrée 4 7 9 2" xfId="30164" xr:uid="{00000000-0005-0000-0000-00000A4B0000}"/>
    <cellStyle name="Entrée 4 8" xfId="9708" xr:uid="{00000000-0005-0000-0000-00000B4B0000}"/>
    <cellStyle name="Entrée 4 8 10" xfId="9709" xr:uid="{00000000-0005-0000-0000-00000C4B0000}"/>
    <cellStyle name="Entrée 4 8 10 2" xfId="30166" xr:uid="{00000000-0005-0000-0000-00000D4B0000}"/>
    <cellStyle name="Entrée 4 8 11" xfId="30165" xr:uid="{00000000-0005-0000-0000-00000E4B0000}"/>
    <cellStyle name="Entrée 4 8 2" xfId="9710" xr:uid="{00000000-0005-0000-0000-00000F4B0000}"/>
    <cellStyle name="Entrée 4 8 2 2" xfId="9711" xr:uid="{00000000-0005-0000-0000-0000104B0000}"/>
    <cellStyle name="Entrée 4 8 2 2 2" xfId="30168" xr:uid="{00000000-0005-0000-0000-0000114B0000}"/>
    <cellStyle name="Entrée 4 8 2 3" xfId="9712" xr:uid="{00000000-0005-0000-0000-0000124B0000}"/>
    <cellStyle name="Entrée 4 8 2 3 2" xfId="30169" xr:uid="{00000000-0005-0000-0000-0000134B0000}"/>
    <cellStyle name="Entrée 4 8 2 4" xfId="9713" xr:uid="{00000000-0005-0000-0000-0000144B0000}"/>
    <cellStyle name="Entrée 4 8 2 4 2" xfId="30170" xr:uid="{00000000-0005-0000-0000-0000154B0000}"/>
    <cellStyle name="Entrée 4 8 2 5" xfId="9714" xr:uid="{00000000-0005-0000-0000-0000164B0000}"/>
    <cellStyle name="Entrée 4 8 2 5 2" xfId="30171" xr:uid="{00000000-0005-0000-0000-0000174B0000}"/>
    <cellStyle name="Entrée 4 8 2 6" xfId="9715" xr:uid="{00000000-0005-0000-0000-0000184B0000}"/>
    <cellStyle name="Entrée 4 8 2 6 2" xfId="30172" xr:uid="{00000000-0005-0000-0000-0000194B0000}"/>
    <cellStyle name="Entrée 4 8 2 7" xfId="9716" xr:uid="{00000000-0005-0000-0000-00001A4B0000}"/>
    <cellStyle name="Entrée 4 8 2 7 2" xfId="30173" xr:uid="{00000000-0005-0000-0000-00001B4B0000}"/>
    <cellStyle name="Entrée 4 8 2 8" xfId="9717" xr:uid="{00000000-0005-0000-0000-00001C4B0000}"/>
    <cellStyle name="Entrée 4 8 2 8 2" xfId="30174" xr:uid="{00000000-0005-0000-0000-00001D4B0000}"/>
    <cellStyle name="Entrée 4 8 2 9" xfId="30167" xr:uid="{00000000-0005-0000-0000-00001E4B0000}"/>
    <cellStyle name="Entrée 4 8 3" xfId="9718" xr:uid="{00000000-0005-0000-0000-00001F4B0000}"/>
    <cellStyle name="Entrée 4 8 3 2" xfId="9719" xr:uid="{00000000-0005-0000-0000-0000204B0000}"/>
    <cellStyle name="Entrée 4 8 3 2 2" xfId="30176" xr:uid="{00000000-0005-0000-0000-0000214B0000}"/>
    <cellStyle name="Entrée 4 8 3 3" xfId="9720" xr:uid="{00000000-0005-0000-0000-0000224B0000}"/>
    <cellStyle name="Entrée 4 8 3 3 2" xfId="30177" xr:uid="{00000000-0005-0000-0000-0000234B0000}"/>
    <cellStyle name="Entrée 4 8 3 4" xfId="9721" xr:uid="{00000000-0005-0000-0000-0000244B0000}"/>
    <cellStyle name="Entrée 4 8 3 4 2" xfId="30178" xr:uid="{00000000-0005-0000-0000-0000254B0000}"/>
    <cellStyle name="Entrée 4 8 3 5" xfId="9722" xr:uid="{00000000-0005-0000-0000-0000264B0000}"/>
    <cellStyle name="Entrée 4 8 3 5 2" xfId="30179" xr:uid="{00000000-0005-0000-0000-0000274B0000}"/>
    <cellStyle name="Entrée 4 8 3 6" xfId="9723" xr:uid="{00000000-0005-0000-0000-0000284B0000}"/>
    <cellStyle name="Entrée 4 8 3 6 2" xfId="30180" xr:uid="{00000000-0005-0000-0000-0000294B0000}"/>
    <cellStyle name="Entrée 4 8 3 7" xfId="9724" xr:uid="{00000000-0005-0000-0000-00002A4B0000}"/>
    <cellStyle name="Entrée 4 8 3 7 2" xfId="30181" xr:uid="{00000000-0005-0000-0000-00002B4B0000}"/>
    <cellStyle name="Entrée 4 8 3 8" xfId="30175" xr:uid="{00000000-0005-0000-0000-00002C4B0000}"/>
    <cellStyle name="Entrée 4 8 4" xfId="9725" xr:uid="{00000000-0005-0000-0000-00002D4B0000}"/>
    <cellStyle name="Entrée 4 8 4 2" xfId="9726" xr:uid="{00000000-0005-0000-0000-00002E4B0000}"/>
    <cellStyle name="Entrée 4 8 4 2 2" xfId="30183" xr:uid="{00000000-0005-0000-0000-00002F4B0000}"/>
    <cellStyle name="Entrée 4 8 4 3" xfId="30182" xr:uid="{00000000-0005-0000-0000-0000304B0000}"/>
    <cellStyle name="Entrée 4 8 5" xfId="9727" xr:uid="{00000000-0005-0000-0000-0000314B0000}"/>
    <cellStyle name="Entrée 4 8 5 2" xfId="30184" xr:uid="{00000000-0005-0000-0000-0000324B0000}"/>
    <cellStyle name="Entrée 4 8 6" xfId="9728" xr:uid="{00000000-0005-0000-0000-0000334B0000}"/>
    <cellStyle name="Entrée 4 8 6 2" xfId="30185" xr:uid="{00000000-0005-0000-0000-0000344B0000}"/>
    <cellStyle name="Entrée 4 8 7" xfId="9729" xr:uid="{00000000-0005-0000-0000-0000354B0000}"/>
    <cellStyle name="Entrée 4 8 7 2" xfId="30186" xr:uid="{00000000-0005-0000-0000-0000364B0000}"/>
    <cellStyle name="Entrée 4 8 8" xfId="9730" xr:uid="{00000000-0005-0000-0000-0000374B0000}"/>
    <cellStyle name="Entrée 4 8 8 2" xfId="30187" xr:uid="{00000000-0005-0000-0000-0000384B0000}"/>
    <cellStyle name="Entrée 4 8 9" xfId="9731" xr:uid="{00000000-0005-0000-0000-0000394B0000}"/>
    <cellStyle name="Entrée 4 8 9 2" xfId="30188" xr:uid="{00000000-0005-0000-0000-00003A4B0000}"/>
    <cellStyle name="Entrée 4 9" xfId="9732" xr:uid="{00000000-0005-0000-0000-00003B4B0000}"/>
    <cellStyle name="Entrée 4 9 10" xfId="9733" xr:uid="{00000000-0005-0000-0000-00003C4B0000}"/>
    <cellStyle name="Entrée 4 9 10 2" xfId="30190" xr:uid="{00000000-0005-0000-0000-00003D4B0000}"/>
    <cellStyle name="Entrée 4 9 11" xfId="30189" xr:uid="{00000000-0005-0000-0000-00003E4B0000}"/>
    <cellStyle name="Entrée 4 9 2" xfId="9734" xr:uid="{00000000-0005-0000-0000-00003F4B0000}"/>
    <cellStyle name="Entrée 4 9 2 2" xfId="9735" xr:uid="{00000000-0005-0000-0000-0000404B0000}"/>
    <cellStyle name="Entrée 4 9 2 2 2" xfId="30192" xr:uid="{00000000-0005-0000-0000-0000414B0000}"/>
    <cellStyle name="Entrée 4 9 2 3" xfId="9736" xr:uid="{00000000-0005-0000-0000-0000424B0000}"/>
    <cellStyle name="Entrée 4 9 2 3 2" xfId="30193" xr:uid="{00000000-0005-0000-0000-0000434B0000}"/>
    <cellStyle name="Entrée 4 9 2 4" xfId="9737" xr:uid="{00000000-0005-0000-0000-0000444B0000}"/>
    <cellStyle name="Entrée 4 9 2 4 2" xfId="30194" xr:uid="{00000000-0005-0000-0000-0000454B0000}"/>
    <cellStyle name="Entrée 4 9 2 5" xfId="9738" xr:uid="{00000000-0005-0000-0000-0000464B0000}"/>
    <cellStyle name="Entrée 4 9 2 5 2" xfId="30195" xr:uid="{00000000-0005-0000-0000-0000474B0000}"/>
    <cellStyle name="Entrée 4 9 2 6" xfId="9739" xr:uid="{00000000-0005-0000-0000-0000484B0000}"/>
    <cellStyle name="Entrée 4 9 2 6 2" xfId="30196" xr:uid="{00000000-0005-0000-0000-0000494B0000}"/>
    <cellStyle name="Entrée 4 9 2 7" xfId="9740" xr:uid="{00000000-0005-0000-0000-00004A4B0000}"/>
    <cellStyle name="Entrée 4 9 2 7 2" xfId="30197" xr:uid="{00000000-0005-0000-0000-00004B4B0000}"/>
    <cellStyle name="Entrée 4 9 2 8" xfId="9741" xr:uid="{00000000-0005-0000-0000-00004C4B0000}"/>
    <cellStyle name="Entrée 4 9 2 8 2" xfId="30198" xr:uid="{00000000-0005-0000-0000-00004D4B0000}"/>
    <cellStyle name="Entrée 4 9 2 9" xfId="30191" xr:uid="{00000000-0005-0000-0000-00004E4B0000}"/>
    <cellStyle name="Entrée 4 9 3" xfId="9742" xr:uid="{00000000-0005-0000-0000-00004F4B0000}"/>
    <cellStyle name="Entrée 4 9 3 2" xfId="9743" xr:uid="{00000000-0005-0000-0000-0000504B0000}"/>
    <cellStyle name="Entrée 4 9 3 2 2" xfId="30200" xr:uid="{00000000-0005-0000-0000-0000514B0000}"/>
    <cellStyle name="Entrée 4 9 3 3" xfId="9744" xr:uid="{00000000-0005-0000-0000-0000524B0000}"/>
    <cellStyle name="Entrée 4 9 3 3 2" xfId="30201" xr:uid="{00000000-0005-0000-0000-0000534B0000}"/>
    <cellStyle name="Entrée 4 9 3 4" xfId="9745" xr:uid="{00000000-0005-0000-0000-0000544B0000}"/>
    <cellStyle name="Entrée 4 9 3 4 2" xfId="30202" xr:uid="{00000000-0005-0000-0000-0000554B0000}"/>
    <cellStyle name="Entrée 4 9 3 5" xfId="9746" xr:uid="{00000000-0005-0000-0000-0000564B0000}"/>
    <cellStyle name="Entrée 4 9 3 5 2" xfId="30203" xr:uid="{00000000-0005-0000-0000-0000574B0000}"/>
    <cellStyle name="Entrée 4 9 3 6" xfId="9747" xr:uid="{00000000-0005-0000-0000-0000584B0000}"/>
    <cellStyle name="Entrée 4 9 3 6 2" xfId="30204" xr:uid="{00000000-0005-0000-0000-0000594B0000}"/>
    <cellStyle name="Entrée 4 9 3 7" xfId="9748" xr:uid="{00000000-0005-0000-0000-00005A4B0000}"/>
    <cellStyle name="Entrée 4 9 3 7 2" xfId="30205" xr:uid="{00000000-0005-0000-0000-00005B4B0000}"/>
    <cellStyle name="Entrée 4 9 3 8" xfId="30199" xr:uid="{00000000-0005-0000-0000-00005C4B0000}"/>
    <cellStyle name="Entrée 4 9 4" xfId="9749" xr:uid="{00000000-0005-0000-0000-00005D4B0000}"/>
    <cellStyle name="Entrée 4 9 4 2" xfId="9750" xr:uid="{00000000-0005-0000-0000-00005E4B0000}"/>
    <cellStyle name="Entrée 4 9 4 2 2" xfId="30207" xr:uid="{00000000-0005-0000-0000-00005F4B0000}"/>
    <cellStyle name="Entrée 4 9 4 3" xfId="30206" xr:uid="{00000000-0005-0000-0000-0000604B0000}"/>
    <cellStyle name="Entrée 4 9 5" xfId="9751" xr:uid="{00000000-0005-0000-0000-0000614B0000}"/>
    <cellStyle name="Entrée 4 9 5 2" xfId="30208" xr:uid="{00000000-0005-0000-0000-0000624B0000}"/>
    <cellStyle name="Entrée 4 9 6" xfId="9752" xr:uid="{00000000-0005-0000-0000-0000634B0000}"/>
    <cellStyle name="Entrée 4 9 6 2" xfId="30209" xr:uid="{00000000-0005-0000-0000-0000644B0000}"/>
    <cellStyle name="Entrée 4 9 7" xfId="9753" xr:uid="{00000000-0005-0000-0000-0000654B0000}"/>
    <cellStyle name="Entrée 4 9 7 2" xfId="30210" xr:uid="{00000000-0005-0000-0000-0000664B0000}"/>
    <cellStyle name="Entrée 4 9 8" xfId="9754" xr:uid="{00000000-0005-0000-0000-0000674B0000}"/>
    <cellStyle name="Entrée 4 9 8 2" xfId="30211" xr:uid="{00000000-0005-0000-0000-0000684B0000}"/>
    <cellStyle name="Entrée 4 9 9" xfId="9755" xr:uid="{00000000-0005-0000-0000-0000694B0000}"/>
    <cellStyle name="Entrée 4 9 9 2" xfId="30212" xr:uid="{00000000-0005-0000-0000-00006A4B0000}"/>
    <cellStyle name="Entrée 5" xfId="9756" xr:uid="{00000000-0005-0000-0000-00006B4B0000}"/>
    <cellStyle name="Entrée 5 10" xfId="9757" xr:uid="{00000000-0005-0000-0000-00006C4B0000}"/>
    <cellStyle name="Entrée 5 10 10" xfId="9758" xr:uid="{00000000-0005-0000-0000-00006D4B0000}"/>
    <cellStyle name="Entrée 5 10 10 2" xfId="30215" xr:uid="{00000000-0005-0000-0000-00006E4B0000}"/>
    <cellStyle name="Entrée 5 10 11" xfId="30214" xr:uid="{00000000-0005-0000-0000-00006F4B0000}"/>
    <cellStyle name="Entrée 5 10 2" xfId="9759" xr:uid="{00000000-0005-0000-0000-0000704B0000}"/>
    <cellStyle name="Entrée 5 10 2 2" xfId="9760" xr:uid="{00000000-0005-0000-0000-0000714B0000}"/>
    <cellStyle name="Entrée 5 10 2 2 2" xfId="30217" xr:uid="{00000000-0005-0000-0000-0000724B0000}"/>
    <cellStyle name="Entrée 5 10 2 3" xfId="9761" xr:uid="{00000000-0005-0000-0000-0000734B0000}"/>
    <cellStyle name="Entrée 5 10 2 3 2" xfId="30218" xr:uid="{00000000-0005-0000-0000-0000744B0000}"/>
    <cellStyle name="Entrée 5 10 2 4" xfId="9762" xr:uid="{00000000-0005-0000-0000-0000754B0000}"/>
    <cellStyle name="Entrée 5 10 2 4 2" xfId="30219" xr:uid="{00000000-0005-0000-0000-0000764B0000}"/>
    <cellStyle name="Entrée 5 10 2 5" xfId="9763" xr:uid="{00000000-0005-0000-0000-0000774B0000}"/>
    <cellStyle name="Entrée 5 10 2 5 2" xfId="30220" xr:uid="{00000000-0005-0000-0000-0000784B0000}"/>
    <cellStyle name="Entrée 5 10 2 6" xfId="9764" xr:uid="{00000000-0005-0000-0000-0000794B0000}"/>
    <cellStyle name="Entrée 5 10 2 6 2" xfId="30221" xr:uid="{00000000-0005-0000-0000-00007A4B0000}"/>
    <cellStyle name="Entrée 5 10 2 7" xfId="9765" xr:uid="{00000000-0005-0000-0000-00007B4B0000}"/>
    <cellStyle name="Entrée 5 10 2 7 2" xfId="30222" xr:uid="{00000000-0005-0000-0000-00007C4B0000}"/>
    <cellStyle name="Entrée 5 10 2 8" xfId="9766" xr:uid="{00000000-0005-0000-0000-00007D4B0000}"/>
    <cellStyle name="Entrée 5 10 2 8 2" xfId="30223" xr:uid="{00000000-0005-0000-0000-00007E4B0000}"/>
    <cellStyle name="Entrée 5 10 2 9" xfId="30216" xr:uid="{00000000-0005-0000-0000-00007F4B0000}"/>
    <cellStyle name="Entrée 5 10 3" xfId="9767" xr:uid="{00000000-0005-0000-0000-0000804B0000}"/>
    <cellStyle name="Entrée 5 10 3 2" xfId="9768" xr:uid="{00000000-0005-0000-0000-0000814B0000}"/>
    <cellStyle name="Entrée 5 10 3 2 2" xfId="30225" xr:uid="{00000000-0005-0000-0000-0000824B0000}"/>
    <cellStyle name="Entrée 5 10 3 3" xfId="9769" xr:uid="{00000000-0005-0000-0000-0000834B0000}"/>
    <cellStyle name="Entrée 5 10 3 3 2" xfId="30226" xr:uid="{00000000-0005-0000-0000-0000844B0000}"/>
    <cellStyle name="Entrée 5 10 3 4" xfId="9770" xr:uid="{00000000-0005-0000-0000-0000854B0000}"/>
    <cellStyle name="Entrée 5 10 3 4 2" xfId="30227" xr:uid="{00000000-0005-0000-0000-0000864B0000}"/>
    <cellStyle name="Entrée 5 10 3 5" xfId="9771" xr:uid="{00000000-0005-0000-0000-0000874B0000}"/>
    <cellStyle name="Entrée 5 10 3 5 2" xfId="30228" xr:uid="{00000000-0005-0000-0000-0000884B0000}"/>
    <cellStyle name="Entrée 5 10 3 6" xfId="9772" xr:uid="{00000000-0005-0000-0000-0000894B0000}"/>
    <cellStyle name="Entrée 5 10 3 6 2" xfId="30229" xr:uid="{00000000-0005-0000-0000-00008A4B0000}"/>
    <cellStyle name="Entrée 5 10 3 7" xfId="9773" xr:uid="{00000000-0005-0000-0000-00008B4B0000}"/>
    <cellStyle name="Entrée 5 10 3 7 2" xfId="30230" xr:uid="{00000000-0005-0000-0000-00008C4B0000}"/>
    <cellStyle name="Entrée 5 10 3 8" xfId="30224" xr:uid="{00000000-0005-0000-0000-00008D4B0000}"/>
    <cellStyle name="Entrée 5 10 4" xfId="9774" xr:uid="{00000000-0005-0000-0000-00008E4B0000}"/>
    <cellStyle name="Entrée 5 10 4 2" xfId="9775" xr:uid="{00000000-0005-0000-0000-00008F4B0000}"/>
    <cellStyle name="Entrée 5 10 4 2 2" xfId="30232" xr:uid="{00000000-0005-0000-0000-0000904B0000}"/>
    <cellStyle name="Entrée 5 10 4 3" xfId="30231" xr:uid="{00000000-0005-0000-0000-0000914B0000}"/>
    <cellStyle name="Entrée 5 10 5" xfId="9776" xr:uid="{00000000-0005-0000-0000-0000924B0000}"/>
    <cellStyle name="Entrée 5 10 5 2" xfId="30233" xr:uid="{00000000-0005-0000-0000-0000934B0000}"/>
    <cellStyle name="Entrée 5 10 6" xfId="9777" xr:uid="{00000000-0005-0000-0000-0000944B0000}"/>
    <cellStyle name="Entrée 5 10 6 2" xfId="30234" xr:uid="{00000000-0005-0000-0000-0000954B0000}"/>
    <cellStyle name="Entrée 5 10 7" xfId="9778" xr:uid="{00000000-0005-0000-0000-0000964B0000}"/>
    <cellStyle name="Entrée 5 10 7 2" xfId="30235" xr:uid="{00000000-0005-0000-0000-0000974B0000}"/>
    <cellStyle name="Entrée 5 10 8" xfId="9779" xr:uid="{00000000-0005-0000-0000-0000984B0000}"/>
    <cellStyle name="Entrée 5 10 8 2" xfId="30236" xr:uid="{00000000-0005-0000-0000-0000994B0000}"/>
    <cellStyle name="Entrée 5 10 9" xfId="9780" xr:uid="{00000000-0005-0000-0000-00009A4B0000}"/>
    <cellStyle name="Entrée 5 10 9 2" xfId="30237" xr:uid="{00000000-0005-0000-0000-00009B4B0000}"/>
    <cellStyle name="Entrée 5 11" xfId="9781" xr:uid="{00000000-0005-0000-0000-00009C4B0000}"/>
    <cellStyle name="Entrée 5 11 10" xfId="9782" xr:uid="{00000000-0005-0000-0000-00009D4B0000}"/>
    <cellStyle name="Entrée 5 11 10 2" xfId="30239" xr:uid="{00000000-0005-0000-0000-00009E4B0000}"/>
    <cellStyle name="Entrée 5 11 11" xfId="30238" xr:uid="{00000000-0005-0000-0000-00009F4B0000}"/>
    <cellStyle name="Entrée 5 11 2" xfId="9783" xr:uid="{00000000-0005-0000-0000-0000A04B0000}"/>
    <cellStyle name="Entrée 5 11 2 2" xfId="9784" xr:uid="{00000000-0005-0000-0000-0000A14B0000}"/>
    <cellStyle name="Entrée 5 11 2 2 2" xfId="30241" xr:uid="{00000000-0005-0000-0000-0000A24B0000}"/>
    <cellStyle name="Entrée 5 11 2 3" xfId="9785" xr:uid="{00000000-0005-0000-0000-0000A34B0000}"/>
    <cellStyle name="Entrée 5 11 2 3 2" xfId="30242" xr:uid="{00000000-0005-0000-0000-0000A44B0000}"/>
    <cellStyle name="Entrée 5 11 2 4" xfId="9786" xr:uid="{00000000-0005-0000-0000-0000A54B0000}"/>
    <cellStyle name="Entrée 5 11 2 4 2" xfId="30243" xr:uid="{00000000-0005-0000-0000-0000A64B0000}"/>
    <cellStyle name="Entrée 5 11 2 5" xfId="9787" xr:uid="{00000000-0005-0000-0000-0000A74B0000}"/>
    <cellStyle name="Entrée 5 11 2 5 2" xfId="30244" xr:uid="{00000000-0005-0000-0000-0000A84B0000}"/>
    <cellStyle name="Entrée 5 11 2 6" xfId="9788" xr:uid="{00000000-0005-0000-0000-0000A94B0000}"/>
    <cellStyle name="Entrée 5 11 2 6 2" xfId="30245" xr:uid="{00000000-0005-0000-0000-0000AA4B0000}"/>
    <cellStyle name="Entrée 5 11 2 7" xfId="9789" xr:uid="{00000000-0005-0000-0000-0000AB4B0000}"/>
    <cellStyle name="Entrée 5 11 2 7 2" xfId="30246" xr:uid="{00000000-0005-0000-0000-0000AC4B0000}"/>
    <cellStyle name="Entrée 5 11 2 8" xfId="9790" xr:uid="{00000000-0005-0000-0000-0000AD4B0000}"/>
    <cellStyle name="Entrée 5 11 2 8 2" xfId="30247" xr:uid="{00000000-0005-0000-0000-0000AE4B0000}"/>
    <cellStyle name="Entrée 5 11 2 9" xfId="30240" xr:uid="{00000000-0005-0000-0000-0000AF4B0000}"/>
    <cellStyle name="Entrée 5 11 3" xfId="9791" xr:uid="{00000000-0005-0000-0000-0000B04B0000}"/>
    <cellStyle name="Entrée 5 11 3 2" xfId="9792" xr:uid="{00000000-0005-0000-0000-0000B14B0000}"/>
    <cellStyle name="Entrée 5 11 3 2 2" xfId="30249" xr:uid="{00000000-0005-0000-0000-0000B24B0000}"/>
    <cellStyle name="Entrée 5 11 3 3" xfId="9793" xr:uid="{00000000-0005-0000-0000-0000B34B0000}"/>
    <cellStyle name="Entrée 5 11 3 3 2" xfId="30250" xr:uid="{00000000-0005-0000-0000-0000B44B0000}"/>
    <cellStyle name="Entrée 5 11 3 4" xfId="9794" xr:uid="{00000000-0005-0000-0000-0000B54B0000}"/>
    <cellStyle name="Entrée 5 11 3 4 2" xfId="30251" xr:uid="{00000000-0005-0000-0000-0000B64B0000}"/>
    <cellStyle name="Entrée 5 11 3 5" xfId="9795" xr:uid="{00000000-0005-0000-0000-0000B74B0000}"/>
    <cellStyle name="Entrée 5 11 3 5 2" xfId="30252" xr:uid="{00000000-0005-0000-0000-0000B84B0000}"/>
    <cellStyle name="Entrée 5 11 3 6" xfId="9796" xr:uid="{00000000-0005-0000-0000-0000B94B0000}"/>
    <cellStyle name="Entrée 5 11 3 6 2" xfId="30253" xr:uid="{00000000-0005-0000-0000-0000BA4B0000}"/>
    <cellStyle name="Entrée 5 11 3 7" xfId="9797" xr:uid="{00000000-0005-0000-0000-0000BB4B0000}"/>
    <cellStyle name="Entrée 5 11 3 7 2" xfId="30254" xr:uid="{00000000-0005-0000-0000-0000BC4B0000}"/>
    <cellStyle name="Entrée 5 11 3 8" xfId="30248" xr:uid="{00000000-0005-0000-0000-0000BD4B0000}"/>
    <cellStyle name="Entrée 5 11 4" xfId="9798" xr:uid="{00000000-0005-0000-0000-0000BE4B0000}"/>
    <cellStyle name="Entrée 5 11 4 2" xfId="9799" xr:uid="{00000000-0005-0000-0000-0000BF4B0000}"/>
    <cellStyle name="Entrée 5 11 4 2 2" xfId="30256" xr:uid="{00000000-0005-0000-0000-0000C04B0000}"/>
    <cellStyle name="Entrée 5 11 4 3" xfId="30255" xr:uid="{00000000-0005-0000-0000-0000C14B0000}"/>
    <cellStyle name="Entrée 5 11 5" xfId="9800" xr:uid="{00000000-0005-0000-0000-0000C24B0000}"/>
    <cellStyle name="Entrée 5 11 5 2" xfId="30257" xr:uid="{00000000-0005-0000-0000-0000C34B0000}"/>
    <cellStyle name="Entrée 5 11 6" xfId="9801" xr:uid="{00000000-0005-0000-0000-0000C44B0000}"/>
    <cellStyle name="Entrée 5 11 6 2" xfId="30258" xr:uid="{00000000-0005-0000-0000-0000C54B0000}"/>
    <cellStyle name="Entrée 5 11 7" xfId="9802" xr:uid="{00000000-0005-0000-0000-0000C64B0000}"/>
    <cellStyle name="Entrée 5 11 7 2" xfId="30259" xr:uid="{00000000-0005-0000-0000-0000C74B0000}"/>
    <cellStyle name="Entrée 5 11 8" xfId="9803" xr:uid="{00000000-0005-0000-0000-0000C84B0000}"/>
    <cellStyle name="Entrée 5 11 8 2" xfId="30260" xr:uid="{00000000-0005-0000-0000-0000C94B0000}"/>
    <cellStyle name="Entrée 5 11 9" xfId="9804" xr:uid="{00000000-0005-0000-0000-0000CA4B0000}"/>
    <cellStyle name="Entrée 5 11 9 2" xfId="30261" xr:uid="{00000000-0005-0000-0000-0000CB4B0000}"/>
    <cellStyle name="Entrée 5 12" xfId="9805" xr:uid="{00000000-0005-0000-0000-0000CC4B0000}"/>
    <cellStyle name="Entrée 5 12 10" xfId="9806" xr:uid="{00000000-0005-0000-0000-0000CD4B0000}"/>
    <cellStyle name="Entrée 5 12 10 2" xfId="30263" xr:uid="{00000000-0005-0000-0000-0000CE4B0000}"/>
    <cellStyle name="Entrée 5 12 11" xfId="30262" xr:uid="{00000000-0005-0000-0000-0000CF4B0000}"/>
    <cellStyle name="Entrée 5 12 2" xfId="9807" xr:uid="{00000000-0005-0000-0000-0000D04B0000}"/>
    <cellStyle name="Entrée 5 12 2 2" xfId="9808" xr:uid="{00000000-0005-0000-0000-0000D14B0000}"/>
    <cellStyle name="Entrée 5 12 2 2 2" xfId="30265" xr:uid="{00000000-0005-0000-0000-0000D24B0000}"/>
    <cellStyle name="Entrée 5 12 2 3" xfId="9809" xr:uid="{00000000-0005-0000-0000-0000D34B0000}"/>
    <cellStyle name="Entrée 5 12 2 3 2" xfId="30266" xr:uid="{00000000-0005-0000-0000-0000D44B0000}"/>
    <cellStyle name="Entrée 5 12 2 4" xfId="9810" xr:uid="{00000000-0005-0000-0000-0000D54B0000}"/>
    <cellStyle name="Entrée 5 12 2 4 2" xfId="30267" xr:uid="{00000000-0005-0000-0000-0000D64B0000}"/>
    <cellStyle name="Entrée 5 12 2 5" xfId="9811" xr:uid="{00000000-0005-0000-0000-0000D74B0000}"/>
    <cellStyle name="Entrée 5 12 2 5 2" xfId="30268" xr:uid="{00000000-0005-0000-0000-0000D84B0000}"/>
    <cellStyle name="Entrée 5 12 2 6" xfId="9812" xr:uid="{00000000-0005-0000-0000-0000D94B0000}"/>
    <cellStyle name="Entrée 5 12 2 6 2" xfId="30269" xr:uid="{00000000-0005-0000-0000-0000DA4B0000}"/>
    <cellStyle name="Entrée 5 12 2 7" xfId="9813" xr:uid="{00000000-0005-0000-0000-0000DB4B0000}"/>
    <cellStyle name="Entrée 5 12 2 7 2" xfId="30270" xr:uid="{00000000-0005-0000-0000-0000DC4B0000}"/>
    <cellStyle name="Entrée 5 12 2 8" xfId="9814" xr:uid="{00000000-0005-0000-0000-0000DD4B0000}"/>
    <cellStyle name="Entrée 5 12 2 8 2" xfId="30271" xr:uid="{00000000-0005-0000-0000-0000DE4B0000}"/>
    <cellStyle name="Entrée 5 12 2 9" xfId="30264" xr:uid="{00000000-0005-0000-0000-0000DF4B0000}"/>
    <cellStyle name="Entrée 5 12 3" xfId="9815" xr:uid="{00000000-0005-0000-0000-0000E04B0000}"/>
    <cellStyle name="Entrée 5 12 3 2" xfId="9816" xr:uid="{00000000-0005-0000-0000-0000E14B0000}"/>
    <cellStyle name="Entrée 5 12 3 2 2" xfId="30273" xr:uid="{00000000-0005-0000-0000-0000E24B0000}"/>
    <cellStyle name="Entrée 5 12 3 3" xfId="9817" xr:uid="{00000000-0005-0000-0000-0000E34B0000}"/>
    <cellStyle name="Entrée 5 12 3 3 2" xfId="30274" xr:uid="{00000000-0005-0000-0000-0000E44B0000}"/>
    <cellStyle name="Entrée 5 12 3 4" xfId="9818" xr:uid="{00000000-0005-0000-0000-0000E54B0000}"/>
    <cellStyle name="Entrée 5 12 3 4 2" xfId="30275" xr:uid="{00000000-0005-0000-0000-0000E64B0000}"/>
    <cellStyle name="Entrée 5 12 3 5" xfId="9819" xr:uid="{00000000-0005-0000-0000-0000E74B0000}"/>
    <cellStyle name="Entrée 5 12 3 5 2" xfId="30276" xr:uid="{00000000-0005-0000-0000-0000E84B0000}"/>
    <cellStyle name="Entrée 5 12 3 6" xfId="9820" xr:uid="{00000000-0005-0000-0000-0000E94B0000}"/>
    <cellStyle name="Entrée 5 12 3 6 2" xfId="30277" xr:uid="{00000000-0005-0000-0000-0000EA4B0000}"/>
    <cellStyle name="Entrée 5 12 3 7" xfId="9821" xr:uid="{00000000-0005-0000-0000-0000EB4B0000}"/>
    <cellStyle name="Entrée 5 12 3 7 2" xfId="30278" xr:uid="{00000000-0005-0000-0000-0000EC4B0000}"/>
    <cellStyle name="Entrée 5 12 3 8" xfId="30272" xr:uid="{00000000-0005-0000-0000-0000ED4B0000}"/>
    <cellStyle name="Entrée 5 12 4" xfId="9822" xr:uid="{00000000-0005-0000-0000-0000EE4B0000}"/>
    <cellStyle name="Entrée 5 12 4 2" xfId="9823" xr:uid="{00000000-0005-0000-0000-0000EF4B0000}"/>
    <cellStyle name="Entrée 5 12 4 2 2" xfId="30280" xr:uid="{00000000-0005-0000-0000-0000F04B0000}"/>
    <cellStyle name="Entrée 5 12 4 3" xfId="30279" xr:uid="{00000000-0005-0000-0000-0000F14B0000}"/>
    <cellStyle name="Entrée 5 12 5" xfId="9824" xr:uid="{00000000-0005-0000-0000-0000F24B0000}"/>
    <cellStyle name="Entrée 5 12 5 2" xfId="30281" xr:uid="{00000000-0005-0000-0000-0000F34B0000}"/>
    <cellStyle name="Entrée 5 12 6" xfId="9825" xr:uid="{00000000-0005-0000-0000-0000F44B0000}"/>
    <cellStyle name="Entrée 5 12 6 2" xfId="30282" xr:uid="{00000000-0005-0000-0000-0000F54B0000}"/>
    <cellStyle name="Entrée 5 12 7" xfId="9826" xr:uid="{00000000-0005-0000-0000-0000F64B0000}"/>
    <cellStyle name="Entrée 5 12 7 2" xfId="30283" xr:uid="{00000000-0005-0000-0000-0000F74B0000}"/>
    <cellStyle name="Entrée 5 12 8" xfId="9827" xr:uid="{00000000-0005-0000-0000-0000F84B0000}"/>
    <cellStyle name="Entrée 5 12 8 2" xfId="30284" xr:uid="{00000000-0005-0000-0000-0000F94B0000}"/>
    <cellStyle name="Entrée 5 12 9" xfId="9828" xr:uid="{00000000-0005-0000-0000-0000FA4B0000}"/>
    <cellStyle name="Entrée 5 12 9 2" xfId="30285" xr:uid="{00000000-0005-0000-0000-0000FB4B0000}"/>
    <cellStyle name="Entrée 5 13" xfId="9829" xr:uid="{00000000-0005-0000-0000-0000FC4B0000}"/>
    <cellStyle name="Entrée 5 13 10" xfId="9830" xr:uid="{00000000-0005-0000-0000-0000FD4B0000}"/>
    <cellStyle name="Entrée 5 13 10 2" xfId="30287" xr:uid="{00000000-0005-0000-0000-0000FE4B0000}"/>
    <cellStyle name="Entrée 5 13 11" xfId="30286" xr:uid="{00000000-0005-0000-0000-0000FF4B0000}"/>
    <cellStyle name="Entrée 5 13 2" xfId="9831" xr:uid="{00000000-0005-0000-0000-0000004C0000}"/>
    <cellStyle name="Entrée 5 13 2 2" xfId="9832" xr:uid="{00000000-0005-0000-0000-0000014C0000}"/>
    <cellStyle name="Entrée 5 13 2 2 2" xfId="30289" xr:uid="{00000000-0005-0000-0000-0000024C0000}"/>
    <cellStyle name="Entrée 5 13 2 3" xfId="9833" xr:uid="{00000000-0005-0000-0000-0000034C0000}"/>
    <cellStyle name="Entrée 5 13 2 3 2" xfId="30290" xr:uid="{00000000-0005-0000-0000-0000044C0000}"/>
    <cellStyle name="Entrée 5 13 2 4" xfId="9834" xr:uid="{00000000-0005-0000-0000-0000054C0000}"/>
    <cellStyle name="Entrée 5 13 2 4 2" xfId="30291" xr:uid="{00000000-0005-0000-0000-0000064C0000}"/>
    <cellStyle name="Entrée 5 13 2 5" xfId="9835" xr:uid="{00000000-0005-0000-0000-0000074C0000}"/>
    <cellStyle name="Entrée 5 13 2 5 2" xfId="30292" xr:uid="{00000000-0005-0000-0000-0000084C0000}"/>
    <cellStyle name="Entrée 5 13 2 6" xfId="9836" xr:uid="{00000000-0005-0000-0000-0000094C0000}"/>
    <cellStyle name="Entrée 5 13 2 6 2" xfId="30293" xr:uid="{00000000-0005-0000-0000-00000A4C0000}"/>
    <cellStyle name="Entrée 5 13 2 7" xfId="9837" xr:uid="{00000000-0005-0000-0000-00000B4C0000}"/>
    <cellStyle name="Entrée 5 13 2 7 2" xfId="30294" xr:uid="{00000000-0005-0000-0000-00000C4C0000}"/>
    <cellStyle name="Entrée 5 13 2 8" xfId="9838" xr:uid="{00000000-0005-0000-0000-00000D4C0000}"/>
    <cellStyle name="Entrée 5 13 2 8 2" xfId="30295" xr:uid="{00000000-0005-0000-0000-00000E4C0000}"/>
    <cellStyle name="Entrée 5 13 2 9" xfId="30288" xr:uid="{00000000-0005-0000-0000-00000F4C0000}"/>
    <cellStyle name="Entrée 5 13 3" xfId="9839" xr:uid="{00000000-0005-0000-0000-0000104C0000}"/>
    <cellStyle name="Entrée 5 13 3 2" xfId="9840" xr:uid="{00000000-0005-0000-0000-0000114C0000}"/>
    <cellStyle name="Entrée 5 13 3 2 2" xfId="30297" xr:uid="{00000000-0005-0000-0000-0000124C0000}"/>
    <cellStyle name="Entrée 5 13 3 3" xfId="9841" xr:uid="{00000000-0005-0000-0000-0000134C0000}"/>
    <cellStyle name="Entrée 5 13 3 3 2" xfId="30298" xr:uid="{00000000-0005-0000-0000-0000144C0000}"/>
    <cellStyle name="Entrée 5 13 3 4" xfId="9842" xr:uid="{00000000-0005-0000-0000-0000154C0000}"/>
    <cellStyle name="Entrée 5 13 3 4 2" xfId="30299" xr:uid="{00000000-0005-0000-0000-0000164C0000}"/>
    <cellStyle name="Entrée 5 13 3 5" xfId="9843" xr:uid="{00000000-0005-0000-0000-0000174C0000}"/>
    <cellStyle name="Entrée 5 13 3 5 2" xfId="30300" xr:uid="{00000000-0005-0000-0000-0000184C0000}"/>
    <cellStyle name="Entrée 5 13 3 6" xfId="9844" xr:uid="{00000000-0005-0000-0000-0000194C0000}"/>
    <cellStyle name="Entrée 5 13 3 6 2" xfId="30301" xr:uid="{00000000-0005-0000-0000-00001A4C0000}"/>
    <cellStyle name="Entrée 5 13 3 7" xfId="9845" xr:uid="{00000000-0005-0000-0000-00001B4C0000}"/>
    <cellStyle name="Entrée 5 13 3 7 2" xfId="30302" xr:uid="{00000000-0005-0000-0000-00001C4C0000}"/>
    <cellStyle name="Entrée 5 13 3 8" xfId="30296" xr:uid="{00000000-0005-0000-0000-00001D4C0000}"/>
    <cellStyle name="Entrée 5 13 4" xfId="9846" xr:uid="{00000000-0005-0000-0000-00001E4C0000}"/>
    <cellStyle name="Entrée 5 13 4 2" xfId="9847" xr:uid="{00000000-0005-0000-0000-00001F4C0000}"/>
    <cellStyle name="Entrée 5 13 4 2 2" xfId="30304" xr:uid="{00000000-0005-0000-0000-0000204C0000}"/>
    <cellStyle name="Entrée 5 13 4 3" xfId="30303" xr:uid="{00000000-0005-0000-0000-0000214C0000}"/>
    <cellStyle name="Entrée 5 13 5" xfId="9848" xr:uid="{00000000-0005-0000-0000-0000224C0000}"/>
    <cellStyle name="Entrée 5 13 5 2" xfId="30305" xr:uid="{00000000-0005-0000-0000-0000234C0000}"/>
    <cellStyle name="Entrée 5 13 6" xfId="9849" xr:uid="{00000000-0005-0000-0000-0000244C0000}"/>
    <cellStyle name="Entrée 5 13 6 2" xfId="30306" xr:uid="{00000000-0005-0000-0000-0000254C0000}"/>
    <cellStyle name="Entrée 5 13 7" xfId="9850" xr:uid="{00000000-0005-0000-0000-0000264C0000}"/>
    <cellStyle name="Entrée 5 13 7 2" xfId="30307" xr:uid="{00000000-0005-0000-0000-0000274C0000}"/>
    <cellStyle name="Entrée 5 13 8" xfId="9851" xr:uid="{00000000-0005-0000-0000-0000284C0000}"/>
    <cellStyle name="Entrée 5 13 8 2" xfId="30308" xr:uid="{00000000-0005-0000-0000-0000294C0000}"/>
    <cellStyle name="Entrée 5 13 9" xfId="9852" xr:uid="{00000000-0005-0000-0000-00002A4C0000}"/>
    <cellStyle name="Entrée 5 13 9 2" xfId="30309" xr:uid="{00000000-0005-0000-0000-00002B4C0000}"/>
    <cellStyle name="Entrée 5 14" xfId="9853" xr:uid="{00000000-0005-0000-0000-00002C4C0000}"/>
    <cellStyle name="Entrée 5 14 10" xfId="9854" xr:uid="{00000000-0005-0000-0000-00002D4C0000}"/>
    <cellStyle name="Entrée 5 14 10 2" xfId="30311" xr:uid="{00000000-0005-0000-0000-00002E4C0000}"/>
    <cellStyle name="Entrée 5 14 11" xfId="30310" xr:uid="{00000000-0005-0000-0000-00002F4C0000}"/>
    <cellStyle name="Entrée 5 14 2" xfId="9855" xr:uid="{00000000-0005-0000-0000-0000304C0000}"/>
    <cellStyle name="Entrée 5 14 2 2" xfId="9856" xr:uid="{00000000-0005-0000-0000-0000314C0000}"/>
    <cellStyle name="Entrée 5 14 2 2 2" xfId="30313" xr:uid="{00000000-0005-0000-0000-0000324C0000}"/>
    <cellStyle name="Entrée 5 14 2 3" xfId="9857" xr:uid="{00000000-0005-0000-0000-0000334C0000}"/>
    <cellStyle name="Entrée 5 14 2 3 2" xfId="30314" xr:uid="{00000000-0005-0000-0000-0000344C0000}"/>
    <cellStyle name="Entrée 5 14 2 4" xfId="9858" xr:uid="{00000000-0005-0000-0000-0000354C0000}"/>
    <cellStyle name="Entrée 5 14 2 4 2" xfId="30315" xr:uid="{00000000-0005-0000-0000-0000364C0000}"/>
    <cellStyle name="Entrée 5 14 2 5" xfId="9859" xr:uid="{00000000-0005-0000-0000-0000374C0000}"/>
    <cellStyle name="Entrée 5 14 2 5 2" xfId="30316" xr:uid="{00000000-0005-0000-0000-0000384C0000}"/>
    <cellStyle name="Entrée 5 14 2 6" xfId="9860" xr:uid="{00000000-0005-0000-0000-0000394C0000}"/>
    <cellStyle name="Entrée 5 14 2 6 2" xfId="30317" xr:uid="{00000000-0005-0000-0000-00003A4C0000}"/>
    <cellStyle name="Entrée 5 14 2 7" xfId="9861" xr:uid="{00000000-0005-0000-0000-00003B4C0000}"/>
    <cellStyle name="Entrée 5 14 2 7 2" xfId="30318" xr:uid="{00000000-0005-0000-0000-00003C4C0000}"/>
    <cellStyle name="Entrée 5 14 2 8" xfId="9862" xr:uid="{00000000-0005-0000-0000-00003D4C0000}"/>
    <cellStyle name="Entrée 5 14 2 8 2" xfId="30319" xr:uid="{00000000-0005-0000-0000-00003E4C0000}"/>
    <cellStyle name="Entrée 5 14 2 9" xfId="30312" xr:uid="{00000000-0005-0000-0000-00003F4C0000}"/>
    <cellStyle name="Entrée 5 14 3" xfId="9863" xr:uid="{00000000-0005-0000-0000-0000404C0000}"/>
    <cellStyle name="Entrée 5 14 3 2" xfId="9864" xr:uid="{00000000-0005-0000-0000-0000414C0000}"/>
    <cellStyle name="Entrée 5 14 3 2 2" xfId="30321" xr:uid="{00000000-0005-0000-0000-0000424C0000}"/>
    <cellStyle name="Entrée 5 14 3 3" xfId="9865" xr:uid="{00000000-0005-0000-0000-0000434C0000}"/>
    <cellStyle name="Entrée 5 14 3 3 2" xfId="30322" xr:uid="{00000000-0005-0000-0000-0000444C0000}"/>
    <cellStyle name="Entrée 5 14 3 4" xfId="9866" xr:uid="{00000000-0005-0000-0000-0000454C0000}"/>
    <cellStyle name="Entrée 5 14 3 4 2" xfId="30323" xr:uid="{00000000-0005-0000-0000-0000464C0000}"/>
    <cellStyle name="Entrée 5 14 3 5" xfId="9867" xr:uid="{00000000-0005-0000-0000-0000474C0000}"/>
    <cellStyle name="Entrée 5 14 3 5 2" xfId="30324" xr:uid="{00000000-0005-0000-0000-0000484C0000}"/>
    <cellStyle name="Entrée 5 14 3 6" xfId="9868" xr:uid="{00000000-0005-0000-0000-0000494C0000}"/>
    <cellStyle name="Entrée 5 14 3 6 2" xfId="30325" xr:uid="{00000000-0005-0000-0000-00004A4C0000}"/>
    <cellStyle name="Entrée 5 14 3 7" xfId="9869" xr:uid="{00000000-0005-0000-0000-00004B4C0000}"/>
    <cellStyle name="Entrée 5 14 3 7 2" xfId="30326" xr:uid="{00000000-0005-0000-0000-00004C4C0000}"/>
    <cellStyle name="Entrée 5 14 3 8" xfId="30320" xr:uid="{00000000-0005-0000-0000-00004D4C0000}"/>
    <cellStyle name="Entrée 5 14 4" xfId="9870" xr:uid="{00000000-0005-0000-0000-00004E4C0000}"/>
    <cellStyle name="Entrée 5 14 4 2" xfId="9871" xr:uid="{00000000-0005-0000-0000-00004F4C0000}"/>
    <cellStyle name="Entrée 5 14 4 2 2" xfId="30328" xr:uid="{00000000-0005-0000-0000-0000504C0000}"/>
    <cellStyle name="Entrée 5 14 4 3" xfId="30327" xr:uid="{00000000-0005-0000-0000-0000514C0000}"/>
    <cellStyle name="Entrée 5 14 5" xfId="9872" xr:uid="{00000000-0005-0000-0000-0000524C0000}"/>
    <cellStyle name="Entrée 5 14 5 2" xfId="30329" xr:uid="{00000000-0005-0000-0000-0000534C0000}"/>
    <cellStyle name="Entrée 5 14 6" xfId="9873" xr:uid="{00000000-0005-0000-0000-0000544C0000}"/>
    <cellStyle name="Entrée 5 14 6 2" xfId="30330" xr:uid="{00000000-0005-0000-0000-0000554C0000}"/>
    <cellStyle name="Entrée 5 14 7" xfId="9874" xr:uid="{00000000-0005-0000-0000-0000564C0000}"/>
    <cellStyle name="Entrée 5 14 7 2" xfId="30331" xr:uid="{00000000-0005-0000-0000-0000574C0000}"/>
    <cellStyle name="Entrée 5 14 8" xfId="9875" xr:uid="{00000000-0005-0000-0000-0000584C0000}"/>
    <cellStyle name="Entrée 5 14 8 2" xfId="30332" xr:uid="{00000000-0005-0000-0000-0000594C0000}"/>
    <cellStyle name="Entrée 5 14 9" xfId="9876" xr:uid="{00000000-0005-0000-0000-00005A4C0000}"/>
    <cellStyle name="Entrée 5 14 9 2" xfId="30333" xr:uid="{00000000-0005-0000-0000-00005B4C0000}"/>
    <cellStyle name="Entrée 5 15" xfId="9877" xr:uid="{00000000-0005-0000-0000-00005C4C0000}"/>
    <cellStyle name="Entrée 5 15 10" xfId="9878" xr:uid="{00000000-0005-0000-0000-00005D4C0000}"/>
    <cellStyle name="Entrée 5 15 10 2" xfId="30335" xr:uid="{00000000-0005-0000-0000-00005E4C0000}"/>
    <cellStyle name="Entrée 5 15 11" xfId="30334" xr:uid="{00000000-0005-0000-0000-00005F4C0000}"/>
    <cellStyle name="Entrée 5 15 2" xfId="9879" xr:uid="{00000000-0005-0000-0000-0000604C0000}"/>
    <cellStyle name="Entrée 5 15 2 2" xfId="9880" xr:uid="{00000000-0005-0000-0000-0000614C0000}"/>
    <cellStyle name="Entrée 5 15 2 2 2" xfId="30337" xr:uid="{00000000-0005-0000-0000-0000624C0000}"/>
    <cellStyle name="Entrée 5 15 2 3" xfId="9881" xr:uid="{00000000-0005-0000-0000-0000634C0000}"/>
    <cellStyle name="Entrée 5 15 2 3 2" xfId="30338" xr:uid="{00000000-0005-0000-0000-0000644C0000}"/>
    <cellStyle name="Entrée 5 15 2 4" xfId="9882" xr:uid="{00000000-0005-0000-0000-0000654C0000}"/>
    <cellStyle name="Entrée 5 15 2 4 2" xfId="30339" xr:uid="{00000000-0005-0000-0000-0000664C0000}"/>
    <cellStyle name="Entrée 5 15 2 5" xfId="9883" xr:uid="{00000000-0005-0000-0000-0000674C0000}"/>
    <cellStyle name="Entrée 5 15 2 5 2" xfId="30340" xr:uid="{00000000-0005-0000-0000-0000684C0000}"/>
    <cellStyle name="Entrée 5 15 2 6" xfId="9884" xr:uid="{00000000-0005-0000-0000-0000694C0000}"/>
    <cellStyle name="Entrée 5 15 2 6 2" xfId="30341" xr:uid="{00000000-0005-0000-0000-00006A4C0000}"/>
    <cellStyle name="Entrée 5 15 2 7" xfId="9885" xr:uid="{00000000-0005-0000-0000-00006B4C0000}"/>
    <cellStyle name="Entrée 5 15 2 7 2" xfId="30342" xr:uid="{00000000-0005-0000-0000-00006C4C0000}"/>
    <cellStyle name="Entrée 5 15 2 8" xfId="9886" xr:uid="{00000000-0005-0000-0000-00006D4C0000}"/>
    <cellStyle name="Entrée 5 15 2 8 2" xfId="30343" xr:uid="{00000000-0005-0000-0000-00006E4C0000}"/>
    <cellStyle name="Entrée 5 15 2 9" xfId="30336" xr:uid="{00000000-0005-0000-0000-00006F4C0000}"/>
    <cellStyle name="Entrée 5 15 3" xfId="9887" xr:uid="{00000000-0005-0000-0000-0000704C0000}"/>
    <cellStyle name="Entrée 5 15 3 2" xfId="9888" xr:uid="{00000000-0005-0000-0000-0000714C0000}"/>
    <cellStyle name="Entrée 5 15 3 2 2" xfId="30345" xr:uid="{00000000-0005-0000-0000-0000724C0000}"/>
    <cellStyle name="Entrée 5 15 3 3" xfId="9889" xr:uid="{00000000-0005-0000-0000-0000734C0000}"/>
    <cellStyle name="Entrée 5 15 3 3 2" xfId="30346" xr:uid="{00000000-0005-0000-0000-0000744C0000}"/>
    <cellStyle name="Entrée 5 15 3 4" xfId="9890" xr:uid="{00000000-0005-0000-0000-0000754C0000}"/>
    <cellStyle name="Entrée 5 15 3 4 2" xfId="30347" xr:uid="{00000000-0005-0000-0000-0000764C0000}"/>
    <cellStyle name="Entrée 5 15 3 5" xfId="9891" xr:uid="{00000000-0005-0000-0000-0000774C0000}"/>
    <cellStyle name="Entrée 5 15 3 5 2" xfId="30348" xr:uid="{00000000-0005-0000-0000-0000784C0000}"/>
    <cellStyle name="Entrée 5 15 3 6" xfId="9892" xr:uid="{00000000-0005-0000-0000-0000794C0000}"/>
    <cellStyle name="Entrée 5 15 3 6 2" xfId="30349" xr:uid="{00000000-0005-0000-0000-00007A4C0000}"/>
    <cellStyle name="Entrée 5 15 3 7" xfId="9893" xr:uid="{00000000-0005-0000-0000-00007B4C0000}"/>
    <cellStyle name="Entrée 5 15 3 7 2" xfId="30350" xr:uid="{00000000-0005-0000-0000-00007C4C0000}"/>
    <cellStyle name="Entrée 5 15 3 8" xfId="30344" xr:uid="{00000000-0005-0000-0000-00007D4C0000}"/>
    <cellStyle name="Entrée 5 15 4" xfId="9894" xr:uid="{00000000-0005-0000-0000-00007E4C0000}"/>
    <cellStyle name="Entrée 5 15 4 2" xfId="9895" xr:uid="{00000000-0005-0000-0000-00007F4C0000}"/>
    <cellStyle name="Entrée 5 15 4 2 2" xfId="30352" xr:uid="{00000000-0005-0000-0000-0000804C0000}"/>
    <cellStyle name="Entrée 5 15 4 3" xfId="30351" xr:uid="{00000000-0005-0000-0000-0000814C0000}"/>
    <cellStyle name="Entrée 5 15 5" xfId="9896" xr:uid="{00000000-0005-0000-0000-0000824C0000}"/>
    <cellStyle name="Entrée 5 15 5 2" xfId="30353" xr:uid="{00000000-0005-0000-0000-0000834C0000}"/>
    <cellStyle name="Entrée 5 15 6" xfId="9897" xr:uid="{00000000-0005-0000-0000-0000844C0000}"/>
    <cellStyle name="Entrée 5 15 6 2" xfId="30354" xr:uid="{00000000-0005-0000-0000-0000854C0000}"/>
    <cellStyle name="Entrée 5 15 7" xfId="9898" xr:uid="{00000000-0005-0000-0000-0000864C0000}"/>
    <cellStyle name="Entrée 5 15 7 2" xfId="30355" xr:uid="{00000000-0005-0000-0000-0000874C0000}"/>
    <cellStyle name="Entrée 5 15 8" xfId="9899" xr:uid="{00000000-0005-0000-0000-0000884C0000}"/>
    <cellStyle name="Entrée 5 15 8 2" xfId="30356" xr:uid="{00000000-0005-0000-0000-0000894C0000}"/>
    <cellStyle name="Entrée 5 15 9" xfId="9900" xr:uid="{00000000-0005-0000-0000-00008A4C0000}"/>
    <cellStyle name="Entrée 5 15 9 2" xfId="30357" xr:uid="{00000000-0005-0000-0000-00008B4C0000}"/>
    <cellStyle name="Entrée 5 16" xfId="9901" xr:uid="{00000000-0005-0000-0000-00008C4C0000}"/>
    <cellStyle name="Entrée 5 16 2" xfId="9902" xr:uid="{00000000-0005-0000-0000-00008D4C0000}"/>
    <cellStyle name="Entrée 5 16 2 2" xfId="30359" xr:uid="{00000000-0005-0000-0000-00008E4C0000}"/>
    <cellStyle name="Entrée 5 16 3" xfId="9903" xr:uid="{00000000-0005-0000-0000-00008F4C0000}"/>
    <cellStyle name="Entrée 5 16 3 2" xfId="30360" xr:uid="{00000000-0005-0000-0000-0000904C0000}"/>
    <cellStyle name="Entrée 5 16 4" xfId="9904" xr:uid="{00000000-0005-0000-0000-0000914C0000}"/>
    <cellStyle name="Entrée 5 16 4 2" xfId="30361" xr:uid="{00000000-0005-0000-0000-0000924C0000}"/>
    <cellStyle name="Entrée 5 16 5" xfId="9905" xr:uid="{00000000-0005-0000-0000-0000934C0000}"/>
    <cellStyle name="Entrée 5 16 5 2" xfId="30362" xr:uid="{00000000-0005-0000-0000-0000944C0000}"/>
    <cellStyle name="Entrée 5 16 6" xfId="9906" xr:uid="{00000000-0005-0000-0000-0000954C0000}"/>
    <cellStyle name="Entrée 5 16 6 2" xfId="30363" xr:uid="{00000000-0005-0000-0000-0000964C0000}"/>
    <cellStyle name="Entrée 5 16 7" xfId="9907" xr:uid="{00000000-0005-0000-0000-0000974C0000}"/>
    <cellStyle name="Entrée 5 16 7 2" xfId="30364" xr:uid="{00000000-0005-0000-0000-0000984C0000}"/>
    <cellStyle name="Entrée 5 16 8" xfId="9908" xr:uid="{00000000-0005-0000-0000-0000994C0000}"/>
    <cellStyle name="Entrée 5 16 8 2" xfId="30365" xr:uid="{00000000-0005-0000-0000-00009A4C0000}"/>
    <cellStyle name="Entrée 5 16 9" xfId="30358" xr:uid="{00000000-0005-0000-0000-00009B4C0000}"/>
    <cellStyle name="Entrée 5 17" xfId="9909" xr:uid="{00000000-0005-0000-0000-00009C4C0000}"/>
    <cellStyle name="Entrée 5 17 2" xfId="9910" xr:uid="{00000000-0005-0000-0000-00009D4C0000}"/>
    <cellStyle name="Entrée 5 17 2 2" xfId="30367" xr:uid="{00000000-0005-0000-0000-00009E4C0000}"/>
    <cellStyle name="Entrée 5 17 3" xfId="9911" xr:uid="{00000000-0005-0000-0000-00009F4C0000}"/>
    <cellStyle name="Entrée 5 17 3 2" xfId="30368" xr:uid="{00000000-0005-0000-0000-0000A04C0000}"/>
    <cellStyle name="Entrée 5 17 4" xfId="9912" xr:uid="{00000000-0005-0000-0000-0000A14C0000}"/>
    <cellStyle name="Entrée 5 17 4 2" xfId="30369" xr:uid="{00000000-0005-0000-0000-0000A24C0000}"/>
    <cellStyle name="Entrée 5 17 5" xfId="9913" xr:uid="{00000000-0005-0000-0000-0000A34C0000}"/>
    <cellStyle name="Entrée 5 17 5 2" xfId="30370" xr:uid="{00000000-0005-0000-0000-0000A44C0000}"/>
    <cellStyle name="Entrée 5 17 6" xfId="9914" xr:uid="{00000000-0005-0000-0000-0000A54C0000}"/>
    <cellStyle name="Entrée 5 17 6 2" xfId="30371" xr:uid="{00000000-0005-0000-0000-0000A64C0000}"/>
    <cellStyle name="Entrée 5 17 7" xfId="9915" xr:uid="{00000000-0005-0000-0000-0000A74C0000}"/>
    <cellStyle name="Entrée 5 17 7 2" xfId="30372" xr:uid="{00000000-0005-0000-0000-0000A84C0000}"/>
    <cellStyle name="Entrée 5 17 8" xfId="30366" xr:uid="{00000000-0005-0000-0000-0000A94C0000}"/>
    <cellStyle name="Entrée 5 18" xfId="9916" xr:uid="{00000000-0005-0000-0000-0000AA4C0000}"/>
    <cellStyle name="Entrée 5 18 2" xfId="9917" xr:uid="{00000000-0005-0000-0000-0000AB4C0000}"/>
    <cellStyle name="Entrée 5 18 2 2" xfId="30374" xr:uid="{00000000-0005-0000-0000-0000AC4C0000}"/>
    <cellStyle name="Entrée 5 18 3" xfId="30373" xr:uid="{00000000-0005-0000-0000-0000AD4C0000}"/>
    <cellStyle name="Entrée 5 19" xfId="9918" xr:uid="{00000000-0005-0000-0000-0000AE4C0000}"/>
    <cellStyle name="Entrée 5 19 2" xfId="30375" xr:uid="{00000000-0005-0000-0000-0000AF4C0000}"/>
    <cellStyle name="Entrée 5 2" xfId="9919" xr:uid="{00000000-0005-0000-0000-0000B04C0000}"/>
    <cellStyle name="Entrée 5 2 10" xfId="9920" xr:uid="{00000000-0005-0000-0000-0000B14C0000}"/>
    <cellStyle name="Entrée 5 2 10 2" xfId="30377" xr:uid="{00000000-0005-0000-0000-0000B24C0000}"/>
    <cellStyle name="Entrée 5 2 11" xfId="30376" xr:uid="{00000000-0005-0000-0000-0000B34C0000}"/>
    <cellStyle name="Entrée 5 2 2" xfId="9921" xr:uid="{00000000-0005-0000-0000-0000B44C0000}"/>
    <cellStyle name="Entrée 5 2 2 2" xfId="9922" xr:uid="{00000000-0005-0000-0000-0000B54C0000}"/>
    <cellStyle name="Entrée 5 2 2 2 2" xfId="30379" xr:uid="{00000000-0005-0000-0000-0000B64C0000}"/>
    <cellStyle name="Entrée 5 2 2 3" xfId="9923" xr:uid="{00000000-0005-0000-0000-0000B74C0000}"/>
    <cellStyle name="Entrée 5 2 2 3 2" xfId="30380" xr:uid="{00000000-0005-0000-0000-0000B84C0000}"/>
    <cellStyle name="Entrée 5 2 2 4" xfId="9924" xr:uid="{00000000-0005-0000-0000-0000B94C0000}"/>
    <cellStyle name="Entrée 5 2 2 4 2" xfId="30381" xr:uid="{00000000-0005-0000-0000-0000BA4C0000}"/>
    <cellStyle name="Entrée 5 2 2 5" xfId="9925" xr:uid="{00000000-0005-0000-0000-0000BB4C0000}"/>
    <cellStyle name="Entrée 5 2 2 5 2" xfId="30382" xr:uid="{00000000-0005-0000-0000-0000BC4C0000}"/>
    <cellStyle name="Entrée 5 2 2 6" xfId="9926" xr:uid="{00000000-0005-0000-0000-0000BD4C0000}"/>
    <cellStyle name="Entrée 5 2 2 6 2" xfId="30383" xr:uid="{00000000-0005-0000-0000-0000BE4C0000}"/>
    <cellStyle name="Entrée 5 2 2 7" xfId="9927" xr:uid="{00000000-0005-0000-0000-0000BF4C0000}"/>
    <cellStyle name="Entrée 5 2 2 7 2" xfId="30384" xr:uid="{00000000-0005-0000-0000-0000C04C0000}"/>
    <cellStyle name="Entrée 5 2 2 8" xfId="9928" xr:uid="{00000000-0005-0000-0000-0000C14C0000}"/>
    <cellStyle name="Entrée 5 2 2 8 2" xfId="30385" xr:uid="{00000000-0005-0000-0000-0000C24C0000}"/>
    <cellStyle name="Entrée 5 2 2 9" xfId="30378" xr:uid="{00000000-0005-0000-0000-0000C34C0000}"/>
    <cellStyle name="Entrée 5 2 3" xfId="9929" xr:uid="{00000000-0005-0000-0000-0000C44C0000}"/>
    <cellStyle name="Entrée 5 2 3 2" xfId="9930" xr:uid="{00000000-0005-0000-0000-0000C54C0000}"/>
    <cellStyle name="Entrée 5 2 3 2 2" xfId="30387" xr:uid="{00000000-0005-0000-0000-0000C64C0000}"/>
    <cellStyle name="Entrée 5 2 3 3" xfId="9931" xr:uid="{00000000-0005-0000-0000-0000C74C0000}"/>
    <cellStyle name="Entrée 5 2 3 3 2" xfId="30388" xr:uid="{00000000-0005-0000-0000-0000C84C0000}"/>
    <cellStyle name="Entrée 5 2 3 4" xfId="9932" xr:uid="{00000000-0005-0000-0000-0000C94C0000}"/>
    <cellStyle name="Entrée 5 2 3 4 2" xfId="30389" xr:uid="{00000000-0005-0000-0000-0000CA4C0000}"/>
    <cellStyle name="Entrée 5 2 3 5" xfId="9933" xr:uid="{00000000-0005-0000-0000-0000CB4C0000}"/>
    <cellStyle name="Entrée 5 2 3 5 2" xfId="30390" xr:uid="{00000000-0005-0000-0000-0000CC4C0000}"/>
    <cellStyle name="Entrée 5 2 3 6" xfId="9934" xr:uid="{00000000-0005-0000-0000-0000CD4C0000}"/>
    <cellStyle name="Entrée 5 2 3 6 2" xfId="30391" xr:uid="{00000000-0005-0000-0000-0000CE4C0000}"/>
    <cellStyle name="Entrée 5 2 3 7" xfId="9935" xr:uid="{00000000-0005-0000-0000-0000CF4C0000}"/>
    <cellStyle name="Entrée 5 2 3 7 2" xfId="30392" xr:uid="{00000000-0005-0000-0000-0000D04C0000}"/>
    <cellStyle name="Entrée 5 2 3 8" xfId="30386" xr:uid="{00000000-0005-0000-0000-0000D14C0000}"/>
    <cellStyle name="Entrée 5 2 4" xfId="9936" xr:uid="{00000000-0005-0000-0000-0000D24C0000}"/>
    <cellStyle name="Entrée 5 2 4 2" xfId="9937" xr:uid="{00000000-0005-0000-0000-0000D34C0000}"/>
    <cellStyle name="Entrée 5 2 4 2 2" xfId="30394" xr:uid="{00000000-0005-0000-0000-0000D44C0000}"/>
    <cellStyle name="Entrée 5 2 4 3" xfId="30393" xr:uid="{00000000-0005-0000-0000-0000D54C0000}"/>
    <cellStyle name="Entrée 5 2 5" xfId="9938" xr:uid="{00000000-0005-0000-0000-0000D64C0000}"/>
    <cellStyle name="Entrée 5 2 5 2" xfId="30395" xr:uid="{00000000-0005-0000-0000-0000D74C0000}"/>
    <cellStyle name="Entrée 5 2 6" xfId="9939" xr:uid="{00000000-0005-0000-0000-0000D84C0000}"/>
    <cellStyle name="Entrée 5 2 6 2" xfId="30396" xr:uid="{00000000-0005-0000-0000-0000D94C0000}"/>
    <cellStyle name="Entrée 5 2 7" xfId="9940" xr:uid="{00000000-0005-0000-0000-0000DA4C0000}"/>
    <cellStyle name="Entrée 5 2 7 2" xfId="30397" xr:uid="{00000000-0005-0000-0000-0000DB4C0000}"/>
    <cellStyle name="Entrée 5 2 8" xfId="9941" xr:uid="{00000000-0005-0000-0000-0000DC4C0000}"/>
    <cellStyle name="Entrée 5 2 8 2" xfId="30398" xr:uid="{00000000-0005-0000-0000-0000DD4C0000}"/>
    <cellStyle name="Entrée 5 2 9" xfId="9942" xr:uid="{00000000-0005-0000-0000-0000DE4C0000}"/>
    <cellStyle name="Entrée 5 2 9 2" xfId="30399" xr:uid="{00000000-0005-0000-0000-0000DF4C0000}"/>
    <cellStyle name="Entrée 5 20" xfId="9943" xr:uid="{00000000-0005-0000-0000-0000E04C0000}"/>
    <cellStyle name="Entrée 5 20 2" xfId="30400" xr:uid="{00000000-0005-0000-0000-0000E14C0000}"/>
    <cellStyle name="Entrée 5 21" xfId="9944" xr:uid="{00000000-0005-0000-0000-0000E24C0000}"/>
    <cellStyle name="Entrée 5 21 2" xfId="30401" xr:uid="{00000000-0005-0000-0000-0000E34C0000}"/>
    <cellStyle name="Entrée 5 22" xfId="9945" xr:uid="{00000000-0005-0000-0000-0000E44C0000}"/>
    <cellStyle name="Entrée 5 22 2" xfId="30402" xr:uid="{00000000-0005-0000-0000-0000E54C0000}"/>
    <cellStyle name="Entrée 5 23" xfId="9946" xr:uid="{00000000-0005-0000-0000-0000E64C0000}"/>
    <cellStyle name="Entrée 5 23 2" xfId="30403" xr:uid="{00000000-0005-0000-0000-0000E74C0000}"/>
    <cellStyle name="Entrée 5 24" xfId="9947" xr:uid="{00000000-0005-0000-0000-0000E84C0000}"/>
    <cellStyle name="Entrée 5 24 2" xfId="30404" xr:uid="{00000000-0005-0000-0000-0000E94C0000}"/>
    <cellStyle name="Entrée 5 25" xfId="30213" xr:uid="{00000000-0005-0000-0000-0000EA4C0000}"/>
    <cellStyle name="Entrée 5 3" xfId="9948" xr:uid="{00000000-0005-0000-0000-0000EB4C0000}"/>
    <cellStyle name="Entrée 5 3 10" xfId="9949" xr:uid="{00000000-0005-0000-0000-0000EC4C0000}"/>
    <cellStyle name="Entrée 5 3 10 2" xfId="30406" xr:uid="{00000000-0005-0000-0000-0000ED4C0000}"/>
    <cellStyle name="Entrée 5 3 11" xfId="30405" xr:uid="{00000000-0005-0000-0000-0000EE4C0000}"/>
    <cellStyle name="Entrée 5 3 2" xfId="9950" xr:uid="{00000000-0005-0000-0000-0000EF4C0000}"/>
    <cellStyle name="Entrée 5 3 2 2" xfId="9951" xr:uid="{00000000-0005-0000-0000-0000F04C0000}"/>
    <cellStyle name="Entrée 5 3 2 2 2" xfId="30408" xr:uid="{00000000-0005-0000-0000-0000F14C0000}"/>
    <cellStyle name="Entrée 5 3 2 3" xfId="9952" xr:uid="{00000000-0005-0000-0000-0000F24C0000}"/>
    <cellStyle name="Entrée 5 3 2 3 2" xfId="30409" xr:uid="{00000000-0005-0000-0000-0000F34C0000}"/>
    <cellStyle name="Entrée 5 3 2 4" xfId="9953" xr:uid="{00000000-0005-0000-0000-0000F44C0000}"/>
    <cellStyle name="Entrée 5 3 2 4 2" xfId="30410" xr:uid="{00000000-0005-0000-0000-0000F54C0000}"/>
    <cellStyle name="Entrée 5 3 2 5" xfId="9954" xr:uid="{00000000-0005-0000-0000-0000F64C0000}"/>
    <cellStyle name="Entrée 5 3 2 5 2" xfId="30411" xr:uid="{00000000-0005-0000-0000-0000F74C0000}"/>
    <cellStyle name="Entrée 5 3 2 6" xfId="9955" xr:uid="{00000000-0005-0000-0000-0000F84C0000}"/>
    <cellStyle name="Entrée 5 3 2 6 2" xfId="30412" xr:uid="{00000000-0005-0000-0000-0000F94C0000}"/>
    <cellStyle name="Entrée 5 3 2 7" xfId="9956" xr:uid="{00000000-0005-0000-0000-0000FA4C0000}"/>
    <cellStyle name="Entrée 5 3 2 7 2" xfId="30413" xr:uid="{00000000-0005-0000-0000-0000FB4C0000}"/>
    <cellStyle name="Entrée 5 3 2 8" xfId="9957" xr:uid="{00000000-0005-0000-0000-0000FC4C0000}"/>
    <cellStyle name="Entrée 5 3 2 8 2" xfId="30414" xr:uid="{00000000-0005-0000-0000-0000FD4C0000}"/>
    <cellStyle name="Entrée 5 3 2 9" xfId="30407" xr:uid="{00000000-0005-0000-0000-0000FE4C0000}"/>
    <cellStyle name="Entrée 5 3 3" xfId="9958" xr:uid="{00000000-0005-0000-0000-0000FF4C0000}"/>
    <cellStyle name="Entrée 5 3 3 2" xfId="9959" xr:uid="{00000000-0005-0000-0000-0000004D0000}"/>
    <cellStyle name="Entrée 5 3 3 2 2" xfId="30416" xr:uid="{00000000-0005-0000-0000-0000014D0000}"/>
    <cellStyle name="Entrée 5 3 3 3" xfId="9960" xr:uid="{00000000-0005-0000-0000-0000024D0000}"/>
    <cellStyle name="Entrée 5 3 3 3 2" xfId="30417" xr:uid="{00000000-0005-0000-0000-0000034D0000}"/>
    <cellStyle name="Entrée 5 3 3 4" xfId="9961" xr:uid="{00000000-0005-0000-0000-0000044D0000}"/>
    <cellStyle name="Entrée 5 3 3 4 2" xfId="30418" xr:uid="{00000000-0005-0000-0000-0000054D0000}"/>
    <cellStyle name="Entrée 5 3 3 5" xfId="9962" xr:uid="{00000000-0005-0000-0000-0000064D0000}"/>
    <cellStyle name="Entrée 5 3 3 5 2" xfId="30419" xr:uid="{00000000-0005-0000-0000-0000074D0000}"/>
    <cellStyle name="Entrée 5 3 3 6" xfId="9963" xr:uid="{00000000-0005-0000-0000-0000084D0000}"/>
    <cellStyle name="Entrée 5 3 3 6 2" xfId="30420" xr:uid="{00000000-0005-0000-0000-0000094D0000}"/>
    <cellStyle name="Entrée 5 3 3 7" xfId="9964" xr:uid="{00000000-0005-0000-0000-00000A4D0000}"/>
    <cellStyle name="Entrée 5 3 3 7 2" xfId="30421" xr:uid="{00000000-0005-0000-0000-00000B4D0000}"/>
    <cellStyle name="Entrée 5 3 3 8" xfId="30415" xr:uid="{00000000-0005-0000-0000-00000C4D0000}"/>
    <cellStyle name="Entrée 5 3 4" xfId="9965" xr:uid="{00000000-0005-0000-0000-00000D4D0000}"/>
    <cellStyle name="Entrée 5 3 4 2" xfId="9966" xr:uid="{00000000-0005-0000-0000-00000E4D0000}"/>
    <cellStyle name="Entrée 5 3 4 2 2" xfId="30423" xr:uid="{00000000-0005-0000-0000-00000F4D0000}"/>
    <cellStyle name="Entrée 5 3 4 3" xfId="30422" xr:uid="{00000000-0005-0000-0000-0000104D0000}"/>
    <cellStyle name="Entrée 5 3 5" xfId="9967" xr:uid="{00000000-0005-0000-0000-0000114D0000}"/>
    <cellStyle name="Entrée 5 3 5 2" xfId="30424" xr:uid="{00000000-0005-0000-0000-0000124D0000}"/>
    <cellStyle name="Entrée 5 3 6" xfId="9968" xr:uid="{00000000-0005-0000-0000-0000134D0000}"/>
    <cellStyle name="Entrée 5 3 6 2" xfId="30425" xr:uid="{00000000-0005-0000-0000-0000144D0000}"/>
    <cellStyle name="Entrée 5 3 7" xfId="9969" xr:uid="{00000000-0005-0000-0000-0000154D0000}"/>
    <cellStyle name="Entrée 5 3 7 2" xfId="30426" xr:uid="{00000000-0005-0000-0000-0000164D0000}"/>
    <cellStyle name="Entrée 5 3 8" xfId="9970" xr:uid="{00000000-0005-0000-0000-0000174D0000}"/>
    <cellStyle name="Entrée 5 3 8 2" xfId="30427" xr:uid="{00000000-0005-0000-0000-0000184D0000}"/>
    <cellStyle name="Entrée 5 3 9" xfId="9971" xr:uid="{00000000-0005-0000-0000-0000194D0000}"/>
    <cellStyle name="Entrée 5 3 9 2" xfId="30428" xr:uid="{00000000-0005-0000-0000-00001A4D0000}"/>
    <cellStyle name="Entrée 5 4" xfId="9972" xr:uid="{00000000-0005-0000-0000-00001B4D0000}"/>
    <cellStyle name="Entrée 5 4 10" xfId="9973" xr:uid="{00000000-0005-0000-0000-00001C4D0000}"/>
    <cellStyle name="Entrée 5 4 10 2" xfId="30430" xr:uid="{00000000-0005-0000-0000-00001D4D0000}"/>
    <cellStyle name="Entrée 5 4 11" xfId="30429" xr:uid="{00000000-0005-0000-0000-00001E4D0000}"/>
    <cellStyle name="Entrée 5 4 2" xfId="9974" xr:uid="{00000000-0005-0000-0000-00001F4D0000}"/>
    <cellStyle name="Entrée 5 4 2 2" xfId="9975" xr:uid="{00000000-0005-0000-0000-0000204D0000}"/>
    <cellStyle name="Entrée 5 4 2 2 2" xfId="30432" xr:uid="{00000000-0005-0000-0000-0000214D0000}"/>
    <cellStyle name="Entrée 5 4 2 3" xfId="9976" xr:uid="{00000000-0005-0000-0000-0000224D0000}"/>
    <cellStyle name="Entrée 5 4 2 3 2" xfId="30433" xr:uid="{00000000-0005-0000-0000-0000234D0000}"/>
    <cellStyle name="Entrée 5 4 2 4" xfId="9977" xr:uid="{00000000-0005-0000-0000-0000244D0000}"/>
    <cellStyle name="Entrée 5 4 2 4 2" xfId="30434" xr:uid="{00000000-0005-0000-0000-0000254D0000}"/>
    <cellStyle name="Entrée 5 4 2 5" xfId="9978" xr:uid="{00000000-0005-0000-0000-0000264D0000}"/>
    <cellStyle name="Entrée 5 4 2 5 2" xfId="30435" xr:uid="{00000000-0005-0000-0000-0000274D0000}"/>
    <cellStyle name="Entrée 5 4 2 6" xfId="9979" xr:uid="{00000000-0005-0000-0000-0000284D0000}"/>
    <cellStyle name="Entrée 5 4 2 6 2" xfId="30436" xr:uid="{00000000-0005-0000-0000-0000294D0000}"/>
    <cellStyle name="Entrée 5 4 2 7" xfId="9980" xr:uid="{00000000-0005-0000-0000-00002A4D0000}"/>
    <cellStyle name="Entrée 5 4 2 7 2" xfId="30437" xr:uid="{00000000-0005-0000-0000-00002B4D0000}"/>
    <cellStyle name="Entrée 5 4 2 8" xfId="9981" xr:uid="{00000000-0005-0000-0000-00002C4D0000}"/>
    <cellStyle name="Entrée 5 4 2 8 2" xfId="30438" xr:uid="{00000000-0005-0000-0000-00002D4D0000}"/>
    <cellStyle name="Entrée 5 4 2 9" xfId="30431" xr:uid="{00000000-0005-0000-0000-00002E4D0000}"/>
    <cellStyle name="Entrée 5 4 3" xfId="9982" xr:uid="{00000000-0005-0000-0000-00002F4D0000}"/>
    <cellStyle name="Entrée 5 4 3 2" xfId="9983" xr:uid="{00000000-0005-0000-0000-0000304D0000}"/>
    <cellStyle name="Entrée 5 4 3 2 2" xfId="30440" xr:uid="{00000000-0005-0000-0000-0000314D0000}"/>
    <cellStyle name="Entrée 5 4 3 3" xfId="9984" xr:uid="{00000000-0005-0000-0000-0000324D0000}"/>
    <cellStyle name="Entrée 5 4 3 3 2" xfId="30441" xr:uid="{00000000-0005-0000-0000-0000334D0000}"/>
    <cellStyle name="Entrée 5 4 3 4" xfId="9985" xr:uid="{00000000-0005-0000-0000-0000344D0000}"/>
    <cellStyle name="Entrée 5 4 3 4 2" xfId="30442" xr:uid="{00000000-0005-0000-0000-0000354D0000}"/>
    <cellStyle name="Entrée 5 4 3 5" xfId="9986" xr:uid="{00000000-0005-0000-0000-0000364D0000}"/>
    <cellStyle name="Entrée 5 4 3 5 2" xfId="30443" xr:uid="{00000000-0005-0000-0000-0000374D0000}"/>
    <cellStyle name="Entrée 5 4 3 6" xfId="9987" xr:uid="{00000000-0005-0000-0000-0000384D0000}"/>
    <cellStyle name="Entrée 5 4 3 6 2" xfId="30444" xr:uid="{00000000-0005-0000-0000-0000394D0000}"/>
    <cellStyle name="Entrée 5 4 3 7" xfId="9988" xr:uid="{00000000-0005-0000-0000-00003A4D0000}"/>
    <cellStyle name="Entrée 5 4 3 7 2" xfId="30445" xr:uid="{00000000-0005-0000-0000-00003B4D0000}"/>
    <cellStyle name="Entrée 5 4 3 8" xfId="30439" xr:uid="{00000000-0005-0000-0000-00003C4D0000}"/>
    <cellStyle name="Entrée 5 4 4" xfId="9989" xr:uid="{00000000-0005-0000-0000-00003D4D0000}"/>
    <cellStyle name="Entrée 5 4 4 2" xfId="9990" xr:uid="{00000000-0005-0000-0000-00003E4D0000}"/>
    <cellStyle name="Entrée 5 4 4 2 2" xfId="30447" xr:uid="{00000000-0005-0000-0000-00003F4D0000}"/>
    <cellStyle name="Entrée 5 4 4 3" xfId="30446" xr:uid="{00000000-0005-0000-0000-0000404D0000}"/>
    <cellStyle name="Entrée 5 4 5" xfId="9991" xr:uid="{00000000-0005-0000-0000-0000414D0000}"/>
    <cellStyle name="Entrée 5 4 5 2" xfId="30448" xr:uid="{00000000-0005-0000-0000-0000424D0000}"/>
    <cellStyle name="Entrée 5 4 6" xfId="9992" xr:uid="{00000000-0005-0000-0000-0000434D0000}"/>
    <cellStyle name="Entrée 5 4 6 2" xfId="30449" xr:uid="{00000000-0005-0000-0000-0000444D0000}"/>
    <cellStyle name="Entrée 5 4 7" xfId="9993" xr:uid="{00000000-0005-0000-0000-0000454D0000}"/>
    <cellStyle name="Entrée 5 4 7 2" xfId="30450" xr:uid="{00000000-0005-0000-0000-0000464D0000}"/>
    <cellStyle name="Entrée 5 4 8" xfId="9994" xr:uid="{00000000-0005-0000-0000-0000474D0000}"/>
    <cellStyle name="Entrée 5 4 8 2" xfId="30451" xr:uid="{00000000-0005-0000-0000-0000484D0000}"/>
    <cellStyle name="Entrée 5 4 9" xfId="9995" xr:uid="{00000000-0005-0000-0000-0000494D0000}"/>
    <cellStyle name="Entrée 5 4 9 2" xfId="30452" xr:uid="{00000000-0005-0000-0000-00004A4D0000}"/>
    <cellStyle name="Entrée 5 5" xfId="9996" xr:uid="{00000000-0005-0000-0000-00004B4D0000}"/>
    <cellStyle name="Entrée 5 5 10" xfId="9997" xr:uid="{00000000-0005-0000-0000-00004C4D0000}"/>
    <cellStyle name="Entrée 5 5 10 2" xfId="30454" xr:uid="{00000000-0005-0000-0000-00004D4D0000}"/>
    <cellStyle name="Entrée 5 5 11" xfId="30453" xr:uid="{00000000-0005-0000-0000-00004E4D0000}"/>
    <cellStyle name="Entrée 5 5 2" xfId="9998" xr:uid="{00000000-0005-0000-0000-00004F4D0000}"/>
    <cellStyle name="Entrée 5 5 2 2" xfId="9999" xr:uid="{00000000-0005-0000-0000-0000504D0000}"/>
    <cellStyle name="Entrée 5 5 2 2 2" xfId="30456" xr:uid="{00000000-0005-0000-0000-0000514D0000}"/>
    <cellStyle name="Entrée 5 5 2 3" xfId="10000" xr:uid="{00000000-0005-0000-0000-0000524D0000}"/>
    <cellStyle name="Entrée 5 5 2 3 2" xfId="30457" xr:uid="{00000000-0005-0000-0000-0000534D0000}"/>
    <cellStyle name="Entrée 5 5 2 4" xfId="10001" xr:uid="{00000000-0005-0000-0000-0000544D0000}"/>
    <cellStyle name="Entrée 5 5 2 4 2" xfId="30458" xr:uid="{00000000-0005-0000-0000-0000554D0000}"/>
    <cellStyle name="Entrée 5 5 2 5" xfId="10002" xr:uid="{00000000-0005-0000-0000-0000564D0000}"/>
    <cellStyle name="Entrée 5 5 2 5 2" xfId="30459" xr:uid="{00000000-0005-0000-0000-0000574D0000}"/>
    <cellStyle name="Entrée 5 5 2 6" xfId="10003" xr:uid="{00000000-0005-0000-0000-0000584D0000}"/>
    <cellStyle name="Entrée 5 5 2 6 2" xfId="30460" xr:uid="{00000000-0005-0000-0000-0000594D0000}"/>
    <cellStyle name="Entrée 5 5 2 7" xfId="10004" xr:uid="{00000000-0005-0000-0000-00005A4D0000}"/>
    <cellStyle name="Entrée 5 5 2 7 2" xfId="30461" xr:uid="{00000000-0005-0000-0000-00005B4D0000}"/>
    <cellStyle name="Entrée 5 5 2 8" xfId="10005" xr:uid="{00000000-0005-0000-0000-00005C4D0000}"/>
    <cellStyle name="Entrée 5 5 2 8 2" xfId="30462" xr:uid="{00000000-0005-0000-0000-00005D4D0000}"/>
    <cellStyle name="Entrée 5 5 2 9" xfId="30455" xr:uid="{00000000-0005-0000-0000-00005E4D0000}"/>
    <cellStyle name="Entrée 5 5 3" xfId="10006" xr:uid="{00000000-0005-0000-0000-00005F4D0000}"/>
    <cellStyle name="Entrée 5 5 3 2" xfId="10007" xr:uid="{00000000-0005-0000-0000-0000604D0000}"/>
    <cellStyle name="Entrée 5 5 3 2 2" xfId="30464" xr:uid="{00000000-0005-0000-0000-0000614D0000}"/>
    <cellStyle name="Entrée 5 5 3 3" xfId="10008" xr:uid="{00000000-0005-0000-0000-0000624D0000}"/>
    <cellStyle name="Entrée 5 5 3 3 2" xfId="30465" xr:uid="{00000000-0005-0000-0000-0000634D0000}"/>
    <cellStyle name="Entrée 5 5 3 4" xfId="10009" xr:uid="{00000000-0005-0000-0000-0000644D0000}"/>
    <cellStyle name="Entrée 5 5 3 4 2" xfId="30466" xr:uid="{00000000-0005-0000-0000-0000654D0000}"/>
    <cellStyle name="Entrée 5 5 3 5" xfId="10010" xr:uid="{00000000-0005-0000-0000-0000664D0000}"/>
    <cellStyle name="Entrée 5 5 3 5 2" xfId="30467" xr:uid="{00000000-0005-0000-0000-0000674D0000}"/>
    <cellStyle name="Entrée 5 5 3 6" xfId="10011" xr:uid="{00000000-0005-0000-0000-0000684D0000}"/>
    <cellStyle name="Entrée 5 5 3 6 2" xfId="30468" xr:uid="{00000000-0005-0000-0000-0000694D0000}"/>
    <cellStyle name="Entrée 5 5 3 7" xfId="10012" xr:uid="{00000000-0005-0000-0000-00006A4D0000}"/>
    <cellStyle name="Entrée 5 5 3 7 2" xfId="30469" xr:uid="{00000000-0005-0000-0000-00006B4D0000}"/>
    <cellStyle name="Entrée 5 5 3 8" xfId="30463" xr:uid="{00000000-0005-0000-0000-00006C4D0000}"/>
    <cellStyle name="Entrée 5 5 4" xfId="10013" xr:uid="{00000000-0005-0000-0000-00006D4D0000}"/>
    <cellStyle name="Entrée 5 5 4 2" xfId="10014" xr:uid="{00000000-0005-0000-0000-00006E4D0000}"/>
    <cellStyle name="Entrée 5 5 4 2 2" xfId="30471" xr:uid="{00000000-0005-0000-0000-00006F4D0000}"/>
    <cellStyle name="Entrée 5 5 4 3" xfId="30470" xr:uid="{00000000-0005-0000-0000-0000704D0000}"/>
    <cellStyle name="Entrée 5 5 5" xfId="10015" xr:uid="{00000000-0005-0000-0000-0000714D0000}"/>
    <cellStyle name="Entrée 5 5 5 2" xfId="30472" xr:uid="{00000000-0005-0000-0000-0000724D0000}"/>
    <cellStyle name="Entrée 5 5 6" xfId="10016" xr:uid="{00000000-0005-0000-0000-0000734D0000}"/>
    <cellStyle name="Entrée 5 5 6 2" xfId="30473" xr:uid="{00000000-0005-0000-0000-0000744D0000}"/>
    <cellStyle name="Entrée 5 5 7" xfId="10017" xr:uid="{00000000-0005-0000-0000-0000754D0000}"/>
    <cellStyle name="Entrée 5 5 7 2" xfId="30474" xr:uid="{00000000-0005-0000-0000-0000764D0000}"/>
    <cellStyle name="Entrée 5 5 8" xfId="10018" xr:uid="{00000000-0005-0000-0000-0000774D0000}"/>
    <cellStyle name="Entrée 5 5 8 2" xfId="30475" xr:uid="{00000000-0005-0000-0000-0000784D0000}"/>
    <cellStyle name="Entrée 5 5 9" xfId="10019" xr:uid="{00000000-0005-0000-0000-0000794D0000}"/>
    <cellStyle name="Entrée 5 5 9 2" xfId="30476" xr:uid="{00000000-0005-0000-0000-00007A4D0000}"/>
    <cellStyle name="Entrée 5 6" xfId="10020" xr:uid="{00000000-0005-0000-0000-00007B4D0000}"/>
    <cellStyle name="Entrée 5 6 10" xfId="10021" xr:uid="{00000000-0005-0000-0000-00007C4D0000}"/>
    <cellStyle name="Entrée 5 6 10 2" xfId="30478" xr:uid="{00000000-0005-0000-0000-00007D4D0000}"/>
    <cellStyle name="Entrée 5 6 11" xfId="30477" xr:uid="{00000000-0005-0000-0000-00007E4D0000}"/>
    <cellStyle name="Entrée 5 6 2" xfId="10022" xr:uid="{00000000-0005-0000-0000-00007F4D0000}"/>
    <cellStyle name="Entrée 5 6 2 2" xfId="10023" xr:uid="{00000000-0005-0000-0000-0000804D0000}"/>
    <cellStyle name="Entrée 5 6 2 2 2" xfId="30480" xr:uid="{00000000-0005-0000-0000-0000814D0000}"/>
    <cellStyle name="Entrée 5 6 2 3" xfId="10024" xr:uid="{00000000-0005-0000-0000-0000824D0000}"/>
    <cellStyle name="Entrée 5 6 2 3 2" xfId="30481" xr:uid="{00000000-0005-0000-0000-0000834D0000}"/>
    <cellStyle name="Entrée 5 6 2 4" xfId="10025" xr:uid="{00000000-0005-0000-0000-0000844D0000}"/>
    <cellStyle name="Entrée 5 6 2 4 2" xfId="30482" xr:uid="{00000000-0005-0000-0000-0000854D0000}"/>
    <cellStyle name="Entrée 5 6 2 5" xfId="10026" xr:uid="{00000000-0005-0000-0000-0000864D0000}"/>
    <cellStyle name="Entrée 5 6 2 5 2" xfId="30483" xr:uid="{00000000-0005-0000-0000-0000874D0000}"/>
    <cellStyle name="Entrée 5 6 2 6" xfId="10027" xr:uid="{00000000-0005-0000-0000-0000884D0000}"/>
    <cellStyle name="Entrée 5 6 2 6 2" xfId="30484" xr:uid="{00000000-0005-0000-0000-0000894D0000}"/>
    <cellStyle name="Entrée 5 6 2 7" xfId="10028" xr:uid="{00000000-0005-0000-0000-00008A4D0000}"/>
    <cellStyle name="Entrée 5 6 2 7 2" xfId="30485" xr:uid="{00000000-0005-0000-0000-00008B4D0000}"/>
    <cellStyle name="Entrée 5 6 2 8" xfId="10029" xr:uid="{00000000-0005-0000-0000-00008C4D0000}"/>
    <cellStyle name="Entrée 5 6 2 8 2" xfId="30486" xr:uid="{00000000-0005-0000-0000-00008D4D0000}"/>
    <cellStyle name="Entrée 5 6 2 9" xfId="30479" xr:uid="{00000000-0005-0000-0000-00008E4D0000}"/>
    <cellStyle name="Entrée 5 6 3" xfId="10030" xr:uid="{00000000-0005-0000-0000-00008F4D0000}"/>
    <cellStyle name="Entrée 5 6 3 2" xfId="10031" xr:uid="{00000000-0005-0000-0000-0000904D0000}"/>
    <cellStyle name="Entrée 5 6 3 2 2" xfId="30488" xr:uid="{00000000-0005-0000-0000-0000914D0000}"/>
    <cellStyle name="Entrée 5 6 3 3" xfId="10032" xr:uid="{00000000-0005-0000-0000-0000924D0000}"/>
    <cellStyle name="Entrée 5 6 3 3 2" xfId="30489" xr:uid="{00000000-0005-0000-0000-0000934D0000}"/>
    <cellStyle name="Entrée 5 6 3 4" xfId="10033" xr:uid="{00000000-0005-0000-0000-0000944D0000}"/>
    <cellStyle name="Entrée 5 6 3 4 2" xfId="30490" xr:uid="{00000000-0005-0000-0000-0000954D0000}"/>
    <cellStyle name="Entrée 5 6 3 5" xfId="10034" xr:uid="{00000000-0005-0000-0000-0000964D0000}"/>
    <cellStyle name="Entrée 5 6 3 5 2" xfId="30491" xr:uid="{00000000-0005-0000-0000-0000974D0000}"/>
    <cellStyle name="Entrée 5 6 3 6" xfId="10035" xr:uid="{00000000-0005-0000-0000-0000984D0000}"/>
    <cellStyle name="Entrée 5 6 3 6 2" xfId="30492" xr:uid="{00000000-0005-0000-0000-0000994D0000}"/>
    <cellStyle name="Entrée 5 6 3 7" xfId="10036" xr:uid="{00000000-0005-0000-0000-00009A4D0000}"/>
    <cellStyle name="Entrée 5 6 3 7 2" xfId="30493" xr:uid="{00000000-0005-0000-0000-00009B4D0000}"/>
    <cellStyle name="Entrée 5 6 3 8" xfId="30487" xr:uid="{00000000-0005-0000-0000-00009C4D0000}"/>
    <cellStyle name="Entrée 5 6 4" xfId="10037" xr:uid="{00000000-0005-0000-0000-00009D4D0000}"/>
    <cellStyle name="Entrée 5 6 4 2" xfId="10038" xr:uid="{00000000-0005-0000-0000-00009E4D0000}"/>
    <cellStyle name="Entrée 5 6 4 2 2" xfId="30495" xr:uid="{00000000-0005-0000-0000-00009F4D0000}"/>
    <cellStyle name="Entrée 5 6 4 3" xfId="30494" xr:uid="{00000000-0005-0000-0000-0000A04D0000}"/>
    <cellStyle name="Entrée 5 6 5" xfId="10039" xr:uid="{00000000-0005-0000-0000-0000A14D0000}"/>
    <cellStyle name="Entrée 5 6 5 2" xfId="30496" xr:uid="{00000000-0005-0000-0000-0000A24D0000}"/>
    <cellStyle name="Entrée 5 6 6" xfId="10040" xr:uid="{00000000-0005-0000-0000-0000A34D0000}"/>
    <cellStyle name="Entrée 5 6 6 2" xfId="30497" xr:uid="{00000000-0005-0000-0000-0000A44D0000}"/>
    <cellStyle name="Entrée 5 6 7" xfId="10041" xr:uid="{00000000-0005-0000-0000-0000A54D0000}"/>
    <cellStyle name="Entrée 5 6 7 2" xfId="30498" xr:uid="{00000000-0005-0000-0000-0000A64D0000}"/>
    <cellStyle name="Entrée 5 6 8" xfId="10042" xr:uid="{00000000-0005-0000-0000-0000A74D0000}"/>
    <cellStyle name="Entrée 5 6 8 2" xfId="30499" xr:uid="{00000000-0005-0000-0000-0000A84D0000}"/>
    <cellStyle name="Entrée 5 6 9" xfId="10043" xr:uid="{00000000-0005-0000-0000-0000A94D0000}"/>
    <cellStyle name="Entrée 5 6 9 2" xfId="30500" xr:uid="{00000000-0005-0000-0000-0000AA4D0000}"/>
    <cellStyle name="Entrée 5 7" xfId="10044" xr:uid="{00000000-0005-0000-0000-0000AB4D0000}"/>
    <cellStyle name="Entrée 5 7 10" xfId="10045" xr:uid="{00000000-0005-0000-0000-0000AC4D0000}"/>
    <cellStyle name="Entrée 5 7 10 2" xfId="30502" xr:uid="{00000000-0005-0000-0000-0000AD4D0000}"/>
    <cellStyle name="Entrée 5 7 11" xfId="30501" xr:uid="{00000000-0005-0000-0000-0000AE4D0000}"/>
    <cellStyle name="Entrée 5 7 2" xfId="10046" xr:uid="{00000000-0005-0000-0000-0000AF4D0000}"/>
    <cellStyle name="Entrée 5 7 2 2" xfId="10047" xr:uid="{00000000-0005-0000-0000-0000B04D0000}"/>
    <cellStyle name="Entrée 5 7 2 2 2" xfId="30504" xr:uid="{00000000-0005-0000-0000-0000B14D0000}"/>
    <cellStyle name="Entrée 5 7 2 3" xfId="10048" xr:uid="{00000000-0005-0000-0000-0000B24D0000}"/>
    <cellStyle name="Entrée 5 7 2 3 2" xfId="30505" xr:uid="{00000000-0005-0000-0000-0000B34D0000}"/>
    <cellStyle name="Entrée 5 7 2 4" xfId="10049" xr:uid="{00000000-0005-0000-0000-0000B44D0000}"/>
    <cellStyle name="Entrée 5 7 2 4 2" xfId="30506" xr:uid="{00000000-0005-0000-0000-0000B54D0000}"/>
    <cellStyle name="Entrée 5 7 2 5" xfId="10050" xr:uid="{00000000-0005-0000-0000-0000B64D0000}"/>
    <cellStyle name="Entrée 5 7 2 5 2" xfId="30507" xr:uid="{00000000-0005-0000-0000-0000B74D0000}"/>
    <cellStyle name="Entrée 5 7 2 6" xfId="10051" xr:uid="{00000000-0005-0000-0000-0000B84D0000}"/>
    <cellStyle name="Entrée 5 7 2 6 2" xfId="30508" xr:uid="{00000000-0005-0000-0000-0000B94D0000}"/>
    <cellStyle name="Entrée 5 7 2 7" xfId="10052" xr:uid="{00000000-0005-0000-0000-0000BA4D0000}"/>
    <cellStyle name="Entrée 5 7 2 7 2" xfId="30509" xr:uid="{00000000-0005-0000-0000-0000BB4D0000}"/>
    <cellStyle name="Entrée 5 7 2 8" xfId="10053" xr:uid="{00000000-0005-0000-0000-0000BC4D0000}"/>
    <cellStyle name="Entrée 5 7 2 8 2" xfId="30510" xr:uid="{00000000-0005-0000-0000-0000BD4D0000}"/>
    <cellStyle name="Entrée 5 7 2 9" xfId="30503" xr:uid="{00000000-0005-0000-0000-0000BE4D0000}"/>
    <cellStyle name="Entrée 5 7 3" xfId="10054" xr:uid="{00000000-0005-0000-0000-0000BF4D0000}"/>
    <cellStyle name="Entrée 5 7 3 2" xfId="10055" xr:uid="{00000000-0005-0000-0000-0000C04D0000}"/>
    <cellStyle name="Entrée 5 7 3 2 2" xfId="30512" xr:uid="{00000000-0005-0000-0000-0000C14D0000}"/>
    <cellStyle name="Entrée 5 7 3 3" xfId="10056" xr:uid="{00000000-0005-0000-0000-0000C24D0000}"/>
    <cellStyle name="Entrée 5 7 3 3 2" xfId="30513" xr:uid="{00000000-0005-0000-0000-0000C34D0000}"/>
    <cellStyle name="Entrée 5 7 3 4" xfId="10057" xr:uid="{00000000-0005-0000-0000-0000C44D0000}"/>
    <cellStyle name="Entrée 5 7 3 4 2" xfId="30514" xr:uid="{00000000-0005-0000-0000-0000C54D0000}"/>
    <cellStyle name="Entrée 5 7 3 5" xfId="10058" xr:uid="{00000000-0005-0000-0000-0000C64D0000}"/>
    <cellStyle name="Entrée 5 7 3 5 2" xfId="30515" xr:uid="{00000000-0005-0000-0000-0000C74D0000}"/>
    <cellStyle name="Entrée 5 7 3 6" xfId="10059" xr:uid="{00000000-0005-0000-0000-0000C84D0000}"/>
    <cellStyle name="Entrée 5 7 3 6 2" xfId="30516" xr:uid="{00000000-0005-0000-0000-0000C94D0000}"/>
    <cellStyle name="Entrée 5 7 3 7" xfId="10060" xr:uid="{00000000-0005-0000-0000-0000CA4D0000}"/>
    <cellStyle name="Entrée 5 7 3 7 2" xfId="30517" xr:uid="{00000000-0005-0000-0000-0000CB4D0000}"/>
    <cellStyle name="Entrée 5 7 3 8" xfId="30511" xr:uid="{00000000-0005-0000-0000-0000CC4D0000}"/>
    <cellStyle name="Entrée 5 7 4" xfId="10061" xr:uid="{00000000-0005-0000-0000-0000CD4D0000}"/>
    <cellStyle name="Entrée 5 7 4 2" xfId="10062" xr:uid="{00000000-0005-0000-0000-0000CE4D0000}"/>
    <cellStyle name="Entrée 5 7 4 2 2" xfId="30519" xr:uid="{00000000-0005-0000-0000-0000CF4D0000}"/>
    <cellStyle name="Entrée 5 7 4 3" xfId="30518" xr:uid="{00000000-0005-0000-0000-0000D04D0000}"/>
    <cellStyle name="Entrée 5 7 5" xfId="10063" xr:uid="{00000000-0005-0000-0000-0000D14D0000}"/>
    <cellStyle name="Entrée 5 7 5 2" xfId="30520" xr:uid="{00000000-0005-0000-0000-0000D24D0000}"/>
    <cellStyle name="Entrée 5 7 6" xfId="10064" xr:uid="{00000000-0005-0000-0000-0000D34D0000}"/>
    <cellStyle name="Entrée 5 7 6 2" xfId="30521" xr:uid="{00000000-0005-0000-0000-0000D44D0000}"/>
    <cellStyle name="Entrée 5 7 7" xfId="10065" xr:uid="{00000000-0005-0000-0000-0000D54D0000}"/>
    <cellStyle name="Entrée 5 7 7 2" xfId="30522" xr:uid="{00000000-0005-0000-0000-0000D64D0000}"/>
    <cellStyle name="Entrée 5 7 8" xfId="10066" xr:uid="{00000000-0005-0000-0000-0000D74D0000}"/>
    <cellStyle name="Entrée 5 7 8 2" xfId="30523" xr:uid="{00000000-0005-0000-0000-0000D84D0000}"/>
    <cellStyle name="Entrée 5 7 9" xfId="10067" xr:uid="{00000000-0005-0000-0000-0000D94D0000}"/>
    <cellStyle name="Entrée 5 7 9 2" xfId="30524" xr:uid="{00000000-0005-0000-0000-0000DA4D0000}"/>
    <cellStyle name="Entrée 5 8" xfId="10068" xr:uid="{00000000-0005-0000-0000-0000DB4D0000}"/>
    <cellStyle name="Entrée 5 8 10" xfId="10069" xr:uid="{00000000-0005-0000-0000-0000DC4D0000}"/>
    <cellStyle name="Entrée 5 8 10 2" xfId="30526" xr:uid="{00000000-0005-0000-0000-0000DD4D0000}"/>
    <cellStyle name="Entrée 5 8 11" xfId="30525" xr:uid="{00000000-0005-0000-0000-0000DE4D0000}"/>
    <cellStyle name="Entrée 5 8 2" xfId="10070" xr:uid="{00000000-0005-0000-0000-0000DF4D0000}"/>
    <cellStyle name="Entrée 5 8 2 2" xfId="10071" xr:uid="{00000000-0005-0000-0000-0000E04D0000}"/>
    <cellStyle name="Entrée 5 8 2 2 2" xfId="30528" xr:uid="{00000000-0005-0000-0000-0000E14D0000}"/>
    <cellStyle name="Entrée 5 8 2 3" xfId="10072" xr:uid="{00000000-0005-0000-0000-0000E24D0000}"/>
    <cellStyle name="Entrée 5 8 2 3 2" xfId="30529" xr:uid="{00000000-0005-0000-0000-0000E34D0000}"/>
    <cellStyle name="Entrée 5 8 2 4" xfId="10073" xr:uid="{00000000-0005-0000-0000-0000E44D0000}"/>
    <cellStyle name="Entrée 5 8 2 4 2" xfId="30530" xr:uid="{00000000-0005-0000-0000-0000E54D0000}"/>
    <cellStyle name="Entrée 5 8 2 5" xfId="10074" xr:uid="{00000000-0005-0000-0000-0000E64D0000}"/>
    <cellStyle name="Entrée 5 8 2 5 2" xfId="30531" xr:uid="{00000000-0005-0000-0000-0000E74D0000}"/>
    <cellStyle name="Entrée 5 8 2 6" xfId="10075" xr:uid="{00000000-0005-0000-0000-0000E84D0000}"/>
    <cellStyle name="Entrée 5 8 2 6 2" xfId="30532" xr:uid="{00000000-0005-0000-0000-0000E94D0000}"/>
    <cellStyle name="Entrée 5 8 2 7" xfId="10076" xr:uid="{00000000-0005-0000-0000-0000EA4D0000}"/>
    <cellStyle name="Entrée 5 8 2 7 2" xfId="30533" xr:uid="{00000000-0005-0000-0000-0000EB4D0000}"/>
    <cellStyle name="Entrée 5 8 2 8" xfId="10077" xr:uid="{00000000-0005-0000-0000-0000EC4D0000}"/>
    <cellStyle name="Entrée 5 8 2 8 2" xfId="30534" xr:uid="{00000000-0005-0000-0000-0000ED4D0000}"/>
    <cellStyle name="Entrée 5 8 2 9" xfId="30527" xr:uid="{00000000-0005-0000-0000-0000EE4D0000}"/>
    <cellStyle name="Entrée 5 8 3" xfId="10078" xr:uid="{00000000-0005-0000-0000-0000EF4D0000}"/>
    <cellStyle name="Entrée 5 8 3 2" xfId="10079" xr:uid="{00000000-0005-0000-0000-0000F04D0000}"/>
    <cellStyle name="Entrée 5 8 3 2 2" xfId="30536" xr:uid="{00000000-0005-0000-0000-0000F14D0000}"/>
    <cellStyle name="Entrée 5 8 3 3" xfId="10080" xr:uid="{00000000-0005-0000-0000-0000F24D0000}"/>
    <cellStyle name="Entrée 5 8 3 3 2" xfId="30537" xr:uid="{00000000-0005-0000-0000-0000F34D0000}"/>
    <cellStyle name="Entrée 5 8 3 4" xfId="10081" xr:uid="{00000000-0005-0000-0000-0000F44D0000}"/>
    <cellStyle name="Entrée 5 8 3 4 2" xfId="30538" xr:uid="{00000000-0005-0000-0000-0000F54D0000}"/>
    <cellStyle name="Entrée 5 8 3 5" xfId="10082" xr:uid="{00000000-0005-0000-0000-0000F64D0000}"/>
    <cellStyle name="Entrée 5 8 3 5 2" xfId="30539" xr:uid="{00000000-0005-0000-0000-0000F74D0000}"/>
    <cellStyle name="Entrée 5 8 3 6" xfId="10083" xr:uid="{00000000-0005-0000-0000-0000F84D0000}"/>
    <cellStyle name="Entrée 5 8 3 6 2" xfId="30540" xr:uid="{00000000-0005-0000-0000-0000F94D0000}"/>
    <cellStyle name="Entrée 5 8 3 7" xfId="10084" xr:uid="{00000000-0005-0000-0000-0000FA4D0000}"/>
    <cellStyle name="Entrée 5 8 3 7 2" xfId="30541" xr:uid="{00000000-0005-0000-0000-0000FB4D0000}"/>
    <cellStyle name="Entrée 5 8 3 8" xfId="30535" xr:uid="{00000000-0005-0000-0000-0000FC4D0000}"/>
    <cellStyle name="Entrée 5 8 4" xfId="10085" xr:uid="{00000000-0005-0000-0000-0000FD4D0000}"/>
    <cellStyle name="Entrée 5 8 4 2" xfId="10086" xr:uid="{00000000-0005-0000-0000-0000FE4D0000}"/>
    <cellStyle name="Entrée 5 8 4 2 2" xfId="30543" xr:uid="{00000000-0005-0000-0000-0000FF4D0000}"/>
    <cellStyle name="Entrée 5 8 4 3" xfId="30542" xr:uid="{00000000-0005-0000-0000-0000004E0000}"/>
    <cellStyle name="Entrée 5 8 5" xfId="10087" xr:uid="{00000000-0005-0000-0000-0000014E0000}"/>
    <cellStyle name="Entrée 5 8 5 2" xfId="30544" xr:uid="{00000000-0005-0000-0000-0000024E0000}"/>
    <cellStyle name="Entrée 5 8 6" xfId="10088" xr:uid="{00000000-0005-0000-0000-0000034E0000}"/>
    <cellStyle name="Entrée 5 8 6 2" xfId="30545" xr:uid="{00000000-0005-0000-0000-0000044E0000}"/>
    <cellStyle name="Entrée 5 8 7" xfId="10089" xr:uid="{00000000-0005-0000-0000-0000054E0000}"/>
    <cellStyle name="Entrée 5 8 7 2" xfId="30546" xr:uid="{00000000-0005-0000-0000-0000064E0000}"/>
    <cellStyle name="Entrée 5 8 8" xfId="10090" xr:uid="{00000000-0005-0000-0000-0000074E0000}"/>
    <cellStyle name="Entrée 5 8 8 2" xfId="30547" xr:uid="{00000000-0005-0000-0000-0000084E0000}"/>
    <cellStyle name="Entrée 5 8 9" xfId="10091" xr:uid="{00000000-0005-0000-0000-0000094E0000}"/>
    <cellStyle name="Entrée 5 8 9 2" xfId="30548" xr:uid="{00000000-0005-0000-0000-00000A4E0000}"/>
    <cellStyle name="Entrée 5 9" xfId="10092" xr:uid="{00000000-0005-0000-0000-00000B4E0000}"/>
    <cellStyle name="Entrée 5 9 10" xfId="10093" xr:uid="{00000000-0005-0000-0000-00000C4E0000}"/>
    <cellStyle name="Entrée 5 9 10 2" xfId="30550" xr:uid="{00000000-0005-0000-0000-00000D4E0000}"/>
    <cellStyle name="Entrée 5 9 11" xfId="30549" xr:uid="{00000000-0005-0000-0000-00000E4E0000}"/>
    <cellStyle name="Entrée 5 9 2" xfId="10094" xr:uid="{00000000-0005-0000-0000-00000F4E0000}"/>
    <cellStyle name="Entrée 5 9 2 2" xfId="10095" xr:uid="{00000000-0005-0000-0000-0000104E0000}"/>
    <cellStyle name="Entrée 5 9 2 2 2" xfId="30552" xr:uid="{00000000-0005-0000-0000-0000114E0000}"/>
    <cellStyle name="Entrée 5 9 2 3" xfId="10096" xr:uid="{00000000-0005-0000-0000-0000124E0000}"/>
    <cellStyle name="Entrée 5 9 2 3 2" xfId="30553" xr:uid="{00000000-0005-0000-0000-0000134E0000}"/>
    <cellStyle name="Entrée 5 9 2 4" xfId="10097" xr:uid="{00000000-0005-0000-0000-0000144E0000}"/>
    <cellStyle name="Entrée 5 9 2 4 2" xfId="30554" xr:uid="{00000000-0005-0000-0000-0000154E0000}"/>
    <cellStyle name="Entrée 5 9 2 5" xfId="10098" xr:uid="{00000000-0005-0000-0000-0000164E0000}"/>
    <cellStyle name="Entrée 5 9 2 5 2" xfId="30555" xr:uid="{00000000-0005-0000-0000-0000174E0000}"/>
    <cellStyle name="Entrée 5 9 2 6" xfId="10099" xr:uid="{00000000-0005-0000-0000-0000184E0000}"/>
    <cellStyle name="Entrée 5 9 2 6 2" xfId="30556" xr:uid="{00000000-0005-0000-0000-0000194E0000}"/>
    <cellStyle name="Entrée 5 9 2 7" xfId="10100" xr:uid="{00000000-0005-0000-0000-00001A4E0000}"/>
    <cellStyle name="Entrée 5 9 2 7 2" xfId="30557" xr:uid="{00000000-0005-0000-0000-00001B4E0000}"/>
    <cellStyle name="Entrée 5 9 2 8" xfId="10101" xr:uid="{00000000-0005-0000-0000-00001C4E0000}"/>
    <cellStyle name="Entrée 5 9 2 8 2" xfId="30558" xr:uid="{00000000-0005-0000-0000-00001D4E0000}"/>
    <cellStyle name="Entrée 5 9 2 9" xfId="30551" xr:uid="{00000000-0005-0000-0000-00001E4E0000}"/>
    <cellStyle name="Entrée 5 9 3" xfId="10102" xr:uid="{00000000-0005-0000-0000-00001F4E0000}"/>
    <cellStyle name="Entrée 5 9 3 2" xfId="10103" xr:uid="{00000000-0005-0000-0000-0000204E0000}"/>
    <cellStyle name="Entrée 5 9 3 2 2" xfId="30560" xr:uid="{00000000-0005-0000-0000-0000214E0000}"/>
    <cellStyle name="Entrée 5 9 3 3" xfId="10104" xr:uid="{00000000-0005-0000-0000-0000224E0000}"/>
    <cellStyle name="Entrée 5 9 3 3 2" xfId="30561" xr:uid="{00000000-0005-0000-0000-0000234E0000}"/>
    <cellStyle name="Entrée 5 9 3 4" xfId="10105" xr:uid="{00000000-0005-0000-0000-0000244E0000}"/>
    <cellStyle name="Entrée 5 9 3 4 2" xfId="30562" xr:uid="{00000000-0005-0000-0000-0000254E0000}"/>
    <cellStyle name="Entrée 5 9 3 5" xfId="10106" xr:uid="{00000000-0005-0000-0000-0000264E0000}"/>
    <cellStyle name="Entrée 5 9 3 5 2" xfId="30563" xr:uid="{00000000-0005-0000-0000-0000274E0000}"/>
    <cellStyle name="Entrée 5 9 3 6" xfId="10107" xr:uid="{00000000-0005-0000-0000-0000284E0000}"/>
    <cellStyle name="Entrée 5 9 3 6 2" xfId="30564" xr:uid="{00000000-0005-0000-0000-0000294E0000}"/>
    <cellStyle name="Entrée 5 9 3 7" xfId="10108" xr:uid="{00000000-0005-0000-0000-00002A4E0000}"/>
    <cellStyle name="Entrée 5 9 3 7 2" xfId="30565" xr:uid="{00000000-0005-0000-0000-00002B4E0000}"/>
    <cellStyle name="Entrée 5 9 3 8" xfId="30559" xr:uid="{00000000-0005-0000-0000-00002C4E0000}"/>
    <cellStyle name="Entrée 5 9 4" xfId="10109" xr:uid="{00000000-0005-0000-0000-00002D4E0000}"/>
    <cellStyle name="Entrée 5 9 4 2" xfId="10110" xr:uid="{00000000-0005-0000-0000-00002E4E0000}"/>
    <cellStyle name="Entrée 5 9 4 2 2" xfId="30567" xr:uid="{00000000-0005-0000-0000-00002F4E0000}"/>
    <cellStyle name="Entrée 5 9 4 3" xfId="30566" xr:uid="{00000000-0005-0000-0000-0000304E0000}"/>
    <cellStyle name="Entrée 5 9 5" xfId="10111" xr:uid="{00000000-0005-0000-0000-0000314E0000}"/>
    <cellStyle name="Entrée 5 9 5 2" xfId="30568" xr:uid="{00000000-0005-0000-0000-0000324E0000}"/>
    <cellStyle name="Entrée 5 9 6" xfId="10112" xr:uid="{00000000-0005-0000-0000-0000334E0000}"/>
    <cellStyle name="Entrée 5 9 6 2" xfId="30569" xr:uid="{00000000-0005-0000-0000-0000344E0000}"/>
    <cellStyle name="Entrée 5 9 7" xfId="10113" xr:uid="{00000000-0005-0000-0000-0000354E0000}"/>
    <cellStyle name="Entrée 5 9 7 2" xfId="30570" xr:uid="{00000000-0005-0000-0000-0000364E0000}"/>
    <cellStyle name="Entrée 5 9 8" xfId="10114" xr:uid="{00000000-0005-0000-0000-0000374E0000}"/>
    <cellStyle name="Entrée 5 9 8 2" xfId="30571" xr:uid="{00000000-0005-0000-0000-0000384E0000}"/>
    <cellStyle name="Entrée 5 9 9" xfId="10115" xr:uid="{00000000-0005-0000-0000-0000394E0000}"/>
    <cellStyle name="Entrée 5 9 9 2" xfId="30572" xr:uid="{00000000-0005-0000-0000-00003A4E0000}"/>
    <cellStyle name="Entrée 6" xfId="10116" xr:uid="{00000000-0005-0000-0000-00003B4E0000}"/>
    <cellStyle name="Entrée 6 2" xfId="30573" xr:uid="{00000000-0005-0000-0000-00003C4E0000}"/>
    <cellStyle name="Euro" xfId="10117" xr:uid="{00000000-0005-0000-0000-00003D4E0000}"/>
    <cellStyle name="Euro 2" xfId="10118" xr:uid="{00000000-0005-0000-0000-00003E4E0000}"/>
    <cellStyle name="Euro 2 2" xfId="10119" xr:uid="{00000000-0005-0000-0000-00003F4E0000}"/>
    <cellStyle name="Euro 2 2 2" xfId="20519" xr:uid="{00000000-0005-0000-0000-0000404E0000}"/>
    <cellStyle name="Euro 2 3" xfId="20518" xr:uid="{00000000-0005-0000-0000-0000414E0000}"/>
    <cellStyle name="Euro 3" xfId="10120" xr:uid="{00000000-0005-0000-0000-0000424E0000}"/>
    <cellStyle name="Euro 3 2" xfId="20520" xr:uid="{00000000-0005-0000-0000-0000434E0000}"/>
    <cellStyle name="Euro 4" xfId="20517" xr:uid="{00000000-0005-0000-0000-0000444E0000}"/>
    <cellStyle name="Explanatory Text" xfId="10121" xr:uid="{00000000-0005-0000-0000-0000454E0000}"/>
    <cellStyle name="Explanatory Text 2" xfId="20521" xr:uid="{00000000-0005-0000-0000-0000464E0000}"/>
    <cellStyle name="Good" xfId="10122" xr:uid="{00000000-0005-0000-0000-0000474E0000}"/>
    <cellStyle name="Good 2" xfId="20522" xr:uid="{00000000-0005-0000-0000-0000484E0000}"/>
    <cellStyle name="Heading 1" xfId="10123" xr:uid="{00000000-0005-0000-0000-0000494E0000}"/>
    <cellStyle name="Heading 1 2" xfId="20523" xr:uid="{00000000-0005-0000-0000-00004A4E0000}"/>
    <cellStyle name="Heading 2" xfId="10124" xr:uid="{00000000-0005-0000-0000-00004B4E0000}"/>
    <cellStyle name="Heading 2 2" xfId="20524" xr:uid="{00000000-0005-0000-0000-00004C4E0000}"/>
    <cellStyle name="Heading 3" xfId="10125" xr:uid="{00000000-0005-0000-0000-00004D4E0000}"/>
    <cellStyle name="Heading 3 2" xfId="20525" xr:uid="{00000000-0005-0000-0000-00004E4E0000}"/>
    <cellStyle name="Heading 4" xfId="10126" xr:uid="{00000000-0005-0000-0000-00004F4E0000}"/>
    <cellStyle name="Heading 4 2" xfId="20526" xr:uid="{00000000-0005-0000-0000-0000504E0000}"/>
    <cellStyle name="Input" xfId="10127" xr:uid="{00000000-0005-0000-0000-0000514E0000}"/>
    <cellStyle name="Input 10" xfId="10128" xr:uid="{00000000-0005-0000-0000-0000524E0000}"/>
    <cellStyle name="Input 10 10" xfId="10129" xr:uid="{00000000-0005-0000-0000-0000534E0000}"/>
    <cellStyle name="Input 10 10 2" xfId="30575" xr:uid="{00000000-0005-0000-0000-0000544E0000}"/>
    <cellStyle name="Input 10 11" xfId="30574" xr:uid="{00000000-0005-0000-0000-0000554E0000}"/>
    <cellStyle name="Input 10 2" xfId="10130" xr:uid="{00000000-0005-0000-0000-0000564E0000}"/>
    <cellStyle name="Input 10 2 2" xfId="10131" xr:uid="{00000000-0005-0000-0000-0000574E0000}"/>
    <cellStyle name="Input 10 2 2 2" xfId="30577" xr:uid="{00000000-0005-0000-0000-0000584E0000}"/>
    <cellStyle name="Input 10 2 3" xfId="10132" xr:uid="{00000000-0005-0000-0000-0000594E0000}"/>
    <cellStyle name="Input 10 2 3 2" xfId="30578" xr:uid="{00000000-0005-0000-0000-00005A4E0000}"/>
    <cellStyle name="Input 10 2 4" xfId="10133" xr:uid="{00000000-0005-0000-0000-00005B4E0000}"/>
    <cellStyle name="Input 10 2 4 2" xfId="30579" xr:uid="{00000000-0005-0000-0000-00005C4E0000}"/>
    <cellStyle name="Input 10 2 5" xfId="10134" xr:uid="{00000000-0005-0000-0000-00005D4E0000}"/>
    <cellStyle name="Input 10 2 5 2" xfId="30580" xr:uid="{00000000-0005-0000-0000-00005E4E0000}"/>
    <cellStyle name="Input 10 2 6" xfId="10135" xr:uid="{00000000-0005-0000-0000-00005F4E0000}"/>
    <cellStyle name="Input 10 2 6 2" xfId="30581" xr:uid="{00000000-0005-0000-0000-0000604E0000}"/>
    <cellStyle name="Input 10 2 7" xfId="10136" xr:uid="{00000000-0005-0000-0000-0000614E0000}"/>
    <cellStyle name="Input 10 2 7 2" xfId="30582" xr:uid="{00000000-0005-0000-0000-0000624E0000}"/>
    <cellStyle name="Input 10 2 8" xfId="10137" xr:uid="{00000000-0005-0000-0000-0000634E0000}"/>
    <cellStyle name="Input 10 2 8 2" xfId="30583" xr:uid="{00000000-0005-0000-0000-0000644E0000}"/>
    <cellStyle name="Input 10 2 9" xfId="30576" xr:uid="{00000000-0005-0000-0000-0000654E0000}"/>
    <cellStyle name="Input 10 3" xfId="10138" xr:uid="{00000000-0005-0000-0000-0000664E0000}"/>
    <cellStyle name="Input 10 3 2" xfId="10139" xr:uid="{00000000-0005-0000-0000-0000674E0000}"/>
    <cellStyle name="Input 10 3 2 2" xfId="30585" xr:uid="{00000000-0005-0000-0000-0000684E0000}"/>
    <cellStyle name="Input 10 3 3" xfId="10140" xr:uid="{00000000-0005-0000-0000-0000694E0000}"/>
    <cellStyle name="Input 10 3 3 2" xfId="30586" xr:uid="{00000000-0005-0000-0000-00006A4E0000}"/>
    <cellStyle name="Input 10 3 4" xfId="10141" xr:uid="{00000000-0005-0000-0000-00006B4E0000}"/>
    <cellStyle name="Input 10 3 4 2" xfId="30587" xr:uid="{00000000-0005-0000-0000-00006C4E0000}"/>
    <cellStyle name="Input 10 3 5" xfId="10142" xr:uid="{00000000-0005-0000-0000-00006D4E0000}"/>
    <cellStyle name="Input 10 3 5 2" xfId="30588" xr:uid="{00000000-0005-0000-0000-00006E4E0000}"/>
    <cellStyle name="Input 10 3 6" xfId="10143" xr:uid="{00000000-0005-0000-0000-00006F4E0000}"/>
    <cellStyle name="Input 10 3 6 2" xfId="30589" xr:uid="{00000000-0005-0000-0000-0000704E0000}"/>
    <cellStyle name="Input 10 3 7" xfId="10144" xr:uid="{00000000-0005-0000-0000-0000714E0000}"/>
    <cellStyle name="Input 10 3 7 2" xfId="30590" xr:uid="{00000000-0005-0000-0000-0000724E0000}"/>
    <cellStyle name="Input 10 3 8" xfId="30584" xr:uid="{00000000-0005-0000-0000-0000734E0000}"/>
    <cellStyle name="Input 10 4" xfId="10145" xr:uid="{00000000-0005-0000-0000-0000744E0000}"/>
    <cellStyle name="Input 10 4 2" xfId="10146" xr:uid="{00000000-0005-0000-0000-0000754E0000}"/>
    <cellStyle name="Input 10 4 2 2" xfId="30592" xr:uid="{00000000-0005-0000-0000-0000764E0000}"/>
    <cellStyle name="Input 10 4 3" xfId="30591" xr:uid="{00000000-0005-0000-0000-0000774E0000}"/>
    <cellStyle name="Input 10 5" xfId="10147" xr:uid="{00000000-0005-0000-0000-0000784E0000}"/>
    <cellStyle name="Input 10 5 2" xfId="30593" xr:uid="{00000000-0005-0000-0000-0000794E0000}"/>
    <cellStyle name="Input 10 6" xfId="10148" xr:uid="{00000000-0005-0000-0000-00007A4E0000}"/>
    <cellStyle name="Input 10 6 2" xfId="30594" xr:uid="{00000000-0005-0000-0000-00007B4E0000}"/>
    <cellStyle name="Input 10 7" xfId="10149" xr:uid="{00000000-0005-0000-0000-00007C4E0000}"/>
    <cellStyle name="Input 10 7 2" xfId="30595" xr:uid="{00000000-0005-0000-0000-00007D4E0000}"/>
    <cellStyle name="Input 10 8" xfId="10150" xr:uid="{00000000-0005-0000-0000-00007E4E0000}"/>
    <cellStyle name="Input 10 8 2" xfId="30596" xr:uid="{00000000-0005-0000-0000-00007F4E0000}"/>
    <cellStyle name="Input 10 9" xfId="10151" xr:uid="{00000000-0005-0000-0000-0000804E0000}"/>
    <cellStyle name="Input 10 9 2" xfId="30597" xr:uid="{00000000-0005-0000-0000-0000814E0000}"/>
    <cellStyle name="Input 11" xfId="10152" xr:uid="{00000000-0005-0000-0000-0000824E0000}"/>
    <cellStyle name="Input 11 10" xfId="10153" xr:uid="{00000000-0005-0000-0000-0000834E0000}"/>
    <cellStyle name="Input 11 10 2" xfId="30599" xr:uid="{00000000-0005-0000-0000-0000844E0000}"/>
    <cellStyle name="Input 11 11" xfId="30598" xr:uid="{00000000-0005-0000-0000-0000854E0000}"/>
    <cellStyle name="Input 11 2" xfId="10154" xr:uid="{00000000-0005-0000-0000-0000864E0000}"/>
    <cellStyle name="Input 11 2 2" xfId="10155" xr:uid="{00000000-0005-0000-0000-0000874E0000}"/>
    <cellStyle name="Input 11 2 2 2" xfId="30601" xr:uid="{00000000-0005-0000-0000-0000884E0000}"/>
    <cellStyle name="Input 11 2 3" xfId="10156" xr:uid="{00000000-0005-0000-0000-0000894E0000}"/>
    <cellStyle name="Input 11 2 3 2" xfId="30602" xr:uid="{00000000-0005-0000-0000-00008A4E0000}"/>
    <cellStyle name="Input 11 2 4" xfId="10157" xr:uid="{00000000-0005-0000-0000-00008B4E0000}"/>
    <cellStyle name="Input 11 2 4 2" xfId="30603" xr:uid="{00000000-0005-0000-0000-00008C4E0000}"/>
    <cellStyle name="Input 11 2 5" xfId="10158" xr:uid="{00000000-0005-0000-0000-00008D4E0000}"/>
    <cellStyle name="Input 11 2 5 2" xfId="30604" xr:uid="{00000000-0005-0000-0000-00008E4E0000}"/>
    <cellStyle name="Input 11 2 6" xfId="10159" xr:uid="{00000000-0005-0000-0000-00008F4E0000}"/>
    <cellStyle name="Input 11 2 6 2" xfId="30605" xr:uid="{00000000-0005-0000-0000-0000904E0000}"/>
    <cellStyle name="Input 11 2 7" xfId="10160" xr:uid="{00000000-0005-0000-0000-0000914E0000}"/>
    <cellStyle name="Input 11 2 7 2" xfId="30606" xr:uid="{00000000-0005-0000-0000-0000924E0000}"/>
    <cellStyle name="Input 11 2 8" xfId="10161" xr:uid="{00000000-0005-0000-0000-0000934E0000}"/>
    <cellStyle name="Input 11 2 8 2" xfId="30607" xr:uid="{00000000-0005-0000-0000-0000944E0000}"/>
    <cellStyle name="Input 11 2 9" xfId="30600" xr:uid="{00000000-0005-0000-0000-0000954E0000}"/>
    <cellStyle name="Input 11 3" xfId="10162" xr:uid="{00000000-0005-0000-0000-0000964E0000}"/>
    <cellStyle name="Input 11 3 2" xfId="10163" xr:uid="{00000000-0005-0000-0000-0000974E0000}"/>
    <cellStyle name="Input 11 3 2 2" xfId="30609" xr:uid="{00000000-0005-0000-0000-0000984E0000}"/>
    <cellStyle name="Input 11 3 3" xfId="10164" xr:uid="{00000000-0005-0000-0000-0000994E0000}"/>
    <cellStyle name="Input 11 3 3 2" xfId="30610" xr:uid="{00000000-0005-0000-0000-00009A4E0000}"/>
    <cellStyle name="Input 11 3 4" xfId="10165" xr:uid="{00000000-0005-0000-0000-00009B4E0000}"/>
    <cellStyle name="Input 11 3 4 2" xfId="30611" xr:uid="{00000000-0005-0000-0000-00009C4E0000}"/>
    <cellStyle name="Input 11 3 5" xfId="10166" xr:uid="{00000000-0005-0000-0000-00009D4E0000}"/>
    <cellStyle name="Input 11 3 5 2" xfId="30612" xr:uid="{00000000-0005-0000-0000-00009E4E0000}"/>
    <cellStyle name="Input 11 3 6" xfId="10167" xr:uid="{00000000-0005-0000-0000-00009F4E0000}"/>
    <cellStyle name="Input 11 3 6 2" xfId="30613" xr:uid="{00000000-0005-0000-0000-0000A04E0000}"/>
    <cellStyle name="Input 11 3 7" xfId="10168" xr:uid="{00000000-0005-0000-0000-0000A14E0000}"/>
    <cellStyle name="Input 11 3 7 2" xfId="30614" xr:uid="{00000000-0005-0000-0000-0000A24E0000}"/>
    <cellStyle name="Input 11 3 8" xfId="30608" xr:uid="{00000000-0005-0000-0000-0000A34E0000}"/>
    <cellStyle name="Input 11 4" xfId="10169" xr:uid="{00000000-0005-0000-0000-0000A44E0000}"/>
    <cellStyle name="Input 11 4 2" xfId="10170" xr:uid="{00000000-0005-0000-0000-0000A54E0000}"/>
    <cellStyle name="Input 11 4 2 2" xfId="30616" xr:uid="{00000000-0005-0000-0000-0000A64E0000}"/>
    <cellStyle name="Input 11 4 3" xfId="30615" xr:uid="{00000000-0005-0000-0000-0000A74E0000}"/>
    <cellStyle name="Input 11 5" xfId="10171" xr:uid="{00000000-0005-0000-0000-0000A84E0000}"/>
    <cellStyle name="Input 11 5 2" xfId="30617" xr:uid="{00000000-0005-0000-0000-0000A94E0000}"/>
    <cellStyle name="Input 11 6" xfId="10172" xr:uid="{00000000-0005-0000-0000-0000AA4E0000}"/>
    <cellStyle name="Input 11 6 2" xfId="30618" xr:uid="{00000000-0005-0000-0000-0000AB4E0000}"/>
    <cellStyle name="Input 11 7" xfId="10173" xr:uid="{00000000-0005-0000-0000-0000AC4E0000}"/>
    <cellStyle name="Input 11 7 2" xfId="30619" xr:uid="{00000000-0005-0000-0000-0000AD4E0000}"/>
    <cellStyle name="Input 11 8" xfId="10174" xr:uid="{00000000-0005-0000-0000-0000AE4E0000}"/>
    <cellStyle name="Input 11 8 2" xfId="30620" xr:uid="{00000000-0005-0000-0000-0000AF4E0000}"/>
    <cellStyle name="Input 11 9" xfId="10175" xr:uid="{00000000-0005-0000-0000-0000B04E0000}"/>
    <cellStyle name="Input 11 9 2" xfId="30621" xr:uid="{00000000-0005-0000-0000-0000B14E0000}"/>
    <cellStyle name="Input 12" xfId="10176" xr:uid="{00000000-0005-0000-0000-0000B24E0000}"/>
    <cellStyle name="Input 12 10" xfId="10177" xr:uid="{00000000-0005-0000-0000-0000B34E0000}"/>
    <cellStyle name="Input 12 10 2" xfId="30623" xr:uid="{00000000-0005-0000-0000-0000B44E0000}"/>
    <cellStyle name="Input 12 11" xfId="30622" xr:uid="{00000000-0005-0000-0000-0000B54E0000}"/>
    <cellStyle name="Input 12 2" xfId="10178" xr:uid="{00000000-0005-0000-0000-0000B64E0000}"/>
    <cellStyle name="Input 12 2 2" xfId="10179" xr:uid="{00000000-0005-0000-0000-0000B74E0000}"/>
    <cellStyle name="Input 12 2 2 2" xfId="30625" xr:uid="{00000000-0005-0000-0000-0000B84E0000}"/>
    <cellStyle name="Input 12 2 3" xfId="10180" xr:uid="{00000000-0005-0000-0000-0000B94E0000}"/>
    <cellStyle name="Input 12 2 3 2" xfId="30626" xr:uid="{00000000-0005-0000-0000-0000BA4E0000}"/>
    <cellStyle name="Input 12 2 4" xfId="10181" xr:uid="{00000000-0005-0000-0000-0000BB4E0000}"/>
    <cellStyle name="Input 12 2 4 2" xfId="30627" xr:uid="{00000000-0005-0000-0000-0000BC4E0000}"/>
    <cellStyle name="Input 12 2 5" xfId="10182" xr:uid="{00000000-0005-0000-0000-0000BD4E0000}"/>
    <cellStyle name="Input 12 2 5 2" xfId="30628" xr:uid="{00000000-0005-0000-0000-0000BE4E0000}"/>
    <cellStyle name="Input 12 2 6" xfId="10183" xr:uid="{00000000-0005-0000-0000-0000BF4E0000}"/>
    <cellStyle name="Input 12 2 6 2" xfId="30629" xr:uid="{00000000-0005-0000-0000-0000C04E0000}"/>
    <cellStyle name="Input 12 2 7" xfId="10184" xr:uid="{00000000-0005-0000-0000-0000C14E0000}"/>
    <cellStyle name="Input 12 2 7 2" xfId="30630" xr:uid="{00000000-0005-0000-0000-0000C24E0000}"/>
    <cellStyle name="Input 12 2 8" xfId="10185" xr:uid="{00000000-0005-0000-0000-0000C34E0000}"/>
    <cellStyle name="Input 12 2 8 2" xfId="30631" xr:uid="{00000000-0005-0000-0000-0000C44E0000}"/>
    <cellStyle name="Input 12 2 9" xfId="30624" xr:uid="{00000000-0005-0000-0000-0000C54E0000}"/>
    <cellStyle name="Input 12 3" xfId="10186" xr:uid="{00000000-0005-0000-0000-0000C64E0000}"/>
    <cellStyle name="Input 12 3 2" xfId="10187" xr:uid="{00000000-0005-0000-0000-0000C74E0000}"/>
    <cellStyle name="Input 12 3 2 2" xfId="30633" xr:uid="{00000000-0005-0000-0000-0000C84E0000}"/>
    <cellStyle name="Input 12 3 3" xfId="10188" xr:uid="{00000000-0005-0000-0000-0000C94E0000}"/>
    <cellStyle name="Input 12 3 3 2" xfId="30634" xr:uid="{00000000-0005-0000-0000-0000CA4E0000}"/>
    <cellStyle name="Input 12 3 4" xfId="10189" xr:uid="{00000000-0005-0000-0000-0000CB4E0000}"/>
    <cellStyle name="Input 12 3 4 2" xfId="30635" xr:uid="{00000000-0005-0000-0000-0000CC4E0000}"/>
    <cellStyle name="Input 12 3 5" xfId="10190" xr:uid="{00000000-0005-0000-0000-0000CD4E0000}"/>
    <cellStyle name="Input 12 3 5 2" xfId="30636" xr:uid="{00000000-0005-0000-0000-0000CE4E0000}"/>
    <cellStyle name="Input 12 3 6" xfId="10191" xr:uid="{00000000-0005-0000-0000-0000CF4E0000}"/>
    <cellStyle name="Input 12 3 6 2" xfId="30637" xr:uid="{00000000-0005-0000-0000-0000D04E0000}"/>
    <cellStyle name="Input 12 3 7" xfId="10192" xr:uid="{00000000-0005-0000-0000-0000D14E0000}"/>
    <cellStyle name="Input 12 3 7 2" xfId="30638" xr:uid="{00000000-0005-0000-0000-0000D24E0000}"/>
    <cellStyle name="Input 12 3 8" xfId="30632" xr:uid="{00000000-0005-0000-0000-0000D34E0000}"/>
    <cellStyle name="Input 12 4" xfId="10193" xr:uid="{00000000-0005-0000-0000-0000D44E0000}"/>
    <cellStyle name="Input 12 4 2" xfId="10194" xr:uid="{00000000-0005-0000-0000-0000D54E0000}"/>
    <cellStyle name="Input 12 4 2 2" xfId="30640" xr:uid="{00000000-0005-0000-0000-0000D64E0000}"/>
    <cellStyle name="Input 12 4 3" xfId="30639" xr:uid="{00000000-0005-0000-0000-0000D74E0000}"/>
    <cellStyle name="Input 12 5" xfId="10195" xr:uid="{00000000-0005-0000-0000-0000D84E0000}"/>
    <cellStyle name="Input 12 5 2" xfId="30641" xr:uid="{00000000-0005-0000-0000-0000D94E0000}"/>
    <cellStyle name="Input 12 6" xfId="10196" xr:uid="{00000000-0005-0000-0000-0000DA4E0000}"/>
    <cellStyle name="Input 12 6 2" xfId="30642" xr:uid="{00000000-0005-0000-0000-0000DB4E0000}"/>
    <cellStyle name="Input 12 7" xfId="10197" xr:uid="{00000000-0005-0000-0000-0000DC4E0000}"/>
    <cellStyle name="Input 12 7 2" xfId="30643" xr:uid="{00000000-0005-0000-0000-0000DD4E0000}"/>
    <cellStyle name="Input 12 8" xfId="10198" xr:uid="{00000000-0005-0000-0000-0000DE4E0000}"/>
    <cellStyle name="Input 12 8 2" xfId="30644" xr:uid="{00000000-0005-0000-0000-0000DF4E0000}"/>
    <cellStyle name="Input 12 9" xfId="10199" xr:uid="{00000000-0005-0000-0000-0000E04E0000}"/>
    <cellStyle name="Input 12 9 2" xfId="30645" xr:uid="{00000000-0005-0000-0000-0000E14E0000}"/>
    <cellStyle name="Input 13" xfId="10200" xr:uid="{00000000-0005-0000-0000-0000E24E0000}"/>
    <cellStyle name="Input 13 10" xfId="10201" xr:uid="{00000000-0005-0000-0000-0000E34E0000}"/>
    <cellStyle name="Input 13 10 2" xfId="30647" xr:uid="{00000000-0005-0000-0000-0000E44E0000}"/>
    <cellStyle name="Input 13 11" xfId="30646" xr:uid="{00000000-0005-0000-0000-0000E54E0000}"/>
    <cellStyle name="Input 13 2" xfId="10202" xr:uid="{00000000-0005-0000-0000-0000E64E0000}"/>
    <cellStyle name="Input 13 2 2" xfId="10203" xr:uid="{00000000-0005-0000-0000-0000E74E0000}"/>
    <cellStyle name="Input 13 2 2 2" xfId="30649" xr:uid="{00000000-0005-0000-0000-0000E84E0000}"/>
    <cellStyle name="Input 13 2 3" xfId="10204" xr:uid="{00000000-0005-0000-0000-0000E94E0000}"/>
    <cellStyle name="Input 13 2 3 2" xfId="30650" xr:uid="{00000000-0005-0000-0000-0000EA4E0000}"/>
    <cellStyle name="Input 13 2 4" xfId="10205" xr:uid="{00000000-0005-0000-0000-0000EB4E0000}"/>
    <cellStyle name="Input 13 2 4 2" xfId="30651" xr:uid="{00000000-0005-0000-0000-0000EC4E0000}"/>
    <cellStyle name="Input 13 2 5" xfId="10206" xr:uid="{00000000-0005-0000-0000-0000ED4E0000}"/>
    <cellStyle name="Input 13 2 5 2" xfId="30652" xr:uid="{00000000-0005-0000-0000-0000EE4E0000}"/>
    <cellStyle name="Input 13 2 6" xfId="10207" xr:uid="{00000000-0005-0000-0000-0000EF4E0000}"/>
    <cellStyle name="Input 13 2 6 2" xfId="30653" xr:uid="{00000000-0005-0000-0000-0000F04E0000}"/>
    <cellStyle name="Input 13 2 7" xfId="10208" xr:uid="{00000000-0005-0000-0000-0000F14E0000}"/>
    <cellStyle name="Input 13 2 7 2" xfId="30654" xr:uid="{00000000-0005-0000-0000-0000F24E0000}"/>
    <cellStyle name="Input 13 2 8" xfId="10209" xr:uid="{00000000-0005-0000-0000-0000F34E0000}"/>
    <cellStyle name="Input 13 2 8 2" xfId="30655" xr:uid="{00000000-0005-0000-0000-0000F44E0000}"/>
    <cellStyle name="Input 13 2 9" xfId="30648" xr:uid="{00000000-0005-0000-0000-0000F54E0000}"/>
    <cellStyle name="Input 13 3" xfId="10210" xr:uid="{00000000-0005-0000-0000-0000F64E0000}"/>
    <cellStyle name="Input 13 3 2" xfId="10211" xr:uid="{00000000-0005-0000-0000-0000F74E0000}"/>
    <cellStyle name="Input 13 3 2 2" xfId="30657" xr:uid="{00000000-0005-0000-0000-0000F84E0000}"/>
    <cellStyle name="Input 13 3 3" xfId="10212" xr:uid="{00000000-0005-0000-0000-0000F94E0000}"/>
    <cellStyle name="Input 13 3 3 2" xfId="30658" xr:uid="{00000000-0005-0000-0000-0000FA4E0000}"/>
    <cellStyle name="Input 13 3 4" xfId="10213" xr:uid="{00000000-0005-0000-0000-0000FB4E0000}"/>
    <cellStyle name="Input 13 3 4 2" xfId="30659" xr:uid="{00000000-0005-0000-0000-0000FC4E0000}"/>
    <cellStyle name="Input 13 3 5" xfId="10214" xr:uid="{00000000-0005-0000-0000-0000FD4E0000}"/>
    <cellStyle name="Input 13 3 5 2" xfId="30660" xr:uid="{00000000-0005-0000-0000-0000FE4E0000}"/>
    <cellStyle name="Input 13 3 6" xfId="10215" xr:uid="{00000000-0005-0000-0000-0000FF4E0000}"/>
    <cellStyle name="Input 13 3 6 2" xfId="30661" xr:uid="{00000000-0005-0000-0000-0000004F0000}"/>
    <cellStyle name="Input 13 3 7" xfId="10216" xr:uid="{00000000-0005-0000-0000-0000014F0000}"/>
    <cellStyle name="Input 13 3 7 2" xfId="30662" xr:uid="{00000000-0005-0000-0000-0000024F0000}"/>
    <cellStyle name="Input 13 3 8" xfId="30656" xr:uid="{00000000-0005-0000-0000-0000034F0000}"/>
    <cellStyle name="Input 13 4" xfId="10217" xr:uid="{00000000-0005-0000-0000-0000044F0000}"/>
    <cellStyle name="Input 13 4 2" xfId="10218" xr:uid="{00000000-0005-0000-0000-0000054F0000}"/>
    <cellStyle name="Input 13 4 2 2" xfId="30664" xr:uid="{00000000-0005-0000-0000-0000064F0000}"/>
    <cellStyle name="Input 13 4 3" xfId="30663" xr:uid="{00000000-0005-0000-0000-0000074F0000}"/>
    <cellStyle name="Input 13 5" xfId="10219" xr:uid="{00000000-0005-0000-0000-0000084F0000}"/>
    <cellStyle name="Input 13 5 2" xfId="30665" xr:uid="{00000000-0005-0000-0000-0000094F0000}"/>
    <cellStyle name="Input 13 6" xfId="10220" xr:uid="{00000000-0005-0000-0000-00000A4F0000}"/>
    <cellStyle name="Input 13 6 2" xfId="30666" xr:uid="{00000000-0005-0000-0000-00000B4F0000}"/>
    <cellStyle name="Input 13 7" xfId="10221" xr:uid="{00000000-0005-0000-0000-00000C4F0000}"/>
    <cellStyle name="Input 13 7 2" xfId="30667" xr:uid="{00000000-0005-0000-0000-00000D4F0000}"/>
    <cellStyle name="Input 13 8" xfId="10222" xr:uid="{00000000-0005-0000-0000-00000E4F0000}"/>
    <cellStyle name="Input 13 8 2" xfId="30668" xr:uid="{00000000-0005-0000-0000-00000F4F0000}"/>
    <cellStyle name="Input 13 9" xfId="10223" xr:uid="{00000000-0005-0000-0000-0000104F0000}"/>
    <cellStyle name="Input 13 9 2" xfId="30669" xr:uid="{00000000-0005-0000-0000-0000114F0000}"/>
    <cellStyle name="Input 14" xfId="10224" xr:uid="{00000000-0005-0000-0000-0000124F0000}"/>
    <cellStyle name="Input 14 10" xfId="10225" xr:uid="{00000000-0005-0000-0000-0000134F0000}"/>
    <cellStyle name="Input 14 10 2" xfId="30671" xr:uid="{00000000-0005-0000-0000-0000144F0000}"/>
    <cellStyle name="Input 14 11" xfId="30670" xr:uid="{00000000-0005-0000-0000-0000154F0000}"/>
    <cellStyle name="Input 14 2" xfId="10226" xr:uid="{00000000-0005-0000-0000-0000164F0000}"/>
    <cellStyle name="Input 14 2 2" xfId="10227" xr:uid="{00000000-0005-0000-0000-0000174F0000}"/>
    <cellStyle name="Input 14 2 2 2" xfId="30673" xr:uid="{00000000-0005-0000-0000-0000184F0000}"/>
    <cellStyle name="Input 14 2 3" xfId="10228" xr:uid="{00000000-0005-0000-0000-0000194F0000}"/>
    <cellStyle name="Input 14 2 3 2" xfId="30674" xr:uid="{00000000-0005-0000-0000-00001A4F0000}"/>
    <cellStyle name="Input 14 2 4" xfId="10229" xr:uid="{00000000-0005-0000-0000-00001B4F0000}"/>
    <cellStyle name="Input 14 2 4 2" xfId="30675" xr:uid="{00000000-0005-0000-0000-00001C4F0000}"/>
    <cellStyle name="Input 14 2 5" xfId="10230" xr:uid="{00000000-0005-0000-0000-00001D4F0000}"/>
    <cellStyle name="Input 14 2 5 2" xfId="30676" xr:uid="{00000000-0005-0000-0000-00001E4F0000}"/>
    <cellStyle name="Input 14 2 6" xfId="10231" xr:uid="{00000000-0005-0000-0000-00001F4F0000}"/>
    <cellStyle name="Input 14 2 6 2" xfId="30677" xr:uid="{00000000-0005-0000-0000-0000204F0000}"/>
    <cellStyle name="Input 14 2 7" xfId="10232" xr:uid="{00000000-0005-0000-0000-0000214F0000}"/>
    <cellStyle name="Input 14 2 7 2" xfId="30678" xr:uid="{00000000-0005-0000-0000-0000224F0000}"/>
    <cellStyle name="Input 14 2 8" xfId="10233" xr:uid="{00000000-0005-0000-0000-0000234F0000}"/>
    <cellStyle name="Input 14 2 8 2" xfId="30679" xr:uid="{00000000-0005-0000-0000-0000244F0000}"/>
    <cellStyle name="Input 14 2 9" xfId="30672" xr:uid="{00000000-0005-0000-0000-0000254F0000}"/>
    <cellStyle name="Input 14 3" xfId="10234" xr:uid="{00000000-0005-0000-0000-0000264F0000}"/>
    <cellStyle name="Input 14 3 2" xfId="10235" xr:uid="{00000000-0005-0000-0000-0000274F0000}"/>
    <cellStyle name="Input 14 3 2 2" xfId="30681" xr:uid="{00000000-0005-0000-0000-0000284F0000}"/>
    <cellStyle name="Input 14 3 3" xfId="10236" xr:uid="{00000000-0005-0000-0000-0000294F0000}"/>
    <cellStyle name="Input 14 3 3 2" xfId="30682" xr:uid="{00000000-0005-0000-0000-00002A4F0000}"/>
    <cellStyle name="Input 14 3 4" xfId="10237" xr:uid="{00000000-0005-0000-0000-00002B4F0000}"/>
    <cellStyle name="Input 14 3 4 2" xfId="30683" xr:uid="{00000000-0005-0000-0000-00002C4F0000}"/>
    <cellStyle name="Input 14 3 5" xfId="10238" xr:uid="{00000000-0005-0000-0000-00002D4F0000}"/>
    <cellStyle name="Input 14 3 5 2" xfId="30684" xr:uid="{00000000-0005-0000-0000-00002E4F0000}"/>
    <cellStyle name="Input 14 3 6" xfId="10239" xr:uid="{00000000-0005-0000-0000-00002F4F0000}"/>
    <cellStyle name="Input 14 3 6 2" xfId="30685" xr:uid="{00000000-0005-0000-0000-0000304F0000}"/>
    <cellStyle name="Input 14 3 7" xfId="10240" xr:uid="{00000000-0005-0000-0000-0000314F0000}"/>
    <cellStyle name="Input 14 3 7 2" xfId="30686" xr:uid="{00000000-0005-0000-0000-0000324F0000}"/>
    <cellStyle name="Input 14 3 8" xfId="30680" xr:uid="{00000000-0005-0000-0000-0000334F0000}"/>
    <cellStyle name="Input 14 4" xfId="10241" xr:uid="{00000000-0005-0000-0000-0000344F0000}"/>
    <cellStyle name="Input 14 4 2" xfId="10242" xr:uid="{00000000-0005-0000-0000-0000354F0000}"/>
    <cellStyle name="Input 14 4 2 2" xfId="30688" xr:uid="{00000000-0005-0000-0000-0000364F0000}"/>
    <cellStyle name="Input 14 4 3" xfId="30687" xr:uid="{00000000-0005-0000-0000-0000374F0000}"/>
    <cellStyle name="Input 14 5" xfId="10243" xr:uid="{00000000-0005-0000-0000-0000384F0000}"/>
    <cellStyle name="Input 14 5 2" xfId="30689" xr:uid="{00000000-0005-0000-0000-0000394F0000}"/>
    <cellStyle name="Input 14 6" xfId="10244" xr:uid="{00000000-0005-0000-0000-00003A4F0000}"/>
    <cellStyle name="Input 14 6 2" xfId="30690" xr:uid="{00000000-0005-0000-0000-00003B4F0000}"/>
    <cellStyle name="Input 14 7" xfId="10245" xr:uid="{00000000-0005-0000-0000-00003C4F0000}"/>
    <cellStyle name="Input 14 7 2" xfId="30691" xr:uid="{00000000-0005-0000-0000-00003D4F0000}"/>
    <cellStyle name="Input 14 8" xfId="10246" xr:uid="{00000000-0005-0000-0000-00003E4F0000}"/>
    <cellStyle name="Input 14 8 2" xfId="30692" xr:uid="{00000000-0005-0000-0000-00003F4F0000}"/>
    <cellStyle name="Input 14 9" xfId="10247" xr:uid="{00000000-0005-0000-0000-0000404F0000}"/>
    <cellStyle name="Input 14 9 2" xfId="30693" xr:uid="{00000000-0005-0000-0000-0000414F0000}"/>
    <cellStyle name="Input 15" xfId="10248" xr:uid="{00000000-0005-0000-0000-0000424F0000}"/>
    <cellStyle name="Input 15 10" xfId="10249" xr:uid="{00000000-0005-0000-0000-0000434F0000}"/>
    <cellStyle name="Input 15 10 2" xfId="30695" xr:uid="{00000000-0005-0000-0000-0000444F0000}"/>
    <cellStyle name="Input 15 11" xfId="30694" xr:uid="{00000000-0005-0000-0000-0000454F0000}"/>
    <cellStyle name="Input 15 2" xfId="10250" xr:uid="{00000000-0005-0000-0000-0000464F0000}"/>
    <cellStyle name="Input 15 2 2" xfId="10251" xr:uid="{00000000-0005-0000-0000-0000474F0000}"/>
    <cellStyle name="Input 15 2 2 2" xfId="30697" xr:uid="{00000000-0005-0000-0000-0000484F0000}"/>
    <cellStyle name="Input 15 2 3" xfId="10252" xr:uid="{00000000-0005-0000-0000-0000494F0000}"/>
    <cellStyle name="Input 15 2 3 2" xfId="30698" xr:uid="{00000000-0005-0000-0000-00004A4F0000}"/>
    <cellStyle name="Input 15 2 4" xfId="10253" xr:uid="{00000000-0005-0000-0000-00004B4F0000}"/>
    <cellStyle name="Input 15 2 4 2" xfId="30699" xr:uid="{00000000-0005-0000-0000-00004C4F0000}"/>
    <cellStyle name="Input 15 2 5" xfId="10254" xr:uid="{00000000-0005-0000-0000-00004D4F0000}"/>
    <cellStyle name="Input 15 2 5 2" xfId="30700" xr:uid="{00000000-0005-0000-0000-00004E4F0000}"/>
    <cellStyle name="Input 15 2 6" xfId="10255" xr:uid="{00000000-0005-0000-0000-00004F4F0000}"/>
    <cellStyle name="Input 15 2 6 2" xfId="30701" xr:uid="{00000000-0005-0000-0000-0000504F0000}"/>
    <cellStyle name="Input 15 2 7" xfId="10256" xr:uid="{00000000-0005-0000-0000-0000514F0000}"/>
    <cellStyle name="Input 15 2 7 2" xfId="30702" xr:uid="{00000000-0005-0000-0000-0000524F0000}"/>
    <cellStyle name="Input 15 2 8" xfId="10257" xr:uid="{00000000-0005-0000-0000-0000534F0000}"/>
    <cellStyle name="Input 15 2 8 2" xfId="30703" xr:uid="{00000000-0005-0000-0000-0000544F0000}"/>
    <cellStyle name="Input 15 2 9" xfId="30696" xr:uid="{00000000-0005-0000-0000-0000554F0000}"/>
    <cellStyle name="Input 15 3" xfId="10258" xr:uid="{00000000-0005-0000-0000-0000564F0000}"/>
    <cellStyle name="Input 15 3 2" xfId="10259" xr:uid="{00000000-0005-0000-0000-0000574F0000}"/>
    <cellStyle name="Input 15 3 2 2" xfId="30705" xr:uid="{00000000-0005-0000-0000-0000584F0000}"/>
    <cellStyle name="Input 15 3 3" xfId="10260" xr:uid="{00000000-0005-0000-0000-0000594F0000}"/>
    <cellStyle name="Input 15 3 3 2" xfId="30706" xr:uid="{00000000-0005-0000-0000-00005A4F0000}"/>
    <cellStyle name="Input 15 3 4" xfId="10261" xr:uid="{00000000-0005-0000-0000-00005B4F0000}"/>
    <cellStyle name="Input 15 3 4 2" xfId="30707" xr:uid="{00000000-0005-0000-0000-00005C4F0000}"/>
    <cellStyle name="Input 15 3 5" xfId="10262" xr:uid="{00000000-0005-0000-0000-00005D4F0000}"/>
    <cellStyle name="Input 15 3 5 2" xfId="30708" xr:uid="{00000000-0005-0000-0000-00005E4F0000}"/>
    <cellStyle name="Input 15 3 6" xfId="10263" xr:uid="{00000000-0005-0000-0000-00005F4F0000}"/>
    <cellStyle name="Input 15 3 6 2" xfId="30709" xr:uid="{00000000-0005-0000-0000-0000604F0000}"/>
    <cellStyle name="Input 15 3 7" xfId="10264" xr:uid="{00000000-0005-0000-0000-0000614F0000}"/>
    <cellStyle name="Input 15 3 7 2" xfId="30710" xr:uid="{00000000-0005-0000-0000-0000624F0000}"/>
    <cellStyle name="Input 15 3 8" xfId="30704" xr:uid="{00000000-0005-0000-0000-0000634F0000}"/>
    <cellStyle name="Input 15 4" xfId="10265" xr:uid="{00000000-0005-0000-0000-0000644F0000}"/>
    <cellStyle name="Input 15 4 2" xfId="10266" xr:uid="{00000000-0005-0000-0000-0000654F0000}"/>
    <cellStyle name="Input 15 4 2 2" xfId="30712" xr:uid="{00000000-0005-0000-0000-0000664F0000}"/>
    <cellStyle name="Input 15 4 3" xfId="30711" xr:uid="{00000000-0005-0000-0000-0000674F0000}"/>
    <cellStyle name="Input 15 5" xfId="10267" xr:uid="{00000000-0005-0000-0000-0000684F0000}"/>
    <cellStyle name="Input 15 5 2" xfId="30713" xr:uid="{00000000-0005-0000-0000-0000694F0000}"/>
    <cellStyle name="Input 15 6" xfId="10268" xr:uid="{00000000-0005-0000-0000-00006A4F0000}"/>
    <cellStyle name="Input 15 6 2" xfId="30714" xr:uid="{00000000-0005-0000-0000-00006B4F0000}"/>
    <cellStyle name="Input 15 7" xfId="10269" xr:uid="{00000000-0005-0000-0000-00006C4F0000}"/>
    <cellStyle name="Input 15 7 2" xfId="30715" xr:uid="{00000000-0005-0000-0000-00006D4F0000}"/>
    <cellStyle name="Input 15 8" xfId="10270" xr:uid="{00000000-0005-0000-0000-00006E4F0000}"/>
    <cellStyle name="Input 15 8 2" xfId="30716" xr:uid="{00000000-0005-0000-0000-00006F4F0000}"/>
    <cellStyle name="Input 15 9" xfId="10271" xr:uid="{00000000-0005-0000-0000-0000704F0000}"/>
    <cellStyle name="Input 15 9 2" xfId="30717" xr:uid="{00000000-0005-0000-0000-0000714F0000}"/>
    <cellStyle name="Input 16" xfId="10272" xr:uid="{00000000-0005-0000-0000-0000724F0000}"/>
    <cellStyle name="Input 16 10" xfId="10273" xr:uid="{00000000-0005-0000-0000-0000734F0000}"/>
    <cellStyle name="Input 16 10 2" xfId="30719" xr:uid="{00000000-0005-0000-0000-0000744F0000}"/>
    <cellStyle name="Input 16 11" xfId="30718" xr:uid="{00000000-0005-0000-0000-0000754F0000}"/>
    <cellStyle name="Input 16 2" xfId="10274" xr:uid="{00000000-0005-0000-0000-0000764F0000}"/>
    <cellStyle name="Input 16 2 2" xfId="10275" xr:uid="{00000000-0005-0000-0000-0000774F0000}"/>
    <cellStyle name="Input 16 2 2 2" xfId="30721" xr:uid="{00000000-0005-0000-0000-0000784F0000}"/>
    <cellStyle name="Input 16 2 3" xfId="10276" xr:uid="{00000000-0005-0000-0000-0000794F0000}"/>
    <cellStyle name="Input 16 2 3 2" xfId="30722" xr:uid="{00000000-0005-0000-0000-00007A4F0000}"/>
    <cellStyle name="Input 16 2 4" xfId="10277" xr:uid="{00000000-0005-0000-0000-00007B4F0000}"/>
    <cellStyle name="Input 16 2 4 2" xfId="30723" xr:uid="{00000000-0005-0000-0000-00007C4F0000}"/>
    <cellStyle name="Input 16 2 5" xfId="10278" xr:uid="{00000000-0005-0000-0000-00007D4F0000}"/>
    <cellStyle name="Input 16 2 5 2" xfId="30724" xr:uid="{00000000-0005-0000-0000-00007E4F0000}"/>
    <cellStyle name="Input 16 2 6" xfId="10279" xr:uid="{00000000-0005-0000-0000-00007F4F0000}"/>
    <cellStyle name="Input 16 2 6 2" xfId="30725" xr:uid="{00000000-0005-0000-0000-0000804F0000}"/>
    <cellStyle name="Input 16 2 7" xfId="10280" xr:uid="{00000000-0005-0000-0000-0000814F0000}"/>
    <cellStyle name="Input 16 2 7 2" xfId="30726" xr:uid="{00000000-0005-0000-0000-0000824F0000}"/>
    <cellStyle name="Input 16 2 8" xfId="10281" xr:uid="{00000000-0005-0000-0000-0000834F0000}"/>
    <cellStyle name="Input 16 2 8 2" xfId="30727" xr:uid="{00000000-0005-0000-0000-0000844F0000}"/>
    <cellStyle name="Input 16 2 9" xfId="30720" xr:uid="{00000000-0005-0000-0000-0000854F0000}"/>
    <cellStyle name="Input 16 3" xfId="10282" xr:uid="{00000000-0005-0000-0000-0000864F0000}"/>
    <cellStyle name="Input 16 3 2" xfId="10283" xr:uid="{00000000-0005-0000-0000-0000874F0000}"/>
    <cellStyle name="Input 16 3 2 2" xfId="30729" xr:uid="{00000000-0005-0000-0000-0000884F0000}"/>
    <cellStyle name="Input 16 3 3" xfId="10284" xr:uid="{00000000-0005-0000-0000-0000894F0000}"/>
    <cellStyle name="Input 16 3 3 2" xfId="30730" xr:uid="{00000000-0005-0000-0000-00008A4F0000}"/>
    <cellStyle name="Input 16 3 4" xfId="10285" xr:uid="{00000000-0005-0000-0000-00008B4F0000}"/>
    <cellStyle name="Input 16 3 4 2" xfId="30731" xr:uid="{00000000-0005-0000-0000-00008C4F0000}"/>
    <cellStyle name="Input 16 3 5" xfId="10286" xr:uid="{00000000-0005-0000-0000-00008D4F0000}"/>
    <cellStyle name="Input 16 3 5 2" xfId="30732" xr:uid="{00000000-0005-0000-0000-00008E4F0000}"/>
    <cellStyle name="Input 16 3 6" xfId="10287" xr:uid="{00000000-0005-0000-0000-00008F4F0000}"/>
    <cellStyle name="Input 16 3 6 2" xfId="30733" xr:uid="{00000000-0005-0000-0000-0000904F0000}"/>
    <cellStyle name="Input 16 3 7" xfId="10288" xr:uid="{00000000-0005-0000-0000-0000914F0000}"/>
    <cellStyle name="Input 16 3 7 2" xfId="30734" xr:uid="{00000000-0005-0000-0000-0000924F0000}"/>
    <cellStyle name="Input 16 3 8" xfId="30728" xr:uid="{00000000-0005-0000-0000-0000934F0000}"/>
    <cellStyle name="Input 16 4" xfId="10289" xr:uid="{00000000-0005-0000-0000-0000944F0000}"/>
    <cellStyle name="Input 16 4 2" xfId="10290" xr:uid="{00000000-0005-0000-0000-0000954F0000}"/>
    <cellStyle name="Input 16 4 2 2" xfId="30736" xr:uid="{00000000-0005-0000-0000-0000964F0000}"/>
    <cellStyle name="Input 16 4 3" xfId="30735" xr:uid="{00000000-0005-0000-0000-0000974F0000}"/>
    <cellStyle name="Input 16 5" xfId="10291" xr:uid="{00000000-0005-0000-0000-0000984F0000}"/>
    <cellStyle name="Input 16 5 2" xfId="30737" xr:uid="{00000000-0005-0000-0000-0000994F0000}"/>
    <cellStyle name="Input 16 6" xfId="10292" xr:uid="{00000000-0005-0000-0000-00009A4F0000}"/>
    <cellStyle name="Input 16 6 2" xfId="30738" xr:uid="{00000000-0005-0000-0000-00009B4F0000}"/>
    <cellStyle name="Input 16 7" xfId="10293" xr:uid="{00000000-0005-0000-0000-00009C4F0000}"/>
    <cellStyle name="Input 16 7 2" xfId="30739" xr:uid="{00000000-0005-0000-0000-00009D4F0000}"/>
    <cellStyle name="Input 16 8" xfId="10294" xr:uid="{00000000-0005-0000-0000-00009E4F0000}"/>
    <cellStyle name="Input 16 8 2" xfId="30740" xr:uid="{00000000-0005-0000-0000-00009F4F0000}"/>
    <cellStyle name="Input 16 9" xfId="10295" xr:uid="{00000000-0005-0000-0000-0000A04F0000}"/>
    <cellStyle name="Input 16 9 2" xfId="30741" xr:uid="{00000000-0005-0000-0000-0000A14F0000}"/>
    <cellStyle name="Input 17" xfId="10296" xr:uid="{00000000-0005-0000-0000-0000A24F0000}"/>
    <cellStyle name="Input 17 2" xfId="10297" xr:uid="{00000000-0005-0000-0000-0000A34F0000}"/>
    <cellStyle name="Input 17 2 2" xfId="30743" xr:uid="{00000000-0005-0000-0000-0000A44F0000}"/>
    <cellStyle name="Input 17 3" xfId="10298" xr:uid="{00000000-0005-0000-0000-0000A54F0000}"/>
    <cellStyle name="Input 17 3 2" xfId="30744" xr:uid="{00000000-0005-0000-0000-0000A64F0000}"/>
    <cellStyle name="Input 17 4" xfId="10299" xr:uid="{00000000-0005-0000-0000-0000A74F0000}"/>
    <cellStyle name="Input 17 4 2" xfId="30745" xr:uid="{00000000-0005-0000-0000-0000A84F0000}"/>
    <cellStyle name="Input 17 5" xfId="10300" xr:uid="{00000000-0005-0000-0000-0000A94F0000}"/>
    <cellStyle name="Input 17 5 2" xfId="30746" xr:uid="{00000000-0005-0000-0000-0000AA4F0000}"/>
    <cellStyle name="Input 17 6" xfId="10301" xr:uid="{00000000-0005-0000-0000-0000AB4F0000}"/>
    <cellStyle name="Input 17 6 2" xfId="30747" xr:uid="{00000000-0005-0000-0000-0000AC4F0000}"/>
    <cellStyle name="Input 17 7" xfId="10302" xr:uid="{00000000-0005-0000-0000-0000AD4F0000}"/>
    <cellStyle name="Input 17 7 2" xfId="30748" xr:uid="{00000000-0005-0000-0000-0000AE4F0000}"/>
    <cellStyle name="Input 17 8" xfId="10303" xr:uid="{00000000-0005-0000-0000-0000AF4F0000}"/>
    <cellStyle name="Input 17 8 2" xfId="30749" xr:uid="{00000000-0005-0000-0000-0000B04F0000}"/>
    <cellStyle name="Input 17 9" xfId="30742" xr:uid="{00000000-0005-0000-0000-0000B14F0000}"/>
    <cellStyle name="Input 18" xfId="10304" xr:uid="{00000000-0005-0000-0000-0000B24F0000}"/>
    <cellStyle name="Input 18 2" xfId="10305" xr:uid="{00000000-0005-0000-0000-0000B34F0000}"/>
    <cellStyle name="Input 18 2 2" xfId="30751" xr:uid="{00000000-0005-0000-0000-0000B44F0000}"/>
    <cellStyle name="Input 18 3" xfId="10306" xr:uid="{00000000-0005-0000-0000-0000B54F0000}"/>
    <cellStyle name="Input 18 3 2" xfId="30752" xr:uid="{00000000-0005-0000-0000-0000B64F0000}"/>
    <cellStyle name="Input 18 4" xfId="10307" xr:uid="{00000000-0005-0000-0000-0000B74F0000}"/>
    <cellStyle name="Input 18 4 2" xfId="30753" xr:uid="{00000000-0005-0000-0000-0000B84F0000}"/>
    <cellStyle name="Input 18 5" xfId="10308" xr:uid="{00000000-0005-0000-0000-0000B94F0000}"/>
    <cellStyle name="Input 18 5 2" xfId="30754" xr:uid="{00000000-0005-0000-0000-0000BA4F0000}"/>
    <cellStyle name="Input 18 6" xfId="10309" xr:uid="{00000000-0005-0000-0000-0000BB4F0000}"/>
    <cellStyle name="Input 18 6 2" xfId="30755" xr:uid="{00000000-0005-0000-0000-0000BC4F0000}"/>
    <cellStyle name="Input 18 7" xfId="10310" xr:uid="{00000000-0005-0000-0000-0000BD4F0000}"/>
    <cellStyle name="Input 18 7 2" xfId="30756" xr:uid="{00000000-0005-0000-0000-0000BE4F0000}"/>
    <cellStyle name="Input 18 8" xfId="30750" xr:uid="{00000000-0005-0000-0000-0000BF4F0000}"/>
    <cellStyle name="Input 19" xfId="10311" xr:uid="{00000000-0005-0000-0000-0000C04F0000}"/>
    <cellStyle name="Input 19 2" xfId="10312" xr:uid="{00000000-0005-0000-0000-0000C14F0000}"/>
    <cellStyle name="Input 19 2 2" xfId="30758" xr:uid="{00000000-0005-0000-0000-0000C24F0000}"/>
    <cellStyle name="Input 19 3" xfId="30757" xr:uid="{00000000-0005-0000-0000-0000C34F0000}"/>
    <cellStyle name="Input 2" xfId="10313" xr:uid="{00000000-0005-0000-0000-0000C44F0000}"/>
    <cellStyle name="Input 2 10" xfId="10314" xr:uid="{00000000-0005-0000-0000-0000C54F0000}"/>
    <cellStyle name="Input 2 10 10" xfId="10315" xr:uid="{00000000-0005-0000-0000-0000C64F0000}"/>
    <cellStyle name="Input 2 10 10 2" xfId="30760" xr:uid="{00000000-0005-0000-0000-0000C74F0000}"/>
    <cellStyle name="Input 2 10 11" xfId="30759" xr:uid="{00000000-0005-0000-0000-0000C84F0000}"/>
    <cellStyle name="Input 2 10 2" xfId="10316" xr:uid="{00000000-0005-0000-0000-0000C94F0000}"/>
    <cellStyle name="Input 2 10 2 2" xfId="10317" xr:uid="{00000000-0005-0000-0000-0000CA4F0000}"/>
    <cellStyle name="Input 2 10 2 2 2" xfId="30762" xr:uid="{00000000-0005-0000-0000-0000CB4F0000}"/>
    <cellStyle name="Input 2 10 2 3" xfId="10318" xr:uid="{00000000-0005-0000-0000-0000CC4F0000}"/>
    <cellStyle name="Input 2 10 2 3 2" xfId="30763" xr:uid="{00000000-0005-0000-0000-0000CD4F0000}"/>
    <cellStyle name="Input 2 10 2 4" xfId="10319" xr:uid="{00000000-0005-0000-0000-0000CE4F0000}"/>
    <cellStyle name="Input 2 10 2 4 2" xfId="30764" xr:uid="{00000000-0005-0000-0000-0000CF4F0000}"/>
    <cellStyle name="Input 2 10 2 5" xfId="10320" xr:uid="{00000000-0005-0000-0000-0000D04F0000}"/>
    <cellStyle name="Input 2 10 2 5 2" xfId="30765" xr:uid="{00000000-0005-0000-0000-0000D14F0000}"/>
    <cellStyle name="Input 2 10 2 6" xfId="10321" xr:uid="{00000000-0005-0000-0000-0000D24F0000}"/>
    <cellStyle name="Input 2 10 2 6 2" xfId="30766" xr:uid="{00000000-0005-0000-0000-0000D34F0000}"/>
    <cellStyle name="Input 2 10 2 7" xfId="10322" xr:uid="{00000000-0005-0000-0000-0000D44F0000}"/>
    <cellStyle name="Input 2 10 2 7 2" xfId="30767" xr:uid="{00000000-0005-0000-0000-0000D54F0000}"/>
    <cellStyle name="Input 2 10 2 8" xfId="10323" xr:uid="{00000000-0005-0000-0000-0000D64F0000}"/>
    <cellStyle name="Input 2 10 2 8 2" xfId="30768" xr:uid="{00000000-0005-0000-0000-0000D74F0000}"/>
    <cellStyle name="Input 2 10 2 9" xfId="30761" xr:uid="{00000000-0005-0000-0000-0000D84F0000}"/>
    <cellStyle name="Input 2 10 3" xfId="10324" xr:uid="{00000000-0005-0000-0000-0000D94F0000}"/>
    <cellStyle name="Input 2 10 3 2" xfId="10325" xr:uid="{00000000-0005-0000-0000-0000DA4F0000}"/>
    <cellStyle name="Input 2 10 3 2 2" xfId="30770" xr:uid="{00000000-0005-0000-0000-0000DB4F0000}"/>
    <cellStyle name="Input 2 10 3 3" xfId="10326" xr:uid="{00000000-0005-0000-0000-0000DC4F0000}"/>
    <cellStyle name="Input 2 10 3 3 2" xfId="30771" xr:uid="{00000000-0005-0000-0000-0000DD4F0000}"/>
    <cellStyle name="Input 2 10 3 4" xfId="10327" xr:uid="{00000000-0005-0000-0000-0000DE4F0000}"/>
    <cellStyle name="Input 2 10 3 4 2" xfId="30772" xr:uid="{00000000-0005-0000-0000-0000DF4F0000}"/>
    <cellStyle name="Input 2 10 3 5" xfId="10328" xr:uid="{00000000-0005-0000-0000-0000E04F0000}"/>
    <cellStyle name="Input 2 10 3 5 2" xfId="30773" xr:uid="{00000000-0005-0000-0000-0000E14F0000}"/>
    <cellStyle name="Input 2 10 3 6" xfId="10329" xr:uid="{00000000-0005-0000-0000-0000E24F0000}"/>
    <cellStyle name="Input 2 10 3 6 2" xfId="30774" xr:uid="{00000000-0005-0000-0000-0000E34F0000}"/>
    <cellStyle name="Input 2 10 3 7" xfId="10330" xr:uid="{00000000-0005-0000-0000-0000E44F0000}"/>
    <cellStyle name="Input 2 10 3 7 2" xfId="30775" xr:uid="{00000000-0005-0000-0000-0000E54F0000}"/>
    <cellStyle name="Input 2 10 3 8" xfId="30769" xr:uid="{00000000-0005-0000-0000-0000E64F0000}"/>
    <cellStyle name="Input 2 10 4" xfId="10331" xr:uid="{00000000-0005-0000-0000-0000E74F0000}"/>
    <cellStyle name="Input 2 10 4 2" xfId="10332" xr:uid="{00000000-0005-0000-0000-0000E84F0000}"/>
    <cellStyle name="Input 2 10 4 2 2" xfId="30777" xr:uid="{00000000-0005-0000-0000-0000E94F0000}"/>
    <cellStyle name="Input 2 10 4 3" xfId="30776" xr:uid="{00000000-0005-0000-0000-0000EA4F0000}"/>
    <cellStyle name="Input 2 10 5" xfId="10333" xr:uid="{00000000-0005-0000-0000-0000EB4F0000}"/>
    <cellStyle name="Input 2 10 5 2" xfId="30778" xr:uid="{00000000-0005-0000-0000-0000EC4F0000}"/>
    <cellStyle name="Input 2 10 6" xfId="10334" xr:uid="{00000000-0005-0000-0000-0000ED4F0000}"/>
    <cellStyle name="Input 2 10 6 2" xfId="30779" xr:uid="{00000000-0005-0000-0000-0000EE4F0000}"/>
    <cellStyle name="Input 2 10 7" xfId="10335" xr:uid="{00000000-0005-0000-0000-0000EF4F0000}"/>
    <cellStyle name="Input 2 10 7 2" xfId="30780" xr:uid="{00000000-0005-0000-0000-0000F04F0000}"/>
    <cellStyle name="Input 2 10 8" xfId="10336" xr:uid="{00000000-0005-0000-0000-0000F14F0000}"/>
    <cellStyle name="Input 2 10 8 2" xfId="30781" xr:uid="{00000000-0005-0000-0000-0000F24F0000}"/>
    <cellStyle name="Input 2 10 9" xfId="10337" xr:uid="{00000000-0005-0000-0000-0000F34F0000}"/>
    <cellStyle name="Input 2 10 9 2" xfId="30782" xr:uid="{00000000-0005-0000-0000-0000F44F0000}"/>
    <cellStyle name="Input 2 11" xfId="10338" xr:uid="{00000000-0005-0000-0000-0000F54F0000}"/>
    <cellStyle name="Input 2 11 10" xfId="10339" xr:uid="{00000000-0005-0000-0000-0000F64F0000}"/>
    <cellStyle name="Input 2 11 10 2" xfId="30784" xr:uid="{00000000-0005-0000-0000-0000F74F0000}"/>
    <cellStyle name="Input 2 11 11" xfId="30783" xr:uid="{00000000-0005-0000-0000-0000F84F0000}"/>
    <cellStyle name="Input 2 11 2" xfId="10340" xr:uid="{00000000-0005-0000-0000-0000F94F0000}"/>
    <cellStyle name="Input 2 11 2 2" xfId="10341" xr:uid="{00000000-0005-0000-0000-0000FA4F0000}"/>
    <cellStyle name="Input 2 11 2 2 2" xfId="30786" xr:uid="{00000000-0005-0000-0000-0000FB4F0000}"/>
    <cellStyle name="Input 2 11 2 3" xfId="10342" xr:uid="{00000000-0005-0000-0000-0000FC4F0000}"/>
    <cellStyle name="Input 2 11 2 3 2" xfId="30787" xr:uid="{00000000-0005-0000-0000-0000FD4F0000}"/>
    <cellStyle name="Input 2 11 2 4" xfId="10343" xr:uid="{00000000-0005-0000-0000-0000FE4F0000}"/>
    <cellStyle name="Input 2 11 2 4 2" xfId="30788" xr:uid="{00000000-0005-0000-0000-0000FF4F0000}"/>
    <cellStyle name="Input 2 11 2 5" xfId="10344" xr:uid="{00000000-0005-0000-0000-000000500000}"/>
    <cellStyle name="Input 2 11 2 5 2" xfId="30789" xr:uid="{00000000-0005-0000-0000-000001500000}"/>
    <cellStyle name="Input 2 11 2 6" xfId="10345" xr:uid="{00000000-0005-0000-0000-000002500000}"/>
    <cellStyle name="Input 2 11 2 6 2" xfId="30790" xr:uid="{00000000-0005-0000-0000-000003500000}"/>
    <cellStyle name="Input 2 11 2 7" xfId="10346" xr:uid="{00000000-0005-0000-0000-000004500000}"/>
    <cellStyle name="Input 2 11 2 7 2" xfId="30791" xr:uid="{00000000-0005-0000-0000-000005500000}"/>
    <cellStyle name="Input 2 11 2 8" xfId="10347" xr:uid="{00000000-0005-0000-0000-000006500000}"/>
    <cellStyle name="Input 2 11 2 8 2" xfId="30792" xr:uid="{00000000-0005-0000-0000-000007500000}"/>
    <cellStyle name="Input 2 11 2 9" xfId="30785" xr:uid="{00000000-0005-0000-0000-000008500000}"/>
    <cellStyle name="Input 2 11 3" xfId="10348" xr:uid="{00000000-0005-0000-0000-000009500000}"/>
    <cellStyle name="Input 2 11 3 2" xfId="10349" xr:uid="{00000000-0005-0000-0000-00000A500000}"/>
    <cellStyle name="Input 2 11 3 2 2" xfId="30794" xr:uid="{00000000-0005-0000-0000-00000B500000}"/>
    <cellStyle name="Input 2 11 3 3" xfId="10350" xr:uid="{00000000-0005-0000-0000-00000C500000}"/>
    <cellStyle name="Input 2 11 3 3 2" xfId="30795" xr:uid="{00000000-0005-0000-0000-00000D500000}"/>
    <cellStyle name="Input 2 11 3 4" xfId="10351" xr:uid="{00000000-0005-0000-0000-00000E500000}"/>
    <cellStyle name="Input 2 11 3 4 2" xfId="30796" xr:uid="{00000000-0005-0000-0000-00000F500000}"/>
    <cellStyle name="Input 2 11 3 5" xfId="10352" xr:uid="{00000000-0005-0000-0000-000010500000}"/>
    <cellStyle name="Input 2 11 3 5 2" xfId="30797" xr:uid="{00000000-0005-0000-0000-000011500000}"/>
    <cellStyle name="Input 2 11 3 6" xfId="10353" xr:uid="{00000000-0005-0000-0000-000012500000}"/>
    <cellStyle name="Input 2 11 3 6 2" xfId="30798" xr:uid="{00000000-0005-0000-0000-000013500000}"/>
    <cellStyle name="Input 2 11 3 7" xfId="10354" xr:uid="{00000000-0005-0000-0000-000014500000}"/>
    <cellStyle name="Input 2 11 3 7 2" xfId="30799" xr:uid="{00000000-0005-0000-0000-000015500000}"/>
    <cellStyle name="Input 2 11 3 8" xfId="30793" xr:uid="{00000000-0005-0000-0000-000016500000}"/>
    <cellStyle name="Input 2 11 4" xfId="10355" xr:uid="{00000000-0005-0000-0000-000017500000}"/>
    <cellStyle name="Input 2 11 4 2" xfId="10356" xr:uid="{00000000-0005-0000-0000-000018500000}"/>
    <cellStyle name="Input 2 11 4 2 2" xfId="30801" xr:uid="{00000000-0005-0000-0000-000019500000}"/>
    <cellStyle name="Input 2 11 4 3" xfId="30800" xr:uid="{00000000-0005-0000-0000-00001A500000}"/>
    <cellStyle name="Input 2 11 5" xfId="10357" xr:uid="{00000000-0005-0000-0000-00001B500000}"/>
    <cellStyle name="Input 2 11 5 2" xfId="30802" xr:uid="{00000000-0005-0000-0000-00001C500000}"/>
    <cellStyle name="Input 2 11 6" xfId="10358" xr:uid="{00000000-0005-0000-0000-00001D500000}"/>
    <cellStyle name="Input 2 11 6 2" xfId="30803" xr:uid="{00000000-0005-0000-0000-00001E500000}"/>
    <cellStyle name="Input 2 11 7" xfId="10359" xr:uid="{00000000-0005-0000-0000-00001F500000}"/>
    <cellStyle name="Input 2 11 7 2" xfId="30804" xr:uid="{00000000-0005-0000-0000-000020500000}"/>
    <cellStyle name="Input 2 11 8" xfId="10360" xr:uid="{00000000-0005-0000-0000-000021500000}"/>
    <cellStyle name="Input 2 11 8 2" xfId="30805" xr:uid="{00000000-0005-0000-0000-000022500000}"/>
    <cellStyle name="Input 2 11 9" xfId="10361" xr:uid="{00000000-0005-0000-0000-000023500000}"/>
    <cellStyle name="Input 2 11 9 2" xfId="30806" xr:uid="{00000000-0005-0000-0000-000024500000}"/>
    <cellStyle name="Input 2 12" xfId="10362" xr:uid="{00000000-0005-0000-0000-000025500000}"/>
    <cellStyle name="Input 2 12 10" xfId="10363" xr:uid="{00000000-0005-0000-0000-000026500000}"/>
    <cellStyle name="Input 2 12 10 2" xfId="30808" xr:uid="{00000000-0005-0000-0000-000027500000}"/>
    <cellStyle name="Input 2 12 11" xfId="30807" xr:uid="{00000000-0005-0000-0000-000028500000}"/>
    <cellStyle name="Input 2 12 2" xfId="10364" xr:uid="{00000000-0005-0000-0000-000029500000}"/>
    <cellStyle name="Input 2 12 2 2" xfId="10365" xr:uid="{00000000-0005-0000-0000-00002A500000}"/>
    <cellStyle name="Input 2 12 2 2 2" xfId="30810" xr:uid="{00000000-0005-0000-0000-00002B500000}"/>
    <cellStyle name="Input 2 12 2 3" xfId="10366" xr:uid="{00000000-0005-0000-0000-00002C500000}"/>
    <cellStyle name="Input 2 12 2 3 2" xfId="30811" xr:uid="{00000000-0005-0000-0000-00002D500000}"/>
    <cellStyle name="Input 2 12 2 4" xfId="10367" xr:uid="{00000000-0005-0000-0000-00002E500000}"/>
    <cellStyle name="Input 2 12 2 4 2" xfId="30812" xr:uid="{00000000-0005-0000-0000-00002F500000}"/>
    <cellStyle name="Input 2 12 2 5" xfId="10368" xr:uid="{00000000-0005-0000-0000-000030500000}"/>
    <cellStyle name="Input 2 12 2 5 2" xfId="30813" xr:uid="{00000000-0005-0000-0000-000031500000}"/>
    <cellStyle name="Input 2 12 2 6" xfId="10369" xr:uid="{00000000-0005-0000-0000-000032500000}"/>
    <cellStyle name="Input 2 12 2 6 2" xfId="30814" xr:uid="{00000000-0005-0000-0000-000033500000}"/>
    <cellStyle name="Input 2 12 2 7" xfId="10370" xr:uid="{00000000-0005-0000-0000-000034500000}"/>
    <cellStyle name="Input 2 12 2 7 2" xfId="30815" xr:uid="{00000000-0005-0000-0000-000035500000}"/>
    <cellStyle name="Input 2 12 2 8" xfId="10371" xr:uid="{00000000-0005-0000-0000-000036500000}"/>
    <cellStyle name="Input 2 12 2 8 2" xfId="30816" xr:uid="{00000000-0005-0000-0000-000037500000}"/>
    <cellStyle name="Input 2 12 2 9" xfId="30809" xr:uid="{00000000-0005-0000-0000-000038500000}"/>
    <cellStyle name="Input 2 12 3" xfId="10372" xr:uid="{00000000-0005-0000-0000-000039500000}"/>
    <cellStyle name="Input 2 12 3 2" xfId="10373" xr:uid="{00000000-0005-0000-0000-00003A500000}"/>
    <cellStyle name="Input 2 12 3 2 2" xfId="30818" xr:uid="{00000000-0005-0000-0000-00003B500000}"/>
    <cellStyle name="Input 2 12 3 3" xfId="10374" xr:uid="{00000000-0005-0000-0000-00003C500000}"/>
    <cellStyle name="Input 2 12 3 3 2" xfId="30819" xr:uid="{00000000-0005-0000-0000-00003D500000}"/>
    <cellStyle name="Input 2 12 3 4" xfId="10375" xr:uid="{00000000-0005-0000-0000-00003E500000}"/>
    <cellStyle name="Input 2 12 3 4 2" xfId="30820" xr:uid="{00000000-0005-0000-0000-00003F500000}"/>
    <cellStyle name="Input 2 12 3 5" xfId="10376" xr:uid="{00000000-0005-0000-0000-000040500000}"/>
    <cellStyle name="Input 2 12 3 5 2" xfId="30821" xr:uid="{00000000-0005-0000-0000-000041500000}"/>
    <cellStyle name="Input 2 12 3 6" xfId="10377" xr:uid="{00000000-0005-0000-0000-000042500000}"/>
    <cellStyle name="Input 2 12 3 6 2" xfId="30822" xr:uid="{00000000-0005-0000-0000-000043500000}"/>
    <cellStyle name="Input 2 12 3 7" xfId="10378" xr:uid="{00000000-0005-0000-0000-000044500000}"/>
    <cellStyle name="Input 2 12 3 7 2" xfId="30823" xr:uid="{00000000-0005-0000-0000-000045500000}"/>
    <cellStyle name="Input 2 12 3 8" xfId="30817" xr:uid="{00000000-0005-0000-0000-000046500000}"/>
    <cellStyle name="Input 2 12 4" xfId="10379" xr:uid="{00000000-0005-0000-0000-000047500000}"/>
    <cellStyle name="Input 2 12 4 2" xfId="10380" xr:uid="{00000000-0005-0000-0000-000048500000}"/>
    <cellStyle name="Input 2 12 4 2 2" xfId="30825" xr:uid="{00000000-0005-0000-0000-000049500000}"/>
    <cellStyle name="Input 2 12 4 3" xfId="30824" xr:uid="{00000000-0005-0000-0000-00004A500000}"/>
    <cellStyle name="Input 2 12 5" xfId="10381" xr:uid="{00000000-0005-0000-0000-00004B500000}"/>
    <cellStyle name="Input 2 12 5 2" xfId="30826" xr:uid="{00000000-0005-0000-0000-00004C500000}"/>
    <cellStyle name="Input 2 12 6" xfId="10382" xr:uid="{00000000-0005-0000-0000-00004D500000}"/>
    <cellStyle name="Input 2 12 6 2" xfId="30827" xr:uid="{00000000-0005-0000-0000-00004E500000}"/>
    <cellStyle name="Input 2 12 7" xfId="10383" xr:uid="{00000000-0005-0000-0000-00004F500000}"/>
    <cellStyle name="Input 2 12 7 2" xfId="30828" xr:uid="{00000000-0005-0000-0000-000050500000}"/>
    <cellStyle name="Input 2 12 8" xfId="10384" xr:uid="{00000000-0005-0000-0000-000051500000}"/>
    <cellStyle name="Input 2 12 8 2" xfId="30829" xr:uid="{00000000-0005-0000-0000-000052500000}"/>
    <cellStyle name="Input 2 12 9" xfId="10385" xr:uid="{00000000-0005-0000-0000-000053500000}"/>
    <cellStyle name="Input 2 12 9 2" xfId="30830" xr:uid="{00000000-0005-0000-0000-000054500000}"/>
    <cellStyle name="Input 2 13" xfId="10386" xr:uid="{00000000-0005-0000-0000-000055500000}"/>
    <cellStyle name="Input 2 13 10" xfId="10387" xr:uid="{00000000-0005-0000-0000-000056500000}"/>
    <cellStyle name="Input 2 13 10 2" xfId="30832" xr:uid="{00000000-0005-0000-0000-000057500000}"/>
    <cellStyle name="Input 2 13 11" xfId="30831" xr:uid="{00000000-0005-0000-0000-000058500000}"/>
    <cellStyle name="Input 2 13 2" xfId="10388" xr:uid="{00000000-0005-0000-0000-000059500000}"/>
    <cellStyle name="Input 2 13 2 2" xfId="10389" xr:uid="{00000000-0005-0000-0000-00005A500000}"/>
    <cellStyle name="Input 2 13 2 2 2" xfId="30834" xr:uid="{00000000-0005-0000-0000-00005B500000}"/>
    <cellStyle name="Input 2 13 2 3" xfId="10390" xr:uid="{00000000-0005-0000-0000-00005C500000}"/>
    <cellStyle name="Input 2 13 2 3 2" xfId="30835" xr:uid="{00000000-0005-0000-0000-00005D500000}"/>
    <cellStyle name="Input 2 13 2 4" xfId="10391" xr:uid="{00000000-0005-0000-0000-00005E500000}"/>
    <cellStyle name="Input 2 13 2 4 2" xfId="30836" xr:uid="{00000000-0005-0000-0000-00005F500000}"/>
    <cellStyle name="Input 2 13 2 5" xfId="10392" xr:uid="{00000000-0005-0000-0000-000060500000}"/>
    <cellStyle name="Input 2 13 2 5 2" xfId="30837" xr:uid="{00000000-0005-0000-0000-000061500000}"/>
    <cellStyle name="Input 2 13 2 6" xfId="10393" xr:uid="{00000000-0005-0000-0000-000062500000}"/>
    <cellStyle name="Input 2 13 2 6 2" xfId="30838" xr:uid="{00000000-0005-0000-0000-000063500000}"/>
    <cellStyle name="Input 2 13 2 7" xfId="10394" xr:uid="{00000000-0005-0000-0000-000064500000}"/>
    <cellStyle name="Input 2 13 2 7 2" xfId="30839" xr:uid="{00000000-0005-0000-0000-000065500000}"/>
    <cellStyle name="Input 2 13 2 8" xfId="10395" xr:uid="{00000000-0005-0000-0000-000066500000}"/>
    <cellStyle name="Input 2 13 2 8 2" xfId="30840" xr:uid="{00000000-0005-0000-0000-000067500000}"/>
    <cellStyle name="Input 2 13 2 9" xfId="30833" xr:uid="{00000000-0005-0000-0000-000068500000}"/>
    <cellStyle name="Input 2 13 3" xfId="10396" xr:uid="{00000000-0005-0000-0000-000069500000}"/>
    <cellStyle name="Input 2 13 3 2" xfId="10397" xr:uid="{00000000-0005-0000-0000-00006A500000}"/>
    <cellStyle name="Input 2 13 3 2 2" xfId="30842" xr:uid="{00000000-0005-0000-0000-00006B500000}"/>
    <cellStyle name="Input 2 13 3 3" xfId="10398" xr:uid="{00000000-0005-0000-0000-00006C500000}"/>
    <cellStyle name="Input 2 13 3 3 2" xfId="30843" xr:uid="{00000000-0005-0000-0000-00006D500000}"/>
    <cellStyle name="Input 2 13 3 4" xfId="10399" xr:uid="{00000000-0005-0000-0000-00006E500000}"/>
    <cellStyle name="Input 2 13 3 4 2" xfId="30844" xr:uid="{00000000-0005-0000-0000-00006F500000}"/>
    <cellStyle name="Input 2 13 3 5" xfId="10400" xr:uid="{00000000-0005-0000-0000-000070500000}"/>
    <cellStyle name="Input 2 13 3 5 2" xfId="30845" xr:uid="{00000000-0005-0000-0000-000071500000}"/>
    <cellStyle name="Input 2 13 3 6" xfId="10401" xr:uid="{00000000-0005-0000-0000-000072500000}"/>
    <cellStyle name="Input 2 13 3 6 2" xfId="30846" xr:uid="{00000000-0005-0000-0000-000073500000}"/>
    <cellStyle name="Input 2 13 3 7" xfId="10402" xr:uid="{00000000-0005-0000-0000-000074500000}"/>
    <cellStyle name="Input 2 13 3 7 2" xfId="30847" xr:uid="{00000000-0005-0000-0000-000075500000}"/>
    <cellStyle name="Input 2 13 3 8" xfId="30841" xr:uid="{00000000-0005-0000-0000-000076500000}"/>
    <cellStyle name="Input 2 13 4" xfId="10403" xr:uid="{00000000-0005-0000-0000-000077500000}"/>
    <cellStyle name="Input 2 13 4 2" xfId="10404" xr:uid="{00000000-0005-0000-0000-000078500000}"/>
    <cellStyle name="Input 2 13 4 2 2" xfId="30849" xr:uid="{00000000-0005-0000-0000-000079500000}"/>
    <cellStyle name="Input 2 13 4 3" xfId="30848" xr:uid="{00000000-0005-0000-0000-00007A500000}"/>
    <cellStyle name="Input 2 13 5" xfId="10405" xr:uid="{00000000-0005-0000-0000-00007B500000}"/>
    <cellStyle name="Input 2 13 5 2" xfId="30850" xr:uid="{00000000-0005-0000-0000-00007C500000}"/>
    <cellStyle name="Input 2 13 6" xfId="10406" xr:uid="{00000000-0005-0000-0000-00007D500000}"/>
    <cellStyle name="Input 2 13 6 2" xfId="30851" xr:uid="{00000000-0005-0000-0000-00007E500000}"/>
    <cellStyle name="Input 2 13 7" xfId="10407" xr:uid="{00000000-0005-0000-0000-00007F500000}"/>
    <cellStyle name="Input 2 13 7 2" xfId="30852" xr:uid="{00000000-0005-0000-0000-000080500000}"/>
    <cellStyle name="Input 2 13 8" xfId="10408" xr:uid="{00000000-0005-0000-0000-000081500000}"/>
    <cellStyle name="Input 2 13 8 2" xfId="30853" xr:uid="{00000000-0005-0000-0000-000082500000}"/>
    <cellStyle name="Input 2 13 9" xfId="10409" xr:uid="{00000000-0005-0000-0000-000083500000}"/>
    <cellStyle name="Input 2 13 9 2" xfId="30854" xr:uid="{00000000-0005-0000-0000-000084500000}"/>
    <cellStyle name="Input 2 14" xfId="10410" xr:uid="{00000000-0005-0000-0000-000085500000}"/>
    <cellStyle name="Input 2 14 10" xfId="10411" xr:uid="{00000000-0005-0000-0000-000086500000}"/>
    <cellStyle name="Input 2 14 10 2" xfId="30856" xr:uid="{00000000-0005-0000-0000-000087500000}"/>
    <cellStyle name="Input 2 14 11" xfId="30855" xr:uid="{00000000-0005-0000-0000-000088500000}"/>
    <cellStyle name="Input 2 14 2" xfId="10412" xr:uid="{00000000-0005-0000-0000-000089500000}"/>
    <cellStyle name="Input 2 14 2 2" xfId="10413" xr:uid="{00000000-0005-0000-0000-00008A500000}"/>
    <cellStyle name="Input 2 14 2 2 2" xfId="30858" xr:uid="{00000000-0005-0000-0000-00008B500000}"/>
    <cellStyle name="Input 2 14 2 3" xfId="10414" xr:uid="{00000000-0005-0000-0000-00008C500000}"/>
    <cellStyle name="Input 2 14 2 3 2" xfId="30859" xr:uid="{00000000-0005-0000-0000-00008D500000}"/>
    <cellStyle name="Input 2 14 2 4" xfId="10415" xr:uid="{00000000-0005-0000-0000-00008E500000}"/>
    <cellStyle name="Input 2 14 2 4 2" xfId="30860" xr:uid="{00000000-0005-0000-0000-00008F500000}"/>
    <cellStyle name="Input 2 14 2 5" xfId="10416" xr:uid="{00000000-0005-0000-0000-000090500000}"/>
    <cellStyle name="Input 2 14 2 5 2" xfId="30861" xr:uid="{00000000-0005-0000-0000-000091500000}"/>
    <cellStyle name="Input 2 14 2 6" xfId="10417" xr:uid="{00000000-0005-0000-0000-000092500000}"/>
    <cellStyle name="Input 2 14 2 6 2" xfId="30862" xr:uid="{00000000-0005-0000-0000-000093500000}"/>
    <cellStyle name="Input 2 14 2 7" xfId="10418" xr:uid="{00000000-0005-0000-0000-000094500000}"/>
    <cellStyle name="Input 2 14 2 7 2" xfId="30863" xr:uid="{00000000-0005-0000-0000-000095500000}"/>
    <cellStyle name="Input 2 14 2 8" xfId="10419" xr:uid="{00000000-0005-0000-0000-000096500000}"/>
    <cellStyle name="Input 2 14 2 8 2" xfId="30864" xr:uid="{00000000-0005-0000-0000-000097500000}"/>
    <cellStyle name="Input 2 14 2 9" xfId="30857" xr:uid="{00000000-0005-0000-0000-000098500000}"/>
    <cellStyle name="Input 2 14 3" xfId="10420" xr:uid="{00000000-0005-0000-0000-000099500000}"/>
    <cellStyle name="Input 2 14 3 2" xfId="10421" xr:uid="{00000000-0005-0000-0000-00009A500000}"/>
    <cellStyle name="Input 2 14 3 2 2" xfId="30866" xr:uid="{00000000-0005-0000-0000-00009B500000}"/>
    <cellStyle name="Input 2 14 3 3" xfId="10422" xr:uid="{00000000-0005-0000-0000-00009C500000}"/>
    <cellStyle name="Input 2 14 3 3 2" xfId="30867" xr:uid="{00000000-0005-0000-0000-00009D500000}"/>
    <cellStyle name="Input 2 14 3 4" xfId="10423" xr:uid="{00000000-0005-0000-0000-00009E500000}"/>
    <cellStyle name="Input 2 14 3 4 2" xfId="30868" xr:uid="{00000000-0005-0000-0000-00009F500000}"/>
    <cellStyle name="Input 2 14 3 5" xfId="10424" xr:uid="{00000000-0005-0000-0000-0000A0500000}"/>
    <cellStyle name="Input 2 14 3 5 2" xfId="30869" xr:uid="{00000000-0005-0000-0000-0000A1500000}"/>
    <cellStyle name="Input 2 14 3 6" xfId="10425" xr:uid="{00000000-0005-0000-0000-0000A2500000}"/>
    <cellStyle name="Input 2 14 3 6 2" xfId="30870" xr:uid="{00000000-0005-0000-0000-0000A3500000}"/>
    <cellStyle name="Input 2 14 3 7" xfId="10426" xr:uid="{00000000-0005-0000-0000-0000A4500000}"/>
    <cellStyle name="Input 2 14 3 7 2" xfId="30871" xr:uid="{00000000-0005-0000-0000-0000A5500000}"/>
    <cellStyle name="Input 2 14 3 8" xfId="30865" xr:uid="{00000000-0005-0000-0000-0000A6500000}"/>
    <cellStyle name="Input 2 14 4" xfId="10427" xr:uid="{00000000-0005-0000-0000-0000A7500000}"/>
    <cellStyle name="Input 2 14 4 2" xfId="10428" xr:uid="{00000000-0005-0000-0000-0000A8500000}"/>
    <cellStyle name="Input 2 14 4 2 2" xfId="30873" xr:uid="{00000000-0005-0000-0000-0000A9500000}"/>
    <cellStyle name="Input 2 14 4 3" xfId="30872" xr:uid="{00000000-0005-0000-0000-0000AA500000}"/>
    <cellStyle name="Input 2 14 5" xfId="10429" xr:uid="{00000000-0005-0000-0000-0000AB500000}"/>
    <cellStyle name="Input 2 14 5 2" xfId="30874" xr:uid="{00000000-0005-0000-0000-0000AC500000}"/>
    <cellStyle name="Input 2 14 6" xfId="10430" xr:uid="{00000000-0005-0000-0000-0000AD500000}"/>
    <cellStyle name="Input 2 14 6 2" xfId="30875" xr:uid="{00000000-0005-0000-0000-0000AE500000}"/>
    <cellStyle name="Input 2 14 7" xfId="10431" xr:uid="{00000000-0005-0000-0000-0000AF500000}"/>
    <cellStyle name="Input 2 14 7 2" xfId="30876" xr:uid="{00000000-0005-0000-0000-0000B0500000}"/>
    <cellStyle name="Input 2 14 8" xfId="10432" xr:uid="{00000000-0005-0000-0000-0000B1500000}"/>
    <cellStyle name="Input 2 14 8 2" xfId="30877" xr:uid="{00000000-0005-0000-0000-0000B2500000}"/>
    <cellStyle name="Input 2 14 9" xfId="10433" xr:uid="{00000000-0005-0000-0000-0000B3500000}"/>
    <cellStyle name="Input 2 14 9 2" xfId="30878" xr:uid="{00000000-0005-0000-0000-0000B4500000}"/>
    <cellStyle name="Input 2 15" xfId="10434" xr:uid="{00000000-0005-0000-0000-0000B5500000}"/>
    <cellStyle name="Input 2 15 10" xfId="10435" xr:uid="{00000000-0005-0000-0000-0000B6500000}"/>
    <cellStyle name="Input 2 15 10 2" xfId="30880" xr:uid="{00000000-0005-0000-0000-0000B7500000}"/>
    <cellStyle name="Input 2 15 11" xfId="30879" xr:uid="{00000000-0005-0000-0000-0000B8500000}"/>
    <cellStyle name="Input 2 15 2" xfId="10436" xr:uid="{00000000-0005-0000-0000-0000B9500000}"/>
    <cellStyle name="Input 2 15 2 2" xfId="10437" xr:uid="{00000000-0005-0000-0000-0000BA500000}"/>
    <cellStyle name="Input 2 15 2 2 2" xfId="30882" xr:uid="{00000000-0005-0000-0000-0000BB500000}"/>
    <cellStyle name="Input 2 15 2 3" xfId="10438" xr:uid="{00000000-0005-0000-0000-0000BC500000}"/>
    <cellStyle name="Input 2 15 2 3 2" xfId="30883" xr:uid="{00000000-0005-0000-0000-0000BD500000}"/>
    <cellStyle name="Input 2 15 2 4" xfId="10439" xr:uid="{00000000-0005-0000-0000-0000BE500000}"/>
    <cellStyle name="Input 2 15 2 4 2" xfId="30884" xr:uid="{00000000-0005-0000-0000-0000BF500000}"/>
    <cellStyle name="Input 2 15 2 5" xfId="10440" xr:uid="{00000000-0005-0000-0000-0000C0500000}"/>
    <cellStyle name="Input 2 15 2 5 2" xfId="30885" xr:uid="{00000000-0005-0000-0000-0000C1500000}"/>
    <cellStyle name="Input 2 15 2 6" xfId="10441" xr:uid="{00000000-0005-0000-0000-0000C2500000}"/>
    <cellStyle name="Input 2 15 2 6 2" xfId="30886" xr:uid="{00000000-0005-0000-0000-0000C3500000}"/>
    <cellStyle name="Input 2 15 2 7" xfId="10442" xr:uid="{00000000-0005-0000-0000-0000C4500000}"/>
    <cellStyle name="Input 2 15 2 7 2" xfId="30887" xr:uid="{00000000-0005-0000-0000-0000C5500000}"/>
    <cellStyle name="Input 2 15 2 8" xfId="10443" xr:uid="{00000000-0005-0000-0000-0000C6500000}"/>
    <cellStyle name="Input 2 15 2 8 2" xfId="30888" xr:uid="{00000000-0005-0000-0000-0000C7500000}"/>
    <cellStyle name="Input 2 15 2 9" xfId="30881" xr:uid="{00000000-0005-0000-0000-0000C8500000}"/>
    <cellStyle name="Input 2 15 3" xfId="10444" xr:uid="{00000000-0005-0000-0000-0000C9500000}"/>
    <cellStyle name="Input 2 15 3 2" xfId="10445" xr:uid="{00000000-0005-0000-0000-0000CA500000}"/>
    <cellStyle name="Input 2 15 3 2 2" xfId="30890" xr:uid="{00000000-0005-0000-0000-0000CB500000}"/>
    <cellStyle name="Input 2 15 3 3" xfId="10446" xr:uid="{00000000-0005-0000-0000-0000CC500000}"/>
    <cellStyle name="Input 2 15 3 3 2" xfId="30891" xr:uid="{00000000-0005-0000-0000-0000CD500000}"/>
    <cellStyle name="Input 2 15 3 4" xfId="10447" xr:uid="{00000000-0005-0000-0000-0000CE500000}"/>
    <cellStyle name="Input 2 15 3 4 2" xfId="30892" xr:uid="{00000000-0005-0000-0000-0000CF500000}"/>
    <cellStyle name="Input 2 15 3 5" xfId="10448" xr:uid="{00000000-0005-0000-0000-0000D0500000}"/>
    <cellStyle name="Input 2 15 3 5 2" xfId="30893" xr:uid="{00000000-0005-0000-0000-0000D1500000}"/>
    <cellStyle name="Input 2 15 3 6" xfId="10449" xr:uid="{00000000-0005-0000-0000-0000D2500000}"/>
    <cellStyle name="Input 2 15 3 6 2" xfId="30894" xr:uid="{00000000-0005-0000-0000-0000D3500000}"/>
    <cellStyle name="Input 2 15 3 7" xfId="10450" xr:uid="{00000000-0005-0000-0000-0000D4500000}"/>
    <cellStyle name="Input 2 15 3 7 2" xfId="30895" xr:uid="{00000000-0005-0000-0000-0000D5500000}"/>
    <cellStyle name="Input 2 15 3 8" xfId="30889" xr:uid="{00000000-0005-0000-0000-0000D6500000}"/>
    <cellStyle name="Input 2 15 4" xfId="10451" xr:uid="{00000000-0005-0000-0000-0000D7500000}"/>
    <cellStyle name="Input 2 15 4 2" xfId="10452" xr:uid="{00000000-0005-0000-0000-0000D8500000}"/>
    <cellStyle name="Input 2 15 4 2 2" xfId="30897" xr:uid="{00000000-0005-0000-0000-0000D9500000}"/>
    <cellStyle name="Input 2 15 4 3" xfId="30896" xr:uid="{00000000-0005-0000-0000-0000DA500000}"/>
    <cellStyle name="Input 2 15 5" xfId="10453" xr:uid="{00000000-0005-0000-0000-0000DB500000}"/>
    <cellStyle name="Input 2 15 5 2" xfId="30898" xr:uid="{00000000-0005-0000-0000-0000DC500000}"/>
    <cellStyle name="Input 2 15 6" xfId="10454" xr:uid="{00000000-0005-0000-0000-0000DD500000}"/>
    <cellStyle name="Input 2 15 6 2" xfId="30899" xr:uid="{00000000-0005-0000-0000-0000DE500000}"/>
    <cellStyle name="Input 2 15 7" xfId="10455" xr:uid="{00000000-0005-0000-0000-0000DF500000}"/>
    <cellStyle name="Input 2 15 7 2" xfId="30900" xr:uid="{00000000-0005-0000-0000-0000E0500000}"/>
    <cellStyle name="Input 2 15 8" xfId="10456" xr:uid="{00000000-0005-0000-0000-0000E1500000}"/>
    <cellStyle name="Input 2 15 8 2" xfId="30901" xr:uid="{00000000-0005-0000-0000-0000E2500000}"/>
    <cellStyle name="Input 2 15 9" xfId="10457" xr:uid="{00000000-0005-0000-0000-0000E3500000}"/>
    <cellStyle name="Input 2 15 9 2" xfId="30902" xr:uid="{00000000-0005-0000-0000-0000E4500000}"/>
    <cellStyle name="Input 2 16" xfId="10458" xr:uid="{00000000-0005-0000-0000-0000E5500000}"/>
    <cellStyle name="Input 2 16 2" xfId="10459" xr:uid="{00000000-0005-0000-0000-0000E6500000}"/>
    <cellStyle name="Input 2 16 2 2" xfId="30904" xr:uid="{00000000-0005-0000-0000-0000E7500000}"/>
    <cellStyle name="Input 2 16 3" xfId="10460" xr:uid="{00000000-0005-0000-0000-0000E8500000}"/>
    <cellStyle name="Input 2 16 3 2" xfId="30905" xr:uid="{00000000-0005-0000-0000-0000E9500000}"/>
    <cellStyle name="Input 2 16 4" xfId="10461" xr:uid="{00000000-0005-0000-0000-0000EA500000}"/>
    <cellStyle name="Input 2 16 4 2" xfId="30906" xr:uid="{00000000-0005-0000-0000-0000EB500000}"/>
    <cellStyle name="Input 2 16 5" xfId="10462" xr:uid="{00000000-0005-0000-0000-0000EC500000}"/>
    <cellStyle name="Input 2 16 5 2" xfId="30907" xr:uid="{00000000-0005-0000-0000-0000ED500000}"/>
    <cellStyle name="Input 2 16 6" xfId="10463" xr:uid="{00000000-0005-0000-0000-0000EE500000}"/>
    <cellStyle name="Input 2 16 6 2" xfId="30908" xr:uid="{00000000-0005-0000-0000-0000EF500000}"/>
    <cellStyle name="Input 2 16 7" xfId="10464" xr:uid="{00000000-0005-0000-0000-0000F0500000}"/>
    <cellStyle name="Input 2 16 7 2" xfId="30909" xr:uid="{00000000-0005-0000-0000-0000F1500000}"/>
    <cellStyle name="Input 2 16 8" xfId="10465" xr:uid="{00000000-0005-0000-0000-0000F2500000}"/>
    <cellStyle name="Input 2 16 8 2" xfId="30910" xr:uid="{00000000-0005-0000-0000-0000F3500000}"/>
    <cellStyle name="Input 2 16 9" xfId="30903" xr:uid="{00000000-0005-0000-0000-0000F4500000}"/>
    <cellStyle name="Input 2 17" xfId="10466" xr:uid="{00000000-0005-0000-0000-0000F5500000}"/>
    <cellStyle name="Input 2 17 2" xfId="10467" xr:uid="{00000000-0005-0000-0000-0000F6500000}"/>
    <cellStyle name="Input 2 17 2 2" xfId="30912" xr:uid="{00000000-0005-0000-0000-0000F7500000}"/>
    <cellStyle name="Input 2 17 3" xfId="10468" xr:uid="{00000000-0005-0000-0000-0000F8500000}"/>
    <cellStyle name="Input 2 17 3 2" xfId="30913" xr:uid="{00000000-0005-0000-0000-0000F9500000}"/>
    <cellStyle name="Input 2 17 4" xfId="10469" xr:uid="{00000000-0005-0000-0000-0000FA500000}"/>
    <cellStyle name="Input 2 17 4 2" xfId="30914" xr:uid="{00000000-0005-0000-0000-0000FB500000}"/>
    <cellStyle name="Input 2 17 5" xfId="10470" xr:uid="{00000000-0005-0000-0000-0000FC500000}"/>
    <cellStyle name="Input 2 17 5 2" xfId="30915" xr:uid="{00000000-0005-0000-0000-0000FD500000}"/>
    <cellStyle name="Input 2 17 6" xfId="10471" xr:uid="{00000000-0005-0000-0000-0000FE500000}"/>
    <cellStyle name="Input 2 17 6 2" xfId="30916" xr:uid="{00000000-0005-0000-0000-0000FF500000}"/>
    <cellStyle name="Input 2 17 7" xfId="10472" xr:uid="{00000000-0005-0000-0000-000000510000}"/>
    <cellStyle name="Input 2 17 7 2" xfId="30917" xr:uid="{00000000-0005-0000-0000-000001510000}"/>
    <cellStyle name="Input 2 17 8" xfId="30911" xr:uid="{00000000-0005-0000-0000-000002510000}"/>
    <cellStyle name="Input 2 18" xfId="10473" xr:uid="{00000000-0005-0000-0000-000003510000}"/>
    <cellStyle name="Input 2 18 2" xfId="10474" xr:uid="{00000000-0005-0000-0000-000004510000}"/>
    <cellStyle name="Input 2 18 2 2" xfId="30919" xr:uid="{00000000-0005-0000-0000-000005510000}"/>
    <cellStyle name="Input 2 18 3" xfId="30918" xr:uid="{00000000-0005-0000-0000-000006510000}"/>
    <cellStyle name="Input 2 19" xfId="10475" xr:uid="{00000000-0005-0000-0000-000007510000}"/>
    <cellStyle name="Input 2 19 2" xfId="30920" xr:uid="{00000000-0005-0000-0000-000008510000}"/>
    <cellStyle name="Input 2 2" xfId="10476" xr:uid="{00000000-0005-0000-0000-000009510000}"/>
    <cellStyle name="Input 2 2 10" xfId="10477" xr:uid="{00000000-0005-0000-0000-00000A510000}"/>
    <cellStyle name="Input 2 2 10 2" xfId="30922" xr:uid="{00000000-0005-0000-0000-00000B510000}"/>
    <cellStyle name="Input 2 2 11" xfId="10478" xr:uid="{00000000-0005-0000-0000-00000C510000}"/>
    <cellStyle name="Input 2 2 11 2" xfId="30923" xr:uid="{00000000-0005-0000-0000-00000D510000}"/>
    <cellStyle name="Input 2 2 12" xfId="10479" xr:uid="{00000000-0005-0000-0000-00000E510000}"/>
    <cellStyle name="Input 2 2 12 2" xfId="30924" xr:uid="{00000000-0005-0000-0000-00000F510000}"/>
    <cellStyle name="Input 2 2 13" xfId="10480" xr:uid="{00000000-0005-0000-0000-000010510000}"/>
    <cellStyle name="Input 2 2 13 2" xfId="30925" xr:uid="{00000000-0005-0000-0000-000011510000}"/>
    <cellStyle name="Input 2 2 14" xfId="30921" xr:uid="{00000000-0005-0000-0000-000012510000}"/>
    <cellStyle name="Input 2 2 2" xfId="10481" xr:uid="{00000000-0005-0000-0000-000013510000}"/>
    <cellStyle name="Input 2 2 2 10" xfId="10482" xr:uid="{00000000-0005-0000-0000-000014510000}"/>
    <cellStyle name="Input 2 2 2 10 2" xfId="30927" xr:uid="{00000000-0005-0000-0000-000015510000}"/>
    <cellStyle name="Input 2 2 2 11" xfId="30926" xr:uid="{00000000-0005-0000-0000-000016510000}"/>
    <cellStyle name="Input 2 2 2 2" xfId="10483" xr:uid="{00000000-0005-0000-0000-000017510000}"/>
    <cellStyle name="Input 2 2 2 2 2" xfId="10484" xr:uid="{00000000-0005-0000-0000-000018510000}"/>
    <cellStyle name="Input 2 2 2 2 2 2" xfId="30929" xr:uid="{00000000-0005-0000-0000-000019510000}"/>
    <cellStyle name="Input 2 2 2 2 3" xfId="10485" xr:uid="{00000000-0005-0000-0000-00001A510000}"/>
    <cellStyle name="Input 2 2 2 2 3 2" xfId="30930" xr:uid="{00000000-0005-0000-0000-00001B510000}"/>
    <cellStyle name="Input 2 2 2 2 4" xfId="10486" xr:uid="{00000000-0005-0000-0000-00001C510000}"/>
    <cellStyle name="Input 2 2 2 2 4 2" xfId="30931" xr:uid="{00000000-0005-0000-0000-00001D510000}"/>
    <cellStyle name="Input 2 2 2 2 5" xfId="10487" xr:uid="{00000000-0005-0000-0000-00001E510000}"/>
    <cellStyle name="Input 2 2 2 2 5 2" xfId="30932" xr:uid="{00000000-0005-0000-0000-00001F510000}"/>
    <cellStyle name="Input 2 2 2 2 6" xfId="10488" xr:uid="{00000000-0005-0000-0000-000020510000}"/>
    <cellStyle name="Input 2 2 2 2 6 2" xfId="30933" xr:uid="{00000000-0005-0000-0000-000021510000}"/>
    <cellStyle name="Input 2 2 2 2 7" xfId="10489" xr:uid="{00000000-0005-0000-0000-000022510000}"/>
    <cellStyle name="Input 2 2 2 2 7 2" xfId="30934" xr:uid="{00000000-0005-0000-0000-000023510000}"/>
    <cellStyle name="Input 2 2 2 2 8" xfId="10490" xr:uid="{00000000-0005-0000-0000-000024510000}"/>
    <cellStyle name="Input 2 2 2 2 8 2" xfId="30935" xr:uid="{00000000-0005-0000-0000-000025510000}"/>
    <cellStyle name="Input 2 2 2 2 9" xfId="30928" xr:uid="{00000000-0005-0000-0000-000026510000}"/>
    <cellStyle name="Input 2 2 2 3" xfId="10491" xr:uid="{00000000-0005-0000-0000-000027510000}"/>
    <cellStyle name="Input 2 2 2 3 2" xfId="10492" xr:uid="{00000000-0005-0000-0000-000028510000}"/>
    <cellStyle name="Input 2 2 2 3 2 2" xfId="30937" xr:uid="{00000000-0005-0000-0000-000029510000}"/>
    <cellStyle name="Input 2 2 2 3 3" xfId="10493" xr:uid="{00000000-0005-0000-0000-00002A510000}"/>
    <cellStyle name="Input 2 2 2 3 3 2" xfId="30938" xr:uid="{00000000-0005-0000-0000-00002B510000}"/>
    <cellStyle name="Input 2 2 2 3 4" xfId="10494" xr:uid="{00000000-0005-0000-0000-00002C510000}"/>
    <cellStyle name="Input 2 2 2 3 4 2" xfId="30939" xr:uid="{00000000-0005-0000-0000-00002D510000}"/>
    <cellStyle name="Input 2 2 2 3 5" xfId="10495" xr:uid="{00000000-0005-0000-0000-00002E510000}"/>
    <cellStyle name="Input 2 2 2 3 5 2" xfId="30940" xr:uid="{00000000-0005-0000-0000-00002F510000}"/>
    <cellStyle name="Input 2 2 2 3 6" xfId="10496" xr:uid="{00000000-0005-0000-0000-000030510000}"/>
    <cellStyle name="Input 2 2 2 3 6 2" xfId="30941" xr:uid="{00000000-0005-0000-0000-000031510000}"/>
    <cellStyle name="Input 2 2 2 3 7" xfId="10497" xr:uid="{00000000-0005-0000-0000-000032510000}"/>
    <cellStyle name="Input 2 2 2 3 7 2" xfId="30942" xr:uid="{00000000-0005-0000-0000-000033510000}"/>
    <cellStyle name="Input 2 2 2 3 8" xfId="30936" xr:uid="{00000000-0005-0000-0000-000034510000}"/>
    <cellStyle name="Input 2 2 2 4" xfId="10498" xr:uid="{00000000-0005-0000-0000-000035510000}"/>
    <cellStyle name="Input 2 2 2 4 2" xfId="10499" xr:uid="{00000000-0005-0000-0000-000036510000}"/>
    <cellStyle name="Input 2 2 2 4 2 2" xfId="30944" xr:uid="{00000000-0005-0000-0000-000037510000}"/>
    <cellStyle name="Input 2 2 2 4 3" xfId="30943" xr:uid="{00000000-0005-0000-0000-000038510000}"/>
    <cellStyle name="Input 2 2 2 5" xfId="10500" xr:uid="{00000000-0005-0000-0000-000039510000}"/>
    <cellStyle name="Input 2 2 2 5 2" xfId="30945" xr:uid="{00000000-0005-0000-0000-00003A510000}"/>
    <cellStyle name="Input 2 2 2 6" xfId="10501" xr:uid="{00000000-0005-0000-0000-00003B510000}"/>
    <cellStyle name="Input 2 2 2 6 2" xfId="30946" xr:uid="{00000000-0005-0000-0000-00003C510000}"/>
    <cellStyle name="Input 2 2 2 7" xfId="10502" xr:uid="{00000000-0005-0000-0000-00003D510000}"/>
    <cellStyle name="Input 2 2 2 7 2" xfId="30947" xr:uid="{00000000-0005-0000-0000-00003E510000}"/>
    <cellStyle name="Input 2 2 2 8" xfId="10503" xr:uid="{00000000-0005-0000-0000-00003F510000}"/>
    <cellStyle name="Input 2 2 2 8 2" xfId="30948" xr:uid="{00000000-0005-0000-0000-000040510000}"/>
    <cellStyle name="Input 2 2 2 9" xfId="10504" xr:uid="{00000000-0005-0000-0000-000041510000}"/>
    <cellStyle name="Input 2 2 2 9 2" xfId="30949" xr:uid="{00000000-0005-0000-0000-000042510000}"/>
    <cellStyle name="Input 2 2 3" xfId="10505" xr:uid="{00000000-0005-0000-0000-000043510000}"/>
    <cellStyle name="Input 2 2 3 10" xfId="10506" xr:uid="{00000000-0005-0000-0000-000044510000}"/>
    <cellStyle name="Input 2 2 3 10 2" xfId="30951" xr:uid="{00000000-0005-0000-0000-000045510000}"/>
    <cellStyle name="Input 2 2 3 11" xfId="30950" xr:uid="{00000000-0005-0000-0000-000046510000}"/>
    <cellStyle name="Input 2 2 3 2" xfId="10507" xr:uid="{00000000-0005-0000-0000-000047510000}"/>
    <cellStyle name="Input 2 2 3 2 2" xfId="10508" xr:uid="{00000000-0005-0000-0000-000048510000}"/>
    <cellStyle name="Input 2 2 3 2 2 2" xfId="30953" xr:uid="{00000000-0005-0000-0000-000049510000}"/>
    <cellStyle name="Input 2 2 3 2 3" xfId="10509" xr:uid="{00000000-0005-0000-0000-00004A510000}"/>
    <cellStyle name="Input 2 2 3 2 3 2" xfId="30954" xr:uid="{00000000-0005-0000-0000-00004B510000}"/>
    <cellStyle name="Input 2 2 3 2 4" xfId="10510" xr:uid="{00000000-0005-0000-0000-00004C510000}"/>
    <cellStyle name="Input 2 2 3 2 4 2" xfId="30955" xr:uid="{00000000-0005-0000-0000-00004D510000}"/>
    <cellStyle name="Input 2 2 3 2 5" xfId="10511" xr:uid="{00000000-0005-0000-0000-00004E510000}"/>
    <cellStyle name="Input 2 2 3 2 5 2" xfId="30956" xr:uid="{00000000-0005-0000-0000-00004F510000}"/>
    <cellStyle name="Input 2 2 3 2 6" xfId="10512" xr:uid="{00000000-0005-0000-0000-000050510000}"/>
    <cellStyle name="Input 2 2 3 2 6 2" xfId="30957" xr:uid="{00000000-0005-0000-0000-000051510000}"/>
    <cellStyle name="Input 2 2 3 2 7" xfId="10513" xr:uid="{00000000-0005-0000-0000-000052510000}"/>
    <cellStyle name="Input 2 2 3 2 7 2" xfId="30958" xr:uid="{00000000-0005-0000-0000-000053510000}"/>
    <cellStyle name="Input 2 2 3 2 8" xfId="10514" xr:uid="{00000000-0005-0000-0000-000054510000}"/>
    <cellStyle name="Input 2 2 3 2 8 2" xfId="30959" xr:uid="{00000000-0005-0000-0000-000055510000}"/>
    <cellStyle name="Input 2 2 3 2 9" xfId="30952" xr:uid="{00000000-0005-0000-0000-000056510000}"/>
    <cellStyle name="Input 2 2 3 3" xfId="10515" xr:uid="{00000000-0005-0000-0000-000057510000}"/>
    <cellStyle name="Input 2 2 3 3 2" xfId="10516" xr:uid="{00000000-0005-0000-0000-000058510000}"/>
    <cellStyle name="Input 2 2 3 3 2 2" xfId="30961" xr:uid="{00000000-0005-0000-0000-000059510000}"/>
    <cellStyle name="Input 2 2 3 3 3" xfId="10517" xr:uid="{00000000-0005-0000-0000-00005A510000}"/>
    <cellStyle name="Input 2 2 3 3 3 2" xfId="30962" xr:uid="{00000000-0005-0000-0000-00005B510000}"/>
    <cellStyle name="Input 2 2 3 3 4" xfId="10518" xr:uid="{00000000-0005-0000-0000-00005C510000}"/>
    <cellStyle name="Input 2 2 3 3 4 2" xfId="30963" xr:uid="{00000000-0005-0000-0000-00005D510000}"/>
    <cellStyle name="Input 2 2 3 3 5" xfId="10519" xr:uid="{00000000-0005-0000-0000-00005E510000}"/>
    <cellStyle name="Input 2 2 3 3 5 2" xfId="30964" xr:uid="{00000000-0005-0000-0000-00005F510000}"/>
    <cellStyle name="Input 2 2 3 3 6" xfId="10520" xr:uid="{00000000-0005-0000-0000-000060510000}"/>
    <cellStyle name="Input 2 2 3 3 6 2" xfId="30965" xr:uid="{00000000-0005-0000-0000-000061510000}"/>
    <cellStyle name="Input 2 2 3 3 7" xfId="10521" xr:uid="{00000000-0005-0000-0000-000062510000}"/>
    <cellStyle name="Input 2 2 3 3 7 2" xfId="30966" xr:uid="{00000000-0005-0000-0000-000063510000}"/>
    <cellStyle name="Input 2 2 3 3 8" xfId="30960" xr:uid="{00000000-0005-0000-0000-000064510000}"/>
    <cellStyle name="Input 2 2 3 4" xfId="10522" xr:uid="{00000000-0005-0000-0000-000065510000}"/>
    <cellStyle name="Input 2 2 3 4 2" xfId="10523" xr:uid="{00000000-0005-0000-0000-000066510000}"/>
    <cellStyle name="Input 2 2 3 4 2 2" xfId="30968" xr:uid="{00000000-0005-0000-0000-000067510000}"/>
    <cellStyle name="Input 2 2 3 4 3" xfId="30967" xr:uid="{00000000-0005-0000-0000-000068510000}"/>
    <cellStyle name="Input 2 2 3 5" xfId="10524" xr:uid="{00000000-0005-0000-0000-000069510000}"/>
    <cellStyle name="Input 2 2 3 5 2" xfId="30969" xr:uid="{00000000-0005-0000-0000-00006A510000}"/>
    <cellStyle name="Input 2 2 3 6" xfId="10525" xr:uid="{00000000-0005-0000-0000-00006B510000}"/>
    <cellStyle name="Input 2 2 3 6 2" xfId="30970" xr:uid="{00000000-0005-0000-0000-00006C510000}"/>
    <cellStyle name="Input 2 2 3 7" xfId="10526" xr:uid="{00000000-0005-0000-0000-00006D510000}"/>
    <cellStyle name="Input 2 2 3 7 2" xfId="30971" xr:uid="{00000000-0005-0000-0000-00006E510000}"/>
    <cellStyle name="Input 2 2 3 8" xfId="10527" xr:uid="{00000000-0005-0000-0000-00006F510000}"/>
    <cellStyle name="Input 2 2 3 8 2" xfId="30972" xr:uid="{00000000-0005-0000-0000-000070510000}"/>
    <cellStyle name="Input 2 2 3 9" xfId="10528" xr:uid="{00000000-0005-0000-0000-000071510000}"/>
    <cellStyle name="Input 2 2 3 9 2" xfId="30973" xr:uid="{00000000-0005-0000-0000-000072510000}"/>
    <cellStyle name="Input 2 2 4" xfId="10529" xr:uid="{00000000-0005-0000-0000-000073510000}"/>
    <cellStyle name="Input 2 2 4 10" xfId="10530" xr:uid="{00000000-0005-0000-0000-000074510000}"/>
    <cellStyle name="Input 2 2 4 10 2" xfId="30975" xr:uid="{00000000-0005-0000-0000-000075510000}"/>
    <cellStyle name="Input 2 2 4 11" xfId="30974" xr:uid="{00000000-0005-0000-0000-000076510000}"/>
    <cellStyle name="Input 2 2 4 2" xfId="10531" xr:uid="{00000000-0005-0000-0000-000077510000}"/>
    <cellStyle name="Input 2 2 4 2 2" xfId="10532" xr:uid="{00000000-0005-0000-0000-000078510000}"/>
    <cellStyle name="Input 2 2 4 2 2 2" xfId="30977" xr:uid="{00000000-0005-0000-0000-000079510000}"/>
    <cellStyle name="Input 2 2 4 2 3" xfId="10533" xr:uid="{00000000-0005-0000-0000-00007A510000}"/>
    <cellStyle name="Input 2 2 4 2 3 2" xfId="30978" xr:uid="{00000000-0005-0000-0000-00007B510000}"/>
    <cellStyle name="Input 2 2 4 2 4" xfId="10534" xr:uid="{00000000-0005-0000-0000-00007C510000}"/>
    <cellStyle name="Input 2 2 4 2 4 2" xfId="30979" xr:uid="{00000000-0005-0000-0000-00007D510000}"/>
    <cellStyle name="Input 2 2 4 2 5" xfId="10535" xr:uid="{00000000-0005-0000-0000-00007E510000}"/>
    <cellStyle name="Input 2 2 4 2 5 2" xfId="30980" xr:uid="{00000000-0005-0000-0000-00007F510000}"/>
    <cellStyle name="Input 2 2 4 2 6" xfId="10536" xr:uid="{00000000-0005-0000-0000-000080510000}"/>
    <cellStyle name="Input 2 2 4 2 6 2" xfId="30981" xr:uid="{00000000-0005-0000-0000-000081510000}"/>
    <cellStyle name="Input 2 2 4 2 7" xfId="10537" xr:uid="{00000000-0005-0000-0000-000082510000}"/>
    <cellStyle name="Input 2 2 4 2 7 2" xfId="30982" xr:uid="{00000000-0005-0000-0000-000083510000}"/>
    <cellStyle name="Input 2 2 4 2 8" xfId="10538" xr:uid="{00000000-0005-0000-0000-000084510000}"/>
    <cellStyle name="Input 2 2 4 2 8 2" xfId="30983" xr:uid="{00000000-0005-0000-0000-000085510000}"/>
    <cellStyle name="Input 2 2 4 2 9" xfId="30976" xr:uid="{00000000-0005-0000-0000-000086510000}"/>
    <cellStyle name="Input 2 2 4 3" xfId="10539" xr:uid="{00000000-0005-0000-0000-000087510000}"/>
    <cellStyle name="Input 2 2 4 3 2" xfId="10540" xr:uid="{00000000-0005-0000-0000-000088510000}"/>
    <cellStyle name="Input 2 2 4 3 2 2" xfId="30985" xr:uid="{00000000-0005-0000-0000-000089510000}"/>
    <cellStyle name="Input 2 2 4 3 3" xfId="10541" xr:uid="{00000000-0005-0000-0000-00008A510000}"/>
    <cellStyle name="Input 2 2 4 3 3 2" xfId="30986" xr:uid="{00000000-0005-0000-0000-00008B510000}"/>
    <cellStyle name="Input 2 2 4 3 4" xfId="10542" xr:uid="{00000000-0005-0000-0000-00008C510000}"/>
    <cellStyle name="Input 2 2 4 3 4 2" xfId="30987" xr:uid="{00000000-0005-0000-0000-00008D510000}"/>
    <cellStyle name="Input 2 2 4 3 5" xfId="10543" xr:uid="{00000000-0005-0000-0000-00008E510000}"/>
    <cellStyle name="Input 2 2 4 3 5 2" xfId="30988" xr:uid="{00000000-0005-0000-0000-00008F510000}"/>
    <cellStyle name="Input 2 2 4 3 6" xfId="10544" xr:uid="{00000000-0005-0000-0000-000090510000}"/>
    <cellStyle name="Input 2 2 4 3 6 2" xfId="30989" xr:uid="{00000000-0005-0000-0000-000091510000}"/>
    <cellStyle name="Input 2 2 4 3 7" xfId="10545" xr:uid="{00000000-0005-0000-0000-000092510000}"/>
    <cellStyle name="Input 2 2 4 3 7 2" xfId="30990" xr:uid="{00000000-0005-0000-0000-000093510000}"/>
    <cellStyle name="Input 2 2 4 3 8" xfId="30984" xr:uid="{00000000-0005-0000-0000-000094510000}"/>
    <cellStyle name="Input 2 2 4 4" xfId="10546" xr:uid="{00000000-0005-0000-0000-000095510000}"/>
    <cellStyle name="Input 2 2 4 4 2" xfId="10547" xr:uid="{00000000-0005-0000-0000-000096510000}"/>
    <cellStyle name="Input 2 2 4 4 2 2" xfId="30992" xr:uid="{00000000-0005-0000-0000-000097510000}"/>
    <cellStyle name="Input 2 2 4 4 3" xfId="30991" xr:uid="{00000000-0005-0000-0000-000098510000}"/>
    <cellStyle name="Input 2 2 4 5" xfId="10548" xr:uid="{00000000-0005-0000-0000-000099510000}"/>
    <cellStyle name="Input 2 2 4 5 2" xfId="30993" xr:uid="{00000000-0005-0000-0000-00009A510000}"/>
    <cellStyle name="Input 2 2 4 6" xfId="10549" xr:uid="{00000000-0005-0000-0000-00009B510000}"/>
    <cellStyle name="Input 2 2 4 6 2" xfId="30994" xr:uid="{00000000-0005-0000-0000-00009C510000}"/>
    <cellStyle name="Input 2 2 4 7" xfId="10550" xr:uid="{00000000-0005-0000-0000-00009D510000}"/>
    <cellStyle name="Input 2 2 4 7 2" xfId="30995" xr:uid="{00000000-0005-0000-0000-00009E510000}"/>
    <cellStyle name="Input 2 2 4 8" xfId="10551" xr:uid="{00000000-0005-0000-0000-00009F510000}"/>
    <cellStyle name="Input 2 2 4 8 2" xfId="30996" xr:uid="{00000000-0005-0000-0000-0000A0510000}"/>
    <cellStyle name="Input 2 2 4 9" xfId="10552" xr:uid="{00000000-0005-0000-0000-0000A1510000}"/>
    <cellStyle name="Input 2 2 4 9 2" xfId="30997" xr:uid="{00000000-0005-0000-0000-0000A2510000}"/>
    <cellStyle name="Input 2 2 5" xfId="10553" xr:uid="{00000000-0005-0000-0000-0000A3510000}"/>
    <cellStyle name="Input 2 2 5 2" xfId="10554" xr:uid="{00000000-0005-0000-0000-0000A4510000}"/>
    <cellStyle name="Input 2 2 5 2 2" xfId="30999" xr:uid="{00000000-0005-0000-0000-0000A5510000}"/>
    <cellStyle name="Input 2 2 5 3" xfId="10555" xr:uid="{00000000-0005-0000-0000-0000A6510000}"/>
    <cellStyle name="Input 2 2 5 3 2" xfId="31000" xr:uid="{00000000-0005-0000-0000-0000A7510000}"/>
    <cellStyle name="Input 2 2 5 4" xfId="10556" xr:uid="{00000000-0005-0000-0000-0000A8510000}"/>
    <cellStyle name="Input 2 2 5 4 2" xfId="31001" xr:uid="{00000000-0005-0000-0000-0000A9510000}"/>
    <cellStyle name="Input 2 2 5 5" xfId="10557" xr:uid="{00000000-0005-0000-0000-0000AA510000}"/>
    <cellStyle name="Input 2 2 5 5 2" xfId="31002" xr:uid="{00000000-0005-0000-0000-0000AB510000}"/>
    <cellStyle name="Input 2 2 5 6" xfId="10558" xr:uid="{00000000-0005-0000-0000-0000AC510000}"/>
    <cellStyle name="Input 2 2 5 6 2" xfId="31003" xr:uid="{00000000-0005-0000-0000-0000AD510000}"/>
    <cellStyle name="Input 2 2 5 7" xfId="10559" xr:uid="{00000000-0005-0000-0000-0000AE510000}"/>
    <cellStyle name="Input 2 2 5 7 2" xfId="31004" xr:uid="{00000000-0005-0000-0000-0000AF510000}"/>
    <cellStyle name="Input 2 2 5 8" xfId="10560" xr:uid="{00000000-0005-0000-0000-0000B0510000}"/>
    <cellStyle name="Input 2 2 5 8 2" xfId="31005" xr:uid="{00000000-0005-0000-0000-0000B1510000}"/>
    <cellStyle name="Input 2 2 5 9" xfId="30998" xr:uid="{00000000-0005-0000-0000-0000B2510000}"/>
    <cellStyle name="Input 2 2 6" xfId="10561" xr:uid="{00000000-0005-0000-0000-0000B3510000}"/>
    <cellStyle name="Input 2 2 6 2" xfId="10562" xr:uid="{00000000-0005-0000-0000-0000B4510000}"/>
    <cellStyle name="Input 2 2 6 2 2" xfId="31007" xr:uid="{00000000-0005-0000-0000-0000B5510000}"/>
    <cellStyle name="Input 2 2 6 3" xfId="10563" xr:uid="{00000000-0005-0000-0000-0000B6510000}"/>
    <cellStyle name="Input 2 2 6 3 2" xfId="31008" xr:uid="{00000000-0005-0000-0000-0000B7510000}"/>
    <cellStyle name="Input 2 2 6 4" xfId="10564" xr:uid="{00000000-0005-0000-0000-0000B8510000}"/>
    <cellStyle name="Input 2 2 6 4 2" xfId="31009" xr:uid="{00000000-0005-0000-0000-0000B9510000}"/>
    <cellStyle name="Input 2 2 6 5" xfId="10565" xr:uid="{00000000-0005-0000-0000-0000BA510000}"/>
    <cellStyle name="Input 2 2 6 5 2" xfId="31010" xr:uid="{00000000-0005-0000-0000-0000BB510000}"/>
    <cellStyle name="Input 2 2 6 6" xfId="10566" xr:uid="{00000000-0005-0000-0000-0000BC510000}"/>
    <cellStyle name="Input 2 2 6 6 2" xfId="31011" xr:uid="{00000000-0005-0000-0000-0000BD510000}"/>
    <cellStyle name="Input 2 2 6 7" xfId="10567" xr:uid="{00000000-0005-0000-0000-0000BE510000}"/>
    <cellStyle name="Input 2 2 6 7 2" xfId="31012" xr:uid="{00000000-0005-0000-0000-0000BF510000}"/>
    <cellStyle name="Input 2 2 6 8" xfId="31006" xr:uid="{00000000-0005-0000-0000-0000C0510000}"/>
    <cellStyle name="Input 2 2 7" xfId="10568" xr:uid="{00000000-0005-0000-0000-0000C1510000}"/>
    <cellStyle name="Input 2 2 7 2" xfId="10569" xr:uid="{00000000-0005-0000-0000-0000C2510000}"/>
    <cellStyle name="Input 2 2 7 2 2" xfId="31014" xr:uid="{00000000-0005-0000-0000-0000C3510000}"/>
    <cellStyle name="Input 2 2 7 3" xfId="31013" xr:uid="{00000000-0005-0000-0000-0000C4510000}"/>
    <cellStyle name="Input 2 2 8" xfId="10570" xr:uid="{00000000-0005-0000-0000-0000C5510000}"/>
    <cellStyle name="Input 2 2 8 2" xfId="31015" xr:uid="{00000000-0005-0000-0000-0000C6510000}"/>
    <cellStyle name="Input 2 2 9" xfId="10571" xr:uid="{00000000-0005-0000-0000-0000C7510000}"/>
    <cellStyle name="Input 2 2 9 2" xfId="31016" xr:uid="{00000000-0005-0000-0000-0000C8510000}"/>
    <cellStyle name="Input 2 20" xfId="10572" xr:uid="{00000000-0005-0000-0000-0000C9510000}"/>
    <cellStyle name="Input 2 20 2" xfId="31017" xr:uid="{00000000-0005-0000-0000-0000CA510000}"/>
    <cellStyle name="Input 2 21" xfId="10573" xr:uid="{00000000-0005-0000-0000-0000CB510000}"/>
    <cellStyle name="Input 2 21 2" xfId="31018" xr:uid="{00000000-0005-0000-0000-0000CC510000}"/>
    <cellStyle name="Input 2 22" xfId="10574" xr:uid="{00000000-0005-0000-0000-0000CD510000}"/>
    <cellStyle name="Input 2 22 2" xfId="31019" xr:uid="{00000000-0005-0000-0000-0000CE510000}"/>
    <cellStyle name="Input 2 23" xfId="10575" xr:uid="{00000000-0005-0000-0000-0000CF510000}"/>
    <cellStyle name="Input 2 23 2" xfId="31020" xr:uid="{00000000-0005-0000-0000-0000D0510000}"/>
    <cellStyle name="Input 2 24" xfId="10576" xr:uid="{00000000-0005-0000-0000-0000D1510000}"/>
    <cellStyle name="Input 2 24 2" xfId="31021" xr:uid="{00000000-0005-0000-0000-0000D2510000}"/>
    <cellStyle name="Input 2 25" xfId="20528" xr:uid="{00000000-0005-0000-0000-0000D3510000}"/>
    <cellStyle name="Input 2 3" xfId="10577" xr:uid="{00000000-0005-0000-0000-0000D4510000}"/>
    <cellStyle name="Input 2 3 10" xfId="10578" xr:uid="{00000000-0005-0000-0000-0000D5510000}"/>
    <cellStyle name="Input 2 3 10 2" xfId="31023" xr:uid="{00000000-0005-0000-0000-0000D6510000}"/>
    <cellStyle name="Input 2 3 11" xfId="31022" xr:uid="{00000000-0005-0000-0000-0000D7510000}"/>
    <cellStyle name="Input 2 3 2" xfId="10579" xr:uid="{00000000-0005-0000-0000-0000D8510000}"/>
    <cellStyle name="Input 2 3 2 2" xfId="10580" xr:uid="{00000000-0005-0000-0000-0000D9510000}"/>
    <cellStyle name="Input 2 3 2 2 2" xfId="31025" xr:uid="{00000000-0005-0000-0000-0000DA510000}"/>
    <cellStyle name="Input 2 3 2 3" xfId="10581" xr:uid="{00000000-0005-0000-0000-0000DB510000}"/>
    <cellStyle name="Input 2 3 2 3 2" xfId="31026" xr:uid="{00000000-0005-0000-0000-0000DC510000}"/>
    <cellStyle name="Input 2 3 2 4" xfId="10582" xr:uid="{00000000-0005-0000-0000-0000DD510000}"/>
    <cellStyle name="Input 2 3 2 4 2" xfId="31027" xr:uid="{00000000-0005-0000-0000-0000DE510000}"/>
    <cellStyle name="Input 2 3 2 5" xfId="10583" xr:uid="{00000000-0005-0000-0000-0000DF510000}"/>
    <cellStyle name="Input 2 3 2 5 2" xfId="31028" xr:uid="{00000000-0005-0000-0000-0000E0510000}"/>
    <cellStyle name="Input 2 3 2 6" xfId="10584" xr:uid="{00000000-0005-0000-0000-0000E1510000}"/>
    <cellStyle name="Input 2 3 2 6 2" xfId="31029" xr:uid="{00000000-0005-0000-0000-0000E2510000}"/>
    <cellStyle name="Input 2 3 2 7" xfId="10585" xr:uid="{00000000-0005-0000-0000-0000E3510000}"/>
    <cellStyle name="Input 2 3 2 7 2" xfId="31030" xr:uid="{00000000-0005-0000-0000-0000E4510000}"/>
    <cellStyle name="Input 2 3 2 8" xfId="10586" xr:uid="{00000000-0005-0000-0000-0000E5510000}"/>
    <cellStyle name="Input 2 3 2 8 2" xfId="31031" xr:uid="{00000000-0005-0000-0000-0000E6510000}"/>
    <cellStyle name="Input 2 3 2 9" xfId="31024" xr:uid="{00000000-0005-0000-0000-0000E7510000}"/>
    <cellStyle name="Input 2 3 3" xfId="10587" xr:uid="{00000000-0005-0000-0000-0000E8510000}"/>
    <cellStyle name="Input 2 3 3 2" xfId="10588" xr:uid="{00000000-0005-0000-0000-0000E9510000}"/>
    <cellStyle name="Input 2 3 3 2 2" xfId="31033" xr:uid="{00000000-0005-0000-0000-0000EA510000}"/>
    <cellStyle name="Input 2 3 3 3" xfId="10589" xr:uid="{00000000-0005-0000-0000-0000EB510000}"/>
    <cellStyle name="Input 2 3 3 3 2" xfId="31034" xr:uid="{00000000-0005-0000-0000-0000EC510000}"/>
    <cellStyle name="Input 2 3 3 4" xfId="10590" xr:uid="{00000000-0005-0000-0000-0000ED510000}"/>
    <cellStyle name="Input 2 3 3 4 2" xfId="31035" xr:uid="{00000000-0005-0000-0000-0000EE510000}"/>
    <cellStyle name="Input 2 3 3 5" xfId="10591" xr:uid="{00000000-0005-0000-0000-0000EF510000}"/>
    <cellStyle name="Input 2 3 3 5 2" xfId="31036" xr:uid="{00000000-0005-0000-0000-0000F0510000}"/>
    <cellStyle name="Input 2 3 3 6" xfId="10592" xr:uid="{00000000-0005-0000-0000-0000F1510000}"/>
    <cellStyle name="Input 2 3 3 6 2" xfId="31037" xr:uid="{00000000-0005-0000-0000-0000F2510000}"/>
    <cellStyle name="Input 2 3 3 7" xfId="10593" xr:uid="{00000000-0005-0000-0000-0000F3510000}"/>
    <cellStyle name="Input 2 3 3 7 2" xfId="31038" xr:uid="{00000000-0005-0000-0000-0000F4510000}"/>
    <cellStyle name="Input 2 3 3 8" xfId="31032" xr:uid="{00000000-0005-0000-0000-0000F5510000}"/>
    <cellStyle name="Input 2 3 4" xfId="10594" xr:uid="{00000000-0005-0000-0000-0000F6510000}"/>
    <cellStyle name="Input 2 3 4 2" xfId="10595" xr:uid="{00000000-0005-0000-0000-0000F7510000}"/>
    <cellStyle name="Input 2 3 4 2 2" xfId="31040" xr:uid="{00000000-0005-0000-0000-0000F8510000}"/>
    <cellStyle name="Input 2 3 4 3" xfId="31039" xr:uid="{00000000-0005-0000-0000-0000F9510000}"/>
    <cellStyle name="Input 2 3 5" xfId="10596" xr:uid="{00000000-0005-0000-0000-0000FA510000}"/>
    <cellStyle name="Input 2 3 5 2" xfId="31041" xr:uid="{00000000-0005-0000-0000-0000FB510000}"/>
    <cellStyle name="Input 2 3 6" xfId="10597" xr:uid="{00000000-0005-0000-0000-0000FC510000}"/>
    <cellStyle name="Input 2 3 6 2" xfId="31042" xr:uid="{00000000-0005-0000-0000-0000FD510000}"/>
    <cellStyle name="Input 2 3 7" xfId="10598" xr:uid="{00000000-0005-0000-0000-0000FE510000}"/>
    <cellStyle name="Input 2 3 7 2" xfId="31043" xr:uid="{00000000-0005-0000-0000-0000FF510000}"/>
    <cellStyle name="Input 2 3 8" xfId="10599" xr:uid="{00000000-0005-0000-0000-000000520000}"/>
    <cellStyle name="Input 2 3 8 2" xfId="31044" xr:uid="{00000000-0005-0000-0000-000001520000}"/>
    <cellStyle name="Input 2 3 9" xfId="10600" xr:uid="{00000000-0005-0000-0000-000002520000}"/>
    <cellStyle name="Input 2 3 9 2" xfId="31045" xr:uid="{00000000-0005-0000-0000-000003520000}"/>
    <cellStyle name="Input 2 4" xfId="10601" xr:uid="{00000000-0005-0000-0000-000004520000}"/>
    <cellStyle name="Input 2 4 10" xfId="10602" xr:uid="{00000000-0005-0000-0000-000005520000}"/>
    <cellStyle name="Input 2 4 10 2" xfId="31047" xr:uid="{00000000-0005-0000-0000-000006520000}"/>
    <cellStyle name="Input 2 4 11" xfId="31046" xr:uid="{00000000-0005-0000-0000-000007520000}"/>
    <cellStyle name="Input 2 4 2" xfId="10603" xr:uid="{00000000-0005-0000-0000-000008520000}"/>
    <cellStyle name="Input 2 4 2 2" xfId="10604" xr:uid="{00000000-0005-0000-0000-000009520000}"/>
    <cellStyle name="Input 2 4 2 2 2" xfId="31049" xr:uid="{00000000-0005-0000-0000-00000A520000}"/>
    <cellStyle name="Input 2 4 2 3" xfId="10605" xr:uid="{00000000-0005-0000-0000-00000B520000}"/>
    <cellStyle name="Input 2 4 2 3 2" xfId="31050" xr:uid="{00000000-0005-0000-0000-00000C520000}"/>
    <cellStyle name="Input 2 4 2 4" xfId="10606" xr:uid="{00000000-0005-0000-0000-00000D520000}"/>
    <cellStyle name="Input 2 4 2 4 2" xfId="31051" xr:uid="{00000000-0005-0000-0000-00000E520000}"/>
    <cellStyle name="Input 2 4 2 5" xfId="10607" xr:uid="{00000000-0005-0000-0000-00000F520000}"/>
    <cellStyle name="Input 2 4 2 5 2" xfId="31052" xr:uid="{00000000-0005-0000-0000-000010520000}"/>
    <cellStyle name="Input 2 4 2 6" xfId="10608" xr:uid="{00000000-0005-0000-0000-000011520000}"/>
    <cellStyle name="Input 2 4 2 6 2" xfId="31053" xr:uid="{00000000-0005-0000-0000-000012520000}"/>
    <cellStyle name="Input 2 4 2 7" xfId="10609" xr:uid="{00000000-0005-0000-0000-000013520000}"/>
    <cellStyle name="Input 2 4 2 7 2" xfId="31054" xr:uid="{00000000-0005-0000-0000-000014520000}"/>
    <cellStyle name="Input 2 4 2 8" xfId="10610" xr:uid="{00000000-0005-0000-0000-000015520000}"/>
    <cellStyle name="Input 2 4 2 8 2" xfId="31055" xr:uid="{00000000-0005-0000-0000-000016520000}"/>
    <cellStyle name="Input 2 4 2 9" xfId="31048" xr:uid="{00000000-0005-0000-0000-000017520000}"/>
    <cellStyle name="Input 2 4 3" xfId="10611" xr:uid="{00000000-0005-0000-0000-000018520000}"/>
    <cellStyle name="Input 2 4 3 2" xfId="10612" xr:uid="{00000000-0005-0000-0000-000019520000}"/>
    <cellStyle name="Input 2 4 3 2 2" xfId="31057" xr:uid="{00000000-0005-0000-0000-00001A520000}"/>
    <cellStyle name="Input 2 4 3 3" xfId="10613" xr:uid="{00000000-0005-0000-0000-00001B520000}"/>
    <cellStyle name="Input 2 4 3 3 2" xfId="31058" xr:uid="{00000000-0005-0000-0000-00001C520000}"/>
    <cellStyle name="Input 2 4 3 4" xfId="10614" xr:uid="{00000000-0005-0000-0000-00001D520000}"/>
    <cellStyle name="Input 2 4 3 4 2" xfId="31059" xr:uid="{00000000-0005-0000-0000-00001E520000}"/>
    <cellStyle name="Input 2 4 3 5" xfId="10615" xr:uid="{00000000-0005-0000-0000-00001F520000}"/>
    <cellStyle name="Input 2 4 3 5 2" xfId="31060" xr:uid="{00000000-0005-0000-0000-000020520000}"/>
    <cellStyle name="Input 2 4 3 6" xfId="10616" xr:uid="{00000000-0005-0000-0000-000021520000}"/>
    <cellStyle name="Input 2 4 3 6 2" xfId="31061" xr:uid="{00000000-0005-0000-0000-000022520000}"/>
    <cellStyle name="Input 2 4 3 7" xfId="10617" xr:uid="{00000000-0005-0000-0000-000023520000}"/>
    <cellStyle name="Input 2 4 3 7 2" xfId="31062" xr:uid="{00000000-0005-0000-0000-000024520000}"/>
    <cellStyle name="Input 2 4 3 8" xfId="31056" xr:uid="{00000000-0005-0000-0000-000025520000}"/>
    <cellStyle name="Input 2 4 4" xfId="10618" xr:uid="{00000000-0005-0000-0000-000026520000}"/>
    <cellStyle name="Input 2 4 4 2" xfId="10619" xr:uid="{00000000-0005-0000-0000-000027520000}"/>
    <cellStyle name="Input 2 4 4 2 2" xfId="31064" xr:uid="{00000000-0005-0000-0000-000028520000}"/>
    <cellStyle name="Input 2 4 4 3" xfId="31063" xr:uid="{00000000-0005-0000-0000-000029520000}"/>
    <cellStyle name="Input 2 4 5" xfId="10620" xr:uid="{00000000-0005-0000-0000-00002A520000}"/>
    <cellStyle name="Input 2 4 5 2" xfId="31065" xr:uid="{00000000-0005-0000-0000-00002B520000}"/>
    <cellStyle name="Input 2 4 6" xfId="10621" xr:uid="{00000000-0005-0000-0000-00002C520000}"/>
    <cellStyle name="Input 2 4 6 2" xfId="31066" xr:uid="{00000000-0005-0000-0000-00002D520000}"/>
    <cellStyle name="Input 2 4 7" xfId="10622" xr:uid="{00000000-0005-0000-0000-00002E520000}"/>
    <cellStyle name="Input 2 4 7 2" xfId="31067" xr:uid="{00000000-0005-0000-0000-00002F520000}"/>
    <cellStyle name="Input 2 4 8" xfId="10623" xr:uid="{00000000-0005-0000-0000-000030520000}"/>
    <cellStyle name="Input 2 4 8 2" xfId="31068" xr:uid="{00000000-0005-0000-0000-000031520000}"/>
    <cellStyle name="Input 2 4 9" xfId="10624" xr:uid="{00000000-0005-0000-0000-000032520000}"/>
    <cellStyle name="Input 2 4 9 2" xfId="31069" xr:uid="{00000000-0005-0000-0000-000033520000}"/>
    <cellStyle name="Input 2 5" xfId="10625" xr:uid="{00000000-0005-0000-0000-000034520000}"/>
    <cellStyle name="Input 2 5 10" xfId="10626" xr:uid="{00000000-0005-0000-0000-000035520000}"/>
    <cellStyle name="Input 2 5 10 2" xfId="31071" xr:uid="{00000000-0005-0000-0000-000036520000}"/>
    <cellStyle name="Input 2 5 11" xfId="31070" xr:uid="{00000000-0005-0000-0000-000037520000}"/>
    <cellStyle name="Input 2 5 2" xfId="10627" xr:uid="{00000000-0005-0000-0000-000038520000}"/>
    <cellStyle name="Input 2 5 2 2" xfId="10628" xr:uid="{00000000-0005-0000-0000-000039520000}"/>
    <cellStyle name="Input 2 5 2 2 2" xfId="31073" xr:uid="{00000000-0005-0000-0000-00003A520000}"/>
    <cellStyle name="Input 2 5 2 3" xfId="10629" xr:uid="{00000000-0005-0000-0000-00003B520000}"/>
    <cellStyle name="Input 2 5 2 3 2" xfId="31074" xr:uid="{00000000-0005-0000-0000-00003C520000}"/>
    <cellStyle name="Input 2 5 2 4" xfId="10630" xr:uid="{00000000-0005-0000-0000-00003D520000}"/>
    <cellStyle name="Input 2 5 2 4 2" xfId="31075" xr:uid="{00000000-0005-0000-0000-00003E520000}"/>
    <cellStyle name="Input 2 5 2 5" xfId="10631" xr:uid="{00000000-0005-0000-0000-00003F520000}"/>
    <cellStyle name="Input 2 5 2 5 2" xfId="31076" xr:uid="{00000000-0005-0000-0000-000040520000}"/>
    <cellStyle name="Input 2 5 2 6" xfId="10632" xr:uid="{00000000-0005-0000-0000-000041520000}"/>
    <cellStyle name="Input 2 5 2 6 2" xfId="31077" xr:uid="{00000000-0005-0000-0000-000042520000}"/>
    <cellStyle name="Input 2 5 2 7" xfId="10633" xr:uid="{00000000-0005-0000-0000-000043520000}"/>
    <cellStyle name="Input 2 5 2 7 2" xfId="31078" xr:uid="{00000000-0005-0000-0000-000044520000}"/>
    <cellStyle name="Input 2 5 2 8" xfId="10634" xr:uid="{00000000-0005-0000-0000-000045520000}"/>
    <cellStyle name="Input 2 5 2 8 2" xfId="31079" xr:uid="{00000000-0005-0000-0000-000046520000}"/>
    <cellStyle name="Input 2 5 2 9" xfId="31072" xr:uid="{00000000-0005-0000-0000-000047520000}"/>
    <cellStyle name="Input 2 5 3" xfId="10635" xr:uid="{00000000-0005-0000-0000-000048520000}"/>
    <cellStyle name="Input 2 5 3 2" xfId="10636" xr:uid="{00000000-0005-0000-0000-000049520000}"/>
    <cellStyle name="Input 2 5 3 2 2" xfId="31081" xr:uid="{00000000-0005-0000-0000-00004A520000}"/>
    <cellStyle name="Input 2 5 3 3" xfId="10637" xr:uid="{00000000-0005-0000-0000-00004B520000}"/>
    <cellStyle name="Input 2 5 3 3 2" xfId="31082" xr:uid="{00000000-0005-0000-0000-00004C520000}"/>
    <cellStyle name="Input 2 5 3 4" xfId="10638" xr:uid="{00000000-0005-0000-0000-00004D520000}"/>
    <cellStyle name="Input 2 5 3 4 2" xfId="31083" xr:uid="{00000000-0005-0000-0000-00004E520000}"/>
    <cellStyle name="Input 2 5 3 5" xfId="10639" xr:uid="{00000000-0005-0000-0000-00004F520000}"/>
    <cellStyle name="Input 2 5 3 5 2" xfId="31084" xr:uid="{00000000-0005-0000-0000-000050520000}"/>
    <cellStyle name="Input 2 5 3 6" xfId="10640" xr:uid="{00000000-0005-0000-0000-000051520000}"/>
    <cellStyle name="Input 2 5 3 6 2" xfId="31085" xr:uid="{00000000-0005-0000-0000-000052520000}"/>
    <cellStyle name="Input 2 5 3 7" xfId="10641" xr:uid="{00000000-0005-0000-0000-000053520000}"/>
    <cellStyle name="Input 2 5 3 7 2" xfId="31086" xr:uid="{00000000-0005-0000-0000-000054520000}"/>
    <cellStyle name="Input 2 5 3 8" xfId="31080" xr:uid="{00000000-0005-0000-0000-000055520000}"/>
    <cellStyle name="Input 2 5 4" xfId="10642" xr:uid="{00000000-0005-0000-0000-000056520000}"/>
    <cellStyle name="Input 2 5 4 2" xfId="10643" xr:uid="{00000000-0005-0000-0000-000057520000}"/>
    <cellStyle name="Input 2 5 4 2 2" xfId="31088" xr:uid="{00000000-0005-0000-0000-000058520000}"/>
    <cellStyle name="Input 2 5 4 3" xfId="31087" xr:uid="{00000000-0005-0000-0000-000059520000}"/>
    <cellStyle name="Input 2 5 5" xfId="10644" xr:uid="{00000000-0005-0000-0000-00005A520000}"/>
    <cellStyle name="Input 2 5 5 2" xfId="31089" xr:uid="{00000000-0005-0000-0000-00005B520000}"/>
    <cellStyle name="Input 2 5 6" xfId="10645" xr:uid="{00000000-0005-0000-0000-00005C520000}"/>
    <cellStyle name="Input 2 5 6 2" xfId="31090" xr:uid="{00000000-0005-0000-0000-00005D520000}"/>
    <cellStyle name="Input 2 5 7" xfId="10646" xr:uid="{00000000-0005-0000-0000-00005E520000}"/>
    <cellStyle name="Input 2 5 7 2" xfId="31091" xr:uid="{00000000-0005-0000-0000-00005F520000}"/>
    <cellStyle name="Input 2 5 8" xfId="10647" xr:uid="{00000000-0005-0000-0000-000060520000}"/>
    <cellStyle name="Input 2 5 8 2" xfId="31092" xr:uid="{00000000-0005-0000-0000-000061520000}"/>
    <cellStyle name="Input 2 5 9" xfId="10648" xr:uid="{00000000-0005-0000-0000-000062520000}"/>
    <cellStyle name="Input 2 5 9 2" xfId="31093" xr:uid="{00000000-0005-0000-0000-000063520000}"/>
    <cellStyle name="Input 2 6" xfId="10649" xr:uid="{00000000-0005-0000-0000-000064520000}"/>
    <cellStyle name="Input 2 6 10" xfId="10650" xr:uid="{00000000-0005-0000-0000-000065520000}"/>
    <cellStyle name="Input 2 6 10 2" xfId="31095" xr:uid="{00000000-0005-0000-0000-000066520000}"/>
    <cellStyle name="Input 2 6 11" xfId="31094" xr:uid="{00000000-0005-0000-0000-000067520000}"/>
    <cellStyle name="Input 2 6 2" xfId="10651" xr:uid="{00000000-0005-0000-0000-000068520000}"/>
    <cellStyle name="Input 2 6 2 2" xfId="10652" xr:uid="{00000000-0005-0000-0000-000069520000}"/>
    <cellStyle name="Input 2 6 2 2 2" xfId="31097" xr:uid="{00000000-0005-0000-0000-00006A520000}"/>
    <cellStyle name="Input 2 6 2 3" xfId="10653" xr:uid="{00000000-0005-0000-0000-00006B520000}"/>
    <cellStyle name="Input 2 6 2 3 2" xfId="31098" xr:uid="{00000000-0005-0000-0000-00006C520000}"/>
    <cellStyle name="Input 2 6 2 4" xfId="10654" xr:uid="{00000000-0005-0000-0000-00006D520000}"/>
    <cellStyle name="Input 2 6 2 4 2" xfId="31099" xr:uid="{00000000-0005-0000-0000-00006E520000}"/>
    <cellStyle name="Input 2 6 2 5" xfId="10655" xr:uid="{00000000-0005-0000-0000-00006F520000}"/>
    <cellStyle name="Input 2 6 2 5 2" xfId="31100" xr:uid="{00000000-0005-0000-0000-000070520000}"/>
    <cellStyle name="Input 2 6 2 6" xfId="10656" xr:uid="{00000000-0005-0000-0000-000071520000}"/>
    <cellStyle name="Input 2 6 2 6 2" xfId="31101" xr:uid="{00000000-0005-0000-0000-000072520000}"/>
    <cellStyle name="Input 2 6 2 7" xfId="10657" xr:uid="{00000000-0005-0000-0000-000073520000}"/>
    <cellStyle name="Input 2 6 2 7 2" xfId="31102" xr:uid="{00000000-0005-0000-0000-000074520000}"/>
    <cellStyle name="Input 2 6 2 8" xfId="10658" xr:uid="{00000000-0005-0000-0000-000075520000}"/>
    <cellStyle name="Input 2 6 2 8 2" xfId="31103" xr:uid="{00000000-0005-0000-0000-000076520000}"/>
    <cellStyle name="Input 2 6 2 9" xfId="31096" xr:uid="{00000000-0005-0000-0000-000077520000}"/>
    <cellStyle name="Input 2 6 3" xfId="10659" xr:uid="{00000000-0005-0000-0000-000078520000}"/>
    <cellStyle name="Input 2 6 3 2" xfId="10660" xr:uid="{00000000-0005-0000-0000-000079520000}"/>
    <cellStyle name="Input 2 6 3 2 2" xfId="31105" xr:uid="{00000000-0005-0000-0000-00007A520000}"/>
    <cellStyle name="Input 2 6 3 3" xfId="10661" xr:uid="{00000000-0005-0000-0000-00007B520000}"/>
    <cellStyle name="Input 2 6 3 3 2" xfId="31106" xr:uid="{00000000-0005-0000-0000-00007C520000}"/>
    <cellStyle name="Input 2 6 3 4" xfId="10662" xr:uid="{00000000-0005-0000-0000-00007D520000}"/>
    <cellStyle name="Input 2 6 3 4 2" xfId="31107" xr:uid="{00000000-0005-0000-0000-00007E520000}"/>
    <cellStyle name="Input 2 6 3 5" xfId="10663" xr:uid="{00000000-0005-0000-0000-00007F520000}"/>
    <cellStyle name="Input 2 6 3 5 2" xfId="31108" xr:uid="{00000000-0005-0000-0000-000080520000}"/>
    <cellStyle name="Input 2 6 3 6" xfId="10664" xr:uid="{00000000-0005-0000-0000-000081520000}"/>
    <cellStyle name="Input 2 6 3 6 2" xfId="31109" xr:uid="{00000000-0005-0000-0000-000082520000}"/>
    <cellStyle name="Input 2 6 3 7" xfId="10665" xr:uid="{00000000-0005-0000-0000-000083520000}"/>
    <cellStyle name="Input 2 6 3 7 2" xfId="31110" xr:uid="{00000000-0005-0000-0000-000084520000}"/>
    <cellStyle name="Input 2 6 3 8" xfId="31104" xr:uid="{00000000-0005-0000-0000-000085520000}"/>
    <cellStyle name="Input 2 6 4" xfId="10666" xr:uid="{00000000-0005-0000-0000-000086520000}"/>
    <cellStyle name="Input 2 6 4 2" xfId="10667" xr:uid="{00000000-0005-0000-0000-000087520000}"/>
    <cellStyle name="Input 2 6 4 2 2" xfId="31112" xr:uid="{00000000-0005-0000-0000-000088520000}"/>
    <cellStyle name="Input 2 6 4 3" xfId="31111" xr:uid="{00000000-0005-0000-0000-000089520000}"/>
    <cellStyle name="Input 2 6 5" xfId="10668" xr:uid="{00000000-0005-0000-0000-00008A520000}"/>
    <cellStyle name="Input 2 6 5 2" xfId="31113" xr:uid="{00000000-0005-0000-0000-00008B520000}"/>
    <cellStyle name="Input 2 6 6" xfId="10669" xr:uid="{00000000-0005-0000-0000-00008C520000}"/>
    <cellStyle name="Input 2 6 6 2" xfId="31114" xr:uid="{00000000-0005-0000-0000-00008D520000}"/>
    <cellStyle name="Input 2 6 7" xfId="10670" xr:uid="{00000000-0005-0000-0000-00008E520000}"/>
    <cellStyle name="Input 2 6 7 2" xfId="31115" xr:uid="{00000000-0005-0000-0000-00008F520000}"/>
    <cellStyle name="Input 2 6 8" xfId="10671" xr:uid="{00000000-0005-0000-0000-000090520000}"/>
    <cellStyle name="Input 2 6 8 2" xfId="31116" xr:uid="{00000000-0005-0000-0000-000091520000}"/>
    <cellStyle name="Input 2 6 9" xfId="10672" xr:uid="{00000000-0005-0000-0000-000092520000}"/>
    <cellStyle name="Input 2 6 9 2" xfId="31117" xr:uid="{00000000-0005-0000-0000-000093520000}"/>
    <cellStyle name="Input 2 7" xfId="10673" xr:uid="{00000000-0005-0000-0000-000094520000}"/>
    <cellStyle name="Input 2 7 10" xfId="10674" xr:uid="{00000000-0005-0000-0000-000095520000}"/>
    <cellStyle name="Input 2 7 10 2" xfId="31119" xr:uid="{00000000-0005-0000-0000-000096520000}"/>
    <cellStyle name="Input 2 7 11" xfId="31118" xr:uid="{00000000-0005-0000-0000-000097520000}"/>
    <cellStyle name="Input 2 7 2" xfId="10675" xr:uid="{00000000-0005-0000-0000-000098520000}"/>
    <cellStyle name="Input 2 7 2 2" xfId="10676" xr:uid="{00000000-0005-0000-0000-000099520000}"/>
    <cellStyle name="Input 2 7 2 2 2" xfId="31121" xr:uid="{00000000-0005-0000-0000-00009A520000}"/>
    <cellStyle name="Input 2 7 2 3" xfId="10677" xr:uid="{00000000-0005-0000-0000-00009B520000}"/>
    <cellStyle name="Input 2 7 2 3 2" xfId="31122" xr:uid="{00000000-0005-0000-0000-00009C520000}"/>
    <cellStyle name="Input 2 7 2 4" xfId="10678" xr:uid="{00000000-0005-0000-0000-00009D520000}"/>
    <cellStyle name="Input 2 7 2 4 2" xfId="31123" xr:uid="{00000000-0005-0000-0000-00009E520000}"/>
    <cellStyle name="Input 2 7 2 5" xfId="10679" xr:uid="{00000000-0005-0000-0000-00009F520000}"/>
    <cellStyle name="Input 2 7 2 5 2" xfId="31124" xr:uid="{00000000-0005-0000-0000-0000A0520000}"/>
    <cellStyle name="Input 2 7 2 6" xfId="10680" xr:uid="{00000000-0005-0000-0000-0000A1520000}"/>
    <cellStyle name="Input 2 7 2 6 2" xfId="31125" xr:uid="{00000000-0005-0000-0000-0000A2520000}"/>
    <cellStyle name="Input 2 7 2 7" xfId="10681" xr:uid="{00000000-0005-0000-0000-0000A3520000}"/>
    <cellStyle name="Input 2 7 2 7 2" xfId="31126" xr:uid="{00000000-0005-0000-0000-0000A4520000}"/>
    <cellStyle name="Input 2 7 2 8" xfId="10682" xr:uid="{00000000-0005-0000-0000-0000A5520000}"/>
    <cellStyle name="Input 2 7 2 8 2" xfId="31127" xr:uid="{00000000-0005-0000-0000-0000A6520000}"/>
    <cellStyle name="Input 2 7 2 9" xfId="31120" xr:uid="{00000000-0005-0000-0000-0000A7520000}"/>
    <cellStyle name="Input 2 7 3" xfId="10683" xr:uid="{00000000-0005-0000-0000-0000A8520000}"/>
    <cellStyle name="Input 2 7 3 2" xfId="10684" xr:uid="{00000000-0005-0000-0000-0000A9520000}"/>
    <cellStyle name="Input 2 7 3 2 2" xfId="31129" xr:uid="{00000000-0005-0000-0000-0000AA520000}"/>
    <cellStyle name="Input 2 7 3 3" xfId="10685" xr:uid="{00000000-0005-0000-0000-0000AB520000}"/>
    <cellStyle name="Input 2 7 3 3 2" xfId="31130" xr:uid="{00000000-0005-0000-0000-0000AC520000}"/>
    <cellStyle name="Input 2 7 3 4" xfId="10686" xr:uid="{00000000-0005-0000-0000-0000AD520000}"/>
    <cellStyle name="Input 2 7 3 4 2" xfId="31131" xr:uid="{00000000-0005-0000-0000-0000AE520000}"/>
    <cellStyle name="Input 2 7 3 5" xfId="10687" xr:uid="{00000000-0005-0000-0000-0000AF520000}"/>
    <cellStyle name="Input 2 7 3 5 2" xfId="31132" xr:uid="{00000000-0005-0000-0000-0000B0520000}"/>
    <cellStyle name="Input 2 7 3 6" xfId="10688" xr:uid="{00000000-0005-0000-0000-0000B1520000}"/>
    <cellStyle name="Input 2 7 3 6 2" xfId="31133" xr:uid="{00000000-0005-0000-0000-0000B2520000}"/>
    <cellStyle name="Input 2 7 3 7" xfId="10689" xr:uid="{00000000-0005-0000-0000-0000B3520000}"/>
    <cellStyle name="Input 2 7 3 7 2" xfId="31134" xr:uid="{00000000-0005-0000-0000-0000B4520000}"/>
    <cellStyle name="Input 2 7 3 8" xfId="31128" xr:uid="{00000000-0005-0000-0000-0000B5520000}"/>
    <cellStyle name="Input 2 7 4" xfId="10690" xr:uid="{00000000-0005-0000-0000-0000B6520000}"/>
    <cellStyle name="Input 2 7 4 2" xfId="10691" xr:uid="{00000000-0005-0000-0000-0000B7520000}"/>
    <cellStyle name="Input 2 7 4 2 2" xfId="31136" xr:uid="{00000000-0005-0000-0000-0000B8520000}"/>
    <cellStyle name="Input 2 7 4 3" xfId="31135" xr:uid="{00000000-0005-0000-0000-0000B9520000}"/>
    <cellStyle name="Input 2 7 5" xfId="10692" xr:uid="{00000000-0005-0000-0000-0000BA520000}"/>
    <cellStyle name="Input 2 7 5 2" xfId="31137" xr:uid="{00000000-0005-0000-0000-0000BB520000}"/>
    <cellStyle name="Input 2 7 6" xfId="10693" xr:uid="{00000000-0005-0000-0000-0000BC520000}"/>
    <cellStyle name="Input 2 7 6 2" xfId="31138" xr:uid="{00000000-0005-0000-0000-0000BD520000}"/>
    <cellStyle name="Input 2 7 7" xfId="10694" xr:uid="{00000000-0005-0000-0000-0000BE520000}"/>
    <cellStyle name="Input 2 7 7 2" xfId="31139" xr:uid="{00000000-0005-0000-0000-0000BF520000}"/>
    <cellStyle name="Input 2 7 8" xfId="10695" xr:uid="{00000000-0005-0000-0000-0000C0520000}"/>
    <cellStyle name="Input 2 7 8 2" xfId="31140" xr:uid="{00000000-0005-0000-0000-0000C1520000}"/>
    <cellStyle name="Input 2 7 9" xfId="10696" xr:uid="{00000000-0005-0000-0000-0000C2520000}"/>
    <cellStyle name="Input 2 7 9 2" xfId="31141" xr:uid="{00000000-0005-0000-0000-0000C3520000}"/>
    <cellStyle name="Input 2 8" xfId="10697" xr:uid="{00000000-0005-0000-0000-0000C4520000}"/>
    <cellStyle name="Input 2 8 10" xfId="10698" xr:uid="{00000000-0005-0000-0000-0000C5520000}"/>
    <cellStyle name="Input 2 8 10 2" xfId="31143" xr:uid="{00000000-0005-0000-0000-0000C6520000}"/>
    <cellStyle name="Input 2 8 11" xfId="31142" xr:uid="{00000000-0005-0000-0000-0000C7520000}"/>
    <cellStyle name="Input 2 8 2" xfId="10699" xr:uid="{00000000-0005-0000-0000-0000C8520000}"/>
    <cellStyle name="Input 2 8 2 2" xfId="10700" xr:uid="{00000000-0005-0000-0000-0000C9520000}"/>
    <cellStyle name="Input 2 8 2 2 2" xfId="31145" xr:uid="{00000000-0005-0000-0000-0000CA520000}"/>
    <cellStyle name="Input 2 8 2 3" xfId="10701" xr:uid="{00000000-0005-0000-0000-0000CB520000}"/>
    <cellStyle name="Input 2 8 2 3 2" xfId="31146" xr:uid="{00000000-0005-0000-0000-0000CC520000}"/>
    <cellStyle name="Input 2 8 2 4" xfId="10702" xr:uid="{00000000-0005-0000-0000-0000CD520000}"/>
    <cellStyle name="Input 2 8 2 4 2" xfId="31147" xr:uid="{00000000-0005-0000-0000-0000CE520000}"/>
    <cellStyle name="Input 2 8 2 5" xfId="10703" xr:uid="{00000000-0005-0000-0000-0000CF520000}"/>
    <cellStyle name="Input 2 8 2 5 2" xfId="31148" xr:uid="{00000000-0005-0000-0000-0000D0520000}"/>
    <cellStyle name="Input 2 8 2 6" xfId="10704" xr:uid="{00000000-0005-0000-0000-0000D1520000}"/>
    <cellStyle name="Input 2 8 2 6 2" xfId="31149" xr:uid="{00000000-0005-0000-0000-0000D2520000}"/>
    <cellStyle name="Input 2 8 2 7" xfId="10705" xr:uid="{00000000-0005-0000-0000-0000D3520000}"/>
    <cellStyle name="Input 2 8 2 7 2" xfId="31150" xr:uid="{00000000-0005-0000-0000-0000D4520000}"/>
    <cellStyle name="Input 2 8 2 8" xfId="10706" xr:uid="{00000000-0005-0000-0000-0000D5520000}"/>
    <cellStyle name="Input 2 8 2 8 2" xfId="31151" xr:uid="{00000000-0005-0000-0000-0000D6520000}"/>
    <cellStyle name="Input 2 8 2 9" xfId="31144" xr:uid="{00000000-0005-0000-0000-0000D7520000}"/>
    <cellStyle name="Input 2 8 3" xfId="10707" xr:uid="{00000000-0005-0000-0000-0000D8520000}"/>
    <cellStyle name="Input 2 8 3 2" xfId="10708" xr:uid="{00000000-0005-0000-0000-0000D9520000}"/>
    <cellStyle name="Input 2 8 3 2 2" xfId="31153" xr:uid="{00000000-0005-0000-0000-0000DA520000}"/>
    <cellStyle name="Input 2 8 3 3" xfId="10709" xr:uid="{00000000-0005-0000-0000-0000DB520000}"/>
    <cellStyle name="Input 2 8 3 3 2" xfId="31154" xr:uid="{00000000-0005-0000-0000-0000DC520000}"/>
    <cellStyle name="Input 2 8 3 4" xfId="10710" xr:uid="{00000000-0005-0000-0000-0000DD520000}"/>
    <cellStyle name="Input 2 8 3 4 2" xfId="31155" xr:uid="{00000000-0005-0000-0000-0000DE520000}"/>
    <cellStyle name="Input 2 8 3 5" xfId="10711" xr:uid="{00000000-0005-0000-0000-0000DF520000}"/>
    <cellStyle name="Input 2 8 3 5 2" xfId="31156" xr:uid="{00000000-0005-0000-0000-0000E0520000}"/>
    <cellStyle name="Input 2 8 3 6" xfId="10712" xr:uid="{00000000-0005-0000-0000-0000E1520000}"/>
    <cellStyle name="Input 2 8 3 6 2" xfId="31157" xr:uid="{00000000-0005-0000-0000-0000E2520000}"/>
    <cellStyle name="Input 2 8 3 7" xfId="10713" xr:uid="{00000000-0005-0000-0000-0000E3520000}"/>
    <cellStyle name="Input 2 8 3 7 2" xfId="31158" xr:uid="{00000000-0005-0000-0000-0000E4520000}"/>
    <cellStyle name="Input 2 8 3 8" xfId="31152" xr:uid="{00000000-0005-0000-0000-0000E5520000}"/>
    <cellStyle name="Input 2 8 4" xfId="10714" xr:uid="{00000000-0005-0000-0000-0000E6520000}"/>
    <cellStyle name="Input 2 8 4 2" xfId="10715" xr:uid="{00000000-0005-0000-0000-0000E7520000}"/>
    <cellStyle name="Input 2 8 4 2 2" xfId="31160" xr:uid="{00000000-0005-0000-0000-0000E8520000}"/>
    <cellStyle name="Input 2 8 4 3" xfId="31159" xr:uid="{00000000-0005-0000-0000-0000E9520000}"/>
    <cellStyle name="Input 2 8 5" xfId="10716" xr:uid="{00000000-0005-0000-0000-0000EA520000}"/>
    <cellStyle name="Input 2 8 5 2" xfId="31161" xr:uid="{00000000-0005-0000-0000-0000EB520000}"/>
    <cellStyle name="Input 2 8 6" xfId="10717" xr:uid="{00000000-0005-0000-0000-0000EC520000}"/>
    <cellStyle name="Input 2 8 6 2" xfId="31162" xr:uid="{00000000-0005-0000-0000-0000ED520000}"/>
    <cellStyle name="Input 2 8 7" xfId="10718" xr:uid="{00000000-0005-0000-0000-0000EE520000}"/>
    <cellStyle name="Input 2 8 7 2" xfId="31163" xr:uid="{00000000-0005-0000-0000-0000EF520000}"/>
    <cellStyle name="Input 2 8 8" xfId="10719" xr:uid="{00000000-0005-0000-0000-0000F0520000}"/>
    <cellStyle name="Input 2 8 8 2" xfId="31164" xr:uid="{00000000-0005-0000-0000-0000F1520000}"/>
    <cellStyle name="Input 2 8 9" xfId="10720" xr:uid="{00000000-0005-0000-0000-0000F2520000}"/>
    <cellStyle name="Input 2 8 9 2" xfId="31165" xr:uid="{00000000-0005-0000-0000-0000F3520000}"/>
    <cellStyle name="Input 2 9" xfId="10721" xr:uid="{00000000-0005-0000-0000-0000F4520000}"/>
    <cellStyle name="Input 2 9 10" xfId="10722" xr:uid="{00000000-0005-0000-0000-0000F5520000}"/>
    <cellStyle name="Input 2 9 10 2" xfId="31167" xr:uid="{00000000-0005-0000-0000-0000F6520000}"/>
    <cellStyle name="Input 2 9 11" xfId="31166" xr:uid="{00000000-0005-0000-0000-0000F7520000}"/>
    <cellStyle name="Input 2 9 2" xfId="10723" xr:uid="{00000000-0005-0000-0000-0000F8520000}"/>
    <cellStyle name="Input 2 9 2 2" xfId="10724" xr:uid="{00000000-0005-0000-0000-0000F9520000}"/>
    <cellStyle name="Input 2 9 2 2 2" xfId="31169" xr:uid="{00000000-0005-0000-0000-0000FA520000}"/>
    <cellStyle name="Input 2 9 2 3" xfId="10725" xr:uid="{00000000-0005-0000-0000-0000FB520000}"/>
    <cellStyle name="Input 2 9 2 3 2" xfId="31170" xr:uid="{00000000-0005-0000-0000-0000FC520000}"/>
    <cellStyle name="Input 2 9 2 4" xfId="10726" xr:uid="{00000000-0005-0000-0000-0000FD520000}"/>
    <cellStyle name="Input 2 9 2 4 2" xfId="31171" xr:uid="{00000000-0005-0000-0000-0000FE520000}"/>
    <cellStyle name="Input 2 9 2 5" xfId="10727" xr:uid="{00000000-0005-0000-0000-0000FF520000}"/>
    <cellStyle name="Input 2 9 2 5 2" xfId="31172" xr:uid="{00000000-0005-0000-0000-000000530000}"/>
    <cellStyle name="Input 2 9 2 6" xfId="10728" xr:uid="{00000000-0005-0000-0000-000001530000}"/>
    <cellStyle name="Input 2 9 2 6 2" xfId="31173" xr:uid="{00000000-0005-0000-0000-000002530000}"/>
    <cellStyle name="Input 2 9 2 7" xfId="10729" xr:uid="{00000000-0005-0000-0000-000003530000}"/>
    <cellStyle name="Input 2 9 2 7 2" xfId="31174" xr:uid="{00000000-0005-0000-0000-000004530000}"/>
    <cellStyle name="Input 2 9 2 8" xfId="10730" xr:uid="{00000000-0005-0000-0000-000005530000}"/>
    <cellStyle name="Input 2 9 2 8 2" xfId="31175" xr:uid="{00000000-0005-0000-0000-000006530000}"/>
    <cellStyle name="Input 2 9 2 9" xfId="31168" xr:uid="{00000000-0005-0000-0000-000007530000}"/>
    <cellStyle name="Input 2 9 3" xfId="10731" xr:uid="{00000000-0005-0000-0000-000008530000}"/>
    <cellStyle name="Input 2 9 3 2" xfId="10732" xr:uid="{00000000-0005-0000-0000-000009530000}"/>
    <cellStyle name="Input 2 9 3 2 2" xfId="31177" xr:uid="{00000000-0005-0000-0000-00000A530000}"/>
    <cellStyle name="Input 2 9 3 3" xfId="10733" xr:uid="{00000000-0005-0000-0000-00000B530000}"/>
    <cellStyle name="Input 2 9 3 3 2" xfId="31178" xr:uid="{00000000-0005-0000-0000-00000C530000}"/>
    <cellStyle name="Input 2 9 3 4" xfId="10734" xr:uid="{00000000-0005-0000-0000-00000D530000}"/>
    <cellStyle name="Input 2 9 3 4 2" xfId="31179" xr:uid="{00000000-0005-0000-0000-00000E530000}"/>
    <cellStyle name="Input 2 9 3 5" xfId="10735" xr:uid="{00000000-0005-0000-0000-00000F530000}"/>
    <cellStyle name="Input 2 9 3 5 2" xfId="31180" xr:uid="{00000000-0005-0000-0000-000010530000}"/>
    <cellStyle name="Input 2 9 3 6" xfId="10736" xr:uid="{00000000-0005-0000-0000-000011530000}"/>
    <cellStyle name="Input 2 9 3 6 2" xfId="31181" xr:uid="{00000000-0005-0000-0000-000012530000}"/>
    <cellStyle name="Input 2 9 3 7" xfId="10737" xr:uid="{00000000-0005-0000-0000-000013530000}"/>
    <cellStyle name="Input 2 9 3 7 2" xfId="31182" xr:uid="{00000000-0005-0000-0000-000014530000}"/>
    <cellStyle name="Input 2 9 3 8" xfId="31176" xr:uid="{00000000-0005-0000-0000-000015530000}"/>
    <cellStyle name="Input 2 9 4" xfId="10738" xr:uid="{00000000-0005-0000-0000-000016530000}"/>
    <cellStyle name="Input 2 9 4 2" xfId="10739" xr:uid="{00000000-0005-0000-0000-000017530000}"/>
    <cellStyle name="Input 2 9 4 2 2" xfId="31184" xr:uid="{00000000-0005-0000-0000-000018530000}"/>
    <cellStyle name="Input 2 9 4 3" xfId="31183" xr:uid="{00000000-0005-0000-0000-000019530000}"/>
    <cellStyle name="Input 2 9 5" xfId="10740" xr:uid="{00000000-0005-0000-0000-00001A530000}"/>
    <cellStyle name="Input 2 9 5 2" xfId="31185" xr:uid="{00000000-0005-0000-0000-00001B530000}"/>
    <cellStyle name="Input 2 9 6" xfId="10741" xr:uid="{00000000-0005-0000-0000-00001C530000}"/>
    <cellStyle name="Input 2 9 6 2" xfId="31186" xr:uid="{00000000-0005-0000-0000-00001D530000}"/>
    <cellStyle name="Input 2 9 7" xfId="10742" xr:uid="{00000000-0005-0000-0000-00001E530000}"/>
    <cellStyle name="Input 2 9 7 2" xfId="31187" xr:uid="{00000000-0005-0000-0000-00001F530000}"/>
    <cellStyle name="Input 2 9 8" xfId="10743" xr:uid="{00000000-0005-0000-0000-000020530000}"/>
    <cellStyle name="Input 2 9 8 2" xfId="31188" xr:uid="{00000000-0005-0000-0000-000021530000}"/>
    <cellStyle name="Input 2 9 9" xfId="10744" xr:uid="{00000000-0005-0000-0000-000022530000}"/>
    <cellStyle name="Input 2 9 9 2" xfId="31189" xr:uid="{00000000-0005-0000-0000-000023530000}"/>
    <cellStyle name="Input 20" xfId="10745" xr:uid="{00000000-0005-0000-0000-000024530000}"/>
    <cellStyle name="Input 20 2" xfId="10746" xr:uid="{00000000-0005-0000-0000-000025530000}"/>
    <cellStyle name="Input 20 2 2" xfId="31191" xr:uid="{00000000-0005-0000-0000-000026530000}"/>
    <cellStyle name="Input 20 3" xfId="31190" xr:uid="{00000000-0005-0000-0000-000027530000}"/>
    <cellStyle name="Input 21" xfId="10747" xr:uid="{00000000-0005-0000-0000-000028530000}"/>
    <cellStyle name="Input 21 2" xfId="31192" xr:uid="{00000000-0005-0000-0000-000029530000}"/>
    <cellStyle name="Input 22" xfId="10748" xr:uid="{00000000-0005-0000-0000-00002A530000}"/>
    <cellStyle name="Input 22 2" xfId="31193" xr:uid="{00000000-0005-0000-0000-00002B530000}"/>
    <cellStyle name="Input 23" xfId="10749" xr:uid="{00000000-0005-0000-0000-00002C530000}"/>
    <cellStyle name="Input 23 2" xfId="31194" xr:uid="{00000000-0005-0000-0000-00002D530000}"/>
    <cellStyle name="Input 24" xfId="10750" xr:uid="{00000000-0005-0000-0000-00002E530000}"/>
    <cellStyle name="Input 24 2" xfId="31195" xr:uid="{00000000-0005-0000-0000-00002F530000}"/>
    <cellStyle name="Input 25" xfId="10751" xr:uid="{00000000-0005-0000-0000-000030530000}"/>
    <cellStyle name="Input 25 2" xfId="31196" xr:uid="{00000000-0005-0000-0000-000031530000}"/>
    <cellStyle name="Input 26" xfId="20527" xr:uid="{00000000-0005-0000-0000-000032530000}"/>
    <cellStyle name="Input 3" xfId="10752" xr:uid="{00000000-0005-0000-0000-000033530000}"/>
    <cellStyle name="Input 3 10" xfId="10753" xr:uid="{00000000-0005-0000-0000-000034530000}"/>
    <cellStyle name="Input 3 10 2" xfId="31197" xr:uid="{00000000-0005-0000-0000-000035530000}"/>
    <cellStyle name="Input 3 11" xfId="10754" xr:uid="{00000000-0005-0000-0000-000036530000}"/>
    <cellStyle name="Input 3 11 2" xfId="31198" xr:uid="{00000000-0005-0000-0000-000037530000}"/>
    <cellStyle name="Input 3 12" xfId="10755" xr:uid="{00000000-0005-0000-0000-000038530000}"/>
    <cellStyle name="Input 3 12 2" xfId="31199" xr:uid="{00000000-0005-0000-0000-000039530000}"/>
    <cellStyle name="Input 3 13" xfId="10756" xr:uid="{00000000-0005-0000-0000-00003A530000}"/>
    <cellStyle name="Input 3 13 2" xfId="31200" xr:uid="{00000000-0005-0000-0000-00003B530000}"/>
    <cellStyle name="Input 3 14" xfId="20529" xr:uid="{00000000-0005-0000-0000-00003C530000}"/>
    <cellStyle name="Input 3 2" xfId="10757" xr:uid="{00000000-0005-0000-0000-00003D530000}"/>
    <cellStyle name="Input 3 2 10" xfId="10758" xr:uid="{00000000-0005-0000-0000-00003E530000}"/>
    <cellStyle name="Input 3 2 10 2" xfId="31202" xr:uid="{00000000-0005-0000-0000-00003F530000}"/>
    <cellStyle name="Input 3 2 11" xfId="31201" xr:uid="{00000000-0005-0000-0000-000040530000}"/>
    <cellStyle name="Input 3 2 2" xfId="10759" xr:uid="{00000000-0005-0000-0000-000041530000}"/>
    <cellStyle name="Input 3 2 2 2" xfId="10760" xr:uid="{00000000-0005-0000-0000-000042530000}"/>
    <cellStyle name="Input 3 2 2 2 2" xfId="31204" xr:uid="{00000000-0005-0000-0000-000043530000}"/>
    <cellStyle name="Input 3 2 2 3" xfId="10761" xr:uid="{00000000-0005-0000-0000-000044530000}"/>
    <cellStyle name="Input 3 2 2 3 2" xfId="31205" xr:uid="{00000000-0005-0000-0000-000045530000}"/>
    <cellStyle name="Input 3 2 2 4" xfId="10762" xr:uid="{00000000-0005-0000-0000-000046530000}"/>
    <cellStyle name="Input 3 2 2 4 2" xfId="31206" xr:uid="{00000000-0005-0000-0000-000047530000}"/>
    <cellStyle name="Input 3 2 2 5" xfId="10763" xr:uid="{00000000-0005-0000-0000-000048530000}"/>
    <cellStyle name="Input 3 2 2 5 2" xfId="31207" xr:uid="{00000000-0005-0000-0000-000049530000}"/>
    <cellStyle name="Input 3 2 2 6" xfId="10764" xr:uid="{00000000-0005-0000-0000-00004A530000}"/>
    <cellStyle name="Input 3 2 2 6 2" xfId="31208" xr:uid="{00000000-0005-0000-0000-00004B530000}"/>
    <cellStyle name="Input 3 2 2 7" xfId="10765" xr:uid="{00000000-0005-0000-0000-00004C530000}"/>
    <cellStyle name="Input 3 2 2 7 2" xfId="31209" xr:uid="{00000000-0005-0000-0000-00004D530000}"/>
    <cellStyle name="Input 3 2 2 8" xfId="10766" xr:uid="{00000000-0005-0000-0000-00004E530000}"/>
    <cellStyle name="Input 3 2 2 8 2" xfId="31210" xr:uid="{00000000-0005-0000-0000-00004F530000}"/>
    <cellStyle name="Input 3 2 2 9" xfId="31203" xr:uid="{00000000-0005-0000-0000-000050530000}"/>
    <cellStyle name="Input 3 2 3" xfId="10767" xr:uid="{00000000-0005-0000-0000-000051530000}"/>
    <cellStyle name="Input 3 2 3 2" xfId="10768" xr:uid="{00000000-0005-0000-0000-000052530000}"/>
    <cellStyle name="Input 3 2 3 2 2" xfId="31212" xr:uid="{00000000-0005-0000-0000-000053530000}"/>
    <cellStyle name="Input 3 2 3 3" xfId="10769" xr:uid="{00000000-0005-0000-0000-000054530000}"/>
    <cellStyle name="Input 3 2 3 3 2" xfId="31213" xr:uid="{00000000-0005-0000-0000-000055530000}"/>
    <cellStyle name="Input 3 2 3 4" xfId="10770" xr:uid="{00000000-0005-0000-0000-000056530000}"/>
    <cellStyle name="Input 3 2 3 4 2" xfId="31214" xr:uid="{00000000-0005-0000-0000-000057530000}"/>
    <cellStyle name="Input 3 2 3 5" xfId="10771" xr:uid="{00000000-0005-0000-0000-000058530000}"/>
    <cellStyle name="Input 3 2 3 5 2" xfId="31215" xr:uid="{00000000-0005-0000-0000-000059530000}"/>
    <cellStyle name="Input 3 2 3 6" xfId="10772" xr:uid="{00000000-0005-0000-0000-00005A530000}"/>
    <cellStyle name="Input 3 2 3 6 2" xfId="31216" xr:uid="{00000000-0005-0000-0000-00005B530000}"/>
    <cellStyle name="Input 3 2 3 7" xfId="10773" xr:uid="{00000000-0005-0000-0000-00005C530000}"/>
    <cellStyle name="Input 3 2 3 7 2" xfId="31217" xr:uid="{00000000-0005-0000-0000-00005D530000}"/>
    <cellStyle name="Input 3 2 3 8" xfId="31211" xr:uid="{00000000-0005-0000-0000-00005E530000}"/>
    <cellStyle name="Input 3 2 4" xfId="10774" xr:uid="{00000000-0005-0000-0000-00005F530000}"/>
    <cellStyle name="Input 3 2 4 2" xfId="10775" xr:uid="{00000000-0005-0000-0000-000060530000}"/>
    <cellStyle name="Input 3 2 4 2 2" xfId="31219" xr:uid="{00000000-0005-0000-0000-000061530000}"/>
    <cellStyle name="Input 3 2 4 3" xfId="31218" xr:uid="{00000000-0005-0000-0000-000062530000}"/>
    <cellStyle name="Input 3 2 5" xfId="10776" xr:uid="{00000000-0005-0000-0000-000063530000}"/>
    <cellStyle name="Input 3 2 5 2" xfId="31220" xr:uid="{00000000-0005-0000-0000-000064530000}"/>
    <cellStyle name="Input 3 2 6" xfId="10777" xr:uid="{00000000-0005-0000-0000-000065530000}"/>
    <cellStyle name="Input 3 2 6 2" xfId="31221" xr:uid="{00000000-0005-0000-0000-000066530000}"/>
    <cellStyle name="Input 3 2 7" xfId="10778" xr:uid="{00000000-0005-0000-0000-000067530000}"/>
    <cellStyle name="Input 3 2 7 2" xfId="31222" xr:uid="{00000000-0005-0000-0000-000068530000}"/>
    <cellStyle name="Input 3 2 8" xfId="10779" xr:uid="{00000000-0005-0000-0000-000069530000}"/>
    <cellStyle name="Input 3 2 8 2" xfId="31223" xr:uid="{00000000-0005-0000-0000-00006A530000}"/>
    <cellStyle name="Input 3 2 9" xfId="10780" xr:uid="{00000000-0005-0000-0000-00006B530000}"/>
    <cellStyle name="Input 3 2 9 2" xfId="31224" xr:uid="{00000000-0005-0000-0000-00006C530000}"/>
    <cellStyle name="Input 3 3" xfId="10781" xr:uid="{00000000-0005-0000-0000-00006D530000}"/>
    <cellStyle name="Input 3 3 10" xfId="10782" xr:uid="{00000000-0005-0000-0000-00006E530000}"/>
    <cellStyle name="Input 3 3 10 2" xfId="31226" xr:uid="{00000000-0005-0000-0000-00006F530000}"/>
    <cellStyle name="Input 3 3 11" xfId="31225" xr:uid="{00000000-0005-0000-0000-000070530000}"/>
    <cellStyle name="Input 3 3 2" xfId="10783" xr:uid="{00000000-0005-0000-0000-000071530000}"/>
    <cellStyle name="Input 3 3 2 2" xfId="10784" xr:uid="{00000000-0005-0000-0000-000072530000}"/>
    <cellStyle name="Input 3 3 2 2 2" xfId="31228" xr:uid="{00000000-0005-0000-0000-000073530000}"/>
    <cellStyle name="Input 3 3 2 3" xfId="10785" xr:uid="{00000000-0005-0000-0000-000074530000}"/>
    <cellStyle name="Input 3 3 2 3 2" xfId="31229" xr:uid="{00000000-0005-0000-0000-000075530000}"/>
    <cellStyle name="Input 3 3 2 4" xfId="10786" xr:uid="{00000000-0005-0000-0000-000076530000}"/>
    <cellStyle name="Input 3 3 2 4 2" xfId="31230" xr:uid="{00000000-0005-0000-0000-000077530000}"/>
    <cellStyle name="Input 3 3 2 5" xfId="10787" xr:uid="{00000000-0005-0000-0000-000078530000}"/>
    <cellStyle name="Input 3 3 2 5 2" xfId="31231" xr:uid="{00000000-0005-0000-0000-000079530000}"/>
    <cellStyle name="Input 3 3 2 6" xfId="10788" xr:uid="{00000000-0005-0000-0000-00007A530000}"/>
    <cellStyle name="Input 3 3 2 6 2" xfId="31232" xr:uid="{00000000-0005-0000-0000-00007B530000}"/>
    <cellStyle name="Input 3 3 2 7" xfId="10789" xr:uid="{00000000-0005-0000-0000-00007C530000}"/>
    <cellStyle name="Input 3 3 2 7 2" xfId="31233" xr:uid="{00000000-0005-0000-0000-00007D530000}"/>
    <cellStyle name="Input 3 3 2 8" xfId="10790" xr:uid="{00000000-0005-0000-0000-00007E530000}"/>
    <cellStyle name="Input 3 3 2 8 2" xfId="31234" xr:uid="{00000000-0005-0000-0000-00007F530000}"/>
    <cellStyle name="Input 3 3 2 9" xfId="31227" xr:uid="{00000000-0005-0000-0000-000080530000}"/>
    <cellStyle name="Input 3 3 3" xfId="10791" xr:uid="{00000000-0005-0000-0000-000081530000}"/>
    <cellStyle name="Input 3 3 3 2" xfId="10792" xr:uid="{00000000-0005-0000-0000-000082530000}"/>
    <cellStyle name="Input 3 3 3 2 2" xfId="31236" xr:uid="{00000000-0005-0000-0000-000083530000}"/>
    <cellStyle name="Input 3 3 3 3" xfId="10793" xr:uid="{00000000-0005-0000-0000-000084530000}"/>
    <cellStyle name="Input 3 3 3 3 2" xfId="31237" xr:uid="{00000000-0005-0000-0000-000085530000}"/>
    <cellStyle name="Input 3 3 3 4" xfId="10794" xr:uid="{00000000-0005-0000-0000-000086530000}"/>
    <cellStyle name="Input 3 3 3 4 2" xfId="31238" xr:uid="{00000000-0005-0000-0000-000087530000}"/>
    <cellStyle name="Input 3 3 3 5" xfId="10795" xr:uid="{00000000-0005-0000-0000-000088530000}"/>
    <cellStyle name="Input 3 3 3 5 2" xfId="31239" xr:uid="{00000000-0005-0000-0000-000089530000}"/>
    <cellStyle name="Input 3 3 3 6" xfId="10796" xr:uid="{00000000-0005-0000-0000-00008A530000}"/>
    <cellStyle name="Input 3 3 3 6 2" xfId="31240" xr:uid="{00000000-0005-0000-0000-00008B530000}"/>
    <cellStyle name="Input 3 3 3 7" xfId="10797" xr:uid="{00000000-0005-0000-0000-00008C530000}"/>
    <cellStyle name="Input 3 3 3 7 2" xfId="31241" xr:uid="{00000000-0005-0000-0000-00008D530000}"/>
    <cellStyle name="Input 3 3 3 8" xfId="31235" xr:uid="{00000000-0005-0000-0000-00008E530000}"/>
    <cellStyle name="Input 3 3 4" xfId="10798" xr:uid="{00000000-0005-0000-0000-00008F530000}"/>
    <cellStyle name="Input 3 3 4 2" xfId="10799" xr:uid="{00000000-0005-0000-0000-000090530000}"/>
    <cellStyle name="Input 3 3 4 2 2" xfId="31243" xr:uid="{00000000-0005-0000-0000-000091530000}"/>
    <cellStyle name="Input 3 3 4 3" xfId="31242" xr:uid="{00000000-0005-0000-0000-000092530000}"/>
    <cellStyle name="Input 3 3 5" xfId="10800" xr:uid="{00000000-0005-0000-0000-000093530000}"/>
    <cellStyle name="Input 3 3 5 2" xfId="31244" xr:uid="{00000000-0005-0000-0000-000094530000}"/>
    <cellStyle name="Input 3 3 6" xfId="10801" xr:uid="{00000000-0005-0000-0000-000095530000}"/>
    <cellStyle name="Input 3 3 6 2" xfId="31245" xr:uid="{00000000-0005-0000-0000-000096530000}"/>
    <cellStyle name="Input 3 3 7" xfId="10802" xr:uid="{00000000-0005-0000-0000-000097530000}"/>
    <cellStyle name="Input 3 3 7 2" xfId="31246" xr:uid="{00000000-0005-0000-0000-000098530000}"/>
    <cellStyle name="Input 3 3 8" xfId="10803" xr:uid="{00000000-0005-0000-0000-000099530000}"/>
    <cellStyle name="Input 3 3 8 2" xfId="31247" xr:uid="{00000000-0005-0000-0000-00009A530000}"/>
    <cellStyle name="Input 3 3 9" xfId="10804" xr:uid="{00000000-0005-0000-0000-00009B530000}"/>
    <cellStyle name="Input 3 3 9 2" xfId="31248" xr:uid="{00000000-0005-0000-0000-00009C530000}"/>
    <cellStyle name="Input 3 4" xfId="10805" xr:uid="{00000000-0005-0000-0000-00009D530000}"/>
    <cellStyle name="Input 3 4 10" xfId="10806" xr:uid="{00000000-0005-0000-0000-00009E530000}"/>
    <cellStyle name="Input 3 4 10 2" xfId="31250" xr:uid="{00000000-0005-0000-0000-00009F530000}"/>
    <cellStyle name="Input 3 4 11" xfId="31249" xr:uid="{00000000-0005-0000-0000-0000A0530000}"/>
    <cellStyle name="Input 3 4 2" xfId="10807" xr:uid="{00000000-0005-0000-0000-0000A1530000}"/>
    <cellStyle name="Input 3 4 2 2" xfId="10808" xr:uid="{00000000-0005-0000-0000-0000A2530000}"/>
    <cellStyle name="Input 3 4 2 2 2" xfId="31252" xr:uid="{00000000-0005-0000-0000-0000A3530000}"/>
    <cellStyle name="Input 3 4 2 3" xfId="10809" xr:uid="{00000000-0005-0000-0000-0000A4530000}"/>
    <cellStyle name="Input 3 4 2 3 2" xfId="31253" xr:uid="{00000000-0005-0000-0000-0000A5530000}"/>
    <cellStyle name="Input 3 4 2 4" xfId="10810" xr:uid="{00000000-0005-0000-0000-0000A6530000}"/>
    <cellStyle name="Input 3 4 2 4 2" xfId="31254" xr:uid="{00000000-0005-0000-0000-0000A7530000}"/>
    <cellStyle name="Input 3 4 2 5" xfId="10811" xr:uid="{00000000-0005-0000-0000-0000A8530000}"/>
    <cellStyle name="Input 3 4 2 5 2" xfId="31255" xr:uid="{00000000-0005-0000-0000-0000A9530000}"/>
    <cellStyle name="Input 3 4 2 6" xfId="10812" xr:uid="{00000000-0005-0000-0000-0000AA530000}"/>
    <cellStyle name="Input 3 4 2 6 2" xfId="31256" xr:uid="{00000000-0005-0000-0000-0000AB530000}"/>
    <cellStyle name="Input 3 4 2 7" xfId="10813" xr:uid="{00000000-0005-0000-0000-0000AC530000}"/>
    <cellStyle name="Input 3 4 2 7 2" xfId="31257" xr:uid="{00000000-0005-0000-0000-0000AD530000}"/>
    <cellStyle name="Input 3 4 2 8" xfId="10814" xr:uid="{00000000-0005-0000-0000-0000AE530000}"/>
    <cellStyle name="Input 3 4 2 8 2" xfId="31258" xr:uid="{00000000-0005-0000-0000-0000AF530000}"/>
    <cellStyle name="Input 3 4 2 9" xfId="31251" xr:uid="{00000000-0005-0000-0000-0000B0530000}"/>
    <cellStyle name="Input 3 4 3" xfId="10815" xr:uid="{00000000-0005-0000-0000-0000B1530000}"/>
    <cellStyle name="Input 3 4 3 2" xfId="10816" xr:uid="{00000000-0005-0000-0000-0000B2530000}"/>
    <cellStyle name="Input 3 4 3 2 2" xfId="31260" xr:uid="{00000000-0005-0000-0000-0000B3530000}"/>
    <cellStyle name="Input 3 4 3 3" xfId="10817" xr:uid="{00000000-0005-0000-0000-0000B4530000}"/>
    <cellStyle name="Input 3 4 3 3 2" xfId="31261" xr:uid="{00000000-0005-0000-0000-0000B5530000}"/>
    <cellStyle name="Input 3 4 3 4" xfId="10818" xr:uid="{00000000-0005-0000-0000-0000B6530000}"/>
    <cellStyle name="Input 3 4 3 4 2" xfId="31262" xr:uid="{00000000-0005-0000-0000-0000B7530000}"/>
    <cellStyle name="Input 3 4 3 5" xfId="10819" xr:uid="{00000000-0005-0000-0000-0000B8530000}"/>
    <cellStyle name="Input 3 4 3 5 2" xfId="31263" xr:uid="{00000000-0005-0000-0000-0000B9530000}"/>
    <cellStyle name="Input 3 4 3 6" xfId="10820" xr:uid="{00000000-0005-0000-0000-0000BA530000}"/>
    <cellStyle name="Input 3 4 3 6 2" xfId="31264" xr:uid="{00000000-0005-0000-0000-0000BB530000}"/>
    <cellStyle name="Input 3 4 3 7" xfId="10821" xr:uid="{00000000-0005-0000-0000-0000BC530000}"/>
    <cellStyle name="Input 3 4 3 7 2" xfId="31265" xr:uid="{00000000-0005-0000-0000-0000BD530000}"/>
    <cellStyle name="Input 3 4 3 8" xfId="31259" xr:uid="{00000000-0005-0000-0000-0000BE530000}"/>
    <cellStyle name="Input 3 4 4" xfId="10822" xr:uid="{00000000-0005-0000-0000-0000BF530000}"/>
    <cellStyle name="Input 3 4 4 2" xfId="10823" xr:uid="{00000000-0005-0000-0000-0000C0530000}"/>
    <cellStyle name="Input 3 4 4 2 2" xfId="31267" xr:uid="{00000000-0005-0000-0000-0000C1530000}"/>
    <cellStyle name="Input 3 4 4 3" xfId="31266" xr:uid="{00000000-0005-0000-0000-0000C2530000}"/>
    <cellStyle name="Input 3 4 5" xfId="10824" xr:uid="{00000000-0005-0000-0000-0000C3530000}"/>
    <cellStyle name="Input 3 4 5 2" xfId="31268" xr:uid="{00000000-0005-0000-0000-0000C4530000}"/>
    <cellStyle name="Input 3 4 6" xfId="10825" xr:uid="{00000000-0005-0000-0000-0000C5530000}"/>
    <cellStyle name="Input 3 4 6 2" xfId="31269" xr:uid="{00000000-0005-0000-0000-0000C6530000}"/>
    <cellStyle name="Input 3 4 7" xfId="10826" xr:uid="{00000000-0005-0000-0000-0000C7530000}"/>
    <cellStyle name="Input 3 4 7 2" xfId="31270" xr:uid="{00000000-0005-0000-0000-0000C8530000}"/>
    <cellStyle name="Input 3 4 8" xfId="10827" xr:uid="{00000000-0005-0000-0000-0000C9530000}"/>
    <cellStyle name="Input 3 4 8 2" xfId="31271" xr:uid="{00000000-0005-0000-0000-0000CA530000}"/>
    <cellStyle name="Input 3 4 9" xfId="10828" xr:uid="{00000000-0005-0000-0000-0000CB530000}"/>
    <cellStyle name="Input 3 4 9 2" xfId="31272" xr:uid="{00000000-0005-0000-0000-0000CC530000}"/>
    <cellStyle name="Input 3 5" xfId="10829" xr:uid="{00000000-0005-0000-0000-0000CD530000}"/>
    <cellStyle name="Input 3 5 2" xfId="10830" xr:uid="{00000000-0005-0000-0000-0000CE530000}"/>
    <cellStyle name="Input 3 5 2 2" xfId="31274" xr:uid="{00000000-0005-0000-0000-0000CF530000}"/>
    <cellStyle name="Input 3 5 3" xfId="10831" xr:uid="{00000000-0005-0000-0000-0000D0530000}"/>
    <cellStyle name="Input 3 5 3 2" xfId="31275" xr:uid="{00000000-0005-0000-0000-0000D1530000}"/>
    <cellStyle name="Input 3 5 4" xfId="10832" xr:uid="{00000000-0005-0000-0000-0000D2530000}"/>
    <cellStyle name="Input 3 5 4 2" xfId="31276" xr:uid="{00000000-0005-0000-0000-0000D3530000}"/>
    <cellStyle name="Input 3 5 5" xfId="10833" xr:uid="{00000000-0005-0000-0000-0000D4530000}"/>
    <cellStyle name="Input 3 5 5 2" xfId="31277" xr:uid="{00000000-0005-0000-0000-0000D5530000}"/>
    <cellStyle name="Input 3 5 6" xfId="10834" xr:uid="{00000000-0005-0000-0000-0000D6530000}"/>
    <cellStyle name="Input 3 5 6 2" xfId="31278" xr:uid="{00000000-0005-0000-0000-0000D7530000}"/>
    <cellStyle name="Input 3 5 7" xfId="10835" xr:uid="{00000000-0005-0000-0000-0000D8530000}"/>
    <cellStyle name="Input 3 5 7 2" xfId="31279" xr:uid="{00000000-0005-0000-0000-0000D9530000}"/>
    <cellStyle name="Input 3 5 8" xfId="10836" xr:uid="{00000000-0005-0000-0000-0000DA530000}"/>
    <cellStyle name="Input 3 5 8 2" xfId="31280" xr:uid="{00000000-0005-0000-0000-0000DB530000}"/>
    <cellStyle name="Input 3 5 9" xfId="31273" xr:uid="{00000000-0005-0000-0000-0000DC530000}"/>
    <cellStyle name="Input 3 6" xfId="10837" xr:uid="{00000000-0005-0000-0000-0000DD530000}"/>
    <cellStyle name="Input 3 6 2" xfId="10838" xr:uid="{00000000-0005-0000-0000-0000DE530000}"/>
    <cellStyle name="Input 3 6 2 2" xfId="31282" xr:uid="{00000000-0005-0000-0000-0000DF530000}"/>
    <cellStyle name="Input 3 6 3" xfId="10839" xr:uid="{00000000-0005-0000-0000-0000E0530000}"/>
    <cellStyle name="Input 3 6 3 2" xfId="31283" xr:uid="{00000000-0005-0000-0000-0000E1530000}"/>
    <cellStyle name="Input 3 6 4" xfId="10840" xr:uid="{00000000-0005-0000-0000-0000E2530000}"/>
    <cellStyle name="Input 3 6 4 2" xfId="31284" xr:uid="{00000000-0005-0000-0000-0000E3530000}"/>
    <cellStyle name="Input 3 6 5" xfId="10841" xr:uid="{00000000-0005-0000-0000-0000E4530000}"/>
    <cellStyle name="Input 3 6 5 2" xfId="31285" xr:uid="{00000000-0005-0000-0000-0000E5530000}"/>
    <cellStyle name="Input 3 6 6" xfId="10842" xr:uid="{00000000-0005-0000-0000-0000E6530000}"/>
    <cellStyle name="Input 3 6 6 2" xfId="31286" xr:uid="{00000000-0005-0000-0000-0000E7530000}"/>
    <cellStyle name="Input 3 6 7" xfId="10843" xr:uid="{00000000-0005-0000-0000-0000E8530000}"/>
    <cellStyle name="Input 3 6 7 2" xfId="31287" xr:uid="{00000000-0005-0000-0000-0000E9530000}"/>
    <cellStyle name="Input 3 6 8" xfId="31281" xr:uid="{00000000-0005-0000-0000-0000EA530000}"/>
    <cellStyle name="Input 3 7" xfId="10844" xr:uid="{00000000-0005-0000-0000-0000EB530000}"/>
    <cellStyle name="Input 3 7 2" xfId="10845" xr:uid="{00000000-0005-0000-0000-0000EC530000}"/>
    <cellStyle name="Input 3 7 2 2" xfId="31289" xr:uid="{00000000-0005-0000-0000-0000ED530000}"/>
    <cellStyle name="Input 3 7 3" xfId="31288" xr:uid="{00000000-0005-0000-0000-0000EE530000}"/>
    <cellStyle name="Input 3 8" xfId="10846" xr:uid="{00000000-0005-0000-0000-0000EF530000}"/>
    <cellStyle name="Input 3 8 2" xfId="31290" xr:uid="{00000000-0005-0000-0000-0000F0530000}"/>
    <cellStyle name="Input 3 9" xfId="10847" xr:uid="{00000000-0005-0000-0000-0000F1530000}"/>
    <cellStyle name="Input 3 9 2" xfId="31291" xr:uid="{00000000-0005-0000-0000-0000F2530000}"/>
    <cellStyle name="Input 4" xfId="10848" xr:uid="{00000000-0005-0000-0000-0000F3530000}"/>
    <cellStyle name="Input 4 10" xfId="10849" xr:uid="{00000000-0005-0000-0000-0000F4530000}"/>
    <cellStyle name="Input 4 10 2" xfId="31292" xr:uid="{00000000-0005-0000-0000-0000F5530000}"/>
    <cellStyle name="Input 4 11" xfId="20530" xr:uid="{00000000-0005-0000-0000-0000F6530000}"/>
    <cellStyle name="Input 4 2" xfId="10850" xr:uid="{00000000-0005-0000-0000-0000F7530000}"/>
    <cellStyle name="Input 4 2 2" xfId="10851" xr:uid="{00000000-0005-0000-0000-0000F8530000}"/>
    <cellStyle name="Input 4 2 2 2" xfId="31294" xr:uid="{00000000-0005-0000-0000-0000F9530000}"/>
    <cellStyle name="Input 4 2 3" xfId="10852" xr:uid="{00000000-0005-0000-0000-0000FA530000}"/>
    <cellStyle name="Input 4 2 3 2" xfId="31295" xr:uid="{00000000-0005-0000-0000-0000FB530000}"/>
    <cellStyle name="Input 4 2 4" xfId="10853" xr:uid="{00000000-0005-0000-0000-0000FC530000}"/>
    <cellStyle name="Input 4 2 4 2" xfId="31296" xr:uid="{00000000-0005-0000-0000-0000FD530000}"/>
    <cellStyle name="Input 4 2 5" xfId="10854" xr:uid="{00000000-0005-0000-0000-0000FE530000}"/>
    <cellStyle name="Input 4 2 5 2" xfId="31297" xr:uid="{00000000-0005-0000-0000-0000FF530000}"/>
    <cellStyle name="Input 4 2 6" xfId="10855" xr:uid="{00000000-0005-0000-0000-000000540000}"/>
    <cellStyle name="Input 4 2 6 2" xfId="31298" xr:uid="{00000000-0005-0000-0000-000001540000}"/>
    <cellStyle name="Input 4 2 7" xfId="10856" xr:uid="{00000000-0005-0000-0000-000002540000}"/>
    <cellStyle name="Input 4 2 7 2" xfId="31299" xr:uid="{00000000-0005-0000-0000-000003540000}"/>
    <cellStyle name="Input 4 2 8" xfId="10857" xr:uid="{00000000-0005-0000-0000-000004540000}"/>
    <cellStyle name="Input 4 2 8 2" xfId="31300" xr:uid="{00000000-0005-0000-0000-000005540000}"/>
    <cellStyle name="Input 4 2 9" xfId="31293" xr:uid="{00000000-0005-0000-0000-000006540000}"/>
    <cellStyle name="Input 4 3" xfId="10858" xr:uid="{00000000-0005-0000-0000-000007540000}"/>
    <cellStyle name="Input 4 3 2" xfId="10859" xr:uid="{00000000-0005-0000-0000-000008540000}"/>
    <cellStyle name="Input 4 3 2 2" xfId="31302" xr:uid="{00000000-0005-0000-0000-000009540000}"/>
    <cellStyle name="Input 4 3 3" xfId="10860" xr:uid="{00000000-0005-0000-0000-00000A540000}"/>
    <cellStyle name="Input 4 3 3 2" xfId="31303" xr:uid="{00000000-0005-0000-0000-00000B540000}"/>
    <cellStyle name="Input 4 3 4" xfId="10861" xr:uid="{00000000-0005-0000-0000-00000C540000}"/>
    <cellStyle name="Input 4 3 4 2" xfId="31304" xr:uid="{00000000-0005-0000-0000-00000D540000}"/>
    <cellStyle name="Input 4 3 5" xfId="10862" xr:uid="{00000000-0005-0000-0000-00000E540000}"/>
    <cellStyle name="Input 4 3 5 2" xfId="31305" xr:uid="{00000000-0005-0000-0000-00000F540000}"/>
    <cellStyle name="Input 4 3 6" xfId="10863" xr:uid="{00000000-0005-0000-0000-000010540000}"/>
    <cellStyle name="Input 4 3 6 2" xfId="31306" xr:uid="{00000000-0005-0000-0000-000011540000}"/>
    <cellStyle name="Input 4 3 7" xfId="10864" xr:uid="{00000000-0005-0000-0000-000012540000}"/>
    <cellStyle name="Input 4 3 7 2" xfId="31307" xr:uid="{00000000-0005-0000-0000-000013540000}"/>
    <cellStyle name="Input 4 3 8" xfId="31301" xr:uid="{00000000-0005-0000-0000-000014540000}"/>
    <cellStyle name="Input 4 4" xfId="10865" xr:uid="{00000000-0005-0000-0000-000015540000}"/>
    <cellStyle name="Input 4 4 2" xfId="10866" xr:uid="{00000000-0005-0000-0000-000016540000}"/>
    <cellStyle name="Input 4 4 2 2" xfId="31309" xr:uid="{00000000-0005-0000-0000-000017540000}"/>
    <cellStyle name="Input 4 4 3" xfId="31308" xr:uid="{00000000-0005-0000-0000-000018540000}"/>
    <cellStyle name="Input 4 5" xfId="10867" xr:uid="{00000000-0005-0000-0000-000019540000}"/>
    <cellStyle name="Input 4 5 2" xfId="31310" xr:uid="{00000000-0005-0000-0000-00001A540000}"/>
    <cellStyle name="Input 4 6" xfId="10868" xr:uid="{00000000-0005-0000-0000-00001B540000}"/>
    <cellStyle name="Input 4 6 2" xfId="31311" xr:uid="{00000000-0005-0000-0000-00001C540000}"/>
    <cellStyle name="Input 4 7" xfId="10869" xr:uid="{00000000-0005-0000-0000-00001D540000}"/>
    <cellStyle name="Input 4 7 2" xfId="31312" xr:uid="{00000000-0005-0000-0000-00001E540000}"/>
    <cellStyle name="Input 4 8" xfId="10870" xr:uid="{00000000-0005-0000-0000-00001F540000}"/>
    <cellStyle name="Input 4 8 2" xfId="31313" xr:uid="{00000000-0005-0000-0000-000020540000}"/>
    <cellStyle name="Input 4 9" xfId="10871" xr:uid="{00000000-0005-0000-0000-000021540000}"/>
    <cellStyle name="Input 4 9 2" xfId="31314" xr:uid="{00000000-0005-0000-0000-000022540000}"/>
    <cellStyle name="Input 5" xfId="10872" xr:uid="{00000000-0005-0000-0000-000023540000}"/>
    <cellStyle name="Input 5 10" xfId="10873" xr:uid="{00000000-0005-0000-0000-000024540000}"/>
    <cellStyle name="Input 5 10 2" xfId="31315" xr:uid="{00000000-0005-0000-0000-000025540000}"/>
    <cellStyle name="Input 5 11" xfId="20531" xr:uid="{00000000-0005-0000-0000-000026540000}"/>
    <cellStyle name="Input 5 2" xfId="10874" xr:uid="{00000000-0005-0000-0000-000027540000}"/>
    <cellStyle name="Input 5 2 2" xfId="10875" xr:uid="{00000000-0005-0000-0000-000028540000}"/>
    <cellStyle name="Input 5 2 2 2" xfId="31317" xr:uid="{00000000-0005-0000-0000-000029540000}"/>
    <cellStyle name="Input 5 2 3" xfId="10876" xr:uid="{00000000-0005-0000-0000-00002A540000}"/>
    <cellStyle name="Input 5 2 3 2" xfId="31318" xr:uid="{00000000-0005-0000-0000-00002B540000}"/>
    <cellStyle name="Input 5 2 4" xfId="10877" xr:uid="{00000000-0005-0000-0000-00002C540000}"/>
    <cellStyle name="Input 5 2 4 2" xfId="31319" xr:uid="{00000000-0005-0000-0000-00002D540000}"/>
    <cellStyle name="Input 5 2 5" xfId="10878" xr:uid="{00000000-0005-0000-0000-00002E540000}"/>
    <cellStyle name="Input 5 2 5 2" xfId="31320" xr:uid="{00000000-0005-0000-0000-00002F540000}"/>
    <cellStyle name="Input 5 2 6" xfId="10879" xr:uid="{00000000-0005-0000-0000-000030540000}"/>
    <cellStyle name="Input 5 2 6 2" xfId="31321" xr:uid="{00000000-0005-0000-0000-000031540000}"/>
    <cellStyle name="Input 5 2 7" xfId="10880" xr:uid="{00000000-0005-0000-0000-000032540000}"/>
    <cellStyle name="Input 5 2 7 2" xfId="31322" xr:uid="{00000000-0005-0000-0000-000033540000}"/>
    <cellStyle name="Input 5 2 8" xfId="10881" xr:uid="{00000000-0005-0000-0000-000034540000}"/>
    <cellStyle name="Input 5 2 8 2" xfId="31323" xr:uid="{00000000-0005-0000-0000-000035540000}"/>
    <cellStyle name="Input 5 2 9" xfId="31316" xr:uid="{00000000-0005-0000-0000-000036540000}"/>
    <cellStyle name="Input 5 3" xfId="10882" xr:uid="{00000000-0005-0000-0000-000037540000}"/>
    <cellStyle name="Input 5 3 2" xfId="10883" xr:uid="{00000000-0005-0000-0000-000038540000}"/>
    <cellStyle name="Input 5 3 2 2" xfId="31325" xr:uid="{00000000-0005-0000-0000-000039540000}"/>
    <cellStyle name="Input 5 3 3" xfId="10884" xr:uid="{00000000-0005-0000-0000-00003A540000}"/>
    <cellStyle name="Input 5 3 3 2" xfId="31326" xr:uid="{00000000-0005-0000-0000-00003B540000}"/>
    <cellStyle name="Input 5 3 4" xfId="10885" xr:uid="{00000000-0005-0000-0000-00003C540000}"/>
    <cellStyle name="Input 5 3 4 2" xfId="31327" xr:uid="{00000000-0005-0000-0000-00003D540000}"/>
    <cellStyle name="Input 5 3 5" xfId="10886" xr:uid="{00000000-0005-0000-0000-00003E540000}"/>
    <cellStyle name="Input 5 3 5 2" xfId="31328" xr:uid="{00000000-0005-0000-0000-00003F540000}"/>
    <cellStyle name="Input 5 3 6" xfId="10887" xr:uid="{00000000-0005-0000-0000-000040540000}"/>
    <cellStyle name="Input 5 3 6 2" xfId="31329" xr:uid="{00000000-0005-0000-0000-000041540000}"/>
    <cellStyle name="Input 5 3 7" xfId="10888" xr:uid="{00000000-0005-0000-0000-000042540000}"/>
    <cellStyle name="Input 5 3 7 2" xfId="31330" xr:uid="{00000000-0005-0000-0000-000043540000}"/>
    <cellStyle name="Input 5 3 8" xfId="31324" xr:uid="{00000000-0005-0000-0000-000044540000}"/>
    <cellStyle name="Input 5 4" xfId="10889" xr:uid="{00000000-0005-0000-0000-000045540000}"/>
    <cellStyle name="Input 5 4 2" xfId="10890" xr:uid="{00000000-0005-0000-0000-000046540000}"/>
    <cellStyle name="Input 5 4 2 2" xfId="31332" xr:uid="{00000000-0005-0000-0000-000047540000}"/>
    <cellStyle name="Input 5 4 3" xfId="31331" xr:uid="{00000000-0005-0000-0000-000048540000}"/>
    <cellStyle name="Input 5 5" xfId="10891" xr:uid="{00000000-0005-0000-0000-000049540000}"/>
    <cellStyle name="Input 5 5 2" xfId="31333" xr:uid="{00000000-0005-0000-0000-00004A540000}"/>
    <cellStyle name="Input 5 6" xfId="10892" xr:uid="{00000000-0005-0000-0000-00004B540000}"/>
    <cellStyle name="Input 5 6 2" xfId="31334" xr:uid="{00000000-0005-0000-0000-00004C540000}"/>
    <cellStyle name="Input 5 7" xfId="10893" xr:uid="{00000000-0005-0000-0000-00004D540000}"/>
    <cellStyle name="Input 5 7 2" xfId="31335" xr:uid="{00000000-0005-0000-0000-00004E540000}"/>
    <cellStyle name="Input 5 8" xfId="10894" xr:uid="{00000000-0005-0000-0000-00004F540000}"/>
    <cellStyle name="Input 5 8 2" xfId="31336" xr:uid="{00000000-0005-0000-0000-000050540000}"/>
    <cellStyle name="Input 5 9" xfId="10895" xr:uid="{00000000-0005-0000-0000-000051540000}"/>
    <cellStyle name="Input 5 9 2" xfId="31337" xr:uid="{00000000-0005-0000-0000-000052540000}"/>
    <cellStyle name="Input 6" xfId="10896" xr:uid="{00000000-0005-0000-0000-000053540000}"/>
    <cellStyle name="Input 6 10" xfId="10897" xr:uid="{00000000-0005-0000-0000-000054540000}"/>
    <cellStyle name="Input 6 10 2" xfId="31338" xr:uid="{00000000-0005-0000-0000-000055540000}"/>
    <cellStyle name="Input 6 11" xfId="20532" xr:uid="{00000000-0005-0000-0000-000056540000}"/>
    <cellStyle name="Input 6 2" xfId="10898" xr:uid="{00000000-0005-0000-0000-000057540000}"/>
    <cellStyle name="Input 6 2 2" xfId="10899" xr:uid="{00000000-0005-0000-0000-000058540000}"/>
    <cellStyle name="Input 6 2 2 2" xfId="31340" xr:uid="{00000000-0005-0000-0000-000059540000}"/>
    <cellStyle name="Input 6 2 3" xfId="10900" xr:uid="{00000000-0005-0000-0000-00005A540000}"/>
    <cellStyle name="Input 6 2 3 2" xfId="31341" xr:uid="{00000000-0005-0000-0000-00005B540000}"/>
    <cellStyle name="Input 6 2 4" xfId="10901" xr:uid="{00000000-0005-0000-0000-00005C540000}"/>
    <cellStyle name="Input 6 2 4 2" xfId="31342" xr:uid="{00000000-0005-0000-0000-00005D540000}"/>
    <cellStyle name="Input 6 2 5" xfId="10902" xr:uid="{00000000-0005-0000-0000-00005E540000}"/>
    <cellStyle name="Input 6 2 5 2" xfId="31343" xr:uid="{00000000-0005-0000-0000-00005F540000}"/>
    <cellStyle name="Input 6 2 6" xfId="10903" xr:uid="{00000000-0005-0000-0000-000060540000}"/>
    <cellStyle name="Input 6 2 6 2" xfId="31344" xr:uid="{00000000-0005-0000-0000-000061540000}"/>
    <cellStyle name="Input 6 2 7" xfId="10904" xr:uid="{00000000-0005-0000-0000-000062540000}"/>
    <cellStyle name="Input 6 2 7 2" xfId="31345" xr:uid="{00000000-0005-0000-0000-000063540000}"/>
    <cellStyle name="Input 6 2 8" xfId="10905" xr:uid="{00000000-0005-0000-0000-000064540000}"/>
    <cellStyle name="Input 6 2 8 2" xfId="31346" xr:uid="{00000000-0005-0000-0000-000065540000}"/>
    <cellStyle name="Input 6 2 9" xfId="31339" xr:uid="{00000000-0005-0000-0000-000066540000}"/>
    <cellStyle name="Input 6 3" xfId="10906" xr:uid="{00000000-0005-0000-0000-000067540000}"/>
    <cellStyle name="Input 6 3 2" xfId="10907" xr:uid="{00000000-0005-0000-0000-000068540000}"/>
    <cellStyle name="Input 6 3 2 2" xfId="31348" xr:uid="{00000000-0005-0000-0000-000069540000}"/>
    <cellStyle name="Input 6 3 3" xfId="10908" xr:uid="{00000000-0005-0000-0000-00006A540000}"/>
    <cellStyle name="Input 6 3 3 2" xfId="31349" xr:uid="{00000000-0005-0000-0000-00006B540000}"/>
    <cellStyle name="Input 6 3 4" xfId="10909" xr:uid="{00000000-0005-0000-0000-00006C540000}"/>
    <cellStyle name="Input 6 3 4 2" xfId="31350" xr:uid="{00000000-0005-0000-0000-00006D540000}"/>
    <cellStyle name="Input 6 3 5" xfId="10910" xr:uid="{00000000-0005-0000-0000-00006E540000}"/>
    <cellStyle name="Input 6 3 5 2" xfId="31351" xr:uid="{00000000-0005-0000-0000-00006F540000}"/>
    <cellStyle name="Input 6 3 6" xfId="10911" xr:uid="{00000000-0005-0000-0000-000070540000}"/>
    <cellStyle name="Input 6 3 6 2" xfId="31352" xr:uid="{00000000-0005-0000-0000-000071540000}"/>
    <cellStyle name="Input 6 3 7" xfId="10912" xr:uid="{00000000-0005-0000-0000-000072540000}"/>
    <cellStyle name="Input 6 3 7 2" xfId="31353" xr:uid="{00000000-0005-0000-0000-000073540000}"/>
    <cellStyle name="Input 6 3 8" xfId="31347" xr:uid="{00000000-0005-0000-0000-000074540000}"/>
    <cellStyle name="Input 6 4" xfId="10913" xr:uid="{00000000-0005-0000-0000-000075540000}"/>
    <cellStyle name="Input 6 4 2" xfId="10914" xr:uid="{00000000-0005-0000-0000-000076540000}"/>
    <cellStyle name="Input 6 4 2 2" xfId="31355" xr:uid="{00000000-0005-0000-0000-000077540000}"/>
    <cellStyle name="Input 6 4 3" xfId="31354" xr:uid="{00000000-0005-0000-0000-000078540000}"/>
    <cellStyle name="Input 6 5" xfId="10915" xr:uid="{00000000-0005-0000-0000-000079540000}"/>
    <cellStyle name="Input 6 5 2" xfId="31356" xr:uid="{00000000-0005-0000-0000-00007A540000}"/>
    <cellStyle name="Input 6 6" xfId="10916" xr:uid="{00000000-0005-0000-0000-00007B540000}"/>
    <cellStyle name="Input 6 6 2" xfId="31357" xr:uid="{00000000-0005-0000-0000-00007C540000}"/>
    <cellStyle name="Input 6 7" xfId="10917" xr:uid="{00000000-0005-0000-0000-00007D540000}"/>
    <cellStyle name="Input 6 7 2" xfId="31358" xr:uid="{00000000-0005-0000-0000-00007E540000}"/>
    <cellStyle name="Input 6 8" xfId="10918" xr:uid="{00000000-0005-0000-0000-00007F540000}"/>
    <cellStyle name="Input 6 8 2" xfId="31359" xr:uid="{00000000-0005-0000-0000-000080540000}"/>
    <cellStyle name="Input 6 9" xfId="10919" xr:uid="{00000000-0005-0000-0000-000081540000}"/>
    <cellStyle name="Input 6 9 2" xfId="31360" xr:uid="{00000000-0005-0000-0000-000082540000}"/>
    <cellStyle name="Input 7" xfId="10920" xr:uid="{00000000-0005-0000-0000-000083540000}"/>
    <cellStyle name="Input 7 10" xfId="10921" xr:uid="{00000000-0005-0000-0000-000084540000}"/>
    <cellStyle name="Input 7 10 2" xfId="31362" xr:uid="{00000000-0005-0000-0000-000085540000}"/>
    <cellStyle name="Input 7 11" xfId="31361" xr:uid="{00000000-0005-0000-0000-000086540000}"/>
    <cellStyle name="Input 7 2" xfId="10922" xr:uid="{00000000-0005-0000-0000-000087540000}"/>
    <cellStyle name="Input 7 2 2" xfId="10923" xr:uid="{00000000-0005-0000-0000-000088540000}"/>
    <cellStyle name="Input 7 2 2 2" xfId="31364" xr:uid="{00000000-0005-0000-0000-000089540000}"/>
    <cellStyle name="Input 7 2 3" xfId="10924" xr:uid="{00000000-0005-0000-0000-00008A540000}"/>
    <cellStyle name="Input 7 2 3 2" xfId="31365" xr:uid="{00000000-0005-0000-0000-00008B540000}"/>
    <cellStyle name="Input 7 2 4" xfId="10925" xr:uid="{00000000-0005-0000-0000-00008C540000}"/>
    <cellStyle name="Input 7 2 4 2" xfId="31366" xr:uid="{00000000-0005-0000-0000-00008D540000}"/>
    <cellStyle name="Input 7 2 5" xfId="10926" xr:uid="{00000000-0005-0000-0000-00008E540000}"/>
    <cellStyle name="Input 7 2 5 2" xfId="31367" xr:uid="{00000000-0005-0000-0000-00008F540000}"/>
    <cellStyle name="Input 7 2 6" xfId="10927" xr:uid="{00000000-0005-0000-0000-000090540000}"/>
    <cellStyle name="Input 7 2 6 2" xfId="31368" xr:uid="{00000000-0005-0000-0000-000091540000}"/>
    <cellStyle name="Input 7 2 7" xfId="10928" xr:uid="{00000000-0005-0000-0000-000092540000}"/>
    <cellStyle name="Input 7 2 7 2" xfId="31369" xr:uid="{00000000-0005-0000-0000-000093540000}"/>
    <cellStyle name="Input 7 2 8" xfId="10929" xr:uid="{00000000-0005-0000-0000-000094540000}"/>
    <cellStyle name="Input 7 2 8 2" xfId="31370" xr:uid="{00000000-0005-0000-0000-000095540000}"/>
    <cellStyle name="Input 7 2 9" xfId="31363" xr:uid="{00000000-0005-0000-0000-000096540000}"/>
    <cellStyle name="Input 7 3" xfId="10930" xr:uid="{00000000-0005-0000-0000-000097540000}"/>
    <cellStyle name="Input 7 3 2" xfId="10931" xr:uid="{00000000-0005-0000-0000-000098540000}"/>
    <cellStyle name="Input 7 3 2 2" xfId="31372" xr:uid="{00000000-0005-0000-0000-000099540000}"/>
    <cellStyle name="Input 7 3 3" xfId="10932" xr:uid="{00000000-0005-0000-0000-00009A540000}"/>
    <cellStyle name="Input 7 3 3 2" xfId="31373" xr:uid="{00000000-0005-0000-0000-00009B540000}"/>
    <cellStyle name="Input 7 3 4" xfId="10933" xr:uid="{00000000-0005-0000-0000-00009C540000}"/>
    <cellStyle name="Input 7 3 4 2" xfId="31374" xr:uid="{00000000-0005-0000-0000-00009D540000}"/>
    <cellStyle name="Input 7 3 5" xfId="10934" xr:uid="{00000000-0005-0000-0000-00009E540000}"/>
    <cellStyle name="Input 7 3 5 2" xfId="31375" xr:uid="{00000000-0005-0000-0000-00009F540000}"/>
    <cellStyle name="Input 7 3 6" xfId="10935" xr:uid="{00000000-0005-0000-0000-0000A0540000}"/>
    <cellStyle name="Input 7 3 6 2" xfId="31376" xr:uid="{00000000-0005-0000-0000-0000A1540000}"/>
    <cellStyle name="Input 7 3 7" xfId="10936" xr:uid="{00000000-0005-0000-0000-0000A2540000}"/>
    <cellStyle name="Input 7 3 7 2" xfId="31377" xr:uid="{00000000-0005-0000-0000-0000A3540000}"/>
    <cellStyle name="Input 7 3 8" xfId="31371" xr:uid="{00000000-0005-0000-0000-0000A4540000}"/>
    <cellStyle name="Input 7 4" xfId="10937" xr:uid="{00000000-0005-0000-0000-0000A5540000}"/>
    <cellStyle name="Input 7 4 2" xfId="10938" xr:uid="{00000000-0005-0000-0000-0000A6540000}"/>
    <cellStyle name="Input 7 4 2 2" xfId="31379" xr:uid="{00000000-0005-0000-0000-0000A7540000}"/>
    <cellStyle name="Input 7 4 3" xfId="31378" xr:uid="{00000000-0005-0000-0000-0000A8540000}"/>
    <cellStyle name="Input 7 5" xfId="10939" xr:uid="{00000000-0005-0000-0000-0000A9540000}"/>
    <cellStyle name="Input 7 5 2" xfId="31380" xr:uid="{00000000-0005-0000-0000-0000AA540000}"/>
    <cellStyle name="Input 7 6" xfId="10940" xr:uid="{00000000-0005-0000-0000-0000AB540000}"/>
    <cellStyle name="Input 7 6 2" xfId="31381" xr:uid="{00000000-0005-0000-0000-0000AC540000}"/>
    <cellStyle name="Input 7 7" xfId="10941" xr:uid="{00000000-0005-0000-0000-0000AD540000}"/>
    <cellStyle name="Input 7 7 2" xfId="31382" xr:uid="{00000000-0005-0000-0000-0000AE540000}"/>
    <cellStyle name="Input 7 8" xfId="10942" xr:uid="{00000000-0005-0000-0000-0000AF540000}"/>
    <cellStyle name="Input 7 8 2" xfId="31383" xr:uid="{00000000-0005-0000-0000-0000B0540000}"/>
    <cellStyle name="Input 7 9" xfId="10943" xr:uid="{00000000-0005-0000-0000-0000B1540000}"/>
    <cellStyle name="Input 7 9 2" xfId="31384" xr:uid="{00000000-0005-0000-0000-0000B2540000}"/>
    <cellStyle name="Input 8" xfId="10944" xr:uid="{00000000-0005-0000-0000-0000B3540000}"/>
    <cellStyle name="Input 8 10" xfId="10945" xr:uid="{00000000-0005-0000-0000-0000B4540000}"/>
    <cellStyle name="Input 8 10 2" xfId="31386" xr:uid="{00000000-0005-0000-0000-0000B5540000}"/>
    <cellStyle name="Input 8 11" xfId="31385" xr:uid="{00000000-0005-0000-0000-0000B6540000}"/>
    <cellStyle name="Input 8 2" xfId="10946" xr:uid="{00000000-0005-0000-0000-0000B7540000}"/>
    <cellStyle name="Input 8 2 2" xfId="10947" xr:uid="{00000000-0005-0000-0000-0000B8540000}"/>
    <cellStyle name="Input 8 2 2 2" xfId="31388" xr:uid="{00000000-0005-0000-0000-0000B9540000}"/>
    <cellStyle name="Input 8 2 3" xfId="10948" xr:uid="{00000000-0005-0000-0000-0000BA540000}"/>
    <cellStyle name="Input 8 2 3 2" xfId="31389" xr:uid="{00000000-0005-0000-0000-0000BB540000}"/>
    <cellStyle name="Input 8 2 4" xfId="10949" xr:uid="{00000000-0005-0000-0000-0000BC540000}"/>
    <cellStyle name="Input 8 2 4 2" xfId="31390" xr:uid="{00000000-0005-0000-0000-0000BD540000}"/>
    <cellStyle name="Input 8 2 5" xfId="10950" xr:uid="{00000000-0005-0000-0000-0000BE540000}"/>
    <cellStyle name="Input 8 2 5 2" xfId="31391" xr:uid="{00000000-0005-0000-0000-0000BF540000}"/>
    <cellStyle name="Input 8 2 6" xfId="10951" xr:uid="{00000000-0005-0000-0000-0000C0540000}"/>
    <cellStyle name="Input 8 2 6 2" xfId="31392" xr:uid="{00000000-0005-0000-0000-0000C1540000}"/>
    <cellStyle name="Input 8 2 7" xfId="10952" xr:uid="{00000000-0005-0000-0000-0000C2540000}"/>
    <cellStyle name="Input 8 2 7 2" xfId="31393" xr:uid="{00000000-0005-0000-0000-0000C3540000}"/>
    <cellStyle name="Input 8 2 8" xfId="10953" xr:uid="{00000000-0005-0000-0000-0000C4540000}"/>
    <cellStyle name="Input 8 2 8 2" xfId="31394" xr:uid="{00000000-0005-0000-0000-0000C5540000}"/>
    <cellStyle name="Input 8 2 9" xfId="31387" xr:uid="{00000000-0005-0000-0000-0000C6540000}"/>
    <cellStyle name="Input 8 3" xfId="10954" xr:uid="{00000000-0005-0000-0000-0000C7540000}"/>
    <cellStyle name="Input 8 3 2" xfId="10955" xr:uid="{00000000-0005-0000-0000-0000C8540000}"/>
    <cellStyle name="Input 8 3 2 2" xfId="31396" xr:uid="{00000000-0005-0000-0000-0000C9540000}"/>
    <cellStyle name="Input 8 3 3" xfId="10956" xr:uid="{00000000-0005-0000-0000-0000CA540000}"/>
    <cellStyle name="Input 8 3 3 2" xfId="31397" xr:uid="{00000000-0005-0000-0000-0000CB540000}"/>
    <cellStyle name="Input 8 3 4" xfId="10957" xr:uid="{00000000-0005-0000-0000-0000CC540000}"/>
    <cellStyle name="Input 8 3 4 2" xfId="31398" xr:uid="{00000000-0005-0000-0000-0000CD540000}"/>
    <cellStyle name="Input 8 3 5" xfId="10958" xr:uid="{00000000-0005-0000-0000-0000CE540000}"/>
    <cellStyle name="Input 8 3 5 2" xfId="31399" xr:uid="{00000000-0005-0000-0000-0000CF540000}"/>
    <cellStyle name="Input 8 3 6" xfId="10959" xr:uid="{00000000-0005-0000-0000-0000D0540000}"/>
    <cellStyle name="Input 8 3 6 2" xfId="31400" xr:uid="{00000000-0005-0000-0000-0000D1540000}"/>
    <cellStyle name="Input 8 3 7" xfId="10960" xr:uid="{00000000-0005-0000-0000-0000D2540000}"/>
    <cellStyle name="Input 8 3 7 2" xfId="31401" xr:uid="{00000000-0005-0000-0000-0000D3540000}"/>
    <cellStyle name="Input 8 3 8" xfId="31395" xr:uid="{00000000-0005-0000-0000-0000D4540000}"/>
    <cellStyle name="Input 8 4" xfId="10961" xr:uid="{00000000-0005-0000-0000-0000D5540000}"/>
    <cellStyle name="Input 8 4 2" xfId="10962" xr:uid="{00000000-0005-0000-0000-0000D6540000}"/>
    <cellStyle name="Input 8 4 2 2" xfId="31403" xr:uid="{00000000-0005-0000-0000-0000D7540000}"/>
    <cellStyle name="Input 8 4 3" xfId="31402" xr:uid="{00000000-0005-0000-0000-0000D8540000}"/>
    <cellStyle name="Input 8 5" xfId="10963" xr:uid="{00000000-0005-0000-0000-0000D9540000}"/>
    <cellStyle name="Input 8 5 2" xfId="31404" xr:uid="{00000000-0005-0000-0000-0000DA540000}"/>
    <cellStyle name="Input 8 6" xfId="10964" xr:uid="{00000000-0005-0000-0000-0000DB540000}"/>
    <cellStyle name="Input 8 6 2" xfId="31405" xr:uid="{00000000-0005-0000-0000-0000DC540000}"/>
    <cellStyle name="Input 8 7" xfId="10965" xr:uid="{00000000-0005-0000-0000-0000DD540000}"/>
    <cellStyle name="Input 8 7 2" xfId="31406" xr:uid="{00000000-0005-0000-0000-0000DE540000}"/>
    <cellStyle name="Input 8 8" xfId="10966" xr:uid="{00000000-0005-0000-0000-0000DF540000}"/>
    <cellStyle name="Input 8 8 2" xfId="31407" xr:uid="{00000000-0005-0000-0000-0000E0540000}"/>
    <cellStyle name="Input 8 9" xfId="10967" xr:uid="{00000000-0005-0000-0000-0000E1540000}"/>
    <cellStyle name="Input 8 9 2" xfId="31408" xr:uid="{00000000-0005-0000-0000-0000E2540000}"/>
    <cellStyle name="Input 9" xfId="10968" xr:uid="{00000000-0005-0000-0000-0000E3540000}"/>
    <cellStyle name="Input 9 10" xfId="10969" xr:uid="{00000000-0005-0000-0000-0000E4540000}"/>
    <cellStyle name="Input 9 10 2" xfId="31410" xr:uid="{00000000-0005-0000-0000-0000E5540000}"/>
    <cellStyle name="Input 9 11" xfId="31409" xr:uid="{00000000-0005-0000-0000-0000E6540000}"/>
    <cellStyle name="Input 9 2" xfId="10970" xr:uid="{00000000-0005-0000-0000-0000E7540000}"/>
    <cellStyle name="Input 9 2 2" xfId="10971" xr:uid="{00000000-0005-0000-0000-0000E8540000}"/>
    <cellStyle name="Input 9 2 2 2" xfId="31412" xr:uid="{00000000-0005-0000-0000-0000E9540000}"/>
    <cellStyle name="Input 9 2 3" xfId="10972" xr:uid="{00000000-0005-0000-0000-0000EA540000}"/>
    <cellStyle name="Input 9 2 3 2" xfId="31413" xr:uid="{00000000-0005-0000-0000-0000EB540000}"/>
    <cellStyle name="Input 9 2 4" xfId="10973" xr:uid="{00000000-0005-0000-0000-0000EC540000}"/>
    <cellStyle name="Input 9 2 4 2" xfId="31414" xr:uid="{00000000-0005-0000-0000-0000ED540000}"/>
    <cellStyle name="Input 9 2 5" xfId="10974" xr:uid="{00000000-0005-0000-0000-0000EE540000}"/>
    <cellStyle name="Input 9 2 5 2" xfId="31415" xr:uid="{00000000-0005-0000-0000-0000EF540000}"/>
    <cellStyle name="Input 9 2 6" xfId="10975" xr:uid="{00000000-0005-0000-0000-0000F0540000}"/>
    <cellStyle name="Input 9 2 6 2" xfId="31416" xr:uid="{00000000-0005-0000-0000-0000F1540000}"/>
    <cellStyle name="Input 9 2 7" xfId="10976" xr:uid="{00000000-0005-0000-0000-0000F2540000}"/>
    <cellStyle name="Input 9 2 7 2" xfId="31417" xr:uid="{00000000-0005-0000-0000-0000F3540000}"/>
    <cellStyle name="Input 9 2 8" xfId="10977" xr:uid="{00000000-0005-0000-0000-0000F4540000}"/>
    <cellStyle name="Input 9 2 8 2" xfId="31418" xr:uid="{00000000-0005-0000-0000-0000F5540000}"/>
    <cellStyle name="Input 9 2 9" xfId="31411" xr:uid="{00000000-0005-0000-0000-0000F6540000}"/>
    <cellStyle name="Input 9 3" xfId="10978" xr:uid="{00000000-0005-0000-0000-0000F7540000}"/>
    <cellStyle name="Input 9 3 2" xfId="10979" xr:uid="{00000000-0005-0000-0000-0000F8540000}"/>
    <cellStyle name="Input 9 3 2 2" xfId="31420" xr:uid="{00000000-0005-0000-0000-0000F9540000}"/>
    <cellStyle name="Input 9 3 3" xfId="10980" xr:uid="{00000000-0005-0000-0000-0000FA540000}"/>
    <cellStyle name="Input 9 3 3 2" xfId="31421" xr:uid="{00000000-0005-0000-0000-0000FB540000}"/>
    <cellStyle name="Input 9 3 4" xfId="10981" xr:uid="{00000000-0005-0000-0000-0000FC540000}"/>
    <cellStyle name="Input 9 3 4 2" xfId="31422" xr:uid="{00000000-0005-0000-0000-0000FD540000}"/>
    <cellStyle name="Input 9 3 5" xfId="10982" xr:uid="{00000000-0005-0000-0000-0000FE540000}"/>
    <cellStyle name="Input 9 3 5 2" xfId="31423" xr:uid="{00000000-0005-0000-0000-0000FF540000}"/>
    <cellStyle name="Input 9 3 6" xfId="10983" xr:uid="{00000000-0005-0000-0000-000000550000}"/>
    <cellStyle name="Input 9 3 6 2" xfId="31424" xr:uid="{00000000-0005-0000-0000-000001550000}"/>
    <cellStyle name="Input 9 3 7" xfId="10984" xr:uid="{00000000-0005-0000-0000-000002550000}"/>
    <cellStyle name="Input 9 3 7 2" xfId="31425" xr:uid="{00000000-0005-0000-0000-000003550000}"/>
    <cellStyle name="Input 9 3 8" xfId="31419" xr:uid="{00000000-0005-0000-0000-000004550000}"/>
    <cellStyle name="Input 9 4" xfId="10985" xr:uid="{00000000-0005-0000-0000-000005550000}"/>
    <cellStyle name="Input 9 4 2" xfId="10986" xr:uid="{00000000-0005-0000-0000-000006550000}"/>
    <cellStyle name="Input 9 4 2 2" xfId="31427" xr:uid="{00000000-0005-0000-0000-000007550000}"/>
    <cellStyle name="Input 9 4 3" xfId="31426" xr:uid="{00000000-0005-0000-0000-000008550000}"/>
    <cellStyle name="Input 9 5" xfId="10987" xr:uid="{00000000-0005-0000-0000-000009550000}"/>
    <cellStyle name="Input 9 5 2" xfId="31428" xr:uid="{00000000-0005-0000-0000-00000A550000}"/>
    <cellStyle name="Input 9 6" xfId="10988" xr:uid="{00000000-0005-0000-0000-00000B550000}"/>
    <cellStyle name="Input 9 6 2" xfId="31429" xr:uid="{00000000-0005-0000-0000-00000C550000}"/>
    <cellStyle name="Input 9 7" xfId="10989" xr:uid="{00000000-0005-0000-0000-00000D550000}"/>
    <cellStyle name="Input 9 7 2" xfId="31430" xr:uid="{00000000-0005-0000-0000-00000E550000}"/>
    <cellStyle name="Input 9 8" xfId="10990" xr:uid="{00000000-0005-0000-0000-00000F550000}"/>
    <cellStyle name="Input 9 8 2" xfId="31431" xr:uid="{00000000-0005-0000-0000-000010550000}"/>
    <cellStyle name="Input 9 9" xfId="10991" xr:uid="{00000000-0005-0000-0000-000011550000}"/>
    <cellStyle name="Input 9 9 2" xfId="31432" xr:uid="{00000000-0005-0000-0000-000012550000}"/>
    <cellStyle name="Insatisfaisant 2" xfId="10992" xr:uid="{00000000-0005-0000-0000-000013550000}"/>
    <cellStyle name="Insatisfaisant 2 2" xfId="20533" xr:uid="{00000000-0005-0000-0000-000014550000}"/>
    <cellStyle name="Insatisfaisant 3" xfId="10993" xr:uid="{00000000-0005-0000-0000-000015550000}"/>
    <cellStyle name="Insatisfaisant 3 2" xfId="20534" xr:uid="{00000000-0005-0000-0000-000016550000}"/>
    <cellStyle name="Insatisfaisant 4" xfId="10994" xr:uid="{00000000-0005-0000-0000-000017550000}"/>
    <cellStyle name="Insatisfaisant 4 2" xfId="20535" xr:uid="{00000000-0005-0000-0000-000018550000}"/>
    <cellStyle name="Insatisfaisant 5" xfId="10995" xr:uid="{00000000-0005-0000-0000-000019550000}"/>
    <cellStyle name="Insatisfaisant 5 2" xfId="31433" xr:uid="{00000000-0005-0000-0000-00001A550000}"/>
    <cellStyle name="Insatisfaisant 6" xfId="10996" xr:uid="{00000000-0005-0000-0000-00001B550000}"/>
    <cellStyle name="Insatisfaisant 6 2" xfId="31434" xr:uid="{00000000-0005-0000-0000-00001C550000}"/>
    <cellStyle name="Lien hypertexte" xfId="40718" builtinId="8"/>
    <cellStyle name="Lien hypertexte 10" xfId="10997" xr:uid="{00000000-0005-0000-0000-00001E550000}"/>
    <cellStyle name="Lien hypertexte 10 2" xfId="31435" xr:uid="{00000000-0005-0000-0000-00001F550000}"/>
    <cellStyle name="Lien hypertexte 11" xfId="10998" xr:uid="{00000000-0005-0000-0000-000020550000}"/>
    <cellStyle name="Lien hypertexte 11 2" xfId="31436" xr:uid="{00000000-0005-0000-0000-000021550000}"/>
    <cellStyle name="Lien hypertexte 12" xfId="10999" xr:uid="{00000000-0005-0000-0000-000022550000}"/>
    <cellStyle name="Lien hypertexte 12 2" xfId="31437" xr:uid="{00000000-0005-0000-0000-000023550000}"/>
    <cellStyle name="Lien hypertexte 13" xfId="11000" xr:uid="{00000000-0005-0000-0000-000024550000}"/>
    <cellStyle name="Lien hypertexte 13 2" xfId="31438" xr:uid="{00000000-0005-0000-0000-000025550000}"/>
    <cellStyle name="Lien hypertexte 14" xfId="11001" xr:uid="{00000000-0005-0000-0000-000026550000}"/>
    <cellStyle name="Lien hypertexte 14 2" xfId="31439" xr:uid="{00000000-0005-0000-0000-000027550000}"/>
    <cellStyle name="Lien hypertexte 15" xfId="11002" xr:uid="{00000000-0005-0000-0000-000028550000}"/>
    <cellStyle name="Lien hypertexte 15 2" xfId="31440" xr:uid="{00000000-0005-0000-0000-000029550000}"/>
    <cellStyle name="Lien hypertexte 16" xfId="11003" xr:uid="{00000000-0005-0000-0000-00002A550000}"/>
    <cellStyle name="Lien hypertexte 16 2" xfId="31441" xr:uid="{00000000-0005-0000-0000-00002B550000}"/>
    <cellStyle name="Lien hypertexte 17" xfId="11004" xr:uid="{00000000-0005-0000-0000-00002C550000}"/>
    <cellStyle name="Lien hypertexte 17 2" xfId="31442" xr:uid="{00000000-0005-0000-0000-00002D550000}"/>
    <cellStyle name="Lien hypertexte 18" xfId="11005" xr:uid="{00000000-0005-0000-0000-00002E550000}"/>
    <cellStyle name="Lien hypertexte 18 2" xfId="31443" xr:uid="{00000000-0005-0000-0000-00002F550000}"/>
    <cellStyle name="Lien hypertexte 19" xfId="20460" xr:uid="{00000000-0005-0000-0000-000030550000}"/>
    <cellStyle name="Lien hypertexte 2" xfId="11006" xr:uid="{00000000-0005-0000-0000-000031550000}"/>
    <cellStyle name="Lien hypertexte 2 10" xfId="11007" xr:uid="{00000000-0005-0000-0000-000032550000}"/>
    <cellStyle name="Lien hypertexte 2 10 2" xfId="31444" xr:uid="{00000000-0005-0000-0000-000033550000}"/>
    <cellStyle name="Lien hypertexte 2 11" xfId="11008" xr:uid="{00000000-0005-0000-0000-000034550000}"/>
    <cellStyle name="Lien hypertexte 2 11 2" xfId="31445" xr:uid="{00000000-0005-0000-0000-000035550000}"/>
    <cellStyle name="Lien hypertexte 2 12" xfId="11009" xr:uid="{00000000-0005-0000-0000-000036550000}"/>
    <cellStyle name="Lien hypertexte 2 12 2" xfId="31446" xr:uid="{00000000-0005-0000-0000-000037550000}"/>
    <cellStyle name="Lien hypertexte 2 13" xfId="11010" xr:uid="{00000000-0005-0000-0000-000038550000}"/>
    <cellStyle name="Lien hypertexte 2 13 2" xfId="31447" xr:uid="{00000000-0005-0000-0000-000039550000}"/>
    <cellStyle name="Lien hypertexte 2 14" xfId="11011" xr:uid="{00000000-0005-0000-0000-00003A550000}"/>
    <cellStyle name="Lien hypertexte 2 14 2" xfId="31448" xr:uid="{00000000-0005-0000-0000-00003B550000}"/>
    <cellStyle name="Lien hypertexte 2 15" xfId="11012" xr:uid="{00000000-0005-0000-0000-00003C550000}"/>
    <cellStyle name="Lien hypertexte 2 15 2" xfId="31449" xr:uid="{00000000-0005-0000-0000-00003D550000}"/>
    <cellStyle name="Lien hypertexte 2 16" xfId="11013" xr:uid="{00000000-0005-0000-0000-00003E550000}"/>
    <cellStyle name="Lien hypertexte 2 16 2" xfId="31450" xr:uid="{00000000-0005-0000-0000-00003F550000}"/>
    <cellStyle name="Lien hypertexte 2 17" xfId="20685" xr:uid="{00000000-0005-0000-0000-000040550000}"/>
    <cellStyle name="Lien hypertexte 2 2" xfId="11014" xr:uid="{00000000-0005-0000-0000-000041550000}"/>
    <cellStyle name="Lien hypertexte 2 2 2" xfId="31451" xr:uid="{00000000-0005-0000-0000-000042550000}"/>
    <cellStyle name="Lien hypertexte 2 3" xfId="11015" xr:uid="{00000000-0005-0000-0000-000043550000}"/>
    <cellStyle name="Lien hypertexte 2 3 2" xfId="31452" xr:uid="{00000000-0005-0000-0000-000044550000}"/>
    <cellStyle name="Lien hypertexte 2 4" xfId="11016" xr:uid="{00000000-0005-0000-0000-000045550000}"/>
    <cellStyle name="Lien hypertexte 2 4 2" xfId="31453" xr:uid="{00000000-0005-0000-0000-000046550000}"/>
    <cellStyle name="Lien hypertexte 2 5" xfId="11017" xr:uid="{00000000-0005-0000-0000-000047550000}"/>
    <cellStyle name="Lien hypertexte 2 5 2" xfId="31454" xr:uid="{00000000-0005-0000-0000-000048550000}"/>
    <cellStyle name="Lien hypertexte 2 6" xfId="11018" xr:uid="{00000000-0005-0000-0000-000049550000}"/>
    <cellStyle name="Lien hypertexte 2 6 2" xfId="31455" xr:uid="{00000000-0005-0000-0000-00004A550000}"/>
    <cellStyle name="Lien hypertexte 2 7" xfId="11019" xr:uid="{00000000-0005-0000-0000-00004B550000}"/>
    <cellStyle name="Lien hypertexte 2 7 2" xfId="31456" xr:uid="{00000000-0005-0000-0000-00004C550000}"/>
    <cellStyle name="Lien hypertexte 2 8" xfId="11020" xr:uid="{00000000-0005-0000-0000-00004D550000}"/>
    <cellStyle name="Lien hypertexte 2 8 2" xfId="31457" xr:uid="{00000000-0005-0000-0000-00004E550000}"/>
    <cellStyle name="Lien hypertexte 2 9" xfId="11021" xr:uid="{00000000-0005-0000-0000-00004F550000}"/>
    <cellStyle name="Lien hypertexte 2 9 2" xfId="31458" xr:uid="{00000000-0005-0000-0000-000050550000}"/>
    <cellStyle name="Lien hypertexte 3" xfId="11022" xr:uid="{00000000-0005-0000-0000-000051550000}"/>
    <cellStyle name="Lien hypertexte 3 2" xfId="11023" xr:uid="{00000000-0005-0000-0000-000052550000}"/>
    <cellStyle name="Lien hypertexte 3 2 2" xfId="31460" xr:uid="{00000000-0005-0000-0000-000053550000}"/>
    <cellStyle name="Lien hypertexte 3 3" xfId="31459" xr:uid="{00000000-0005-0000-0000-000054550000}"/>
    <cellStyle name="Lien hypertexte 4" xfId="11024" xr:uid="{00000000-0005-0000-0000-000055550000}"/>
    <cellStyle name="Lien hypertexte 4 2" xfId="11025" xr:uid="{00000000-0005-0000-0000-000056550000}"/>
    <cellStyle name="Lien hypertexte 4 2 2" xfId="31462" xr:uid="{00000000-0005-0000-0000-000057550000}"/>
    <cellStyle name="Lien hypertexte 4 3" xfId="31461" xr:uid="{00000000-0005-0000-0000-000058550000}"/>
    <cellStyle name="Lien hypertexte 5" xfId="11026" xr:uid="{00000000-0005-0000-0000-000059550000}"/>
    <cellStyle name="Lien hypertexte 5 2" xfId="31463" xr:uid="{00000000-0005-0000-0000-00005A550000}"/>
    <cellStyle name="Lien hypertexte 6" xfId="11027" xr:uid="{00000000-0005-0000-0000-00005B550000}"/>
    <cellStyle name="Lien hypertexte 6 2" xfId="31464" xr:uid="{00000000-0005-0000-0000-00005C550000}"/>
    <cellStyle name="Lien hypertexte 7" xfId="11028" xr:uid="{00000000-0005-0000-0000-00005D550000}"/>
    <cellStyle name="Lien hypertexte 7 2" xfId="31465" xr:uid="{00000000-0005-0000-0000-00005E550000}"/>
    <cellStyle name="Lien hypertexte 8" xfId="11029" xr:uid="{00000000-0005-0000-0000-00005F550000}"/>
    <cellStyle name="Lien hypertexte 8 2" xfId="31466" xr:uid="{00000000-0005-0000-0000-000060550000}"/>
    <cellStyle name="Lien hypertexte 9" xfId="11030" xr:uid="{00000000-0005-0000-0000-000061550000}"/>
    <cellStyle name="Lien hypertexte 9 2" xfId="31467" xr:uid="{00000000-0005-0000-0000-000062550000}"/>
    <cellStyle name="Lien hypertexte visité 2" xfId="11031" xr:uid="{00000000-0005-0000-0000-000063550000}"/>
    <cellStyle name="Lien hypertexte visité 2 2" xfId="20536" xr:uid="{00000000-0005-0000-0000-000064550000}"/>
    <cellStyle name="Linked Cell" xfId="11032" xr:uid="{00000000-0005-0000-0000-000065550000}"/>
    <cellStyle name="Linked Cell 2" xfId="20537" xr:uid="{00000000-0005-0000-0000-000066550000}"/>
    <cellStyle name="Milliers" xfId="40720" builtinId="3"/>
    <cellStyle name="Milliers 2" xfId="11033" xr:uid="{00000000-0005-0000-0000-000068550000}"/>
    <cellStyle name="Milliers 2 10" xfId="11034" xr:uid="{00000000-0005-0000-0000-000069550000}"/>
    <cellStyle name="Milliers 2 10 2" xfId="11035" xr:uid="{00000000-0005-0000-0000-00006A550000}"/>
    <cellStyle name="Milliers 2 10 2 2" xfId="31469" xr:uid="{00000000-0005-0000-0000-00006B550000}"/>
    <cellStyle name="Milliers 2 10 3" xfId="11036" xr:uid="{00000000-0005-0000-0000-00006C550000}"/>
    <cellStyle name="Milliers 2 10 3 2" xfId="31470" xr:uid="{00000000-0005-0000-0000-00006D550000}"/>
    <cellStyle name="Milliers 2 10 4" xfId="31468" xr:uid="{00000000-0005-0000-0000-00006E550000}"/>
    <cellStyle name="Milliers 2 11" xfId="11037" xr:uid="{00000000-0005-0000-0000-00006F550000}"/>
    <cellStyle name="Milliers 2 11 2" xfId="11038" xr:uid="{00000000-0005-0000-0000-000070550000}"/>
    <cellStyle name="Milliers 2 11 2 2" xfId="31472" xr:uid="{00000000-0005-0000-0000-000071550000}"/>
    <cellStyle name="Milliers 2 11 3" xfId="11039" xr:uid="{00000000-0005-0000-0000-000072550000}"/>
    <cellStyle name="Milliers 2 11 3 2" xfId="31473" xr:uid="{00000000-0005-0000-0000-000073550000}"/>
    <cellStyle name="Milliers 2 11 4" xfId="31471" xr:uid="{00000000-0005-0000-0000-000074550000}"/>
    <cellStyle name="Milliers 2 12" xfId="11040" xr:uid="{00000000-0005-0000-0000-000075550000}"/>
    <cellStyle name="Milliers 2 12 2" xfId="11041" xr:uid="{00000000-0005-0000-0000-000076550000}"/>
    <cellStyle name="Milliers 2 12 2 2" xfId="31475" xr:uid="{00000000-0005-0000-0000-000077550000}"/>
    <cellStyle name="Milliers 2 12 3" xfId="11042" xr:uid="{00000000-0005-0000-0000-000078550000}"/>
    <cellStyle name="Milliers 2 12 3 2" xfId="31476" xr:uid="{00000000-0005-0000-0000-000079550000}"/>
    <cellStyle name="Milliers 2 12 4" xfId="31474" xr:uid="{00000000-0005-0000-0000-00007A550000}"/>
    <cellStyle name="Milliers 2 13" xfId="11043" xr:uid="{00000000-0005-0000-0000-00007B550000}"/>
    <cellStyle name="Milliers 2 13 2" xfId="11044" xr:uid="{00000000-0005-0000-0000-00007C550000}"/>
    <cellStyle name="Milliers 2 13 2 2" xfId="31478" xr:uid="{00000000-0005-0000-0000-00007D550000}"/>
    <cellStyle name="Milliers 2 13 3" xfId="11045" xr:uid="{00000000-0005-0000-0000-00007E550000}"/>
    <cellStyle name="Milliers 2 13 3 2" xfId="31479" xr:uid="{00000000-0005-0000-0000-00007F550000}"/>
    <cellStyle name="Milliers 2 13 4" xfId="31477" xr:uid="{00000000-0005-0000-0000-000080550000}"/>
    <cellStyle name="Milliers 2 14" xfId="11046" xr:uid="{00000000-0005-0000-0000-000081550000}"/>
    <cellStyle name="Milliers 2 14 2" xfId="11047" xr:uid="{00000000-0005-0000-0000-000082550000}"/>
    <cellStyle name="Milliers 2 14 2 2" xfId="31481" xr:uid="{00000000-0005-0000-0000-000083550000}"/>
    <cellStyle name="Milliers 2 14 3" xfId="11048" xr:uid="{00000000-0005-0000-0000-000084550000}"/>
    <cellStyle name="Milliers 2 14 3 2" xfId="31482" xr:uid="{00000000-0005-0000-0000-000085550000}"/>
    <cellStyle name="Milliers 2 14 4" xfId="31480" xr:uid="{00000000-0005-0000-0000-000086550000}"/>
    <cellStyle name="Milliers 2 15" xfId="11049" xr:uid="{00000000-0005-0000-0000-000087550000}"/>
    <cellStyle name="Milliers 2 15 2" xfId="11050" xr:uid="{00000000-0005-0000-0000-000088550000}"/>
    <cellStyle name="Milliers 2 15 2 2" xfId="31484" xr:uid="{00000000-0005-0000-0000-000089550000}"/>
    <cellStyle name="Milliers 2 15 3" xfId="11051" xr:uid="{00000000-0005-0000-0000-00008A550000}"/>
    <cellStyle name="Milliers 2 15 3 2" xfId="31485" xr:uid="{00000000-0005-0000-0000-00008B550000}"/>
    <cellStyle name="Milliers 2 15 4" xfId="31483" xr:uid="{00000000-0005-0000-0000-00008C550000}"/>
    <cellStyle name="Milliers 2 16" xfId="11052" xr:uid="{00000000-0005-0000-0000-00008D550000}"/>
    <cellStyle name="Milliers 2 16 2" xfId="11053" xr:uid="{00000000-0005-0000-0000-00008E550000}"/>
    <cellStyle name="Milliers 2 16 2 2" xfId="31487" xr:uid="{00000000-0005-0000-0000-00008F550000}"/>
    <cellStyle name="Milliers 2 16 3" xfId="11054" xr:uid="{00000000-0005-0000-0000-000090550000}"/>
    <cellStyle name="Milliers 2 16 3 2" xfId="31488" xr:uid="{00000000-0005-0000-0000-000091550000}"/>
    <cellStyle name="Milliers 2 16 4" xfId="31486" xr:uid="{00000000-0005-0000-0000-000092550000}"/>
    <cellStyle name="Milliers 2 17" xfId="11055" xr:uid="{00000000-0005-0000-0000-000093550000}"/>
    <cellStyle name="Milliers 2 17 2" xfId="11056" xr:uid="{00000000-0005-0000-0000-000094550000}"/>
    <cellStyle name="Milliers 2 17 2 2" xfId="31490" xr:uid="{00000000-0005-0000-0000-000095550000}"/>
    <cellStyle name="Milliers 2 17 3" xfId="11057" xr:uid="{00000000-0005-0000-0000-000096550000}"/>
    <cellStyle name="Milliers 2 17 3 2" xfId="31491" xr:uid="{00000000-0005-0000-0000-000097550000}"/>
    <cellStyle name="Milliers 2 17 4" xfId="31489" xr:uid="{00000000-0005-0000-0000-000098550000}"/>
    <cellStyle name="Milliers 2 18" xfId="11058" xr:uid="{00000000-0005-0000-0000-000099550000}"/>
    <cellStyle name="Milliers 2 18 2" xfId="11059" xr:uid="{00000000-0005-0000-0000-00009A550000}"/>
    <cellStyle name="Milliers 2 18 2 2" xfId="31493" xr:uid="{00000000-0005-0000-0000-00009B550000}"/>
    <cellStyle name="Milliers 2 18 3" xfId="11060" xr:uid="{00000000-0005-0000-0000-00009C550000}"/>
    <cellStyle name="Milliers 2 18 3 2" xfId="31494" xr:uid="{00000000-0005-0000-0000-00009D550000}"/>
    <cellStyle name="Milliers 2 18 4" xfId="31492" xr:uid="{00000000-0005-0000-0000-00009E550000}"/>
    <cellStyle name="Milliers 2 19" xfId="11061" xr:uid="{00000000-0005-0000-0000-00009F550000}"/>
    <cellStyle name="Milliers 2 19 2" xfId="31495" xr:uid="{00000000-0005-0000-0000-0000A0550000}"/>
    <cellStyle name="Milliers 2 2" xfId="11062" xr:uid="{00000000-0005-0000-0000-0000A1550000}"/>
    <cellStyle name="Milliers 2 2 10" xfId="11063" xr:uid="{00000000-0005-0000-0000-0000A2550000}"/>
    <cellStyle name="Milliers 2 2 10 2" xfId="31497" xr:uid="{00000000-0005-0000-0000-0000A3550000}"/>
    <cellStyle name="Milliers 2 2 11" xfId="11064" xr:uid="{00000000-0005-0000-0000-0000A4550000}"/>
    <cellStyle name="Milliers 2 2 11 2" xfId="31498" xr:uid="{00000000-0005-0000-0000-0000A5550000}"/>
    <cellStyle name="Milliers 2 2 12" xfId="11065" xr:uid="{00000000-0005-0000-0000-0000A6550000}"/>
    <cellStyle name="Milliers 2 2 12 2" xfId="31499" xr:uid="{00000000-0005-0000-0000-0000A7550000}"/>
    <cellStyle name="Milliers 2 2 13" xfId="11066" xr:uid="{00000000-0005-0000-0000-0000A8550000}"/>
    <cellStyle name="Milliers 2 2 13 2" xfId="31500" xr:uid="{00000000-0005-0000-0000-0000A9550000}"/>
    <cellStyle name="Milliers 2 2 14" xfId="11067" xr:uid="{00000000-0005-0000-0000-0000AA550000}"/>
    <cellStyle name="Milliers 2 2 14 2" xfId="31501" xr:uid="{00000000-0005-0000-0000-0000AB550000}"/>
    <cellStyle name="Milliers 2 2 15" xfId="11068" xr:uid="{00000000-0005-0000-0000-0000AC550000}"/>
    <cellStyle name="Milliers 2 2 15 2" xfId="31502" xr:uid="{00000000-0005-0000-0000-0000AD550000}"/>
    <cellStyle name="Milliers 2 2 16" xfId="11069" xr:uid="{00000000-0005-0000-0000-0000AE550000}"/>
    <cellStyle name="Milliers 2 2 16 2" xfId="31503" xr:uid="{00000000-0005-0000-0000-0000AF550000}"/>
    <cellStyle name="Milliers 2 2 17" xfId="11070" xr:uid="{00000000-0005-0000-0000-0000B0550000}"/>
    <cellStyle name="Milliers 2 2 17 2" xfId="31504" xr:uid="{00000000-0005-0000-0000-0000B1550000}"/>
    <cellStyle name="Milliers 2 2 18" xfId="31496" xr:uid="{00000000-0005-0000-0000-0000B2550000}"/>
    <cellStyle name="Milliers 2 2 2" xfId="11071" xr:uid="{00000000-0005-0000-0000-0000B3550000}"/>
    <cellStyle name="Milliers 2 2 2 2" xfId="31505" xr:uid="{00000000-0005-0000-0000-0000B4550000}"/>
    <cellStyle name="Milliers 2 2 3" xfId="11072" xr:uid="{00000000-0005-0000-0000-0000B5550000}"/>
    <cellStyle name="Milliers 2 2 3 2" xfId="31506" xr:uid="{00000000-0005-0000-0000-0000B6550000}"/>
    <cellStyle name="Milliers 2 2 4" xfId="11073" xr:uid="{00000000-0005-0000-0000-0000B7550000}"/>
    <cellStyle name="Milliers 2 2 4 2" xfId="31507" xr:uid="{00000000-0005-0000-0000-0000B8550000}"/>
    <cellStyle name="Milliers 2 2 5" xfId="11074" xr:uid="{00000000-0005-0000-0000-0000B9550000}"/>
    <cellStyle name="Milliers 2 2 5 2" xfId="31508" xr:uid="{00000000-0005-0000-0000-0000BA550000}"/>
    <cellStyle name="Milliers 2 2 6" xfId="11075" xr:uid="{00000000-0005-0000-0000-0000BB550000}"/>
    <cellStyle name="Milliers 2 2 6 2" xfId="31509" xr:uid="{00000000-0005-0000-0000-0000BC550000}"/>
    <cellStyle name="Milliers 2 2 7" xfId="11076" xr:uid="{00000000-0005-0000-0000-0000BD550000}"/>
    <cellStyle name="Milliers 2 2 7 2" xfId="31510" xr:uid="{00000000-0005-0000-0000-0000BE550000}"/>
    <cellStyle name="Milliers 2 2 8" xfId="11077" xr:uid="{00000000-0005-0000-0000-0000BF550000}"/>
    <cellStyle name="Milliers 2 2 8 2" xfId="31511" xr:uid="{00000000-0005-0000-0000-0000C0550000}"/>
    <cellStyle name="Milliers 2 2 9" xfId="11078" xr:uid="{00000000-0005-0000-0000-0000C1550000}"/>
    <cellStyle name="Milliers 2 2 9 2" xfId="31512" xr:uid="{00000000-0005-0000-0000-0000C2550000}"/>
    <cellStyle name="Milliers 2 20" xfId="11079" xr:uid="{00000000-0005-0000-0000-0000C3550000}"/>
    <cellStyle name="Milliers 2 20 2" xfId="31513" xr:uid="{00000000-0005-0000-0000-0000C4550000}"/>
    <cellStyle name="Milliers 2 21" xfId="11080" xr:uid="{00000000-0005-0000-0000-0000C5550000}"/>
    <cellStyle name="Milliers 2 21 2" xfId="31514" xr:uid="{00000000-0005-0000-0000-0000C6550000}"/>
    <cellStyle name="Milliers 2 22" xfId="11081" xr:uid="{00000000-0005-0000-0000-0000C7550000}"/>
    <cellStyle name="Milliers 2 22 2" xfId="31515" xr:uid="{00000000-0005-0000-0000-0000C8550000}"/>
    <cellStyle name="Milliers 2 23" xfId="20686" xr:uid="{00000000-0005-0000-0000-0000C9550000}"/>
    <cellStyle name="Milliers 2 3" xfId="11082" xr:uid="{00000000-0005-0000-0000-0000CA550000}"/>
    <cellStyle name="Milliers 2 3 2" xfId="31516" xr:uid="{00000000-0005-0000-0000-0000CB550000}"/>
    <cellStyle name="Milliers 2 4" xfId="11083" xr:uid="{00000000-0005-0000-0000-0000CC550000}"/>
    <cellStyle name="Milliers 2 4 2" xfId="11084" xr:uid="{00000000-0005-0000-0000-0000CD550000}"/>
    <cellStyle name="Milliers 2 4 2 2" xfId="31518" xr:uid="{00000000-0005-0000-0000-0000CE550000}"/>
    <cellStyle name="Milliers 2 4 3" xfId="11085" xr:uid="{00000000-0005-0000-0000-0000CF550000}"/>
    <cellStyle name="Milliers 2 4 3 2" xfId="31519" xr:uid="{00000000-0005-0000-0000-0000D0550000}"/>
    <cellStyle name="Milliers 2 4 4" xfId="31517" xr:uid="{00000000-0005-0000-0000-0000D1550000}"/>
    <cellStyle name="Milliers 2 5" xfId="11086" xr:uid="{00000000-0005-0000-0000-0000D2550000}"/>
    <cellStyle name="Milliers 2 5 2" xfId="11087" xr:uid="{00000000-0005-0000-0000-0000D3550000}"/>
    <cellStyle name="Milliers 2 5 2 2" xfId="31521" xr:uid="{00000000-0005-0000-0000-0000D4550000}"/>
    <cellStyle name="Milliers 2 5 3" xfId="11088" xr:uid="{00000000-0005-0000-0000-0000D5550000}"/>
    <cellStyle name="Milliers 2 5 3 2" xfId="31522" xr:uid="{00000000-0005-0000-0000-0000D6550000}"/>
    <cellStyle name="Milliers 2 5 4" xfId="31520" xr:uid="{00000000-0005-0000-0000-0000D7550000}"/>
    <cellStyle name="Milliers 2 6" xfId="11089" xr:uid="{00000000-0005-0000-0000-0000D8550000}"/>
    <cellStyle name="Milliers 2 6 2" xfId="11090" xr:uid="{00000000-0005-0000-0000-0000D9550000}"/>
    <cellStyle name="Milliers 2 6 2 2" xfId="31524" xr:uid="{00000000-0005-0000-0000-0000DA550000}"/>
    <cellStyle name="Milliers 2 6 3" xfId="11091" xr:uid="{00000000-0005-0000-0000-0000DB550000}"/>
    <cellStyle name="Milliers 2 6 3 2" xfId="31525" xr:uid="{00000000-0005-0000-0000-0000DC550000}"/>
    <cellStyle name="Milliers 2 6 4" xfId="31523" xr:uid="{00000000-0005-0000-0000-0000DD550000}"/>
    <cellStyle name="Milliers 2 7" xfId="11092" xr:uid="{00000000-0005-0000-0000-0000DE550000}"/>
    <cellStyle name="Milliers 2 7 2" xfId="11093" xr:uid="{00000000-0005-0000-0000-0000DF550000}"/>
    <cellStyle name="Milliers 2 7 2 2" xfId="31527" xr:uid="{00000000-0005-0000-0000-0000E0550000}"/>
    <cellStyle name="Milliers 2 7 3" xfId="11094" xr:uid="{00000000-0005-0000-0000-0000E1550000}"/>
    <cellStyle name="Milliers 2 7 3 2" xfId="31528" xr:uid="{00000000-0005-0000-0000-0000E2550000}"/>
    <cellStyle name="Milliers 2 7 4" xfId="31526" xr:uid="{00000000-0005-0000-0000-0000E3550000}"/>
    <cellStyle name="Milliers 2 8" xfId="11095" xr:uid="{00000000-0005-0000-0000-0000E4550000}"/>
    <cellStyle name="Milliers 2 8 2" xfId="11096" xr:uid="{00000000-0005-0000-0000-0000E5550000}"/>
    <cellStyle name="Milliers 2 8 2 2" xfId="31530" xr:uid="{00000000-0005-0000-0000-0000E6550000}"/>
    <cellStyle name="Milliers 2 8 3" xfId="11097" xr:uid="{00000000-0005-0000-0000-0000E7550000}"/>
    <cellStyle name="Milliers 2 8 3 2" xfId="31531" xr:uid="{00000000-0005-0000-0000-0000E8550000}"/>
    <cellStyle name="Milliers 2 8 4" xfId="31529" xr:uid="{00000000-0005-0000-0000-0000E9550000}"/>
    <cellStyle name="Milliers 2 9" xfId="11098" xr:uid="{00000000-0005-0000-0000-0000EA550000}"/>
    <cellStyle name="Milliers 2 9 2" xfId="11099" xr:uid="{00000000-0005-0000-0000-0000EB550000}"/>
    <cellStyle name="Milliers 2 9 2 2" xfId="31533" xr:uid="{00000000-0005-0000-0000-0000EC550000}"/>
    <cellStyle name="Milliers 2 9 3" xfId="11100" xr:uid="{00000000-0005-0000-0000-0000ED550000}"/>
    <cellStyle name="Milliers 2 9 3 2" xfId="31534" xr:uid="{00000000-0005-0000-0000-0000EE550000}"/>
    <cellStyle name="Milliers 2 9 4" xfId="31532" xr:uid="{00000000-0005-0000-0000-0000EF550000}"/>
    <cellStyle name="Milliers 3" xfId="11101" xr:uid="{00000000-0005-0000-0000-0000F0550000}"/>
    <cellStyle name="Milliers 3 10" xfId="11102" xr:uid="{00000000-0005-0000-0000-0000F1550000}"/>
    <cellStyle name="Milliers 3 10 2" xfId="11103" xr:uid="{00000000-0005-0000-0000-0000F2550000}"/>
    <cellStyle name="Milliers 3 10 2 2" xfId="31536" xr:uid="{00000000-0005-0000-0000-0000F3550000}"/>
    <cellStyle name="Milliers 3 10 3" xfId="11104" xr:uid="{00000000-0005-0000-0000-0000F4550000}"/>
    <cellStyle name="Milliers 3 10 3 2" xfId="31537" xr:uid="{00000000-0005-0000-0000-0000F5550000}"/>
    <cellStyle name="Milliers 3 10 4" xfId="31535" xr:uid="{00000000-0005-0000-0000-0000F6550000}"/>
    <cellStyle name="Milliers 3 11" xfId="11105" xr:uid="{00000000-0005-0000-0000-0000F7550000}"/>
    <cellStyle name="Milliers 3 11 2" xfId="11106" xr:uid="{00000000-0005-0000-0000-0000F8550000}"/>
    <cellStyle name="Milliers 3 11 2 2" xfId="31539" xr:uid="{00000000-0005-0000-0000-0000F9550000}"/>
    <cellStyle name="Milliers 3 11 3" xfId="11107" xr:uid="{00000000-0005-0000-0000-0000FA550000}"/>
    <cellStyle name="Milliers 3 11 3 2" xfId="31540" xr:uid="{00000000-0005-0000-0000-0000FB550000}"/>
    <cellStyle name="Milliers 3 11 4" xfId="31538" xr:uid="{00000000-0005-0000-0000-0000FC550000}"/>
    <cellStyle name="Milliers 3 12" xfId="11108" xr:uid="{00000000-0005-0000-0000-0000FD550000}"/>
    <cellStyle name="Milliers 3 12 2" xfId="11109" xr:uid="{00000000-0005-0000-0000-0000FE550000}"/>
    <cellStyle name="Milliers 3 12 2 2" xfId="31542" xr:uid="{00000000-0005-0000-0000-0000FF550000}"/>
    <cellStyle name="Milliers 3 12 3" xfId="11110" xr:uid="{00000000-0005-0000-0000-000000560000}"/>
    <cellStyle name="Milliers 3 12 3 2" xfId="31543" xr:uid="{00000000-0005-0000-0000-000001560000}"/>
    <cellStyle name="Milliers 3 12 4" xfId="31541" xr:uid="{00000000-0005-0000-0000-000002560000}"/>
    <cellStyle name="Milliers 3 13" xfId="11111" xr:uid="{00000000-0005-0000-0000-000003560000}"/>
    <cellStyle name="Milliers 3 13 2" xfId="11112" xr:uid="{00000000-0005-0000-0000-000004560000}"/>
    <cellStyle name="Milliers 3 13 2 2" xfId="31545" xr:uid="{00000000-0005-0000-0000-000005560000}"/>
    <cellStyle name="Milliers 3 13 3" xfId="11113" xr:uid="{00000000-0005-0000-0000-000006560000}"/>
    <cellStyle name="Milliers 3 13 3 2" xfId="31546" xr:uid="{00000000-0005-0000-0000-000007560000}"/>
    <cellStyle name="Milliers 3 13 4" xfId="31544" xr:uid="{00000000-0005-0000-0000-000008560000}"/>
    <cellStyle name="Milliers 3 14" xfId="11114" xr:uid="{00000000-0005-0000-0000-000009560000}"/>
    <cellStyle name="Milliers 3 14 2" xfId="11115" xr:uid="{00000000-0005-0000-0000-00000A560000}"/>
    <cellStyle name="Milliers 3 14 2 2" xfId="31548" xr:uid="{00000000-0005-0000-0000-00000B560000}"/>
    <cellStyle name="Milliers 3 14 3" xfId="11116" xr:uid="{00000000-0005-0000-0000-00000C560000}"/>
    <cellStyle name="Milliers 3 14 3 2" xfId="31549" xr:uid="{00000000-0005-0000-0000-00000D560000}"/>
    <cellStyle name="Milliers 3 14 4" xfId="31547" xr:uid="{00000000-0005-0000-0000-00000E560000}"/>
    <cellStyle name="Milliers 3 15" xfId="11117" xr:uid="{00000000-0005-0000-0000-00000F560000}"/>
    <cellStyle name="Milliers 3 15 2" xfId="11118" xr:uid="{00000000-0005-0000-0000-000010560000}"/>
    <cellStyle name="Milliers 3 15 2 2" xfId="31551" xr:uid="{00000000-0005-0000-0000-000011560000}"/>
    <cellStyle name="Milliers 3 15 3" xfId="11119" xr:uid="{00000000-0005-0000-0000-000012560000}"/>
    <cellStyle name="Milliers 3 15 3 2" xfId="31552" xr:uid="{00000000-0005-0000-0000-000013560000}"/>
    <cellStyle name="Milliers 3 15 4" xfId="31550" xr:uid="{00000000-0005-0000-0000-000014560000}"/>
    <cellStyle name="Milliers 3 16" xfId="11120" xr:uid="{00000000-0005-0000-0000-000015560000}"/>
    <cellStyle name="Milliers 3 16 2" xfId="11121" xr:uid="{00000000-0005-0000-0000-000016560000}"/>
    <cellStyle name="Milliers 3 16 2 2" xfId="31554" xr:uid="{00000000-0005-0000-0000-000017560000}"/>
    <cellStyle name="Milliers 3 16 3" xfId="11122" xr:uid="{00000000-0005-0000-0000-000018560000}"/>
    <cellStyle name="Milliers 3 16 3 2" xfId="31555" xr:uid="{00000000-0005-0000-0000-000019560000}"/>
    <cellStyle name="Milliers 3 16 4" xfId="31553" xr:uid="{00000000-0005-0000-0000-00001A560000}"/>
    <cellStyle name="Milliers 3 17" xfId="11123" xr:uid="{00000000-0005-0000-0000-00001B560000}"/>
    <cellStyle name="Milliers 3 17 2" xfId="11124" xr:uid="{00000000-0005-0000-0000-00001C560000}"/>
    <cellStyle name="Milliers 3 17 2 2" xfId="31557" xr:uid="{00000000-0005-0000-0000-00001D560000}"/>
    <cellStyle name="Milliers 3 17 3" xfId="11125" xr:uid="{00000000-0005-0000-0000-00001E560000}"/>
    <cellStyle name="Milliers 3 17 3 2" xfId="31558" xr:uid="{00000000-0005-0000-0000-00001F560000}"/>
    <cellStyle name="Milliers 3 17 4" xfId="31556" xr:uid="{00000000-0005-0000-0000-000020560000}"/>
    <cellStyle name="Milliers 3 18" xfId="11126" xr:uid="{00000000-0005-0000-0000-000021560000}"/>
    <cellStyle name="Milliers 3 18 2" xfId="11127" xr:uid="{00000000-0005-0000-0000-000022560000}"/>
    <cellStyle name="Milliers 3 18 2 2" xfId="31560" xr:uid="{00000000-0005-0000-0000-000023560000}"/>
    <cellStyle name="Milliers 3 18 3" xfId="11128" xr:uid="{00000000-0005-0000-0000-000024560000}"/>
    <cellStyle name="Milliers 3 18 3 2" xfId="31561" xr:uid="{00000000-0005-0000-0000-000025560000}"/>
    <cellStyle name="Milliers 3 18 4" xfId="31559" xr:uid="{00000000-0005-0000-0000-000026560000}"/>
    <cellStyle name="Milliers 3 19" xfId="11129" xr:uid="{00000000-0005-0000-0000-000027560000}"/>
    <cellStyle name="Milliers 3 19 2" xfId="31562" xr:uid="{00000000-0005-0000-0000-000028560000}"/>
    <cellStyle name="Milliers 3 2" xfId="11130" xr:uid="{00000000-0005-0000-0000-000029560000}"/>
    <cellStyle name="Milliers 3 2 2" xfId="11131" xr:uid="{00000000-0005-0000-0000-00002A560000}"/>
    <cellStyle name="Milliers 3 2 2 2" xfId="31564" xr:uid="{00000000-0005-0000-0000-00002B560000}"/>
    <cellStyle name="Milliers 3 2 3" xfId="31563" xr:uid="{00000000-0005-0000-0000-00002C560000}"/>
    <cellStyle name="Milliers 3 20" xfId="11132" xr:uid="{00000000-0005-0000-0000-00002D560000}"/>
    <cellStyle name="Milliers 3 20 2" xfId="31565" xr:uid="{00000000-0005-0000-0000-00002E560000}"/>
    <cellStyle name="Milliers 3 21" xfId="11133" xr:uid="{00000000-0005-0000-0000-00002F560000}"/>
    <cellStyle name="Milliers 3 21 2" xfId="31566" xr:uid="{00000000-0005-0000-0000-000030560000}"/>
    <cellStyle name="Milliers 3 22" xfId="11134" xr:uid="{00000000-0005-0000-0000-000031560000}"/>
    <cellStyle name="Milliers 3 22 2" xfId="31567" xr:uid="{00000000-0005-0000-0000-000032560000}"/>
    <cellStyle name="Milliers 3 23" xfId="20687" xr:uid="{00000000-0005-0000-0000-000033560000}"/>
    <cellStyle name="Milliers 3 3" xfId="11135" xr:uid="{00000000-0005-0000-0000-000034560000}"/>
    <cellStyle name="Milliers 3 3 2" xfId="31568" xr:uid="{00000000-0005-0000-0000-000035560000}"/>
    <cellStyle name="Milliers 3 4" xfId="11136" xr:uid="{00000000-0005-0000-0000-000036560000}"/>
    <cellStyle name="Milliers 3 4 2" xfId="11137" xr:uid="{00000000-0005-0000-0000-000037560000}"/>
    <cellStyle name="Milliers 3 4 2 2" xfId="31570" xr:uid="{00000000-0005-0000-0000-000038560000}"/>
    <cellStyle name="Milliers 3 4 3" xfId="11138" xr:uid="{00000000-0005-0000-0000-000039560000}"/>
    <cellStyle name="Milliers 3 4 3 2" xfId="31571" xr:uid="{00000000-0005-0000-0000-00003A560000}"/>
    <cellStyle name="Milliers 3 4 4" xfId="31569" xr:uid="{00000000-0005-0000-0000-00003B560000}"/>
    <cellStyle name="Milliers 3 5" xfId="11139" xr:uid="{00000000-0005-0000-0000-00003C560000}"/>
    <cellStyle name="Milliers 3 5 2" xfId="11140" xr:uid="{00000000-0005-0000-0000-00003D560000}"/>
    <cellStyle name="Milliers 3 5 2 2" xfId="31573" xr:uid="{00000000-0005-0000-0000-00003E560000}"/>
    <cellStyle name="Milliers 3 5 3" xfId="11141" xr:uid="{00000000-0005-0000-0000-00003F560000}"/>
    <cellStyle name="Milliers 3 5 3 2" xfId="31574" xr:uid="{00000000-0005-0000-0000-000040560000}"/>
    <cellStyle name="Milliers 3 5 4" xfId="31572" xr:uid="{00000000-0005-0000-0000-000041560000}"/>
    <cellStyle name="Milliers 3 6" xfId="11142" xr:uid="{00000000-0005-0000-0000-000042560000}"/>
    <cellStyle name="Milliers 3 6 2" xfId="11143" xr:uid="{00000000-0005-0000-0000-000043560000}"/>
    <cellStyle name="Milliers 3 6 2 2" xfId="31576" xr:uid="{00000000-0005-0000-0000-000044560000}"/>
    <cellStyle name="Milliers 3 6 3" xfId="11144" xr:uid="{00000000-0005-0000-0000-000045560000}"/>
    <cellStyle name="Milliers 3 6 3 2" xfId="31577" xr:uid="{00000000-0005-0000-0000-000046560000}"/>
    <cellStyle name="Milliers 3 6 4" xfId="31575" xr:uid="{00000000-0005-0000-0000-000047560000}"/>
    <cellStyle name="Milliers 3 7" xfId="11145" xr:uid="{00000000-0005-0000-0000-000048560000}"/>
    <cellStyle name="Milliers 3 7 2" xfId="11146" xr:uid="{00000000-0005-0000-0000-000049560000}"/>
    <cellStyle name="Milliers 3 7 2 2" xfId="31579" xr:uid="{00000000-0005-0000-0000-00004A560000}"/>
    <cellStyle name="Milliers 3 7 3" xfId="11147" xr:uid="{00000000-0005-0000-0000-00004B560000}"/>
    <cellStyle name="Milliers 3 7 3 2" xfId="31580" xr:uid="{00000000-0005-0000-0000-00004C560000}"/>
    <cellStyle name="Milliers 3 7 4" xfId="31578" xr:uid="{00000000-0005-0000-0000-00004D560000}"/>
    <cellStyle name="Milliers 3 8" xfId="11148" xr:uid="{00000000-0005-0000-0000-00004E560000}"/>
    <cellStyle name="Milliers 3 8 2" xfId="11149" xr:uid="{00000000-0005-0000-0000-00004F560000}"/>
    <cellStyle name="Milliers 3 8 2 2" xfId="31582" xr:uid="{00000000-0005-0000-0000-000050560000}"/>
    <cellStyle name="Milliers 3 8 3" xfId="11150" xr:uid="{00000000-0005-0000-0000-000051560000}"/>
    <cellStyle name="Milliers 3 8 3 2" xfId="31583" xr:uid="{00000000-0005-0000-0000-000052560000}"/>
    <cellStyle name="Milliers 3 8 4" xfId="31581" xr:uid="{00000000-0005-0000-0000-000053560000}"/>
    <cellStyle name="Milliers 3 9" xfId="11151" xr:uid="{00000000-0005-0000-0000-000054560000}"/>
    <cellStyle name="Milliers 3 9 2" xfId="11152" xr:uid="{00000000-0005-0000-0000-000055560000}"/>
    <cellStyle name="Milliers 3 9 2 2" xfId="31585" xr:uid="{00000000-0005-0000-0000-000056560000}"/>
    <cellStyle name="Milliers 3 9 3" xfId="11153" xr:uid="{00000000-0005-0000-0000-000057560000}"/>
    <cellStyle name="Milliers 3 9 3 2" xfId="31586" xr:uid="{00000000-0005-0000-0000-000058560000}"/>
    <cellStyle name="Milliers 3 9 4" xfId="31584" xr:uid="{00000000-0005-0000-0000-000059560000}"/>
    <cellStyle name="Milliers 4" xfId="11154" xr:uid="{00000000-0005-0000-0000-00005A560000}"/>
    <cellStyle name="Milliers 4 10" xfId="11155" xr:uid="{00000000-0005-0000-0000-00005B560000}"/>
    <cellStyle name="Milliers 4 10 2" xfId="31587" xr:uid="{00000000-0005-0000-0000-00005C560000}"/>
    <cellStyle name="Milliers 4 11" xfId="11156" xr:uid="{00000000-0005-0000-0000-00005D560000}"/>
    <cellStyle name="Milliers 4 11 2" xfId="31588" xr:uid="{00000000-0005-0000-0000-00005E560000}"/>
    <cellStyle name="Milliers 4 12" xfId="11157" xr:uid="{00000000-0005-0000-0000-00005F560000}"/>
    <cellStyle name="Milliers 4 12 2" xfId="31589" xr:uid="{00000000-0005-0000-0000-000060560000}"/>
    <cellStyle name="Milliers 4 13" xfId="11158" xr:uid="{00000000-0005-0000-0000-000061560000}"/>
    <cellStyle name="Milliers 4 13 2" xfId="31590" xr:uid="{00000000-0005-0000-0000-000062560000}"/>
    <cellStyle name="Milliers 4 14" xfId="11159" xr:uid="{00000000-0005-0000-0000-000063560000}"/>
    <cellStyle name="Milliers 4 14 2" xfId="31591" xr:uid="{00000000-0005-0000-0000-000064560000}"/>
    <cellStyle name="Milliers 4 15" xfId="11160" xr:uid="{00000000-0005-0000-0000-000065560000}"/>
    <cellStyle name="Milliers 4 15 2" xfId="31592" xr:uid="{00000000-0005-0000-0000-000066560000}"/>
    <cellStyle name="Milliers 4 16" xfId="11161" xr:uid="{00000000-0005-0000-0000-000067560000}"/>
    <cellStyle name="Milliers 4 16 2" xfId="31593" xr:uid="{00000000-0005-0000-0000-000068560000}"/>
    <cellStyle name="Milliers 4 17" xfId="20706" xr:uid="{00000000-0005-0000-0000-000069560000}"/>
    <cellStyle name="Milliers 4 2" xfId="11162" xr:uid="{00000000-0005-0000-0000-00006A560000}"/>
    <cellStyle name="Milliers 4 2 2" xfId="31594" xr:uid="{00000000-0005-0000-0000-00006B560000}"/>
    <cellStyle name="Milliers 4 3" xfId="11163" xr:uid="{00000000-0005-0000-0000-00006C560000}"/>
    <cellStyle name="Milliers 4 3 2" xfId="31595" xr:uid="{00000000-0005-0000-0000-00006D560000}"/>
    <cellStyle name="Milliers 4 4" xfId="11164" xr:uid="{00000000-0005-0000-0000-00006E560000}"/>
    <cellStyle name="Milliers 4 4 2" xfId="31596" xr:uid="{00000000-0005-0000-0000-00006F560000}"/>
    <cellStyle name="Milliers 4 5" xfId="11165" xr:uid="{00000000-0005-0000-0000-000070560000}"/>
    <cellStyle name="Milliers 4 5 2" xfId="31597" xr:uid="{00000000-0005-0000-0000-000071560000}"/>
    <cellStyle name="Milliers 4 6" xfId="11166" xr:uid="{00000000-0005-0000-0000-000072560000}"/>
    <cellStyle name="Milliers 4 6 2" xfId="31598" xr:uid="{00000000-0005-0000-0000-000073560000}"/>
    <cellStyle name="Milliers 4 7" xfId="11167" xr:uid="{00000000-0005-0000-0000-000074560000}"/>
    <cellStyle name="Milliers 4 7 2" xfId="31599" xr:uid="{00000000-0005-0000-0000-000075560000}"/>
    <cellStyle name="Milliers 4 8" xfId="11168" xr:uid="{00000000-0005-0000-0000-000076560000}"/>
    <cellStyle name="Milliers 4 8 2" xfId="31600" xr:uid="{00000000-0005-0000-0000-000077560000}"/>
    <cellStyle name="Milliers 4 9" xfId="11169" xr:uid="{00000000-0005-0000-0000-000078560000}"/>
    <cellStyle name="Milliers 4 9 2" xfId="31601" xr:uid="{00000000-0005-0000-0000-000079560000}"/>
    <cellStyle name="Milliers 5" xfId="11170" xr:uid="{00000000-0005-0000-0000-00007A560000}"/>
    <cellStyle name="Milliers 5 2" xfId="31602" xr:uid="{00000000-0005-0000-0000-00007B560000}"/>
    <cellStyle name="Monétaire" xfId="1" builtinId="4"/>
    <cellStyle name="Monétaire 2" xfId="11171" xr:uid="{00000000-0005-0000-0000-00007D560000}"/>
    <cellStyle name="Monétaire 2 10" xfId="11172" xr:uid="{00000000-0005-0000-0000-00007E560000}"/>
    <cellStyle name="Monétaire 2 10 2" xfId="31603" xr:uid="{00000000-0005-0000-0000-00007F560000}"/>
    <cellStyle name="Monétaire 2 11" xfId="11173" xr:uid="{00000000-0005-0000-0000-000080560000}"/>
    <cellStyle name="Monétaire 2 11 2" xfId="31604" xr:uid="{00000000-0005-0000-0000-000081560000}"/>
    <cellStyle name="Monétaire 2 12" xfId="11174" xr:uid="{00000000-0005-0000-0000-000082560000}"/>
    <cellStyle name="Monétaire 2 12 2" xfId="31605" xr:uid="{00000000-0005-0000-0000-000083560000}"/>
    <cellStyle name="Monétaire 2 13" xfId="11175" xr:uid="{00000000-0005-0000-0000-000084560000}"/>
    <cellStyle name="Monétaire 2 13 2" xfId="31606" xr:uid="{00000000-0005-0000-0000-000085560000}"/>
    <cellStyle name="Monétaire 2 14" xfId="11176" xr:uid="{00000000-0005-0000-0000-000086560000}"/>
    <cellStyle name="Monétaire 2 14 2" xfId="31607" xr:uid="{00000000-0005-0000-0000-000087560000}"/>
    <cellStyle name="Monétaire 2 15" xfId="11177" xr:uid="{00000000-0005-0000-0000-000088560000}"/>
    <cellStyle name="Monétaire 2 15 2" xfId="31608" xr:uid="{00000000-0005-0000-0000-000089560000}"/>
    <cellStyle name="Monétaire 2 16" xfId="11178" xr:uid="{00000000-0005-0000-0000-00008A560000}"/>
    <cellStyle name="Monétaire 2 16 2" xfId="31609" xr:uid="{00000000-0005-0000-0000-00008B560000}"/>
    <cellStyle name="Monétaire 2 17" xfId="11179" xr:uid="{00000000-0005-0000-0000-00008C560000}"/>
    <cellStyle name="Monétaire 2 17 2" xfId="31610" xr:uid="{00000000-0005-0000-0000-00008D560000}"/>
    <cellStyle name="Monétaire 2 18" xfId="11180" xr:uid="{00000000-0005-0000-0000-00008E560000}"/>
    <cellStyle name="Monétaire 2 18 2" xfId="31611" xr:uid="{00000000-0005-0000-0000-00008F560000}"/>
    <cellStyle name="Monétaire 2 19" xfId="11181" xr:uid="{00000000-0005-0000-0000-000090560000}"/>
    <cellStyle name="Monétaire 2 19 2" xfId="31612" xr:uid="{00000000-0005-0000-0000-000091560000}"/>
    <cellStyle name="Monétaire 2 2" xfId="11182" xr:uid="{00000000-0005-0000-0000-000092560000}"/>
    <cellStyle name="Monétaire 2 2 10" xfId="11183" xr:uid="{00000000-0005-0000-0000-000093560000}"/>
    <cellStyle name="Monétaire 2 2 10 2" xfId="31613" xr:uid="{00000000-0005-0000-0000-000094560000}"/>
    <cellStyle name="Monétaire 2 2 11" xfId="11184" xr:uid="{00000000-0005-0000-0000-000095560000}"/>
    <cellStyle name="Monétaire 2 2 11 2" xfId="31614" xr:uid="{00000000-0005-0000-0000-000096560000}"/>
    <cellStyle name="Monétaire 2 2 12" xfId="11185" xr:uid="{00000000-0005-0000-0000-000097560000}"/>
    <cellStyle name="Monétaire 2 2 12 2" xfId="31615" xr:uid="{00000000-0005-0000-0000-000098560000}"/>
    <cellStyle name="Monétaire 2 2 13" xfId="11186" xr:uid="{00000000-0005-0000-0000-000099560000}"/>
    <cellStyle name="Monétaire 2 2 13 2" xfId="31616" xr:uid="{00000000-0005-0000-0000-00009A560000}"/>
    <cellStyle name="Monétaire 2 2 14" xfId="11187" xr:uid="{00000000-0005-0000-0000-00009B560000}"/>
    <cellStyle name="Monétaire 2 2 14 2" xfId="31617" xr:uid="{00000000-0005-0000-0000-00009C560000}"/>
    <cellStyle name="Monétaire 2 2 15" xfId="11188" xr:uid="{00000000-0005-0000-0000-00009D560000}"/>
    <cellStyle name="Monétaire 2 2 15 2" xfId="31618" xr:uid="{00000000-0005-0000-0000-00009E560000}"/>
    <cellStyle name="Monétaire 2 2 16" xfId="11189" xr:uid="{00000000-0005-0000-0000-00009F560000}"/>
    <cellStyle name="Monétaire 2 2 16 2" xfId="31619" xr:uid="{00000000-0005-0000-0000-0000A0560000}"/>
    <cellStyle name="Monétaire 2 2 17" xfId="11190" xr:uid="{00000000-0005-0000-0000-0000A1560000}"/>
    <cellStyle name="Monétaire 2 2 17 2" xfId="31620" xr:uid="{00000000-0005-0000-0000-0000A2560000}"/>
    <cellStyle name="Monétaire 2 2 18" xfId="11191" xr:uid="{00000000-0005-0000-0000-0000A3560000}"/>
    <cellStyle name="Monétaire 2 2 18 2" xfId="31621" xr:uid="{00000000-0005-0000-0000-0000A4560000}"/>
    <cellStyle name="Monétaire 2 2 19" xfId="20539" xr:uid="{00000000-0005-0000-0000-0000A5560000}"/>
    <cellStyle name="Monétaire 2 2 2" xfId="11192" xr:uid="{00000000-0005-0000-0000-0000A6560000}"/>
    <cellStyle name="Monétaire 2 2 2 2" xfId="11193" xr:uid="{00000000-0005-0000-0000-0000A7560000}"/>
    <cellStyle name="Monétaire 2 2 2 2 2" xfId="31622" xr:uid="{00000000-0005-0000-0000-0000A8560000}"/>
    <cellStyle name="Monétaire 2 2 2 3" xfId="20540" xr:uid="{00000000-0005-0000-0000-0000A9560000}"/>
    <cellStyle name="Monétaire 2 2 3" xfId="11194" xr:uid="{00000000-0005-0000-0000-0000AA560000}"/>
    <cellStyle name="Monétaire 2 2 3 2" xfId="31623" xr:uid="{00000000-0005-0000-0000-0000AB560000}"/>
    <cellStyle name="Monétaire 2 2 4" xfId="11195" xr:uid="{00000000-0005-0000-0000-0000AC560000}"/>
    <cellStyle name="Monétaire 2 2 4 2" xfId="31624" xr:uid="{00000000-0005-0000-0000-0000AD560000}"/>
    <cellStyle name="Monétaire 2 2 5" xfId="11196" xr:uid="{00000000-0005-0000-0000-0000AE560000}"/>
    <cellStyle name="Monétaire 2 2 5 2" xfId="31625" xr:uid="{00000000-0005-0000-0000-0000AF560000}"/>
    <cellStyle name="Monétaire 2 2 6" xfId="11197" xr:uid="{00000000-0005-0000-0000-0000B0560000}"/>
    <cellStyle name="Monétaire 2 2 6 2" xfId="31626" xr:uid="{00000000-0005-0000-0000-0000B1560000}"/>
    <cellStyle name="Monétaire 2 2 7" xfId="11198" xr:uid="{00000000-0005-0000-0000-0000B2560000}"/>
    <cellStyle name="Monétaire 2 2 7 2" xfId="31627" xr:uid="{00000000-0005-0000-0000-0000B3560000}"/>
    <cellStyle name="Monétaire 2 2 8" xfId="11199" xr:uid="{00000000-0005-0000-0000-0000B4560000}"/>
    <cellStyle name="Monétaire 2 2 8 2" xfId="31628" xr:uid="{00000000-0005-0000-0000-0000B5560000}"/>
    <cellStyle name="Monétaire 2 2 9" xfId="11200" xr:uid="{00000000-0005-0000-0000-0000B6560000}"/>
    <cellStyle name="Monétaire 2 2 9 2" xfId="31629" xr:uid="{00000000-0005-0000-0000-0000B7560000}"/>
    <cellStyle name="Monétaire 2 20" xfId="11201" xr:uid="{00000000-0005-0000-0000-0000B8560000}"/>
    <cellStyle name="Monétaire 2 20 2" xfId="31630" xr:uid="{00000000-0005-0000-0000-0000B9560000}"/>
    <cellStyle name="Monétaire 2 21" xfId="11202" xr:uid="{00000000-0005-0000-0000-0000BA560000}"/>
    <cellStyle name="Monétaire 2 21 2" xfId="31631" xr:uid="{00000000-0005-0000-0000-0000BB560000}"/>
    <cellStyle name="Monétaire 2 22" xfId="20538" xr:uid="{00000000-0005-0000-0000-0000BC560000}"/>
    <cellStyle name="Monétaire 2 3" xfId="11203" xr:uid="{00000000-0005-0000-0000-0000BD560000}"/>
    <cellStyle name="Monétaire 2 3 10" xfId="11204" xr:uid="{00000000-0005-0000-0000-0000BE560000}"/>
    <cellStyle name="Monétaire 2 3 10 2" xfId="31632" xr:uid="{00000000-0005-0000-0000-0000BF560000}"/>
    <cellStyle name="Monétaire 2 3 11" xfId="11205" xr:uid="{00000000-0005-0000-0000-0000C0560000}"/>
    <cellStyle name="Monétaire 2 3 11 2" xfId="31633" xr:uid="{00000000-0005-0000-0000-0000C1560000}"/>
    <cellStyle name="Monétaire 2 3 12" xfId="11206" xr:uid="{00000000-0005-0000-0000-0000C2560000}"/>
    <cellStyle name="Monétaire 2 3 12 2" xfId="31634" xr:uid="{00000000-0005-0000-0000-0000C3560000}"/>
    <cellStyle name="Monétaire 2 3 13" xfId="11207" xr:uid="{00000000-0005-0000-0000-0000C4560000}"/>
    <cellStyle name="Monétaire 2 3 13 2" xfId="31635" xr:uid="{00000000-0005-0000-0000-0000C5560000}"/>
    <cellStyle name="Monétaire 2 3 14" xfId="11208" xr:uid="{00000000-0005-0000-0000-0000C6560000}"/>
    <cellStyle name="Monétaire 2 3 14 2" xfId="31636" xr:uid="{00000000-0005-0000-0000-0000C7560000}"/>
    <cellStyle name="Monétaire 2 3 15" xfId="11209" xr:uid="{00000000-0005-0000-0000-0000C8560000}"/>
    <cellStyle name="Monétaire 2 3 15 2" xfId="31637" xr:uid="{00000000-0005-0000-0000-0000C9560000}"/>
    <cellStyle name="Monétaire 2 3 16" xfId="11210" xr:uid="{00000000-0005-0000-0000-0000CA560000}"/>
    <cellStyle name="Monétaire 2 3 16 2" xfId="31638" xr:uid="{00000000-0005-0000-0000-0000CB560000}"/>
    <cellStyle name="Monétaire 2 3 17" xfId="11211" xr:uid="{00000000-0005-0000-0000-0000CC560000}"/>
    <cellStyle name="Monétaire 2 3 17 2" xfId="31639" xr:uid="{00000000-0005-0000-0000-0000CD560000}"/>
    <cellStyle name="Monétaire 2 3 18" xfId="20541" xr:uid="{00000000-0005-0000-0000-0000CE560000}"/>
    <cellStyle name="Monétaire 2 3 2" xfId="11212" xr:uid="{00000000-0005-0000-0000-0000CF560000}"/>
    <cellStyle name="Monétaire 2 3 2 2" xfId="20542" xr:uid="{00000000-0005-0000-0000-0000D0560000}"/>
    <cellStyle name="Monétaire 2 3 3" xfId="11213" xr:uid="{00000000-0005-0000-0000-0000D1560000}"/>
    <cellStyle name="Monétaire 2 3 3 2" xfId="31640" xr:uid="{00000000-0005-0000-0000-0000D2560000}"/>
    <cellStyle name="Monétaire 2 3 4" xfId="11214" xr:uid="{00000000-0005-0000-0000-0000D3560000}"/>
    <cellStyle name="Monétaire 2 3 4 2" xfId="31641" xr:uid="{00000000-0005-0000-0000-0000D4560000}"/>
    <cellStyle name="Monétaire 2 3 5" xfId="11215" xr:uid="{00000000-0005-0000-0000-0000D5560000}"/>
    <cellStyle name="Monétaire 2 3 5 2" xfId="31642" xr:uid="{00000000-0005-0000-0000-0000D6560000}"/>
    <cellStyle name="Monétaire 2 3 6" xfId="11216" xr:uid="{00000000-0005-0000-0000-0000D7560000}"/>
    <cellStyle name="Monétaire 2 3 6 2" xfId="31643" xr:uid="{00000000-0005-0000-0000-0000D8560000}"/>
    <cellStyle name="Monétaire 2 3 7" xfId="11217" xr:uid="{00000000-0005-0000-0000-0000D9560000}"/>
    <cellStyle name="Monétaire 2 3 7 2" xfId="31644" xr:uid="{00000000-0005-0000-0000-0000DA560000}"/>
    <cellStyle name="Monétaire 2 3 8" xfId="11218" xr:uid="{00000000-0005-0000-0000-0000DB560000}"/>
    <cellStyle name="Monétaire 2 3 8 2" xfId="31645" xr:uid="{00000000-0005-0000-0000-0000DC560000}"/>
    <cellStyle name="Monétaire 2 3 9" xfId="11219" xr:uid="{00000000-0005-0000-0000-0000DD560000}"/>
    <cellStyle name="Monétaire 2 3 9 2" xfId="31646" xr:uid="{00000000-0005-0000-0000-0000DE560000}"/>
    <cellStyle name="Monétaire 2 4" xfId="11220" xr:uid="{00000000-0005-0000-0000-0000DF560000}"/>
    <cellStyle name="Monétaire 2 4 10" xfId="11221" xr:uid="{00000000-0005-0000-0000-0000E0560000}"/>
    <cellStyle name="Monétaire 2 4 10 2" xfId="31647" xr:uid="{00000000-0005-0000-0000-0000E1560000}"/>
    <cellStyle name="Monétaire 2 4 11" xfId="11222" xr:uid="{00000000-0005-0000-0000-0000E2560000}"/>
    <cellStyle name="Monétaire 2 4 11 2" xfId="31648" xr:uid="{00000000-0005-0000-0000-0000E3560000}"/>
    <cellStyle name="Monétaire 2 4 12" xfId="11223" xr:uid="{00000000-0005-0000-0000-0000E4560000}"/>
    <cellStyle name="Monétaire 2 4 12 2" xfId="31649" xr:uid="{00000000-0005-0000-0000-0000E5560000}"/>
    <cellStyle name="Monétaire 2 4 13" xfId="11224" xr:uid="{00000000-0005-0000-0000-0000E6560000}"/>
    <cellStyle name="Monétaire 2 4 13 2" xfId="31650" xr:uid="{00000000-0005-0000-0000-0000E7560000}"/>
    <cellStyle name="Monétaire 2 4 14" xfId="11225" xr:uid="{00000000-0005-0000-0000-0000E8560000}"/>
    <cellStyle name="Monétaire 2 4 14 2" xfId="31651" xr:uid="{00000000-0005-0000-0000-0000E9560000}"/>
    <cellStyle name="Monétaire 2 4 15" xfId="11226" xr:uid="{00000000-0005-0000-0000-0000EA560000}"/>
    <cellStyle name="Monétaire 2 4 15 2" xfId="31652" xr:uid="{00000000-0005-0000-0000-0000EB560000}"/>
    <cellStyle name="Monétaire 2 4 16" xfId="11227" xr:uid="{00000000-0005-0000-0000-0000EC560000}"/>
    <cellStyle name="Monétaire 2 4 16 2" xfId="31653" xr:uid="{00000000-0005-0000-0000-0000ED560000}"/>
    <cellStyle name="Monétaire 2 4 17" xfId="11228" xr:uid="{00000000-0005-0000-0000-0000EE560000}"/>
    <cellStyle name="Monétaire 2 4 17 2" xfId="31654" xr:uid="{00000000-0005-0000-0000-0000EF560000}"/>
    <cellStyle name="Monétaire 2 4 18" xfId="20543" xr:uid="{00000000-0005-0000-0000-0000F0560000}"/>
    <cellStyle name="Monétaire 2 4 2" xfId="11229" xr:uid="{00000000-0005-0000-0000-0000F1560000}"/>
    <cellStyle name="Monétaire 2 4 2 2" xfId="20544" xr:uid="{00000000-0005-0000-0000-0000F2560000}"/>
    <cellStyle name="Monétaire 2 4 3" xfId="11230" xr:uid="{00000000-0005-0000-0000-0000F3560000}"/>
    <cellStyle name="Monétaire 2 4 3 2" xfId="31655" xr:uid="{00000000-0005-0000-0000-0000F4560000}"/>
    <cellStyle name="Monétaire 2 4 4" xfId="11231" xr:uid="{00000000-0005-0000-0000-0000F5560000}"/>
    <cellStyle name="Monétaire 2 4 4 2" xfId="31656" xr:uid="{00000000-0005-0000-0000-0000F6560000}"/>
    <cellStyle name="Monétaire 2 4 5" xfId="11232" xr:uid="{00000000-0005-0000-0000-0000F7560000}"/>
    <cellStyle name="Monétaire 2 4 5 2" xfId="31657" xr:uid="{00000000-0005-0000-0000-0000F8560000}"/>
    <cellStyle name="Monétaire 2 4 6" xfId="11233" xr:uid="{00000000-0005-0000-0000-0000F9560000}"/>
    <cellStyle name="Monétaire 2 4 6 2" xfId="31658" xr:uid="{00000000-0005-0000-0000-0000FA560000}"/>
    <cellStyle name="Monétaire 2 4 7" xfId="11234" xr:uid="{00000000-0005-0000-0000-0000FB560000}"/>
    <cellStyle name="Monétaire 2 4 7 2" xfId="31659" xr:uid="{00000000-0005-0000-0000-0000FC560000}"/>
    <cellStyle name="Monétaire 2 4 8" xfId="11235" xr:uid="{00000000-0005-0000-0000-0000FD560000}"/>
    <cellStyle name="Monétaire 2 4 8 2" xfId="31660" xr:uid="{00000000-0005-0000-0000-0000FE560000}"/>
    <cellStyle name="Monétaire 2 4 9" xfId="11236" xr:uid="{00000000-0005-0000-0000-0000FF560000}"/>
    <cellStyle name="Monétaire 2 4 9 2" xfId="31661" xr:uid="{00000000-0005-0000-0000-000000570000}"/>
    <cellStyle name="Monétaire 2 5" xfId="11237" xr:uid="{00000000-0005-0000-0000-000001570000}"/>
    <cellStyle name="Monétaire 2 5 2" xfId="11238" xr:uid="{00000000-0005-0000-0000-000002570000}"/>
    <cellStyle name="Monétaire 2 5 2 2" xfId="31662" xr:uid="{00000000-0005-0000-0000-000003570000}"/>
    <cellStyle name="Monétaire 2 5 3" xfId="20545" xr:uid="{00000000-0005-0000-0000-000004570000}"/>
    <cellStyle name="Monétaire 2 6" xfId="11239" xr:uid="{00000000-0005-0000-0000-000005570000}"/>
    <cellStyle name="Monétaire 2 6 2" xfId="31663" xr:uid="{00000000-0005-0000-0000-000006570000}"/>
    <cellStyle name="Monétaire 2 7" xfId="11240" xr:uid="{00000000-0005-0000-0000-000007570000}"/>
    <cellStyle name="Monétaire 2 7 2" xfId="31664" xr:uid="{00000000-0005-0000-0000-000008570000}"/>
    <cellStyle name="Monétaire 2 8" xfId="11241" xr:uid="{00000000-0005-0000-0000-000009570000}"/>
    <cellStyle name="Monétaire 2 8 2" xfId="31665" xr:uid="{00000000-0005-0000-0000-00000A570000}"/>
    <cellStyle name="Monétaire 2 9" xfId="11242" xr:uid="{00000000-0005-0000-0000-00000B570000}"/>
    <cellStyle name="Monétaire 2 9 2" xfId="31666" xr:uid="{00000000-0005-0000-0000-00000C570000}"/>
    <cellStyle name="Monétaire 3" xfId="11243" xr:uid="{00000000-0005-0000-0000-00000D570000}"/>
    <cellStyle name="Monétaire 3 2" xfId="11244" xr:uid="{00000000-0005-0000-0000-00000E570000}"/>
    <cellStyle name="Monétaire 3 2 10" xfId="11245" xr:uid="{00000000-0005-0000-0000-00000F570000}"/>
    <cellStyle name="Monétaire 3 2 10 2" xfId="31668" xr:uid="{00000000-0005-0000-0000-000010570000}"/>
    <cellStyle name="Monétaire 3 2 11" xfId="11246" xr:uid="{00000000-0005-0000-0000-000011570000}"/>
    <cellStyle name="Monétaire 3 2 11 2" xfId="31669" xr:uid="{00000000-0005-0000-0000-000012570000}"/>
    <cellStyle name="Monétaire 3 2 12" xfId="11247" xr:uid="{00000000-0005-0000-0000-000013570000}"/>
    <cellStyle name="Monétaire 3 2 12 2" xfId="31670" xr:uid="{00000000-0005-0000-0000-000014570000}"/>
    <cellStyle name="Monétaire 3 2 13" xfId="11248" xr:uid="{00000000-0005-0000-0000-000015570000}"/>
    <cellStyle name="Monétaire 3 2 13 2" xfId="31671" xr:uid="{00000000-0005-0000-0000-000016570000}"/>
    <cellStyle name="Monétaire 3 2 14" xfId="11249" xr:uid="{00000000-0005-0000-0000-000017570000}"/>
    <cellStyle name="Monétaire 3 2 14 2" xfId="31672" xr:uid="{00000000-0005-0000-0000-000018570000}"/>
    <cellStyle name="Monétaire 3 2 15" xfId="11250" xr:uid="{00000000-0005-0000-0000-000019570000}"/>
    <cellStyle name="Monétaire 3 2 15 2" xfId="31673" xr:uid="{00000000-0005-0000-0000-00001A570000}"/>
    <cellStyle name="Monétaire 3 2 16" xfId="11251" xr:uid="{00000000-0005-0000-0000-00001B570000}"/>
    <cellStyle name="Monétaire 3 2 16 2" xfId="31674" xr:uid="{00000000-0005-0000-0000-00001C570000}"/>
    <cellStyle name="Monétaire 3 2 17" xfId="31667" xr:uid="{00000000-0005-0000-0000-00001D570000}"/>
    <cellStyle name="Monétaire 3 2 2" xfId="11252" xr:uid="{00000000-0005-0000-0000-00001E570000}"/>
    <cellStyle name="Monétaire 3 2 2 2" xfId="31675" xr:uid="{00000000-0005-0000-0000-00001F570000}"/>
    <cellStyle name="Monétaire 3 2 3" xfId="11253" xr:uid="{00000000-0005-0000-0000-000020570000}"/>
    <cellStyle name="Monétaire 3 2 3 2" xfId="31676" xr:uid="{00000000-0005-0000-0000-000021570000}"/>
    <cellStyle name="Monétaire 3 2 4" xfId="11254" xr:uid="{00000000-0005-0000-0000-000022570000}"/>
    <cellStyle name="Monétaire 3 2 4 2" xfId="31677" xr:uid="{00000000-0005-0000-0000-000023570000}"/>
    <cellStyle name="Monétaire 3 2 5" xfId="11255" xr:uid="{00000000-0005-0000-0000-000024570000}"/>
    <cellStyle name="Monétaire 3 2 5 2" xfId="31678" xr:uid="{00000000-0005-0000-0000-000025570000}"/>
    <cellStyle name="Monétaire 3 2 6" xfId="11256" xr:uid="{00000000-0005-0000-0000-000026570000}"/>
    <cellStyle name="Monétaire 3 2 6 2" xfId="31679" xr:uid="{00000000-0005-0000-0000-000027570000}"/>
    <cellStyle name="Monétaire 3 2 7" xfId="11257" xr:uid="{00000000-0005-0000-0000-000028570000}"/>
    <cellStyle name="Monétaire 3 2 7 2" xfId="31680" xr:uid="{00000000-0005-0000-0000-000029570000}"/>
    <cellStyle name="Monétaire 3 2 8" xfId="11258" xr:uid="{00000000-0005-0000-0000-00002A570000}"/>
    <cellStyle name="Monétaire 3 2 8 2" xfId="31681" xr:uid="{00000000-0005-0000-0000-00002B570000}"/>
    <cellStyle name="Monétaire 3 2 9" xfId="11259" xr:uid="{00000000-0005-0000-0000-00002C570000}"/>
    <cellStyle name="Monétaire 3 2 9 2" xfId="31682" xr:uid="{00000000-0005-0000-0000-00002D570000}"/>
    <cellStyle name="Monétaire 3 3" xfId="11260" xr:uid="{00000000-0005-0000-0000-00002E570000}"/>
    <cellStyle name="Monétaire 3 3 2" xfId="31683" xr:uid="{00000000-0005-0000-0000-00002F570000}"/>
    <cellStyle name="Monétaire 3 4" xfId="20688" xr:uid="{00000000-0005-0000-0000-000030570000}"/>
    <cellStyle name="Monétaire 4" xfId="11261" xr:uid="{00000000-0005-0000-0000-000031570000}"/>
    <cellStyle name="Monétaire 4 2" xfId="31684" xr:uid="{00000000-0005-0000-0000-000032570000}"/>
    <cellStyle name="Monétaire 5" xfId="11262" xr:uid="{00000000-0005-0000-0000-000033570000}"/>
    <cellStyle name="Monétaire 5 2" xfId="31685" xr:uid="{00000000-0005-0000-0000-000034570000}"/>
    <cellStyle name="Monétaire 6" xfId="11263" xr:uid="{00000000-0005-0000-0000-000035570000}"/>
    <cellStyle name="Monétaire 6 2" xfId="31686" xr:uid="{00000000-0005-0000-0000-000036570000}"/>
    <cellStyle name="Neutral" xfId="11264" xr:uid="{00000000-0005-0000-0000-000037570000}"/>
    <cellStyle name="Neutral 2" xfId="20546" xr:uid="{00000000-0005-0000-0000-000038570000}"/>
    <cellStyle name="Neutre 2" xfId="11265" xr:uid="{00000000-0005-0000-0000-000039570000}"/>
    <cellStyle name="Neutre 2 2" xfId="20547" xr:uid="{00000000-0005-0000-0000-00003A570000}"/>
    <cellStyle name="Neutre 3" xfId="11266" xr:uid="{00000000-0005-0000-0000-00003B570000}"/>
    <cellStyle name="Neutre 3 2" xfId="20548" xr:uid="{00000000-0005-0000-0000-00003C570000}"/>
    <cellStyle name="Neutre 4" xfId="11267" xr:uid="{00000000-0005-0000-0000-00003D570000}"/>
    <cellStyle name="Neutre 4 2" xfId="20549" xr:uid="{00000000-0005-0000-0000-00003E570000}"/>
    <cellStyle name="Neutre 5" xfId="11268" xr:uid="{00000000-0005-0000-0000-00003F570000}"/>
    <cellStyle name="Neutre 5 2" xfId="31687" xr:uid="{00000000-0005-0000-0000-000040570000}"/>
    <cellStyle name="Neutre 6" xfId="11269" xr:uid="{00000000-0005-0000-0000-000041570000}"/>
    <cellStyle name="Neutre 6 2" xfId="31688" xr:uid="{00000000-0005-0000-0000-000042570000}"/>
    <cellStyle name="Normal" xfId="0" builtinId="0"/>
    <cellStyle name="Normal 10" xfId="11270" xr:uid="{00000000-0005-0000-0000-000044570000}"/>
    <cellStyle name="Normal 10 10" xfId="11271" xr:uid="{00000000-0005-0000-0000-000045570000}"/>
    <cellStyle name="Normal 10 10 2" xfId="31689" xr:uid="{00000000-0005-0000-0000-000046570000}"/>
    <cellStyle name="Normal 10 11" xfId="11272" xr:uid="{00000000-0005-0000-0000-000047570000}"/>
    <cellStyle name="Normal 10 11 2" xfId="31690" xr:uid="{00000000-0005-0000-0000-000048570000}"/>
    <cellStyle name="Normal 10 12" xfId="11273" xr:uid="{00000000-0005-0000-0000-000049570000}"/>
    <cellStyle name="Normal 10 12 2" xfId="31691" xr:uid="{00000000-0005-0000-0000-00004A570000}"/>
    <cellStyle name="Normal 10 13" xfId="11274" xr:uid="{00000000-0005-0000-0000-00004B570000}"/>
    <cellStyle name="Normal 10 13 2" xfId="31692" xr:uid="{00000000-0005-0000-0000-00004C570000}"/>
    <cellStyle name="Normal 10 14" xfId="20550" xr:uid="{00000000-0005-0000-0000-00004D570000}"/>
    <cellStyle name="Normal 10 2" xfId="11275" xr:uid="{00000000-0005-0000-0000-00004E570000}"/>
    <cellStyle name="Normal 10 2 10" xfId="11276" xr:uid="{00000000-0005-0000-0000-00004F570000}"/>
    <cellStyle name="Normal 10 2 10 2" xfId="31694" xr:uid="{00000000-0005-0000-0000-000050570000}"/>
    <cellStyle name="Normal 10 2 11" xfId="11277" xr:uid="{00000000-0005-0000-0000-000051570000}"/>
    <cellStyle name="Normal 10 2 11 2" xfId="31695" xr:uid="{00000000-0005-0000-0000-000052570000}"/>
    <cellStyle name="Normal 10 2 12" xfId="11278" xr:uid="{00000000-0005-0000-0000-000053570000}"/>
    <cellStyle name="Normal 10 2 12 2" xfId="31696" xr:uid="{00000000-0005-0000-0000-000054570000}"/>
    <cellStyle name="Normal 10 2 13" xfId="11279" xr:uid="{00000000-0005-0000-0000-000055570000}"/>
    <cellStyle name="Normal 10 2 13 2" xfId="31697" xr:uid="{00000000-0005-0000-0000-000056570000}"/>
    <cellStyle name="Normal 10 2 14" xfId="11280" xr:uid="{00000000-0005-0000-0000-000057570000}"/>
    <cellStyle name="Normal 10 2 14 2" xfId="31698" xr:uid="{00000000-0005-0000-0000-000058570000}"/>
    <cellStyle name="Normal 10 2 15" xfId="11281" xr:uid="{00000000-0005-0000-0000-000059570000}"/>
    <cellStyle name="Normal 10 2 15 2" xfId="31699" xr:uid="{00000000-0005-0000-0000-00005A570000}"/>
    <cellStyle name="Normal 10 2 16" xfId="11282" xr:uid="{00000000-0005-0000-0000-00005B570000}"/>
    <cellStyle name="Normal 10 2 16 2" xfId="31700" xr:uid="{00000000-0005-0000-0000-00005C570000}"/>
    <cellStyle name="Normal 10 2 17" xfId="11283" xr:uid="{00000000-0005-0000-0000-00005D570000}"/>
    <cellStyle name="Normal 10 2 17 2" xfId="31701" xr:uid="{00000000-0005-0000-0000-00005E570000}"/>
    <cellStyle name="Normal 10 2 18" xfId="11284" xr:uid="{00000000-0005-0000-0000-00005F570000}"/>
    <cellStyle name="Normal 10 2 18 2" xfId="11285" xr:uid="{00000000-0005-0000-0000-000060570000}"/>
    <cellStyle name="Normal 10 2 18 2 2" xfId="31703" xr:uid="{00000000-0005-0000-0000-000061570000}"/>
    <cellStyle name="Normal 10 2 18 3" xfId="11286" xr:uid="{00000000-0005-0000-0000-000062570000}"/>
    <cellStyle name="Normal 10 2 18 3 2" xfId="31704" xr:uid="{00000000-0005-0000-0000-000063570000}"/>
    <cellStyle name="Normal 10 2 18 4" xfId="31702" xr:uid="{00000000-0005-0000-0000-000064570000}"/>
    <cellStyle name="Normal 10 2 19" xfId="11287" xr:uid="{00000000-0005-0000-0000-000065570000}"/>
    <cellStyle name="Normal 10 2 19 2" xfId="31705" xr:uid="{00000000-0005-0000-0000-000066570000}"/>
    <cellStyle name="Normal 10 2 2" xfId="11288" xr:uid="{00000000-0005-0000-0000-000067570000}"/>
    <cellStyle name="Normal 10 2 2 2" xfId="11289" xr:uid="{00000000-0005-0000-0000-000068570000}"/>
    <cellStyle name="Normal 10 2 2 2 2" xfId="31707" xr:uid="{00000000-0005-0000-0000-000069570000}"/>
    <cellStyle name="Normal 10 2 2 3" xfId="11290" xr:uid="{00000000-0005-0000-0000-00006A570000}"/>
    <cellStyle name="Normal 10 2 2 3 2" xfId="31708" xr:uid="{00000000-0005-0000-0000-00006B570000}"/>
    <cellStyle name="Normal 10 2 2 4" xfId="11291" xr:uid="{00000000-0005-0000-0000-00006C570000}"/>
    <cellStyle name="Normal 10 2 2 4 2" xfId="31709" xr:uid="{00000000-0005-0000-0000-00006D570000}"/>
    <cellStyle name="Normal 10 2 2 5" xfId="31706" xr:uid="{00000000-0005-0000-0000-00006E570000}"/>
    <cellStyle name="Normal 10 2 20" xfId="11292" xr:uid="{00000000-0005-0000-0000-00006F570000}"/>
    <cellStyle name="Normal 10 2 20 2" xfId="31710" xr:uid="{00000000-0005-0000-0000-000070570000}"/>
    <cellStyle name="Normal 10 2 21" xfId="11293" xr:uid="{00000000-0005-0000-0000-000071570000}"/>
    <cellStyle name="Normal 10 2 21 2" xfId="31711" xr:uid="{00000000-0005-0000-0000-000072570000}"/>
    <cellStyle name="Normal 10 2 22" xfId="31693" xr:uid="{00000000-0005-0000-0000-000073570000}"/>
    <cellStyle name="Normal 10 2 3" xfId="11294" xr:uid="{00000000-0005-0000-0000-000074570000}"/>
    <cellStyle name="Normal 10 2 3 2" xfId="31712" xr:uid="{00000000-0005-0000-0000-000075570000}"/>
    <cellStyle name="Normal 10 2 4" xfId="11295" xr:uid="{00000000-0005-0000-0000-000076570000}"/>
    <cellStyle name="Normal 10 2 4 2" xfId="31713" xr:uid="{00000000-0005-0000-0000-000077570000}"/>
    <cellStyle name="Normal 10 2 5" xfId="11296" xr:uid="{00000000-0005-0000-0000-000078570000}"/>
    <cellStyle name="Normal 10 2 5 2" xfId="31714" xr:uid="{00000000-0005-0000-0000-000079570000}"/>
    <cellStyle name="Normal 10 2 6" xfId="11297" xr:uid="{00000000-0005-0000-0000-00007A570000}"/>
    <cellStyle name="Normal 10 2 6 2" xfId="31715" xr:uid="{00000000-0005-0000-0000-00007B570000}"/>
    <cellStyle name="Normal 10 2 7" xfId="11298" xr:uid="{00000000-0005-0000-0000-00007C570000}"/>
    <cellStyle name="Normal 10 2 7 2" xfId="31716" xr:uid="{00000000-0005-0000-0000-00007D570000}"/>
    <cellStyle name="Normal 10 2 8" xfId="11299" xr:uid="{00000000-0005-0000-0000-00007E570000}"/>
    <cellStyle name="Normal 10 2 8 2" xfId="31717" xr:uid="{00000000-0005-0000-0000-00007F570000}"/>
    <cellStyle name="Normal 10 2 9" xfId="11300" xr:uid="{00000000-0005-0000-0000-000080570000}"/>
    <cellStyle name="Normal 10 2 9 2" xfId="31718" xr:uid="{00000000-0005-0000-0000-000081570000}"/>
    <cellStyle name="Normal 10 3" xfId="11301" xr:uid="{00000000-0005-0000-0000-000082570000}"/>
    <cellStyle name="Normal 10 3 10" xfId="11302" xr:uid="{00000000-0005-0000-0000-000083570000}"/>
    <cellStyle name="Normal 10 3 10 2" xfId="31720" xr:uid="{00000000-0005-0000-0000-000084570000}"/>
    <cellStyle name="Normal 10 3 11" xfId="11303" xr:uid="{00000000-0005-0000-0000-000085570000}"/>
    <cellStyle name="Normal 10 3 11 2" xfId="31721" xr:uid="{00000000-0005-0000-0000-000086570000}"/>
    <cellStyle name="Normal 10 3 12" xfId="11304" xr:uid="{00000000-0005-0000-0000-000087570000}"/>
    <cellStyle name="Normal 10 3 12 2" xfId="31722" xr:uid="{00000000-0005-0000-0000-000088570000}"/>
    <cellStyle name="Normal 10 3 13" xfId="11305" xr:uid="{00000000-0005-0000-0000-000089570000}"/>
    <cellStyle name="Normal 10 3 13 2" xfId="31723" xr:uid="{00000000-0005-0000-0000-00008A570000}"/>
    <cellStyle name="Normal 10 3 14" xfId="11306" xr:uid="{00000000-0005-0000-0000-00008B570000}"/>
    <cellStyle name="Normal 10 3 14 2" xfId="31724" xr:uid="{00000000-0005-0000-0000-00008C570000}"/>
    <cellStyle name="Normal 10 3 15" xfId="11307" xr:uid="{00000000-0005-0000-0000-00008D570000}"/>
    <cellStyle name="Normal 10 3 15 2" xfId="31725" xr:uid="{00000000-0005-0000-0000-00008E570000}"/>
    <cellStyle name="Normal 10 3 16" xfId="11308" xr:uid="{00000000-0005-0000-0000-00008F570000}"/>
    <cellStyle name="Normal 10 3 16 2" xfId="31726" xr:uid="{00000000-0005-0000-0000-000090570000}"/>
    <cellStyle name="Normal 10 3 17" xfId="11309" xr:uid="{00000000-0005-0000-0000-000091570000}"/>
    <cellStyle name="Normal 10 3 17 2" xfId="31727" xr:uid="{00000000-0005-0000-0000-000092570000}"/>
    <cellStyle name="Normal 10 3 18" xfId="11310" xr:uid="{00000000-0005-0000-0000-000093570000}"/>
    <cellStyle name="Normal 10 3 18 2" xfId="11311" xr:uid="{00000000-0005-0000-0000-000094570000}"/>
    <cellStyle name="Normal 10 3 18 2 2" xfId="31729" xr:uid="{00000000-0005-0000-0000-000095570000}"/>
    <cellStyle name="Normal 10 3 18 3" xfId="11312" xr:uid="{00000000-0005-0000-0000-000096570000}"/>
    <cellStyle name="Normal 10 3 18 3 2" xfId="31730" xr:uid="{00000000-0005-0000-0000-000097570000}"/>
    <cellStyle name="Normal 10 3 18 4" xfId="31728" xr:uid="{00000000-0005-0000-0000-000098570000}"/>
    <cellStyle name="Normal 10 3 19" xfId="11313" xr:uid="{00000000-0005-0000-0000-000099570000}"/>
    <cellStyle name="Normal 10 3 19 2" xfId="31731" xr:uid="{00000000-0005-0000-0000-00009A570000}"/>
    <cellStyle name="Normal 10 3 2" xfId="11314" xr:uid="{00000000-0005-0000-0000-00009B570000}"/>
    <cellStyle name="Normal 10 3 2 2" xfId="31732" xr:uid="{00000000-0005-0000-0000-00009C570000}"/>
    <cellStyle name="Normal 10 3 20" xfId="11315" xr:uid="{00000000-0005-0000-0000-00009D570000}"/>
    <cellStyle name="Normal 10 3 20 2" xfId="31733" xr:uid="{00000000-0005-0000-0000-00009E570000}"/>
    <cellStyle name="Normal 10 3 21" xfId="11316" xr:uid="{00000000-0005-0000-0000-00009F570000}"/>
    <cellStyle name="Normal 10 3 21 2" xfId="31734" xr:uid="{00000000-0005-0000-0000-0000A0570000}"/>
    <cellStyle name="Normal 10 3 22" xfId="31719" xr:uid="{00000000-0005-0000-0000-0000A1570000}"/>
    <cellStyle name="Normal 10 3 3" xfId="11317" xr:uid="{00000000-0005-0000-0000-0000A2570000}"/>
    <cellStyle name="Normal 10 3 3 2" xfId="31735" xr:uid="{00000000-0005-0000-0000-0000A3570000}"/>
    <cellStyle name="Normal 10 3 4" xfId="11318" xr:uid="{00000000-0005-0000-0000-0000A4570000}"/>
    <cellStyle name="Normal 10 3 4 2" xfId="31736" xr:uid="{00000000-0005-0000-0000-0000A5570000}"/>
    <cellStyle name="Normal 10 3 5" xfId="11319" xr:uid="{00000000-0005-0000-0000-0000A6570000}"/>
    <cellStyle name="Normal 10 3 5 2" xfId="31737" xr:uid="{00000000-0005-0000-0000-0000A7570000}"/>
    <cellStyle name="Normal 10 3 6" xfId="11320" xr:uid="{00000000-0005-0000-0000-0000A8570000}"/>
    <cellStyle name="Normal 10 3 6 2" xfId="31738" xr:uid="{00000000-0005-0000-0000-0000A9570000}"/>
    <cellStyle name="Normal 10 3 7" xfId="11321" xr:uid="{00000000-0005-0000-0000-0000AA570000}"/>
    <cellStyle name="Normal 10 3 7 2" xfId="31739" xr:uid="{00000000-0005-0000-0000-0000AB570000}"/>
    <cellStyle name="Normal 10 3 8" xfId="11322" xr:uid="{00000000-0005-0000-0000-0000AC570000}"/>
    <cellStyle name="Normal 10 3 8 2" xfId="31740" xr:uid="{00000000-0005-0000-0000-0000AD570000}"/>
    <cellStyle name="Normal 10 3 9" xfId="11323" xr:uid="{00000000-0005-0000-0000-0000AE570000}"/>
    <cellStyle name="Normal 10 3 9 2" xfId="31741" xr:uid="{00000000-0005-0000-0000-0000AF570000}"/>
    <cellStyle name="Normal 10 4" xfId="11324" xr:uid="{00000000-0005-0000-0000-0000B0570000}"/>
    <cellStyle name="Normal 10 4 2" xfId="11325" xr:uid="{00000000-0005-0000-0000-0000B1570000}"/>
    <cellStyle name="Normal 10 4 2 2" xfId="31743" xr:uid="{00000000-0005-0000-0000-0000B2570000}"/>
    <cellStyle name="Normal 10 4 3" xfId="11326" xr:uid="{00000000-0005-0000-0000-0000B3570000}"/>
    <cellStyle name="Normal 10 4 3 2" xfId="31744" xr:uid="{00000000-0005-0000-0000-0000B4570000}"/>
    <cellStyle name="Normal 10 4 4" xfId="11327" xr:uid="{00000000-0005-0000-0000-0000B5570000}"/>
    <cellStyle name="Normal 10 4 4 2" xfId="31745" xr:uid="{00000000-0005-0000-0000-0000B6570000}"/>
    <cellStyle name="Normal 10 4 5" xfId="31742" xr:uid="{00000000-0005-0000-0000-0000B7570000}"/>
    <cellStyle name="Normal 10 5" xfId="11328" xr:uid="{00000000-0005-0000-0000-0000B8570000}"/>
    <cellStyle name="Normal 10 5 2" xfId="11329" xr:uid="{00000000-0005-0000-0000-0000B9570000}"/>
    <cellStyle name="Normal 10 5 2 2" xfId="31747" xr:uid="{00000000-0005-0000-0000-0000BA570000}"/>
    <cellStyle name="Normal 10 5 3" xfId="11330" xr:uid="{00000000-0005-0000-0000-0000BB570000}"/>
    <cellStyle name="Normal 10 5 3 2" xfId="31748" xr:uid="{00000000-0005-0000-0000-0000BC570000}"/>
    <cellStyle name="Normal 10 5 4" xfId="11331" xr:uid="{00000000-0005-0000-0000-0000BD570000}"/>
    <cellStyle name="Normal 10 5 4 2" xfId="31749" xr:uid="{00000000-0005-0000-0000-0000BE570000}"/>
    <cellStyle name="Normal 10 5 5" xfId="31746" xr:uid="{00000000-0005-0000-0000-0000BF570000}"/>
    <cellStyle name="Normal 10 6" xfId="11332" xr:uid="{00000000-0005-0000-0000-0000C0570000}"/>
    <cellStyle name="Normal 10 6 2" xfId="11333" xr:uid="{00000000-0005-0000-0000-0000C1570000}"/>
    <cellStyle name="Normal 10 6 2 2" xfId="31751" xr:uid="{00000000-0005-0000-0000-0000C2570000}"/>
    <cellStyle name="Normal 10 6 3" xfId="11334" xr:uid="{00000000-0005-0000-0000-0000C3570000}"/>
    <cellStyle name="Normal 10 6 3 2" xfId="31752" xr:uid="{00000000-0005-0000-0000-0000C4570000}"/>
    <cellStyle name="Normal 10 6 4" xfId="11335" xr:uid="{00000000-0005-0000-0000-0000C5570000}"/>
    <cellStyle name="Normal 10 6 4 2" xfId="31753" xr:uid="{00000000-0005-0000-0000-0000C6570000}"/>
    <cellStyle name="Normal 10 6 5" xfId="31750" xr:uid="{00000000-0005-0000-0000-0000C7570000}"/>
    <cellStyle name="Normal 10 7" xfId="11336" xr:uid="{00000000-0005-0000-0000-0000C8570000}"/>
    <cellStyle name="Normal 10 7 2" xfId="11337" xr:uid="{00000000-0005-0000-0000-0000C9570000}"/>
    <cellStyle name="Normal 10 7 2 2" xfId="31755" xr:uid="{00000000-0005-0000-0000-0000CA570000}"/>
    <cellStyle name="Normal 10 7 3" xfId="11338" xr:uid="{00000000-0005-0000-0000-0000CB570000}"/>
    <cellStyle name="Normal 10 7 3 2" xfId="31756" xr:uid="{00000000-0005-0000-0000-0000CC570000}"/>
    <cellStyle name="Normal 10 7 4" xfId="11339" xr:uid="{00000000-0005-0000-0000-0000CD570000}"/>
    <cellStyle name="Normal 10 7 4 2" xfId="31757" xr:uid="{00000000-0005-0000-0000-0000CE570000}"/>
    <cellStyle name="Normal 10 7 5" xfId="31754" xr:uid="{00000000-0005-0000-0000-0000CF570000}"/>
    <cellStyle name="Normal 10 8" xfId="11340" xr:uid="{00000000-0005-0000-0000-0000D0570000}"/>
    <cellStyle name="Normal 10 8 2" xfId="11341" xr:uid="{00000000-0005-0000-0000-0000D1570000}"/>
    <cellStyle name="Normal 10 8 2 2" xfId="31759" xr:uid="{00000000-0005-0000-0000-0000D2570000}"/>
    <cellStyle name="Normal 10 8 3" xfId="31758" xr:uid="{00000000-0005-0000-0000-0000D3570000}"/>
    <cellStyle name="Normal 10 9" xfId="11342" xr:uid="{00000000-0005-0000-0000-0000D4570000}"/>
    <cellStyle name="Normal 10 9 2" xfId="11343" xr:uid="{00000000-0005-0000-0000-0000D5570000}"/>
    <cellStyle name="Normal 10 9 2 2" xfId="31761" xr:uid="{00000000-0005-0000-0000-0000D6570000}"/>
    <cellStyle name="Normal 10 9 3" xfId="31760" xr:uid="{00000000-0005-0000-0000-0000D7570000}"/>
    <cellStyle name="Normal 11" xfId="11344" xr:uid="{00000000-0005-0000-0000-0000D8570000}"/>
    <cellStyle name="Normal 11 10" xfId="11345" xr:uid="{00000000-0005-0000-0000-0000D9570000}"/>
    <cellStyle name="Normal 11 10 2" xfId="11346" xr:uid="{00000000-0005-0000-0000-0000DA570000}"/>
    <cellStyle name="Normal 11 10 2 2" xfId="31763" xr:uid="{00000000-0005-0000-0000-0000DB570000}"/>
    <cellStyle name="Normal 11 10 3" xfId="11347" xr:uid="{00000000-0005-0000-0000-0000DC570000}"/>
    <cellStyle name="Normal 11 10 3 2" xfId="31764" xr:uid="{00000000-0005-0000-0000-0000DD570000}"/>
    <cellStyle name="Normal 11 10 4" xfId="11348" xr:uid="{00000000-0005-0000-0000-0000DE570000}"/>
    <cellStyle name="Normal 11 10 4 2" xfId="31765" xr:uid="{00000000-0005-0000-0000-0000DF570000}"/>
    <cellStyle name="Normal 11 10 5" xfId="31762" xr:uid="{00000000-0005-0000-0000-0000E0570000}"/>
    <cellStyle name="Normal 11 11" xfId="11349" xr:uid="{00000000-0005-0000-0000-0000E1570000}"/>
    <cellStyle name="Normal 11 11 2" xfId="11350" xr:uid="{00000000-0005-0000-0000-0000E2570000}"/>
    <cellStyle name="Normal 11 11 2 2" xfId="31767" xr:uid="{00000000-0005-0000-0000-0000E3570000}"/>
    <cellStyle name="Normal 11 11 3" xfId="11351" xr:uid="{00000000-0005-0000-0000-0000E4570000}"/>
    <cellStyle name="Normal 11 11 3 2" xfId="31768" xr:uid="{00000000-0005-0000-0000-0000E5570000}"/>
    <cellStyle name="Normal 11 11 4" xfId="11352" xr:uid="{00000000-0005-0000-0000-0000E6570000}"/>
    <cellStyle name="Normal 11 11 4 2" xfId="31769" xr:uid="{00000000-0005-0000-0000-0000E7570000}"/>
    <cellStyle name="Normal 11 11 5" xfId="31766" xr:uid="{00000000-0005-0000-0000-0000E8570000}"/>
    <cellStyle name="Normal 11 12" xfId="11353" xr:uid="{00000000-0005-0000-0000-0000E9570000}"/>
    <cellStyle name="Normal 11 12 2" xfId="11354" xr:uid="{00000000-0005-0000-0000-0000EA570000}"/>
    <cellStyle name="Normal 11 12 2 2" xfId="31771" xr:uid="{00000000-0005-0000-0000-0000EB570000}"/>
    <cellStyle name="Normal 11 12 3" xfId="11355" xr:uid="{00000000-0005-0000-0000-0000EC570000}"/>
    <cellStyle name="Normal 11 12 3 2" xfId="31772" xr:uid="{00000000-0005-0000-0000-0000ED570000}"/>
    <cellStyle name="Normal 11 12 4" xfId="11356" xr:uid="{00000000-0005-0000-0000-0000EE570000}"/>
    <cellStyle name="Normal 11 12 4 2" xfId="31773" xr:uid="{00000000-0005-0000-0000-0000EF570000}"/>
    <cellStyle name="Normal 11 12 5" xfId="31770" xr:uid="{00000000-0005-0000-0000-0000F0570000}"/>
    <cellStyle name="Normal 11 13" xfId="11357" xr:uid="{00000000-0005-0000-0000-0000F1570000}"/>
    <cellStyle name="Normal 11 13 2" xfId="11358" xr:uid="{00000000-0005-0000-0000-0000F2570000}"/>
    <cellStyle name="Normal 11 13 2 2" xfId="31775" xr:uid="{00000000-0005-0000-0000-0000F3570000}"/>
    <cellStyle name="Normal 11 13 3" xfId="11359" xr:uid="{00000000-0005-0000-0000-0000F4570000}"/>
    <cellStyle name="Normal 11 13 3 2" xfId="31776" xr:uid="{00000000-0005-0000-0000-0000F5570000}"/>
    <cellStyle name="Normal 11 13 4" xfId="11360" xr:uid="{00000000-0005-0000-0000-0000F6570000}"/>
    <cellStyle name="Normal 11 13 4 2" xfId="31777" xr:uid="{00000000-0005-0000-0000-0000F7570000}"/>
    <cellStyle name="Normal 11 13 5" xfId="31774" xr:uid="{00000000-0005-0000-0000-0000F8570000}"/>
    <cellStyle name="Normal 11 14" xfId="11361" xr:uid="{00000000-0005-0000-0000-0000F9570000}"/>
    <cellStyle name="Normal 11 14 2" xfId="11362" xr:uid="{00000000-0005-0000-0000-0000FA570000}"/>
    <cellStyle name="Normal 11 14 2 2" xfId="31779" xr:uid="{00000000-0005-0000-0000-0000FB570000}"/>
    <cellStyle name="Normal 11 14 3" xfId="11363" xr:uid="{00000000-0005-0000-0000-0000FC570000}"/>
    <cellStyle name="Normal 11 14 3 2" xfId="31780" xr:uid="{00000000-0005-0000-0000-0000FD570000}"/>
    <cellStyle name="Normal 11 14 4" xfId="11364" xr:uid="{00000000-0005-0000-0000-0000FE570000}"/>
    <cellStyle name="Normal 11 14 4 2" xfId="31781" xr:uid="{00000000-0005-0000-0000-0000FF570000}"/>
    <cellStyle name="Normal 11 14 5" xfId="31778" xr:uid="{00000000-0005-0000-0000-000000580000}"/>
    <cellStyle name="Normal 11 15" xfId="11365" xr:uid="{00000000-0005-0000-0000-000001580000}"/>
    <cellStyle name="Normal 11 15 2" xfId="11366" xr:uid="{00000000-0005-0000-0000-000002580000}"/>
    <cellStyle name="Normal 11 15 2 2" xfId="31783" xr:uid="{00000000-0005-0000-0000-000003580000}"/>
    <cellStyle name="Normal 11 15 3" xfId="11367" xr:uid="{00000000-0005-0000-0000-000004580000}"/>
    <cellStyle name="Normal 11 15 3 2" xfId="31784" xr:uid="{00000000-0005-0000-0000-000005580000}"/>
    <cellStyle name="Normal 11 15 4" xfId="11368" xr:uid="{00000000-0005-0000-0000-000006580000}"/>
    <cellStyle name="Normal 11 15 4 2" xfId="31785" xr:uid="{00000000-0005-0000-0000-000007580000}"/>
    <cellStyle name="Normal 11 15 5" xfId="31782" xr:uid="{00000000-0005-0000-0000-000008580000}"/>
    <cellStyle name="Normal 11 16" xfId="11369" xr:uid="{00000000-0005-0000-0000-000009580000}"/>
    <cellStyle name="Normal 11 16 2" xfId="11370" xr:uid="{00000000-0005-0000-0000-00000A580000}"/>
    <cellStyle name="Normal 11 16 2 2" xfId="31787" xr:uid="{00000000-0005-0000-0000-00000B580000}"/>
    <cellStyle name="Normal 11 16 3" xfId="11371" xr:uid="{00000000-0005-0000-0000-00000C580000}"/>
    <cellStyle name="Normal 11 16 3 2" xfId="31788" xr:uid="{00000000-0005-0000-0000-00000D580000}"/>
    <cellStyle name="Normal 11 16 4" xfId="11372" xr:uid="{00000000-0005-0000-0000-00000E580000}"/>
    <cellStyle name="Normal 11 16 4 2" xfId="31789" xr:uid="{00000000-0005-0000-0000-00000F580000}"/>
    <cellStyle name="Normal 11 16 5" xfId="31786" xr:uid="{00000000-0005-0000-0000-000010580000}"/>
    <cellStyle name="Normal 11 17" xfId="11373" xr:uid="{00000000-0005-0000-0000-000011580000}"/>
    <cellStyle name="Normal 11 17 2" xfId="31790" xr:uid="{00000000-0005-0000-0000-000012580000}"/>
    <cellStyle name="Normal 11 18" xfId="11374" xr:uid="{00000000-0005-0000-0000-000013580000}"/>
    <cellStyle name="Normal 11 18 2" xfId="31791" xr:uid="{00000000-0005-0000-0000-000014580000}"/>
    <cellStyle name="Normal 11 19" xfId="20551" xr:uid="{00000000-0005-0000-0000-000015580000}"/>
    <cellStyle name="Normal 11 2" xfId="11375" xr:uid="{00000000-0005-0000-0000-000016580000}"/>
    <cellStyle name="Normal 11 2 2" xfId="11376" xr:uid="{00000000-0005-0000-0000-000017580000}"/>
    <cellStyle name="Normal 11 2 2 2" xfId="11377" xr:uid="{00000000-0005-0000-0000-000018580000}"/>
    <cellStyle name="Normal 11 2 2 2 2" xfId="31794" xr:uid="{00000000-0005-0000-0000-000019580000}"/>
    <cellStyle name="Normal 11 2 2 3" xfId="31793" xr:uid="{00000000-0005-0000-0000-00001A580000}"/>
    <cellStyle name="Normal 11 2 3" xfId="11378" xr:uid="{00000000-0005-0000-0000-00001B580000}"/>
    <cellStyle name="Normal 11 2 3 2" xfId="31795" xr:uid="{00000000-0005-0000-0000-00001C580000}"/>
    <cellStyle name="Normal 11 2 4" xfId="11379" xr:uid="{00000000-0005-0000-0000-00001D580000}"/>
    <cellStyle name="Normal 11 2 4 2" xfId="31796" xr:uid="{00000000-0005-0000-0000-00001E580000}"/>
    <cellStyle name="Normal 11 2 5" xfId="31792" xr:uid="{00000000-0005-0000-0000-00001F580000}"/>
    <cellStyle name="Normal 11 3" xfId="11380" xr:uid="{00000000-0005-0000-0000-000020580000}"/>
    <cellStyle name="Normal 11 3 2" xfId="11381" xr:uid="{00000000-0005-0000-0000-000021580000}"/>
    <cellStyle name="Normal 11 3 2 2" xfId="11382" xr:uid="{00000000-0005-0000-0000-000022580000}"/>
    <cellStyle name="Normal 11 3 2 2 2" xfId="31799" xr:uid="{00000000-0005-0000-0000-000023580000}"/>
    <cellStyle name="Normal 11 3 2 3" xfId="31798" xr:uid="{00000000-0005-0000-0000-000024580000}"/>
    <cellStyle name="Normal 11 3 3" xfId="11383" xr:uid="{00000000-0005-0000-0000-000025580000}"/>
    <cellStyle name="Normal 11 3 3 2" xfId="31800" xr:uid="{00000000-0005-0000-0000-000026580000}"/>
    <cellStyle name="Normal 11 3 4" xfId="11384" xr:uid="{00000000-0005-0000-0000-000027580000}"/>
    <cellStyle name="Normal 11 3 4 2" xfId="31801" xr:uid="{00000000-0005-0000-0000-000028580000}"/>
    <cellStyle name="Normal 11 3 5" xfId="31797" xr:uid="{00000000-0005-0000-0000-000029580000}"/>
    <cellStyle name="Normal 11 4" xfId="11385" xr:uid="{00000000-0005-0000-0000-00002A580000}"/>
    <cellStyle name="Normal 11 4 2" xfId="11386" xr:uid="{00000000-0005-0000-0000-00002B580000}"/>
    <cellStyle name="Normal 11 4 2 2" xfId="31803" xr:uid="{00000000-0005-0000-0000-00002C580000}"/>
    <cellStyle name="Normal 11 4 3" xfId="11387" xr:uid="{00000000-0005-0000-0000-00002D580000}"/>
    <cellStyle name="Normal 11 4 3 2" xfId="31804" xr:uid="{00000000-0005-0000-0000-00002E580000}"/>
    <cellStyle name="Normal 11 4 4" xfId="11388" xr:uid="{00000000-0005-0000-0000-00002F580000}"/>
    <cellStyle name="Normal 11 4 4 2" xfId="31805" xr:uid="{00000000-0005-0000-0000-000030580000}"/>
    <cellStyle name="Normal 11 4 5" xfId="31802" xr:uid="{00000000-0005-0000-0000-000031580000}"/>
    <cellStyle name="Normal 11 5" xfId="11389" xr:uid="{00000000-0005-0000-0000-000032580000}"/>
    <cellStyle name="Normal 11 5 2" xfId="11390" xr:uid="{00000000-0005-0000-0000-000033580000}"/>
    <cellStyle name="Normal 11 5 2 2" xfId="31807" xr:uid="{00000000-0005-0000-0000-000034580000}"/>
    <cellStyle name="Normal 11 5 3" xfId="11391" xr:uid="{00000000-0005-0000-0000-000035580000}"/>
    <cellStyle name="Normal 11 5 3 2" xfId="31808" xr:uid="{00000000-0005-0000-0000-000036580000}"/>
    <cellStyle name="Normal 11 5 4" xfId="11392" xr:uid="{00000000-0005-0000-0000-000037580000}"/>
    <cellStyle name="Normal 11 5 4 2" xfId="31809" xr:uid="{00000000-0005-0000-0000-000038580000}"/>
    <cellStyle name="Normal 11 5 5" xfId="31806" xr:uid="{00000000-0005-0000-0000-000039580000}"/>
    <cellStyle name="Normal 11 6" xfId="11393" xr:uid="{00000000-0005-0000-0000-00003A580000}"/>
    <cellStyle name="Normal 11 6 2" xfId="11394" xr:uid="{00000000-0005-0000-0000-00003B580000}"/>
    <cellStyle name="Normal 11 6 2 2" xfId="31811" xr:uid="{00000000-0005-0000-0000-00003C580000}"/>
    <cellStyle name="Normal 11 6 3" xfId="11395" xr:uid="{00000000-0005-0000-0000-00003D580000}"/>
    <cellStyle name="Normal 11 6 3 2" xfId="31812" xr:uid="{00000000-0005-0000-0000-00003E580000}"/>
    <cellStyle name="Normal 11 6 4" xfId="11396" xr:uid="{00000000-0005-0000-0000-00003F580000}"/>
    <cellStyle name="Normal 11 6 4 2" xfId="31813" xr:uid="{00000000-0005-0000-0000-000040580000}"/>
    <cellStyle name="Normal 11 6 5" xfId="31810" xr:uid="{00000000-0005-0000-0000-000041580000}"/>
    <cellStyle name="Normal 11 7" xfId="11397" xr:uid="{00000000-0005-0000-0000-000042580000}"/>
    <cellStyle name="Normal 11 7 2" xfId="11398" xr:uid="{00000000-0005-0000-0000-000043580000}"/>
    <cellStyle name="Normal 11 7 2 2" xfId="31815" xr:uid="{00000000-0005-0000-0000-000044580000}"/>
    <cellStyle name="Normal 11 7 3" xfId="11399" xr:uid="{00000000-0005-0000-0000-000045580000}"/>
    <cellStyle name="Normal 11 7 3 2" xfId="31816" xr:uid="{00000000-0005-0000-0000-000046580000}"/>
    <cellStyle name="Normal 11 7 4" xfId="11400" xr:uid="{00000000-0005-0000-0000-000047580000}"/>
    <cellStyle name="Normal 11 7 4 2" xfId="31817" xr:uid="{00000000-0005-0000-0000-000048580000}"/>
    <cellStyle name="Normal 11 7 5" xfId="31814" xr:uid="{00000000-0005-0000-0000-000049580000}"/>
    <cellStyle name="Normal 11 8" xfId="11401" xr:uid="{00000000-0005-0000-0000-00004A580000}"/>
    <cellStyle name="Normal 11 8 2" xfId="11402" xr:uid="{00000000-0005-0000-0000-00004B580000}"/>
    <cellStyle name="Normal 11 8 2 2" xfId="31819" xr:uid="{00000000-0005-0000-0000-00004C580000}"/>
    <cellStyle name="Normal 11 8 3" xfId="11403" xr:uid="{00000000-0005-0000-0000-00004D580000}"/>
    <cellStyle name="Normal 11 8 3 2" xfId="31820" xr:uid="{00000000-0005-0000-0000-00004E580000}"/>
    <cellStyle name="Normal 11 8 4" xfId="11404" xr:uid="{00000000-0005-0000-0000-00004F580000}"/>
    <cellStyle name="Normal 11 8 4 2" xfId="31821" xr:uid="{00000000-0005-0000-0000-000050580000}"/>
    <cellStyle name="Normal 11 8 5" xfId="31818" xr:uid="{00000000-0005-0000-0000-000051580000}"/>
    <cellStyle name="Normal 11 9" xfId="11405" xr:uid="{00000000-0005-0000-0000-000052580000}"/>
    <cellStyle name="Normal 11 9 2" xfId="11406" xr:uid="{00000000-0005-0000-0000-000053580000}"/>
    <cellStyle name="Normal 11 9 2 2" xfId="31823" xr:uid="{00000000-0005-0000-0000-000054580000}"/>
    <cellStyle name="Normal 11 9 3" xfId="11407" xr:uid="{00000000-0005-0000-0000-000055580000}"/>
    <cellStyle name="Normal 11 9 3 2" xfId="31824" xr:uid="{00000000-0005-0000-0000-000056580000}"/>
    <cellStyle name="Normal 11 9 4" xfId="11408" xr:uid="{00000000-0005-0000-0000-000057580000}"/>
    <cellStyle name="Normal 11 9 4 2" xfId="31825" xr:uid="{00000000-0005-0000-0000-000058580000}"/>
    <cellStyle name="Normal 11 9 5" xfId="31822" xr:uid="{00000000-0005-0000-0000-000059580000}"/>
    <cellStyle name="Normal 12" xfId="11409" xr:uid="{00000000-0005-0000-0000-00005A580000}"/>
    <cellStyle name="Normal 12 2" xfId="11410" xr:uid="{00000000-0005-0000-0000-00005B580000}"/>
    <cellStyle name="Normal 12 2 2" xfId="11411" xr:uid="{00000000-0005-0000-0000-00005C580000}"/>
    <cellStyle name="Normal 12 2 2 2" xfId="31827" xr:uid="{00000000-0005-0000-0000-00005D580000}"/>
    <cellStyle name="Normal 12 2 3" xfId="11412" xr:uid="{00000000-0005-0000-0000-00005E580000}"/>
    <cellStyle name="Normal 12 2 3 2" xfId="31828" xr:uid="{00000000-0005-0000-0000-00005F580000}"/>
    <cellStyle name="Normal 12 2 4" xfId="11413" xr:uid="{00000000-0005-0000-0000-000060580000}"/>
    <cellStyle name="Normal 12 2 4 2" xfId="31829" xr:uid="{00000000-0005-0000-0000-000061580000}"/>
    <cellStyle name="Normal 12 2 5" xfId="31826" xr:uid="{00000000-0005-0000-0000-000062580000}"/>
    <cellStyle name="Normal 12 3" xfId="11414" xr:uid="{00000000-0005-0000-0000-000063580000}"/>
    <cellStyle name="Normal 12 3 2" xfId="11415" xr:uid="{00000000-0005-0000-0000-000064580000}"/>
    <cellStyle name="Normal 12 3 2 2" xfId="31831" xr:uid="{00000000-0005-0000-0000-000065580000}"/>
    <cellStyle name="Normal 12 3 3" xfId="31830" xr:uid="{00000000-0005-0000-0000-000066580000}"/>
    <cellStyle name="Normal 12 4" xfId="11416" xr:uid="{00000000-0005-0000-0000-000067580000}"/>
    <cellStyle name="Normal 12 4 2" xfId="11417" xr:uid="{00000000-0005-0000-0000-000068580000}"/>
    <cellStyle name="Normal 12 4 2 2" xfId="31833" xr:uid="{00000000-0005-0000-0000-000069580000}"/>
    <cellStyle name="Normal 12 4 3" xfId="31832" xr:uid="{00000000-0005-0000-0000-00006A580000}"/>
    <cellStyle name="Normal 12 5" xfId="11418" xr:uid="{00000000-0005-0000-0000-00006B580000}"/>
    <cellStyle name="Normal 12 5 2" xfId="31834" xr:uid="{00000000-0005-0000-0000-00006C580000}"/>
    <cellStyle name="Normal 12 6" xfId="11419" xr:uid="{00000000-0005-0000-0000-00006D580000}"/>
    <cellStyle name="Normal 12 6 2" xfId="31835" xr:uid="{00000000-0005-0000-0000-00006E580000}"/>
    <cellStyle name="Normal 12 7" xfId="11420" xr:uid="{00000000-0005-0000-0000-00006F580000}"/>
    <cellStyle name="Normal 12 7 2" xfId="31836" xr:uid="{00000000-0005-0000-0000-000070580000}"/>
    <cellStyle name="Normal 12 8" xfId="20552" xr:uid="{00000000-0005-0000-0000-000071580000}"/>
    <cellStyle name="Normal 13" xfId="11421" xr:uid="{00000000-0005-0000-0000-000072580000}"/>
    <cellStyle name="Normal 13 2" xfId="11422" xr:uid="{00000000-0005-0000-0000-000073580000}"/>
    <cellStyle name="Normal 13 2 2" xfId="11423" xr:uid="{00000000-0005-0000-0000-000074580000}"/>
    <cellStyle name="Normal 13 2 2 2" xfId="31838" xr:uid="{00000000-0005-0000-0000-000075580000}"/>
    <cellStyle name="Normal 13 2 3" xfId="31837" xr:uid="{00000000-0005-0000-0000-000076580000}"/>
    <cellStyle name="Normal 13 3" xfId="11424" xr:uid="{00000000-0005-0000-0000-000077580000}"/>
    <cellStyle name="Normal 13 3 2" xfId="11425" xr:uid="{00000000-0005-0000-0000-000078580000}"/>
    <cellStyle name="Normal 13 3 2 2" xfId="31840" xr:uid="{00000000-0005-0000-0000-000079580000}"/>
    <cellStyle name="Normal 13 3 3" xfId="31839" xr:uid="{00000000-0005-0000-0000-00007A580000}"/>
    <cellStyle name="Normal 13 4" xfId="11426" xr:uid="{00000000-0005-0000-0000-00007B580000}"/>
    <cellStyle name="Normal 13 4 2" xfId="11427" xr:uid="{00000000-0005-0000-0000-00007C580000}"/>
    <cellStyle name="Normal 13 4 2 2" xfId="31842" xr:uid="{00000000-0005-0000-0000-00007D580000}"/>
    <cellStyle name="Normal 13 4 3" xfId="31841" xr:uid="{00000000-0005-0000-0000-00007E580000}"/>
    <cellStyle name="Normal 13 5" xfId="11428" xr:uid="{00000000-0005-0000-0000-00007F580000}"/>
    <cellStyle name="Normal 13 5 2" xfId="31843" xr:uid="{00000000-0005-0000-0000-000080580000}"/>
    <cellStyle name="Normal 13 6" xfId="11429" xr:uid="{00000000-0005-0000-0000-000081580000}"/>
    <cellStyle name="Normal 13 6 2" xfId="31844" xr:uid="{00000000-0005-0000-0000-000082580000}"/>
    <cellStyle name="Normal 13 7" xfId="11430" xr:uid="{00000000-0005-0000-0000-000083580000}"/>
    <cellStyle name="Normal 13 7 2" xfId="31845" xr:uid="{00000000-0005-0000-0000-000084580000}"/>
    <cellStyle name="Normal 13 8" xfId="11431" xr:uid="{00000000-0005-0000-0000-000085580000}"/>
    <cellStyle name="Normal 13 8 2" xfId="31846" xr:uid="{00000000-0005-0000-0000-000086580000}"/>
    <cellStyle name="Normal 13 9" xfId="20553" xr:uid="{00000000-0005-0000-0000-000087580000}"/>
    <cellStyle name="Normal 14" xfId="11432" xr:uid="{00000000-0005-0000-0000-000088580000}"/>
    <cellStyle name="Normal 14 2" xfId="11433" xr:uid="{00000000-0005-0000-0000-000089580000}"/>
    <cellStyle name="Normal 14 2 2" xfId="11434" xr:uid="{00000000-0005-0000-0000-00008A580000}"/>
    <cellStyle name="Normal 14 2 2 2" xfId="31848" xr:uid="{00000000-0005-0000-0000-00008B580000}"/>
    <cellStyle name="Normal 14 2 3" xfId="11435" xr:uid="{00000000-0005-0000-0000-00008C580000}"/>
    <cellStyle name="Normal 14 2 3 2" xfId="31849" xr:uid="{00000000-0005-0000-0000-00008D580000}"/>
    <cellStyle name="Normal 14 2 4" xfId="11436" xr:uid="{00000000-0005-0000-0000-00008E580000}"/>
    <cellStyle name="Normal 14 2 4 2" xfId="31850" xr:uid="{00000000-0005-0000-0000-00008F580000}"/>
    <cellStyle name="Normal 14 2 5" xfId="31847" xr:uid="{00000000-0005-0000-0000-000090580000}"/>
    <cellStyle name="Normal 14 3" xfId="11437" xr:uid="{00000000-0005-0000-0000-000091580000}"/>
    <cellStyle name="Normal 14 3 2" xfId="31851" xr:uid="{00000000-0005-0000-0000-000092580000}"/>
    <cellStyle name="Normal 14 4" xfId="11438" xr:uid="{00000000-0005-0000-0000-000093580000}"/>
    <cellStyle name="Normal 14 4 2" xfId="31852" xr:uid="{00000000-0005-0000-0000-000094580000}"/>
    <cellStyle name="Normal 14 5" xfId="20467" xr:uid="{00000000-0005-0000-0000-000095580000}"/>
    <cellStyle name="Normal 15" xfId="11439" xr:uid="{00000000-0005-0000-0000-000096580000}"/>
    <cellStyle name="Normal 15 2" xfId="11440" xr:uid="{00000000-0005-0000-0000-000097580000}"/>
    <cellStyle name="Normal 15 2 2" xfId="31853" xr:uid="{00000000-0005-0000-0000-000098580000}"/>
    <cellStyle name="Normal 15 3" xfId="11441" xr:uid="{00000000-0005-0000-0000-000099580000}"/>
    <cellStyle name="Normal 15 3 2" xfId="31854" xr:uid="{00000000-0005-0000-0000-00009A580000}"/>
    <cellStyle name="Normal 15 4" xfId="11442" xr:uid="{00000000-0005-0000-0000-00009B580000}"/>
    <cellStyle name="Normal 15 4 2" xfId="31855" xr:uid="{00000000-0005-0000-0000-00009C580000}"/>
    <cellStyle name="Normal 15 5" xfId="20689" xr:uid="{00000000-0005-0000-0000-00009D580000}"/>
    <cellStyle name="Normal 16" xfId="11443" xr:uid="{00000000-0005-0000-0000-00009E580000}"/>
    <cellStyle name="Normal 16 2" xfId="11444" xr:uid="{00000000-0005-0000-0000-00009F580000}"/>
    <cellStyle name="Normal 16 2 2" xfId="20702" xr:uid="{00000000-0005-0000-0000-0000A0580000}"/>
    <cellStyle name="Normal 16 3" xfId="11445" xr:uid="{00000000-0005-0000-0000-0000A1580000}"/>
    <cellStyle name="Normal 16 3 2" xfId="31856" xr:uid="{00000000-0005-0000-0000-0000A2580000}"/>
    <cellStyle name="Normal 16 4" xfId="11446" xr:uid="{00000000-0005-0000-0000-0000A3580000}"/>
    <cellStyle name="Normal 16 4 2" xfId="31857" xr:uid="{00000000-0005-0000-0000-0000A4580000}"/>
    <cellStyle name="Normal 16 5" xfId="20701" xr:uid="{00000000-0005-0000-0000-0000A5580000}"/>
    <cellStyle name="Normal 17" xfId="11447" xr:uid="{00000000-0005-0000-0000-0000A6580000}"/>
    <cellStyle name="Normal 17 2" xfId="11448" xr:uid="{00000000-0005-0000-0000-0000A7580000}"/>
    <cellStyle name="Normal 17 2 2" xfId="31858" xr:uid="{00000000-0005-0000-0000-0000A8580000}"/>
    <cellStyle name="Normal 17 3" xfId="11449" xr:uid="{00000000-0005-0000-0000-0000A9580000}"/>
    <cellStyle name="Normal 17 3 2" xfId="31859" xr:uid="{00000000-0005-0000-0000-0000AA580000}"/>
    <cellStyle name="Normal 17 4" xfId="11450" xr:uid="{00000000-0005-0000-0000-0000AB580000}"/>
    <cellStyle name="Normal 17 4 2" xfId="31860" xr:uid="{00000000-0005-0000-0000-0000AC580000}"/>
    <cellStyle name="Normal 17 5" xfId="20703" xr:uid="{00000000-0005-0000-0000-0000AD580000}"/>
    <cellStyle name="Normal 18" xfId="11451" xr:uid="{00000000-0005-0000-0000-0000AE580000}"/>
    <cellStyle name="Normal 18 2" xfId="11452" xr:uid="{00000000-0005-0000-0000-0000AF580000}"/>
    <cellStyle name="Normal 18 2 2" xfId="31861" xr:uid="{00000000-0005-0000-0000-0000B0580000}"/>
    <cellStyle name="Normal 18 3" xfId="11453" xr:uid="{00000000-0005-0000-0000-0000B1580000}"/>
    <cellStyle name="Normal 18 3 2" xfId="31862" xr:uid="{00000000-0005-0000-0000-0000B2580000}"/>
    <cellStyle name="Normal 18 4" xfId="11454" xr:uid="{00000000-0005-0000-0000-0000B3580000}"/>
    <cellStyle name="Normal 18 4 2" xfId="31863" xr:uid="{00000000-0005-0000-0000-0000B4580000}"/>
    <cellStyle name="Normal 18 5" xfId="20466" xr:uid="{00000000-0005-0000-0000-0000B5580000}"/>
    <cellStyle name="Normal 19" xfId="11455" xr:uid="{00000000-0005-0000-0000-0000B6580000}"/>
    <cellStyle name="Normal 19 2" xfId="11456" xr:uid="{00000000-0005-0000-0000-0000B7580000}"/>
    <cellStyle name="Normal 19 2 2" xfId="31864" xr:uid="{00000000-0005-0000-0000-0000B8580000}"/>
    <cellStyle name="Normal 19 3" xfId="11457" xr:uid="{00000000-0005-0000-0000-0000B9580000}"/>
    <cellStyle name="Normal 19 3 2" xfId="31865" xr:uid="{00000000-0005-0000-0000-0000BA580000}"/>
    <cellStyle name="Normal 19 4" xfId="11458" xr:uid="{00000000-0005-0000-0000-0000BB580000}"/>
    <cellStyle name="Normal 19 4 2" xfId="31866" xr:uid="{00000000-0005-0000-0000-0000BC580000}"/>
    <cellStyle name="Normal 19 5" xfId="20704" xr:uid="{00000000-0005-0000-0000-0000BD580000}"/>
    <cellStyle name="Normal 2" xfId="11459" xr:uid="{00000000-0005-0000-0000-0000BE580000}"/>
    <cellStyle name="Normal 2 10" xfId="11460" xr:uid="{00000000-0005-0000-0000-0000BF580000}"/>
    <cellStyle name="Normal 2 10 2" xfId="11461" xr:uid="{00000000-0005-0000-0000-0000C0580000}"/>
    <cellStyle name="Normal 2 10 2 2" xfId="31868" xr:uid="{00000000-0005-0000-0000-0000C1580000}"/>
    <cellStyle name="Normal 2 10 3" xfId="11462" xr:uid="{00000000-0005-0000-0000-0000C2580000}"/>
    <cellStyle name="Normal 2 10 3 2" xfId="31869" xr:uid="{00000000-0005-0000-0000-0000C3580000}"/>
    <cellStyle name="Normal 2 10 4" xfId="31867" xr:uid="{00000000-0005-0000-0000-0000C4580000}"/>
    <cellStyle name="Normal 2 11" xfId="11463" xr:uid="{00000000-0005-0000-0000-0000C5580000}"/>
    <cellStyle name="Normal 2 11 2" xfId="11464" xr:uid="{00000000-0005-0000-0000-0000C6580000}"/>
    <cellStyle name="Normal 2 11 2 2" xfId="31871" xr:uid="{00000000-0005-0000-0000-0000C7580000}"/>
    <cellStyle name="Normal 2 11 3" xfId="11465" xr:uid="{00000000-0005-0000-0000-0000C8580000}"/>
    <cellStyle name="Normal 2 11 3 2" xfId="31872" xr:uid="{00000000-0005-0000-0000-0000C9580000}"/>
    <cellStyle name="Normal 2 11 4" xfId="31870" xr:uid="{00000000-0005-0000-0000-0000CA580000}"/>
    <cellStyle name="Normal 2 12" xfId="11466" xr:uid="{00000000-0005-0000-0000-0000CB580000}"/>
    <cellStyle name="Normal 2 12 2" xfId="11467" xr:uid="{00000000-0005-0000-0000-0000CC580000}"/>
    <cellStyle name="Normal 2 12 2 2" xfId="31874" xr:uid="{00000000-0005-0000-0000-0000CD580000}"/>
    <cellStyle name="Normal 2 12 3" xfId="11468" xr:uid="{00000000-0005-0000-0000-0000CE580000}"/>
    <cellStyle name="Normal 2 12 3 2" xfId="31875" xr:uid="{00000000-0005-0000-0000-0000CF580000}"/>
    <cellStyle name="Normal 2 12 4" xfId="31873" xr:uid="{00000000-0005-0000-0000-0000D0580000}"/>
    <cellStyle name="Normal 2 13" xfId="11469" xr:uid="{00000000-0005-0000-0000-0000D1580000}"/>
    <cellStyle name="Normal 2 13 2" xfId="11470" xr:uid="{00000000-0005-0000-0000-0000D2580000}"/>
    <cellStyle name="Normal 2 13 2 2" xfId="31877" xr:uid="{00000000-0005-0000-0000-0000D3580000}"/>
    <cellStyle name="Normal 2 13 3" xfId="11471" xr:uid="{00000000-0005-0000-0000-0000D4580000}"/>
    <cellStyle name="Normal 2 13 3 2" xfId="31878" xr:uid="{00000000-0005-0000-0000-0000D5580000}"/>
    <cellStyle name="Normal 2 13 4" xfId="31876" xr:uid="{00000000-0005-0000-0000-0000D6580000}"/>
    <cellStyle name="Normal 2 14" xfId="11472" xr:uid="{00000000-0005-0000-0000-0000D7580000}"/>
    <cellStyle name="Normal 2 14 2" xfId="11473" xr:uid="{00000000-0005-0000-0000-0000D8580000}"/>
    <cellStyle name="Normal 2 14 2 2" xfId="31880" xr:uid="{00000000-0005-0000-0000-0000D9580000}"/>
    <cellStyle name="Normal 2 14 3" xfId="11474" xr:uid="{00000000-0005-0000-0000-0000DA580000}"/>
    <cellStyle name="Normal 2 14 3 2" xfId="31881" xr:uid="{00000000-0005-0000-0000-0000DB580000}"/>
    <cellStyle name="Normal 2 14 4" xfId="31879" xr:uid="{00000000-0005-0000-0000-0000DC580000}"/>
    <cellStyle name="Normal 2 15" xfId="11475" xr:uid="{00000000-0005-0000-0000-0000DD580000}"/>
    <cellStyle name="Normal 2 15 2" xfId="11476" xr:uid="{00000000-0005-0000-0000-0000DE580000}"/>
    <cellStyle name="Normal 2 15 2 2" xfId="31883" xr:uid="{00000000-0005-0000-0000-0000DF580000}"/>
    <cellStyle name="Normal 2 15 3" xfId="11477" xr:uid="{00000000-0005-0000-0000-0000E0580000}"/>
    <cellStyle name="Normal 2 15 3 2" xfId="31884" xr:uid="{00000000-0005-0000-0000-0000E1580000}"/>
    <cellStyle name="Normal 2 15 4" xfId="31882" xr:uid="{00000000-0005-0000-0000-0000E2580000}"/>
    <cellStyle name="Normal 2 16" xfId="11478" xr:uid="{00000000-0005-0000-0000-0000E3580000}"/>
    <cellStyle name="Normal 2 16 2" xfId="11479" xr:uid="{00000000-0005-0000-0000-0000E4580000}"/>
    <cellStyle name="Normal 2 16 2 2" xfId="31886" xr:uid="{00000000-0005-0000-0000-0000E5580000}"/>
    <cellStyle name="Normal 2 16 3" xfId="11480" xr:uid="{00000000-0005-0000-0000-0000E6580000}"/>
    <cellStyle name="Normal 2 16 3 2" xfId="31887" xr:uid="{00000000-0005-0000-0000-0000E7580000}"/>
    <cellStyle name="Normal 2 16 4" xfId="31885" xr:uid="{00000000-0005-0000-0000-0000E8580000}"/>
    <cellStyle name="Normal 2 17" xfId="11481" xr:uid="{00000000-0005-0000-0000-0000E9580000}"/>
    <cellStyle name="Normal 2 17 2" xfId="11482" xr:uid="{00000000-0005-0000-0000-0000EA580000}"/>
    <cellStyle name="Normal 2 17 2 2" xfId="31889" xr:uid="{00000000-0005-0000-0000-0000EB580000}"/>
    <cellStyle name="Normal 2 17 3" xfId="11483" xr:uid="{00000000-0005-0000-0000-0000EC580000}"/>
    <cellStyle name="Normal 2 17 3 2" xfId="31890" xr:uid="{00000000-0005-0000-0000-0000ED580000}"/>
    <cellStyle name="Normal 2 17 4" xfId="31888" xr:uid="{00000000-0005-0000-0000-0000EE580000}"/>
    <cellStyle name="Normal 2 18" xfId="11484" xr:uid="{00000000-0005-0000-0000-0000EF580000}"/>
    <cellStyle name="Normal 2 18 2" xfId="11485" xr:uid="{00000000-0005-0000-0000-0000F0580000}"/>
    <cellStyle name="Normal 2 18 2 2" xfId="31892" xr:uid="{00000000-0005-0000-0000-0000F1580000}"/>
    <cellStyle name="Normal 2 18 3" xfId="11486" xr:uid="{00000000-0005-0000-0000-0000F2580000}"/>
    <cellStyle name="Normal 2 18 3 2" xfId="31893" xr:uid="{00000000-0005-0000-0000-0000F3580000}"/>
    <cellStyle name="Normal 2 18 4" xfId="31891" xr:uid="{00000000-0005-0000-0000-0000F4580000}"/>
    <cellStyle name="Normal 2 19" xfId="11487" xr:uid="{00000000-0005-0000-0000-0000F5580000}"/>
    <cellStyle name="Normal 2 19 2" xfId="11488" xr:uid="{00000000-0005-0000-0000-0000F6580000}"/>
    <cellStyle name="Normal 2 19 2 2" xfId="31895" xr:uid="{00000000-0005-0000-0000-0000F7580000}"/>
    <cellStyle name="Normal 2 19 3" xfId="11489" xr:uid="{00000000-0005-0000-0000-0000F8580000}"/>
    <cellStyle name="Normal 2 19 3 2" xfId="31896" xr:uid="{00000000-0005-0000-0000-0000F9580000}"/>
    <cellStyle name="Normal 2 19 4" xfId="31894" xr:uid="{00000000-0005-0000-0000-0000FA580000}"/>
    <cellStyle name="Normal 2 2" xfId="11490" xr:uid="{00000000-0005-0000-0000-0000FB580000}"/>
    <cellStyle name="Normal 2 2 10" xfId="11491" xr:uid="{00000000-0005-0000-0000-0000FC580000}"/>
    <cellStyle name="Normal 2 2 10 2" xfId="11492" xr:uid="{00000000-0005-0000-0000-0000FD580000}"/>
    <cellStyle name="Normal 2 2 10 2 2" xfId="31898" xr:uid="{00000000-0005-0000-0000-0000FE580000}"/>
    <cellStyle name="Normal 2 2 10 3" xfId="11493" xr:uid="{00000000-0005-0000-0000-0000FF580000}"/>
    <cellStyle name="Normal 2 2 10 3 2" xfId="31899" xr:uid="{00000000-0005-0000-0000-000000590000}"/>
    <cellStyle name="Normal 2 2 10 4" xfId="11494" xr:uid="{00000000-0005-0000-0000-000001590000}"/>
    <cellStyle name="Normal 2 2 10 4 2" xfId="31900" xr:uid="{00000000-0005-0000-0000-000002590000}"/>
    <cellStyle name="Normal 2 2 10 5" xfId="31897" xr:uid="{00000000-0005-0000-0000-000003590000}"/>
    <cellStyle name="Normal 2 2 11" xfId="11495" xr:uid="{00000000-0005-0000-0000-000004590000}"/>
    <cellStyle name="Normal 2 2 11 2" xfId="11496" xr:uid="{00000000-0005-0000-0000-000005590000}"/>
    <cellStyle name="Normal 2 2 11 2 2" xfId="31902" xr:uid="{00000000-0005-0000-0000-000006590000}"/>
    <cellStyle name="Normal 2 2 11 3" xfId="11497" xr:uid="{00000000-0005-0000-0000-000007590000}"/>
    <cellStyle name="Normal 2 2 11 3 2" xfId="31903" xr:uid="{00000000-0005-0000-0000-000008590000}"/>
    <cellStyle name="Normal 2 2 11 4" xfId="11498" xr:uid="{00000000-0005-0000-0000-000009590000}"/>
    <cellStyle name="Normal 2 2 11 4 2" xfId="31904" xr:uid="{00000000-0005-0000-0000-00000A590000}"/>
    <cellStyle name="Normal 2 2 11 5" xfId="31901" xr:uid="{00000000-0005-0000-0000-00000B590000}"/>
    <cellStyle name="Normal 2 2 12" xfId="11499" xr:uid="{00000000-0005-0000-0000-00000C590000}"/>
    <cellStyle name="Normal 2 2 12 2" xfId="11500" xr:uid="{00000000-0005-0000-0000-00000D590000}"/>
    <cellStyle name="Normal 2 2 12 2 2" xfId="31906" xr:uid="{00000000-0005-0000-0000-00000E590000}"/>
    <cellStyle name="Normal 2 2 12 3" xfId="11501" xr:uid="{00000000-0005-0000-0000-00000F590000}"/>
    <cellStyle name="Normal 2 2 12 3 2" xfId="31907" xr:uid="{00000000-0005-0000-0000-000010590000}"/>
    <cellStyle name="Normal 2 2 12 4" xfId="11502" xr:uid="{00000000-0005-0000-0000-000011590000}"/>
    <cellStyle name="Normal 2 2 12 4 2" xfId="31908" xr:uid="{00000000-0005-0000-0000-000012590000}"/>
    <cellStyle name="Normal 2 2 12 5" xfId="31905" xr:uid="{00000000-0005-0000-0000-000013590000}"/>
    <cellStyle name="Normal 2 2 13" xfId="11503" xr:uid="{00000000-0005-0000-0000-000014590000}"/>
    <cellStyle name="Normal 2 2 13 2" xfId="11504" xr:uid="{00000000-0005-0000-0000-000015590000}"/>
    <cellStyle name="Normal 2 2 13 2 2" xfId="31910" xr:uid="{00000000-0005-0000-0000-000016590000}"/>
    <cellStyle name="Normal 2 2 13 3" xfId="11505" xr:uid="{00000000-0005-0000-0000-000017590000}"/>
    <cellStyle name="Normal 2 2 13 3 2" xfId="31911" xr:uid="{00000000-0005-0000-0000-000018590000}"/>
    <cellStyle name="Normal 2 2 13 4" xfId="11506" xr:uid="{00000000-0005-0000-0000-000019590000}"/>
    <cellStyle name="Normal 2 2 13 4 2" xfId="31912" xr:uid="{00000000-0005-0000-0000-00001A590000}"/>
    <cellStyle name="Normal 2 2 13 5" xfId="31909" xr:uid="{00000000-0005-0000-0000-00001B590000}"/>
    <cellStyle name="Normal 2 2 14" xfId="11507" xr:uid="{00000000-0005-0000-0000-00001C590000}"/>
    <cellStyle name="Normal 2 2 14 2" xfId="11508" xr:uid="{00000000-0005-0000-0000-00001D590000}"/>
    <cellStyle name="Normal 2 2 14 2 2" xfId="31914" xr:uid="{00000000-0005-0000-0000-00001E590000}"/>
    <cellStyle name="Normal 2 2 14 3" xfId="11509" xr:uid="{00000000-0005-0000-0000-00001F590000}"/>
    <cellStyle name="Normal 2 2 14 3 2" xfId="31915" xr:uid="{00000000-0005-0000-0000-000020590000}"/>
    <cellStyle name="Normal 2 2 14 4" xfId="11510" xr:uid="{00000000-0005-0000-0000-000021590000}"/>
    <cellStyle name="Normal 2 2 14 4 2" xfId="31916" xr:uid="{00000000-0005-0000-0000-000022590000}"/>
    <cellStyle name="Normal 2 2 14 5" xfId="31913" xr:uid="{00000000-0005-0000-0000-000023590000}"/>
    <cellStyle name="Normal 2 2 15" xfId="11511" xr:uid="{00000000-0005-0000-0000-000024590000}"/>
    <cellStyle name="Normal 2 2 15 2" xfId="11512" xr:uid="{00000000-0005-0000-0000-000025590000}"/>
    <cellStyle name="Normal 2 2 15 2 2" xfId="31918" xr:uid="{00000000-0005-0000-0000-000026590000}"/>
    <cellStyle name="Normal 2 2 15 3" xfId="11513" xr:uid="{00000000-0005-0000-0000-000027590000}"/>
    <cellStyle name="Normal 2 2 15 3 2" xfId="31919" xr:uid="{00000000-0005-0000-0000-000028590000}"/>
    <cellStyle name="Normal 2 2 15 4" xfId="11514" xr:uid="{00000000-0005-0000-0000-000029590000}"/>
    <cellStyle name="Normal 2 2 15 4 2" xfId="31920" xr:uid="{00000000-0005-0000-0000-00002A590000}"/>
    <cellStyle name="Normal 2 2 15 5" xfId="31917" xr:uid="{00000000-0005-0000-0000-00002B590000}"/>
    <cellStyle name="Normal 2 2 16" xfId="11515" xr:uid="{00000000-0005-0000-0000-00002C590000}"/>
    <cellStyle name="Normal 2 2 16 2" xfId="11516" xr:uid="{00000000-0005-0000-0000-00002D590000}"/>
    <cellStyle name="Normal 2 2 16 2 2" xfId="31922" xr:uid="{00000000-0005-0000-0000-00002E590000}"/>
    <cellStyle name="Normal 2 2 16 3" xfId="11517" xr:uid="{00000000-0005-0000-0000-00002F590000}"/>
    <cellStyle name="Normal 2 2 16 3 2" xfId="31923" xr:uid="{00000000-0005-0000-0000-000030590000}"/>
    <cellStyle name="Normal 2 2 16 4" xfId="11518" xr:uid="{00000000-0005-0000-0000-000031590000}"/>
    <cellStyle name="Normal 2 2 16 4 2" xfId="31924" xr:uid="{00000000-0005-0000-0000-000032590000}"/>
    <cellStyle name="Normal 2 2 16 5" xfId="31921" xr:uid="{00000000-0005-0000-0000-000033590000}"/>
    <cellStyle name="Normal 2 2 17" xfId="11519" xr:uid="{00000000-0005-0000-0000-000034590000}"/>
    <cellStyle name="Normal 2 2 17 2" xfId="11520" xr:uid="{00000000-0005-0000-0000-000035590000}"/>
    <cellStyle name="Normal 2 2 17 2 2" xfId="31926" xr:uid="{00000000-0005-0000-0000-000036590000}"/>
    <cellStyle name="Normal 2 2 17 3" xfId="11521" xr:uid="{00000000-0005-0000-0000-000037590000}"/>
    <cellStyle name="Normal 2 2 17 3 2" xfId="31927" xr:uid="{00000000-0005-0000-0000-000038590000}"/>
    <cellStyle name="Normal 2 2 17 4" xfId="11522" xr:uid="{00000000-0005-0000-0000-000039590000}"/>
    <cellStyle name="Normal 2 2 17 4 2" xfId="31928" xr:uid="{00000000-0005-0000-0000-00003A590000}"/>
    <cellStyle name="Normal 2 2 17 5" xfId="31925" xr:uid="{00000000-0005-0000-0000-00003B590000}"/>
    <cellStyle name="Normal 2 2 18" xfId="20554" xr:uid="{00000000-0005-0000-0000-00003C590000}"/>
    <cellStyle name="Normal 2 2 2" xfId="11523" xr:uid="{00000000-0005-0000-0000-00003D590000}"/>
    <cellStyle name="Normal 2 2 2 10" xfId="11524" xr:uid="{00000000-0005-0000-0000-00003E590000}"/>
    <cellStyle name="Normal 2 2 2 10 2" xfId="11525" xr:uid="{00000000-0005-0000-0000-00003F590000}"/>
    <cellStyle name="Normal 2 2 2 10 2 2" xfId="31930" xr:uid="{00000000-0005-0000-0000-000040590000}"/>
    <cellStyle name="Normal 2 2 2 10 3" xfId="11526" xr:uid="{00000000-0005-0000-0000-000041590000}"/>
    <cellStyle name="Normal 2 2 2 10 3 2" xfId="31931" xr:uid="{00000000-0005-0000-0000-000042590000}"/>
    <cellStyle name="Normal 2 2 2 10 4" xfId="11527" xr:uid="{00000000-0005-0000-0000-000043590000}"/>
    <cellStyle name="Normal 2 2 2 10 4 2" xfId="31932" xr:uid="{00000000-0005-0000-0000-000044590000}"/>
    <cellStyle name="Normal 2 2 2 10 5" xfId="31929" xr:uid="{00000000-0005-0000-0000-000045590000}"/>
    <cellStyle name="Normal 2 2 2 11" xfId="11528" xr:uid="{00000000-0005-0000-0000-000046590000}"/>
    <cellStyle name="Normal 2 2 2 11 2" xfId="11529" xr:uid="{00000000-0005-0000-0000-000047590000}"/>
    <cellStyle name="Normal 2 2 2 11 2 2" xfId="31934" xr:uid="{00000000-0005-0000-0000-000048590000}"/>
    <cellStyle name="Normal 2 2 2 11 3" xfId="11530" xr:uid="{00000000-0005-0000-0000-000049590000}"/>
    <cellStyle name="Normal 2 2 2 11 3 2" xfId="31935" xr:uid="{00000000-0005-0000-0000-00004A590000}"/>
    <cellStyle name="Normal 2 2 2 11 4" xfId="11531" xr:uid="{00000000-0005-0000-0000-00004B590000}"/>
    <cellStyle name="Normal 2 2 2 11 4 2" xfId="31936" xr:uid="{00000000-0005-0000-0000-00004C590000}"/>
    <cellStyle name="Normal 2 2 2 11 5" xfId="31933" xr:uid="{00000000-0005-0000-0000-00004D590000}"/>
    <cellStyle name="Normal 2 2 2 12" xfId="11532" xr:uid="{00000000-0005-0000-0000-00004E590000}"/>
    <cellStyle name="Normal 2 2 2 12 2" xfId="11533" xr:uid="{00000000-0005-0000-0000-00004F590000}"/>
    <cellStyle name="Normal 2 2 2 12 2 2" xfId="31938" xr:uid="{00000000-0005-0000-0000-000050590000}"/>
    <cellStyle name="Normal 2 2 2 12 3" xfId="11534" xr:uid="{00000000-0005-0000-0000-000051590000}"/>
    <cellStyle name="Normal 2 2 2 12 3 2" xfId="31939" xr:uid="{00000000-0005-0000-0000-000052590000}"/>
    <cellStyle name="Normal 2 2 2 12 4" xfId="11535" xr:uid="{00000000-0005-0000-0000-000053590000}"/>
    <cellStyle name="Normal 2 2 2 12 4 2" xfId="31940" xr:uid="{00000000-0005-0000-0000-000054590000}"/>
    <cellStyle name="Normal 2 2 2 12 5" xfId="31937" xr:uid="{00000000-0005-0000-0000-000055590000}"/>
    <cellStyle name="Normal 2 2 2 13" xfId="11536" xr:uid="{00000000-0005-0000-0000-000056590000}"/>
    <cellStyle name="Normal 2 2 2 13 2" xfId="11537" xr:uid="{00000000-0005-0000-0000-000057590000}"/>
    <cellStyle name="Normal 2 2 2 13 2 2" xfId="31942" xr:uid="{00000000-0005-0000-0000-000058590000}"/>
    <cellStyle name="Normal 2 2 2 13 3" xfId="11538" xr:uid="{00000000-0005-0000-0000-000059590000}"/>
    <cellStyle name="Normal 2 2 2 13 3 2" xfId="31943" xr:uid="{00000000-0005-0000-0000-00005A590000}"/>
    <cellStyle name="Normal 2 2 2 13 4" xfId="11539" xr:uid="{00000000-0005-0000-0000-00005B590000}"/>
    <cellStyle name="Normal 2 2 2 13 4 2" xfId="31944" xr:uid="{00000000-0005-0000-0000-00005C590000}"/>
    <cellStyle name="Normal 2 2 2 13 5" xfId="31941" xr:uid="{00000000-0005-0000-0000-00005D590000}"/>
    <cellStyle name="Normal 2 2 2 14" xfId="11540" xr:uid="{00000000-0005-0000-0000-00005E590000}"/>
    <cellStyle name="Normal 2 2 2 14 2" xfId="11541" xr:uid="{00000000-0005-0000-0000-00005F590000}"/>
    <cellStyle name="Normal 2 2 2 14 2 2" xfId="31946" xr:uid="{00000000-0005-0000-0000-000060590000}"/>
    <cellStyle name="Normal 2 2 2 14 3" xfId="11542" xr:uid="{00000000-0005-0000-0000-000061590000}"/>
    <cellStyle name="Normal 2 2 2 14 3 2" xfId="31947" xr:uid="{00000000-0005-0000-0000-000062590000}"/>
    <cellStyle name="Normal 2 2 2 14 4" xfId="11543" xr:uid="{00000000-0005-0000-0000-000063590000}"/>
    <cellStyle name="Normal 2 2 2 14 4 2" xfId="31948" xr:uid="{00000000-0005-0000-0000-000064590000}"/>
    <cellStyle name="Normal 2 2 2 14 5" xfId="31945" xr:uid="{00000000-0005-0000-0000-000065590000}"/>
    <cellStyle name="Normal 2 2 2 15" xfId="11544" xr:uid="{00000000-0005-0000-0000-000066590000}"/>
    <cellStyle name="Normal 2 2 2 15 2" xfId="11545" xr:uid="{00000000-0005-0000-0000-000067590000}"/>
    <cellStyle name="Normal 2 2 2 15 2 2" xfId="31950" xr:uid="{00000000-0005-0000-0000-000068590000}"/>
    <cellStyle name="Normal 2 2 2 15 3" xfId="11546" xr:uid="{00000000-0005-0000-0000-000069590000}"/>
    <cellStyle name="Normal 2 2 2 15 3 2" xfId="31951" xr:uid="{00000000-0005-0000-0000-00006A590000}"/>
    <cellStyle name="Normal 2 2 2 15 4" xfId="11547" xr:uid="{00000000-0005-0000-0000-00006B590000}"/>
    <cellStyle name="Normal 2 2 2 15 4 2" xfId="31952" xr:uid="{00000000-0005-0000-0000-00006C590000}"/>
    <cellStyle name="Normal 2 2 2 15 5" xfId="31949" xr:uid="{00000000-0005-0000-0000-00006D590000}"/>
    <cellStyle name="Normal 2 2 2 16" xfId="11548" xr:uid="{00000000-0005-0000-0000-00006E590000}"/>
    <cellStyle name="Normal 2 2 2 16 2" xfId="11549" xr:uid="{00000000-0005-0000-0000-00006F590000}"/>
    <cellStyle name="Normal 2 2 2 16 2 2" xfId="31954" xr:uid="{00000000-0005-0000-0000-000070590000}"/>
    <cellStyle name="Normal 2 2 2 16 3" xfId="11550" xr:uid="{00000000-0005-0000-0000-000071590000}"/>
    <cellStyle name="Normal 2 2 2 16 3 2" xfId="31955" xr:uid="{00000000-0005-0000-0000-000072590000}"/>
    <cellStyle name="Normal 2 2 2 16 4" xfId="11551" xr:uid="{00000000-0005-0000-0000-000073590000}"/>
    <cellStyle name="Normal 2 2 2 16 4 2" xfId="31956" xr:uid="{00000000-0005-0000-0000-000074590000}"/>
    <cellStyle name="Normal 2 2 2 16 5" xfId="31953" xr:uid="{00000000-0005-0000-0000-000075590000}"/>
    <cellStyle name="Normal 2 2 2 17" xfId="11552" xr:uid="{00000000-0005-0000-0000-000076590000}"/>
    <cellStyle name="Normal 2 2 2 17 2" xfId="11553" xr:uid="{00000000-0005-0000-0000-000077590000}"/>
    <cellStyle name="Normal 2 2 2 17 2 2" xfId="31958" xr:uid="{00000000-0005-0000-0000-000078590000}"/>
    <cellStyle name="Normal 2 2 2 17 3" xfId="11554" xr:uid="{00000000-0005-0000-0000-000079590000}"/>
    <cellStyle name="Normal 2 2 2 17 3 2" xfId="31959" xr:uid="{00000000-0005-0000-0000-00007A590000}"/>
    <cellStyle name="Normal 2 2 2 17 4" xfId="11555" xr:uid="{00000000-0005-0000-0000-00007B590000}"/>
    <cellStyle name="Normal 2 2 2 17 4 2" xfId="31960" xr:uid="{00000000-0005-0000-0000-00007C590000}"/>
    <cellStyle name="Normal 2 2 2 17 5" xfId="31957" xr:uid="{00000000-0005-0000-0000-00007D590000}"/>
    <cellStyle name="Normal 2 2 2 18" xfId="11556" xr:uid="{00000000-0005-0000-0000-00007E590000}"/>
    <cellStyle name="Normal 2 2 2 18 2" xfId="11557" xr:uid="{00000000-0005-0000-0000-00007F590000}"/>
    <cellStyle name="Normal 2 2 2 18 2 2" xfId="31962" xr:uid="{00000000-0005-0000-0000-000080590000}"/>
    <cellStyle name="Normal 2 2 2 18 3" xfId="11558" xr:uid="{00000000-0005-0000-0000-000081590000}"/>
    <cellStyle name="Normal 2 2 2 18 3 2" xfId="31963" xr:uid="{00000000-0005-0000-0000-000082590000}"/>
    <cellStyle name="Normal 2 2 2 18 4" xfId="11559" xr:uid="{00000000-0005-0000-0000-000083590000}"/>
    <cellStyle name="Normal 2 2 2 18 4 2" xfId="31964" xr:uid="{00000000-0005-0000-0000-000084590000}"/>
    <cellStyle name="Normal 2 2 2 18 5" xfId="31961" xr:uid="{00000000-0005-0000-0000-000085590000}"/>
    <cellStyle name="Normal 2 2 2 19" xfId="11560" xr:uid="{00000000-0005-0000-0000-000086590000}"/>
    <cellStyle name="Normal 2 2 2 19 2" xfId="11561" xr:uid="{00000000-0005-0000-0000-000087590000}"/>
    <cellStyle name="Normal 2 2 2 19 2 2" xfId="31966" xr:uid="{00000000-0005-0000-0000-000088590000}"/>
    <cellStyle name="Normal 2 2 2 19 3" xfId="11562" xr:uid="{00000000-0005-0000-0000-000089590000}"/>
    <cellStyle name="Normal 2 2 2 19 3 2" xfId="31967" xr:uid="{00000000-0005-0000-0000-00008A590000}"/>
    <cellStyle name="Normal 2 2 2 19 4" xfId="11563" xr:uid="{00000000-0005-0000-0000-00008B590000}"/>
    <cellStyle name="Normal 2 2 2 19 4 2" xfId="31968" xr:uid="{00000000-0005-0000-0000-00008C590000}"/>
    <cellStyle name="Normal 2 2 2 19 5" xfId="31965" xr:uid="{00000000-0005-0000-0000-00008D590000}"/>
    <cellStyle name="Normal 2 2 2 2" xfId="11564" xr:uid="{00000000-0005-0000-0000-00008E590000}"/>
    <cellStyle name="Normal 2 2 2 2 2" xfId="11565" xr:uid="{00000000-0005-0000-0000-00008F590000}"/>
    <cellStyle name="Normal 2 2 2 2 2 2" xfId="31970" xr:uid="{00000000-0005-0000-0000-000090590000}"/>
    <cellStyle name="Normal 2 2 2 2 3" xfId="11566" xr:uid="{00000000-0005-0000-0000-000091590000}"/>
    <cellStyle name="Normal 2 2 2 2 3 2" xfId="31971" xr:uid="{00000000-0005-0000-0000-000092590000}"/>
    <cellStyle name="Normal 2 2 2 2 4" xfId="11567" xr:uid="{00000000-0005-0000-0000-000093590000}"/>
    <cellStyle name="Normal 2 2 2 2 4 2" xfId="31972" xr:uid="{00000000-0005-0000-0000-000094590000}"/>
    <cellStyle name="Normal 2 2 2 2 5" xfId="31969" xr:uid="{00000000-0005-0000-0000-000095590000}"/>
    <cellStyle name="Normal 2 2 2 20" xfId="11568" xr:uid="{00000000-0005-0000-0000-000096590000}"/>
    <cellStyle name="Normal 2 2 2 20 2" xfId="31973" xr:uid="{00000000-0005-0000-0000-000097590000}"/>
    <cellStyle name="Normal 2 2 2 21" xfId="11569" xr:uid="{00000000-0005-0000-0000-000098590000}"/>
    <cellStyle name="Normal 2 2 2 21 2" xfId="31974" xr:uid="{00000000-0005-0000-0000-000099590000}"/>
    <cellStyle name="Normal 2 2 2 22" xfId="20464" xr:uid="{00000000-0005-0000-0000-00009A590000}"/>
    <cellStyle name="Normal 2 2 2 3" xfId="11570" xr:uid="{00000000-0005-0000-0000-00009B590000}"/>
    <cellStyle name="Normal 2 2 2 3 2" xfId="11571" xr:uid="{00000000-0005-0000-0000-00009C590000}"/>
    <cellStyle name="Normal 2 2 2 3 2 2" xfId="11572" xr:uid="{00000000-0005-0000-0000-00009D590000}"/>
    <cellStyle name="Normal 2 2 2 3 2 2 2" xfId="31976" xr:uid="{00000000-0005-0000-0000-00009E590000}"/>
    <cellStyle name="Normal 2 2 2 3 2 3" xfId="31975" xr:uid="{00000000-0005-0000-0000-00009F590000}"/>
    <cellStyle name="Normal 2 2 2 3 3" xfId="11573" xr:uid="{00000000-0005-0000-0000-0000A0590000}"/>
    <cellStyle name="Normal 2 2 2 3 3 2" xfId="31977" xr:uid="{00000000-0005-0000-0000-0000A1590000}"/>
    <cellStyle name="Normal 2 2 2 3 4" xfId="11574" xr:uid="{00000000-0005-0000-0000-0000A2590000}"/>
    <cellStyle name="Normal 2 2 2 3 4 2" xfId="31978" xr:uid="{00000000-0005-0000-0000-0000A3590000}"/>
    <cellStyle name="Normal 2 2 2 3 5" xfId="20690" xr:uid="{00000000-0005-0000-0000-0000A4590000}"/>
    <cellStyle name="Normal 2 2 2 4" xfId="11575" xr:uid="{00000000-0005-0000-0000-0000A5590000}"/>
    <cellStyle name="Normal 2 2 2 4 2" xfId="11576" xr:uid="{00000000-0005-0000-0000-0000A6590000}"/>
    <cellStyle name="Normal 2 2 2 4 2 2" xfId="31980" xr:uid="{00000000-0005-0000-0000-0000A7590000}"/>
    <cellStyle name="Normal 2 2 2 4 3" xfId="11577" xr:uid="{00000000-0005-0000-0000-0000A8590000}"/>
    <cellStyle name="Normal 2 2 2 4 3 2" xfId="31981" xr:uid="{00000000-0005-0000-0000-0000A9590000}"/>
    <cellStyle name="Normal 2 2 2 4 4" xfId="11578" xr:uid="{00000000-0005-0000-0000-0000AA590000}"/>
    <cellStyle name="Normal 2 2 2 4 4 2" xfId="31982" xr:uid="{00000000-0005-0000-0000-0000AB590000}"/>
    <cellStyle name="Normal 2 2 2 4 5" xfId="31979" xr:uid="{00000000-0005-0000-0000-0000AC590000}"/>
    <cellStyle name="Normal 2 2 2 5" xfId="11579" xr:uid="{00000000-0005-0000-0000-0000AD590000}"/>
    <cellStyle name="Normal 2 2 2 5 2" xfId="11580" xr:uid="{00000000-0005-0000-0000-0000AE590000}"/>
    <cellStyle name="Normal 2 2 2 5 2 2" xfId="31984" xr:uid="{00000000-0005-0000-0000-0000AF590000}"/>
    <cellStyle name="Normal 2 2 2 5 3" xfId="11581" xr:uid="{00000000-0005-0000-0000-0000B0590000}"/>
    <cellStyle name="Normal 2 2 2 5 3 2" xfId="31985" xr:uid="{00000000-0005-0000-0000-0000B1590000}"/>
    <cellStyle name="Normal 2 2 2 5 4" xfId="11582" xr:uid="{00000000-0005-0000-0000-0000B2590000}"/>
    <cellStyle name="Normal 2 2 2 5 4 2" xfId="31986" xr:uid="{00000000-0005-0000-0000-0000B3590000}"/>
    <cellStyle name="Normal 2 2 2 5 5" xfId="31983" xr:uid="{00000000-0005-0000-0000-0000B4590000}"/>
    <cellStyle name="Normal 2 2 2 6" xfId="11583" xr:uid="{00000000-0005-0000-0000-0000B5590000}"/>
    <cellStyle name="Normal 2 2 2 6 2" xfId="11584" xr:uid="{00000000-0005-0000-0000-0000B6590000}"/>
    <cellStyle name="Normal 2 2 2 6 2 2" xfId="31988" xr:uid="{00000000-0005-0000-0000-0000B7590000}"/>
    <cellStyle name="Normal 2 2 2 6 3" xfId="11585" xr:uid="{00000000-0005-0000-0000-0000B8590000}"/>
    <cellStyle name="Normal 2 2 2 6 3 2" xfId="31989" xr:uid="{00000000-0005-0000-0000-0000B9590000}"/>
    <cellStyle name="Normal 2 2 2 6 4" xfId="11586" xr:uid="{00000000-0005-0000-0000-0000BA590000}"/>
    <cellStyle name="Normal 2 2 2 6 4 2" xfId="31990" xr:uid="{00000000-0005-0000-0000-0000BB590000}"/>
    <cellStyle name="Normal 2 2 2 6 5" xfId="31987" xr:uid="{00000000-0005-0000-0000-0000BC590000}"/>
    <cellStyle name="Normal 2 2 2 7" xfId="11587" xr:uid="{00000000-0005-0000-0000-0000BD590000}"/>
    <cellStyle name="Normal 2 2 2 7 2" xfId="11588" xr:uid="{00000000-0005-0000-0000-0000BE590000}"/>
    <cellStyle name="Normal 2 2 2 7 2 2" xfId="31992" xr:uid="{00000000-0005-0000-0000-0000BF590000}"/>
    <cellStyle name="Normal 2 2 2 7 3" xfId="11589" xr:uid="{00000000-0005-0000-0000-0000C0590000}"/>
    <cellStyle name="Normal 2 2 2 7 3 2" xfId="31993" xr:uid="{00000000-0005-0000-0000-0000C1590000}"/>
    <cellStyle name="Normal 2 2 2 7 4" xfId="11590" xr:uid="{00000000-0005-0000-0000-0000C2590000}"/>
    <cellStyle name="Normal 2 2 2 7 4 2" xfId="31994" xr:uid="{00000000-0005-0000-0000-0000C3590000}"/>
    <cellStyle name="Normal 2 2 2 7 5" xfId="31991" xr:uid="{00000000-0005-0000-0000-0000C4590000}"/>
    <cellStyle name="Normal 2 2 2 8" xfId="11591" xr:uid="{00000000-0005-0000-0000-0000C5590000}"/>
    <cellStyle name="Normal 2 2 2 8 2" xfId="11592" xr:uid="{00000000-0005-0000-0000-0000C6590000}"/>
    <cellStyle name="Normal 2 2 2 8 2 2" xfId="31996" xr:uid="{00000000-0005-0000-0000-0000C7590000}"/>
    <cellStyle name="Normal 2 2 2 8 3" xfId="11593" xr:uid="{00000000-0005-0000-0000-0000C8590000}"/>
    <cellStyle name="Normal 2 2 2 8 3 2" xfId="31997" xr:uid="{00000000-0005-0000-0000-0000C9590000}"/>
    <cellStyle name="Normal 2 2 2 8 4" xfId="11594" xr:uid="{00000000-0005-0000-0000-0000CA590000}"/>
    <cellStyle name="Normal 2 2 2 8 4 2" xfId="31998" xr:uid="{00000000-0005-0000-0000-0000CB590000}"/>
    <cellStyle name="Normal 2 2 2 8 5" xfId="31995" xr:uid="{00000000-0005-0000-0000-0000CC590000}"/>
    <cellStyle name="Normal 2 2 2 9" xfId="11595" xr:uid="{00000000-0005-0000-0000-0000CD590000}"/>
    <cellStyle name="Normal 2 2 2 9 2" xfId="11596" xr:uid="{00000000-0005-0000-0000-0000CE590000}"/>
    <cellStyle name="Normal 2 2 2 9 2 2" xfId="32000" xr:uid="{00000000-0005-0000-0000-0000CF590000}"/>
    <cellStyle name="Normal 2 2 2 9 3" xfId="11597" xr:uid="{00000000-0005-0000-0000-0000D0590000}"/>
    <cellStyle name="Normal 2 2 2 9 3 2" xfId="32001" xr:uid="{00000000-0005-0000-0000-0000D1590000}"/>
    <cellStyle name="Normal 2 2 2 9 4" xfId="11598" xr:uid="{00000000-0005-0000-0000-0000D2590000}"/>
    <cellStyle name="Normal 2 2 2 9 4 2" xfId="32002" xr:uid="{00000000-0005-0000-0000-0000D3590000}"/>
    <cellStyle name="Normal 2 2 2 9 5" xfId="31999" xr:uid="{00000000-0005-0000-0000-0000D4590000}"/>
    <cellStyle name="Normal 2 2 3" xfId="11599" xr:uid="{00000000-0005-0000-0000-0000D5590000}"/>
    <cellStyle name="Normal 2 2 3 2" xfId="11600" xr:uid="{00000000-0005-0000-0000-0000D6590000}"/>
    <cellStyle name="Normal 2 2 3 2 2" xfId="32003" xr:uid="{00000000-0005-0000-0000-0000D7590000}"/>
    <cellStyle name="Normal 2 2 3 3" xfId="11601" xr:uid="{00000000-0005-0000-0000-0000D8590000}"/>
    <cellStyle name="Normal 2 2 3 3 2" xfId="32004" xr:uid="{00000000-0005-0000-0000-0000D9590000}"/>
    <cellStyle name="Normal 2 2 3 4" xfId="11602" xr:uid="{00000000-0005-0000-0000-0000DA590000}"/>
    <cellStyle name="Normal 2 2 3 4 2" xfId="32005" xr:uid="{00000000-0005-0000-0000-0000DB590000}"/>
    <cellStyle name="Normal 2 2 3 5" xfId="11603" xr:uid="{00000000-0005-0000-0000-0000DC590000}"/>
    <cellStyle name="Normal 2 2 3 5 2" xfId="32006" xr:uid="{00000000-0005-0000-0000-0000DD590000}"/>
    <cellStyle name="Normal 2 2 3 6" xfId="20555" xr:uid="{00000000-0005-0000-0000-0000DE590000}"/>
    <cellStyle name="Normal 2 2 4" xfId="11604" xr:uid="{00000000-0005-0000-0000-0000DF590000}"/>
    <cellStyle name="Normal 2 2 4 2" xfId="11605" xr:uid="{00000000-0005-0000-0000-0000E0590000}"/>
    <cellStyle name="Normal 2 2 4 2 2" xfId="32008" xr:uid="{00000000-0005-0000-0000-0000E1590000}"/>
    <cellStyle name="Normal 2 2 4 3" xfId="11606" xr:uid="{00000000-0005-0000-0000-0000E2590000}"/>
    <cellStyle name="Normal 2 2 4 3 2" xfId="32009" xr:uid="{00000000-0005-0000-0000-0000E3590000}"/>
    <cellStyle name="Normal 2 2 4 4" xfId="11607" xr:uid="{00000000-0005-0000-0000-0000E4590000}"/>
    <cellStyle name="Normal 2 2 4 4 2" xfId="32010" xr:uid="{00000000-0005-0000-0000-0000E5590000}"/>
    <cellStyle name="Normal 2 2 4 5" xfId="32007" xr:uid="{00000000-0005-0000-0000-0000E6590000}"/>
    <cellStyle name="Normal 2 2 5" xfId="11608" xr:uid="{00000000-0005-0000-0000-0000E7590000}"/>
    <cellStyle name="Normal 2 2 5 2" xfId="11609" xr:uid="{00000000-0005-0000-0000-0000E8590000}"/>
    <cellStyle name="Normal 2 2 5 2 2" xfId="32012" xr:uid="{00000000-0005-0000-0000-0000E9590000}"/>
    <cellStyle name="Normal 2 2 5 3" xfId="11610" xr:uid="{00000000-0005-0000-0000-0000EA590000}"/>
    <cellStyle name="Normal 2 2 5 3 2" xfId="32013" xr:uid="{00000000-0005-0000-0000-0000EB590000}"/>
    <cellStyle name="Normal 2 2 5 4" xfId="11611" xr:uid="{00000000-0005-0000-0000-0000EC590000}"/>
    <cellStyle name="Normal 2 2 5 4 2" xfId="32014" xr:uid="{00000000-0005-0000-0000-0000ED590000}"/>
    <cellStyle name="Normal 2 2 5 5" xfId="32011" xr:uid="{00000000-0005-0000-0000-0000EE590000}"/>
    <cellStyle name="Normal 2 2 6" xfId="11612" xr:uid="{00000000-0005-0000-0000-0000EF590000}"/>
    <cellStyle name="Normal 2 2 6 2" xfId="11613" xr:uid="{00000000-0005-0000-0000-0000F0590000}"/>
    <cellStyle name="Normal 2 2 6 2 2" xfId="32016" xr:uid="{00000000-0005-0000-0000-0000F1590000}"/>
    <cellStyle name="Normal 2 2 6 3" xfId="11614" xr:uid="{00000000-0005-0000-0000-0000F2590000}"/>
    <cellStyle name="Normal 2 2 6 3 2" xfId="32017" xr:uid="{00000000-0005-0000-0000-0000F3590000}"/>
    <cellStyle name="Normal 2 2 6 4" xfId="11615" xr:uid="{00000000-0005-0000-0000-0000F4590000}"/>
    <cellStyle name="Normal 2 2 6 4 2" xfId="32018" xr:uid="{00000000-0005-0000-0000-0000F5590000}"/>
    <cellStyle name="Normal 2 2 6 5" xfId="32015" xr:uid="{00000000-0005-0000-0000-0000F6590000}"/>
    <cellStyle name="Normal 2 2 7" xfId="11616" xr:uid="{00000000-0005-0000-0000-0000F7590000}"/>
    <cellStyle name="Normal 2 2 7 2" xfId="11617" xr:uid="{00000000-0005-0000-0000-0000F8590000}"/>
    <cellStyle name="Normal 2 2 7 2 2" xfId="32020" xr:uid="{00000000-0005-0000-0000-0000F9590000}"/>
    <cellStyle name="Normal 2 2 7 3" xfId="11618" xr:uid="{00000000-0005-0000-0000-0000FA590000}"/>
    <cellStyle name="Normal 2 2 7 3 2" xfId="32021" xr:uid="{00000000-0005-0000-0000-0000FB590000}"/>
    <cellStyle name="Normal 2 2 7 4" xfId="11619" xr:uid="{00000000-0005-0000-0000-0000FC590000}"/>
    <cellStyle name="Normal 2 2 7 4 2" xfId="32022" xr:uid="{00000000-0005-0000-0000-0000FD590000}"/>
    <cellStyle name="Normal 2 2 7 5" xfId="32019" xr:uid="{00000000-0005-0000-0000-0000FE590000}"/>
    <cellStyle name="Normal 2 2 8" xfId="11620" xr:uid="{00000000-0005-0000-0000-0000FF590000}"/>
    <cellStyle name="Normal 2 2 8 2" xfId="11621" xr:uid="{00000000-0005-0000-0000-0000005A0000}"/>
    <cellStyle name="Normal 2 2 8 2 2" xfId="32024" xr:uid="{00000000-0005-0000-0000-0000015A0000}"/>
    <cellStyle name="Normal 2 2 8 3" xfId="11622" xr:uid="{00000000-0005-0000-0000-0000025A0000}"/>
    <cellStyle name="Normal 2 2 8 3 2" xfId="32025" xr:uid="{00000000-0005-0000-0000-0000035A0000}"/>
    <cellStyle name="Normal 2 2 8 4" xfId="11623" xr:uid="{00000000-0005-0000-0000-0000045A0000}"/>
    <cellStyle name="Normal 2 2 8 4 2" xfId="32026" xr:uid="{00000000-0005-0000-0000-0000055A0000}"/>
    <cellStyle name="Normal 2 2 8 5" xfId="32023" xr:uid="{00000000-0005-0000-0000-0000065A0000}"/>
    <cellStyle name="Normal 2 2 9" xfId="11624" xr:uid="{00000000-0005-0000-0000-0000075A0000}"/>
    <cellStyle name="Normal 2 2 9 2" xfId="11625" xr:uid="{00000000-0005-0000-0000-0000085A0000}"/>
    <cellStyle name="Normal 2 2 9 2 2" xfId="32028" xr:uid="{00000000-0005-0000-0000-0000095A0000}"/>
    <cellStyle name="Normal 2 2 9 3" xfId="11626" xr:uid="{00000000-0005-0000-0000-00000A5A0000}"/>
    <cellStyle name="Normal 2 2 9 3 2" xfId="32029" xr:uid="{00000000-0005-0000-0000-00000B5A0000}"/>
    <cellStyle name="Normal 2 2 9 4" xfId="11627" xr:uid="{00000000-0005-0000-0000-00000C5A0000}"/>
    <cellStyle name="Normal 2 2 9 4 2" xfId="32030" xr:uid="{00000000-0005-0000-0000-00000D5A0000}"/>
    <cellStyle name="Normal 2 2 9 5" xfId="32027" xr:uid="{00000000-0005-0000-0000-00000E5A0000}"/>
    <cellStyle name="Normal 2 20" xfId="11628" xr:uid="{00000000-0005-0000-0000-00000F5A0000}"/>
    <cellStyle name="Normal 2 20 2" xfId="11629" xr:uid="{00000000-0005-0000-0000-0000105A0000}"/>
    <cellStyle name="Normal 2 20 2 2" xfId="32032" xr:uid="{00000000-0005-0000-0000-0000115A0000}"/>
    <cellStyle name="Normal 2 20 3" xfId="11630" xr:uid="{00000000-0005-0000-0000-0000125A0000}"/>
    <cellStyle name="Normal 2 20 3 2" xfId="32033" xr:uid="{00000000-0005-0000-0000-0000135A0000}"/>
    <cellStyle name="Normal 2 20 4" xfId="32031" xr:uid="{00000000-0005-0000-0000-0000145A0000}"/>
    <cellStyle name="Normal 2 21" xfId="11631" xr:uid="{00000000-0005-0000-0000-0000155A0000}"/>
    <cellStyle name="Normal 2 21 2" xfId="32034" xr:uid="{00000000-0005-0000-0000-0000165A0000}"/>
    <cellStyle name="Normal 2 22" xfId="11632" xr:uid="{00000000-0005-0000-0000-0000175A0000}"/>
    <cellStyle name="Normal 2 22 2" xfId="32035" xr:uid="{00000000-0005-0000-0000-0000185A0000}"/>
    <cellStyle name="Normal 2 23" xfId="20463" xr:uid="{00000000-0005-0000-0000-0000195A0000}"/>
    <cellStyle name="Normal 2 24" xfId="11633" xr:uid="{00000000-0005-0000-0000-00001A5A0000}"/>
    <cellStyle name="Normal 2 24 2" xfId="20691" xr:uid="{00000000-0005-0000-0000-00001B5A0000}"/>
    <cellStyle name="Normal 2 3" xfId="11634" xr:uid="{00000000-0005-0000-0000-00001C5A0000}"/>
    <cellStyle name="Normal 2 3 10" xfId="11635" xr:uid="{00000000-0005-0000-0000-00001D5A0000}"/>
    <cellStyle name="Normal 2 3 10 2" xfId="11636" xr:uid="{00000000-0005-0000-0000-00001E5A0000}"/>
    <cellStyle name="Normal 2 3 10 2 2" xfId="32037" xr:uid="{00000000-0005-0000-0000-00001F5A0000}"/>
    <cellStyle name="Normal 2 3 10 3" xfId="11637" xr:uid="{00000000-0005-0000-0000-0000205A0000}"/>
    <cellStyle name="Normal 2 3 10 3 2" xfId="32038" xr:uid="{00000000-0005-0000-0000-0000215A0000}"/>
    <cellStyle name="Normal 2 3 10 4" xfId="11638" xr:uid="{00000000-0005-0000-0000-0000225A0000}"/>
    <cellStyle name="Normal 2 3 10 4 2" xfId="32039" xr:uid="{00000000-0005-0000-0000-0000235A0000}"/>
    <cellStyle name="Normal 2 3 10 5" xfId="11639" xr:uid="{00000000-0005-0000-0000-0000245A0000}"/>
    <cellStyle name="Normal 2 3 10 5 2" xfId="32040" xr:uid="{00000000-0005-0000-0000-0000255A0000}"/>
    <cellStyle name="Normal 2 3 10 6" xfId="32036" xr:uid="{00000000-0005-0000-0000-0000265A0000}"/>
    <cellStyle name="Normal 2 3 11" xfId="11640" xr:uid="{00000000-0005-0000-0000-0000275A0000}"/>
    <cellStyle name="Normal 2 3 11 2" xfId="11641" xr:uid="{00000000-0005-0000-0000-0000285A0000}"/>
    <cellStyle name="Normal 2 3 11 2 2" xfId="32042" xr:uid="{00000000-0005-0000-0000-0000295A0000}"/>
    <cellStyle name="Normal 2 3 11 3" xfId="11642" xr:uid="{00000000-0005-0000-0000-00002A5A0000}"/>
    <cellStyle name="Normal 2 3 11 3 2" xfId="32043" xr:uid="{00000000-0005-0000-0000-00002B5A0000}"/>
    <cellStyle name="Normal 2 3 11 4" xfId="11643" xr:uid="{00000000-0005-0000-0000-00002C5A0000}"/>
    <cellStyle name="Normal 2 3 11 4 2" xfId="32044" xr:uid="{00000000-0005-0000-0000-00002D5A0000}"/>
    <cellStyle name="Normal 2 3 11 5" xfId="11644" xr:uid="{00000000-0005-0000-0000-00002E5A0000}"/>
    <cellStyle name="Normal 2 3 11 5 2" xfId="32045" xr:uid="{00000000-0005-0000-0000-00002F5A0000}"/>
    <cellStyle name="Normal 2 3 11 6" xfId="32041" xr:uid="{00000000-0005-0000-0000-0000305A0000}"/>
    <cellStyle name="Normal 2 3 12" xfId="11645" xr:uid="{00000000-0005-0000-0000-0000315A0000}"/>
    <cellStyle name="Normal 2 3 12 2" xfId="11646" xr:uid="{00000000-0005-0000-0000-0000325A0000}"/>
    <cellStyle name="Normal 2 3 12 2 2" xfId="32047" xr:uid="{00000000-0005-0000-0000-0000335A0000}"/>
    <cellStyle name="Normal 2 3 12 3" xfId="11647" xr:uid="{00000000-0005-0000-0000-0000345A0000}"/>
    <cellStyle name="Normal 2 3 12 3 2" xfId="32048" xr:uid="{00000000-0005-0000-0000-0000355A0000}"/>
    <cellStyle name="Normal 2 3 12 4" xfId="11648" xr:uid="{00000000-0005-0000-0000-0000365A0000}"/>
    <cellStyle name="Normal 2 3 12 4 2" xfId="32049" xr:uid="{00000000-0005-0000-0000-0000375A0000}"/>
    <cellStyle name="Normal 2 3 12 5" xfId="11649" xr:uid="{00000000-0005-0000-0000-0000385A0000}"/>
    <cellStyle name="Normal 2 3 12 5 2" xfId="32050" xr:uid="{00000000-0005-0000-0000-0000395A0000}"/>
    <cellStyle name="Normal 2 3 12 6" xfId="32046" xr:uid="{00000000-0005-0000-0000-00003A5A0000}"/>
    <cellStyle name="Normal 2 3 13" xfId="11650" xr:uid="{00000000-0005-0000-0000-00003B5A0000}"/>
    <cellStyle name="Normal 2 3 13 2" xfId="11651" xr:uid="{00000000-0005-0000-0000-00003C5A0000}"/>
    <cellStyle name="Normal 2 3 13 2 2" xfId="32052" xr:uid="{00000000-0005-0000-0000-00003D5A0000}"/>
    <cellStyle name="Normal 2 3 13 3" xfId="11652" xr:uid="{00000000-0005-0000-0000-00003E5A0000}"/>
    <cellStyle name="Normal 2 3 13 3 2" xfId="32053" xr:uid="{00000000-0005-0000-0000-00003F5A0000}"/>
    <cellStyle name="Normal 2 3 13 4" xfId="11653" xr:uid="{00000000-0005-0000-0000-0000405A0000}"/>
    <cellStyle name="Normal 2 3 13 4 2" xfId="32054" xr:uid="{00000000-0005-0000-0000-0000415A0000}"/>
    <cellStyle name="Normal 2 3 13 5" xfId="11654" xr:uid="{00000000-0005-0000-0000-0000425A0000}"/>
    <cellStyle name="Normal 2 3 13 5 2" xfId="32055" xr:uid="{00000000-0005-0000-0000-0000435A0000}"/>
    <cellStyle name="Normal 2 3 13 6" xfId="32051" xr:uid="{00000000-0005-0000-0000-0000445A0000}"/>
    <cellStyle name="Normal 2 3 14" xfId="11655" xr:uid="{00000000-0005-0000-0000-0000455A0000}"/>
    <cellStyle name="Normal 2 3 14 2" xfId="11656" xr:uid="{00000000-0005-0000-0000-0000465A0000}"/>
    <cellStyle name="Normal 2 3 14 2 2" xfId="32057" xr:uid="{00000000-0005-0000-0000-0000475A0000}"/>
    <cellStyle name="Normal 2 3 14 3" xfId="11657" xr:uid="{00000000-0005-0000-0000-0000485A0000}"/>
    <cellStyle name="Normal 2 3 14 3 2" xfId="32058" xr:uid="{00000000-0005-0000-0000-0000495A0000}"/>
    <cellStyle name="Normal 2 3 14 4" xfId="11658" xr:uid="{00000000-0005-0000-0000-00004A5A0000}"/>
    <cellStyle name="Normal 2 3 14 4 2" xfId="32059" xr:uid="{00000000-0005-0000-0000-00004B5A0000}"/>
    <cellStyle name="Normal 2 3 14 5" xfId="11659" xr:uid="{00000000-0005-0000-0000-00004C5A0000}"/>
    <cellStyle name="Normal 2 3 14 5 2" xfId="32060" xr:uid="{00000000-0005-0000-0000-00004D5A0000}"/>
    <cellStyle name="Normal 2 3 14 6" xfId="32056" xr:uid="{00000000-0005-0000-0000-00004E5A0000}"/>
    <cellStyle name="Normal 2 3 15" xfId="11660" xr:uid="{00000000-0005-0000-0000-00004F5A0000}"/>
    <cellStyle name="Normal 2 3 15 2" xfId="11661" xr:uid="{00000000-0005-0000-0000-0000505A0000}"/>
    <cellStyle name="Normal 2 3 15 2 2" xfId="32062" xr:uid="{00000000-0005-0000-0000-0000515A0000}"/>
    <cellStyle name="Normal 2 3 15 3" xfId="11662" xr:uid="{00000000-0005-0000-0000-0000525A0000}"/>
    <cellStyle name="Normal 2 3 15 3 2" xfId="32063" xr:uid="{00000000-0005-0000-0000-0000535A0000}"/>
    <cellStyle name="Normal 2 3 15 4" xfId="11663" xr:uid="{00000000-0005-0000-0000-0000545A0000}"/>
    <cellStyle name="Normal 2 3 15 4 2" xfId="32064" xr:uid="{00000000-0005-0000-0000-0000555A0000}"/>
    <cellStyle name="Normal 2 3 15 5" xfId="11664" xr:uid="{00000000-0005-0000-0000-0000565A0000}"/>
    <cellStyle name="Normal 2 3 15 5 2" xfId="32065" xr:uid="{00000000-0005-0000-0000-0000575A0000}"/>
    <cellStyle name="Normal 2 3 15 6" xfId="32061" xr:uid="{00000000-0005-0000-0000-0000585A0000}"/>
    <cellStyle name="Normal 2 3 16" xfId="11665" xr:uid="{00000000-0005-0000-0000-0000595A0000}"/>
    <cellStyle name="Normal 2 3 16 2" xfId="11666" xr:uid="{00000000-0005-0000-0000-00005A5A0000}"/>
    <cellStyle name="Normal 2 3 16 2 2" xfId="32067" xr:uid="{00000000-0005-0000-0000-00005B5A0000}"/>
    <cellStyle name="Normal 2 3 16 3" xfId="11667" xr:uid="{00000000-0005-0000-0000-00005C5A0000}"/>
    <cellStyle name="Normal 2 3 16 3 2" xfId="32068" xr:uid="{00000000-0005-0000-0000-00005D5A0000}"/>
    <cellStyle name="Normal 2 3 16 4" xfId="11668" xr:uid="{00000000-0005-0000-0000-00005E5A0000}"/>
    <cellStyle name="Normal 2 3 16 4 2" xfId="32069" xr:uid="{00000000-0005-0000-0000-00005F5A0000}"/>
    <cellStyle name="Normal 2 3 16 5" xfId="11669" xr:uid="{00000000-0005-0000-0000-0000605A0000}"/>
    <cellStyle name="Normal 2 3 16 5 2" xfId="32070" xr:uid="{00000000-0005-0000-0000-0000615A0000}"/>
    <cellStyle name="Normal 2 3 16 6" xfId="32066" xr:uid="{00000000-0005-0000-0000-0000625A0000}"/>
    <cellStyle name="Normal 2 3 17" xfId="11670" xr:uid="{00000000-0005-0000-0000-0000635A0000}"/>
    <cellStyle name="Normal 2 3 17 2" xfId="11671" xr:uid="{00000000-0005-0000-0000-0000645A0000}"/>
    <cellStyle name="Normal 2 3 17 2 2" xfId="32072" xr:uid="{00000000-0005-0000-0000-0000655A0000}"/>
    <cellStyle name="Normal 2 3 17 3" xfId="11672" xr:uid="{00000000-0005-0000-0000-0000665A0000}"/>
    <cellStyle name="Normal 2 3 17 3 2" xfId="32073" xr:uid="{00000000-0005-0000-0000-0000675A0000}"/>
    <cellStyle name="Normal 2 3 17 4" xfId="11673" xr:uid="{00000000-0005-0000-0000-0000685A0000}"/>
    <cellStyle name="Normal 2 3 17 4 2" xfId="32074" xr:uid="{00000000-0005-0000-0000-0000695A0000}"/>
    <cellStyle name="Normal 2 3 17 5" xfId="11674" xr:uid="{00000000-0005-0000-0000-00006A5A0000}"/>
    <cellStyle name="Normal 2 3 17 5 2" xfId="32075" xr:uid="{00000000-0005-0000-0000-00006B5A0000}"/>
    <cellStyle name="Normal 2 3 17 6" xfId="32071" xr:uid="{00000000-0005-0000-0000-00006C5A0000}"/>
    <cellStyle name="Normal 2 3 18" xfId="11675" xr:uid="{00000000-0005-0000-0000-00006D5A0000}"/>
    <cellStyle name="Normal 2 3 18 2" xfId="11676" xr:uid="{00000000-0005-0000-0000-00006E5A0000}"/>
    <cellStyle name="Normal 2 3 18 2 2" xfId="32077" xr:uid="{00000000-0005-0000-0000-00006F5A0000}"/>
    <cellStyle name="Normal 2 3 18 3" xfId="11677" xr:uid="{00000000-0005-0000-0000-0000705A0000}"/>
    <cellStyle name="Normal 2 3 18 3 2" xfId="32078" xr:uid="{00000000-0005-0000-0000-0000715A0000}"/>
    <cellStyle name="Normal 2 3 18 4" xfId="11678" xr:uid="{00000000-0005-0000-0000-0000725A0000}"/>
    <cellStyle name="Normal 2 3 18 4 2" xfId="32079" xr:uid="{00000000-0005-0000-0000-0000735A0000}"/>
    <cellStyle name="Normal 2 3 18 5" xfId="11679" xr:uid="{00000000-0005-0000-0000-0000745A0000}"/>
    <cellStyle name="Normal 2 3 18 5 2" xfId="32080" xr:uid="{00000000-0005-0000-0000-0000755A0000}"/>
    <cellStyle name="Normal 2 3 18 6" xfId="32076" xr:uid="{00000000-0005-0000-0000-0000765A0000}"/>
    <cellStyle name="Normal 2 3 19" xfId="11680" xr:uid="{00000000-0005-0000-0000-0000775A0000}"/>
    <cellStyle name="Normal 2 3 19 2" xfId="11681" xr:uid="{00000000-0005-0000-0000-0000785A0000}"/>
    <cellStyle name="Normal 2 3 19 2 2" xfId="32082" xr:uid="{00000000-0005-0000-0000-0000795A0000}"/>
    <cellStyle name="Normal 2 3 19 3" xfId="11682" xr:uid="{00000000-0005-0000-0000-00007A5A0000}"/>
    <cellStyle name="Normal 2 3 19 3 2" xfId="32083" xr:uid="{00000000-0005-0000-0000-00007B5A0000}"/>
    <cellStyle name="Normal 2 3 19 4" xfId="11683" xr:uid="{00000000-0005-0000-0000-00007C5A0000}"/>
    <cellStyle name="Normal 2 3 19 4 2" xfId="32084" xr:uid="{00000000-0005-0000-0000-00007D5A0000}"/>
    <cellStyle name="Normal 2 3 19 5" xfId="32081" xr:uid="{00000000-0005-0000-0000-00007E5A0000}"/>
    <cellStyle name="Normal 2 3 2" xfId="11684" xr:uid="{00000000-0005-0000-0000-00007F5A0000}"/>
    <cellStyle name="Normal 2 3 2 2" xfId="11685" xr:uid="{00000000-0005-0000-0000-0000805A0000}"/>
    <cellStyle name="Normal 2 3 2 2 2" xfId="11686" xr:uid="{00000000-0005-0000-0000-0000815A0000}"/>
    <cellStyle name="Normal 2 3 2 2 2 2" xfId="32087" xr:uid="{00000000-0005-0000-0000-0000825A0000}"/>
    <cellStyle name="Normal 2 3 2 2 3" xfId="11687" xr:uid="{00000000-0005-0000-0000-0000835A0000}"/>
    <cellStyle name="Normal 2 3 2 2 3 2" xfId="32088" xr:uid="{00000000-0005-0000-0000-0000845A0000}"/>
    <cellStyle name="Normal 2 3 2 2 4" xfId="11688" xr:uid="{00000000-0005-0000-0000-0000855A0000}"/>
    <cellStyle name="Normal 2 3 2 2 4 2" xfId="32089" xr:uid="{00000000-0005-0000-0000-0000865A0000}"/>
    <cellStyle name="Normal 2 3 2 2 5" xfId="32086" xr:uid="{00000000-0005-0000-0000-0000875A0000}"/>
    <cellStyle name="Normal 2 3 2 3" xfId="11689" xr:uid="{00000000-0005-0000-0000-0000885A0000}"/>
    <cellStyle name="Normal 2 3 2 3 2" xfId="11690" xr:uid="{00000000-0005-0000-0000-0000895A0000}"/>
    <cellStyle name="Normal 2 3 2 3 2 2" xfId="32091" xr:uid="{00000000-0005-0000-0000-00008A5A0000}"/>
    <cellStyle name="Normal 2 3 2 3 3" xfId="32090" xr:uid="{00000000-0005-0000-0000-00008B5A0000}"/>
    <cellStyle name="Normal 2 3 2 4" xfId="11691" xr:uid="{00000000-0005-0000-0000-00008C5A0000}"/>
    <cellStyle name="Normal 2 3 2 4 2" xfId="11692" xr:uid="{00000000-0005-0000-0000-00008D5A0000}"/>
    <cellStyle name="Normal 2 3 2 4 2 2" xfId="32093" xr:uid="{00000000-0005-0000-0000-00008E5A0000}"/>
    <cellStyle name="Normal 2 3 2 4 3" xfId="32092" xr:uid="{00000000-0005-0000-0000-00008F5A0000}"/>
    <cellStyle name="Normal 2 3 2 5" xfId="11693" xr:uid="{00000000-0005-0000-0000-0000905A0000}"/>
    <cellStyle name="Normal 2 3 2 5 2" xfId="32094" xr:uid="{00000000-0005-0000-0000-0000915A0000}"/>
    <cellStyle name="Normal 2 3 2 6" xfId="11694" xr:uid="{00000000-0005-0000-0000-0000925A0000}"/>
    <cellStyle name="Normal 2 3 2 6 2" xfId="32095" xr:uid="{00000000-0005-0000-0000-0000935A0000}"/>
    <cellStyle name="Normal 2 3 2 7" xfId="32085" xr:uid="{00000000-0005-0000-0000-0000945A0000}"/>
    <cellStyle name="Normal 2 3 20" xfId="11695" xr:uid="{00000000-0005-0000-0000-0000955A0000}"/>
    <cellStyle name="Normal 2 3 20 2" xfId="11696" xr:uid="{00000000-0005-0000-0000-0000965A0000}"/>
    <cellStyle name="Normal 2 3 20 2 2" xfId="32097" xr:uid="{00000000-0005-0000-0000-0000975A0000}"/>
    <cellStyle name="Normal 2 3 20 3" xfId="11697" xr:uid="{00000000-0005-0000-0000-0000985A0000}"/>
    <cellStyle name="Normal 2 3 20 3 2" xfId="32098" xr:uid="{00000000-0005-0000-0000-0000995A0000}"/>
    <cellStyle name="Normal 2 3 20 4" xfId="11698" xr:uid="{00000000-0005-0000-0000-00009A5A0000}"/>
    <cellStyle name="Normal 2 3 20 4 2" xfId="32099" xr:uid="{00000000-0005-0000-0000-00009B5A0000}"/>
    <cellStyle name="Normal 2 3 20 5" xfId="32096" xr:uid="{00000000-0005-0000-0000-00009C5A0000}"/>
    <cellStyle name="Normal 2 3 21" xfId="11699" xr:uid="{00000000-0005-0000-0000-00009D5A0000}"/>
    <cellStyle name="Normal 2 3 21 2" xfId="11700" xr:uid="{00000000-0005-0000-0000-00009E5A0000}"/>
    <cellStyle name="Normal 2 3 21 2 2" xfId="32101" xr:uid="{00000000-0005-0000-0000-00009F5A0000}"/>
    <cellStyle name="Normal 2 3 21 3" xfId="11701" xr:uid="{00000000-0005-0000-0000-0000A05A0000}"/>
    <cellStyle name="Normal 2 3 21 3 2" xfId="32102" xr:uid="{00000000-0005-0000-0000-0000A15A0000}"/>
    <cellStyle name="Normal 2 3 21 4" xfId="11702" xr:uid="{00000000-0005-0000-0000-0000A25A0000}"/>
    <cellStyle name="Normal 2 3 21 4 2" xfId="32103" xr:uid="{00000000-0005-0000-0000-0000A35A0000}"/>
    <cellStyle name="Normal 2 3 21 5" xfId="32100" xr:uid="{00000000-0005-0000-0000-0000A45A0000}"/>
    <cellStyle name="Normal 2 3 22" xfId="11703" xr:uid="{00000000-0005-0000-0000-0000A55A0000}"/>
    <cellStyle name="Normal 2 3 22 2" xfId="11704" xr:uid="{00000000-0005-0000-0000-0000A65A0000}"/>
    <cellStyle name="Normal 2 3 22 2 2" xfId="32105" xr:uid="{00000000-0005-0000-0000-0000A75A0000}"/>
    <cellStyle name="Normal 2 3 22 3" xfId="32104" xr:uid="{00000000-0005-0000-0000-0000A85A0000}"/>
    <cellStyle name="Normal 2 3 23" xfId="11705" xr:uid="{00000000-0005-0000-0000-0000A95A0000}"/>
    <cellStyle name="Normal 2 3 23 2" xfId="32106" xr:uid="{00000000-0005-0000-0000-0000AA5A0000}"/>
    <cellStyle name="Normal 2 3 24" xfId="11706" xr:uid="{00000000-0005-0000-0000-0000AB5A0000}"/>
    <cellStyle name="Normal 2 3 24 2" xfId="32107" xr:uid="{00000000-0005-0000-0000-0000AC5A0000}"/>
    <cellStyle name="Normal 2 3 25" xfId="20556" xr:uid="{00000000-0005-0000-0000-0000AD5A0000}"/>
    <cellStyle name="Normal 2 3 3" xfId="11707" xr:uid="{00000000-0005-0000-0000-0000AE5A0000}"/>
    <cellStyle name="Normal 2 3 3 2" xfId="11708" xr:uid="{00000000-0005-0000-0000-0000AF5A0000}"/>
    <cellStyle name="Normal 2 3 3 2 2" xfId="11709" xr:uid="{00000000-0005-0000-0000-0000B05A0000}"/>
    <cellStyle name="Normal 2 3 3 2 2 2" xfId="32110" xr:uid="{00000000-0005-0000-0000-0000B15A0000}"/>
    <cellStyle name="Normal 2 3 3 2 3" xfId="11710" xr:uid="{00000000-0005-0000-0000-0000B25A0000}"/>
    <cellStyle name="Normal 2 3 3 2 3 2" xfId="32111" xr:uid="{00000000-0005-0000-0000-0000B35A0000}"/>
    <cellStyle name="Normal 2 3 3 2 4" xfId="11711" xr:uid="{00000000-0005-0000-0000-0000B45A0000}"/>
    <cellStyle name="Normal 2 3 3 2 4 2" xfId="32112" xr:uid="{00000000-0005-0000-0000-0000B55A0000}"/>
    <cellStyle name="Normal 2 3 3 2 5" xfId="32109" xr:uid="{00000000-0005-0000-0000-0000B65A0000}"/>
    <cellStyle name="Normal 2 3 3 3" xfId="11712" xr:uid="{00000000-0005-0000-0000-0000B75A0000}"/>
    <cellStyle name="Normal 2 3 3 3 2" xfId="32113" xr:uid="{00000000-0005-0000-0000-0000B85A0000}"/>
    <cellStyle name="Normal 2 3 3 4" xfId="11713" xr:uid="{00000000-0005-0000-0000-0000B95A0000}"/>
    <cellStyle name="Normal 2 3 3 4 2" xfId="32114" xr:uid="{00000000-0005-0000-0000-0000BA5A0000}"/>
    <cellStyle name="Normal 2 3 3 5" xfId="11714" xr:uid="{00000000-0005-0000-0000-0000BB5A0000}"/>
    <cellStyle name="Normal 2 3 3 5 2" xfId="32115" xr:uid="{00000000-0005-0000-0000-0000BC5A0000}"/>
    <cellStyle name="Normal 2 3 3 6" xfId="32108" xr:uid="{00000000-0005-0000-0000-0000BD5A0000}"/>
    <cellStyle name="Normal 2 3 4" xfId="11715" xr:uid="{00000000-0005-0000-0000-0000BE5A0000}"/>
    <cellStyle name="Normal 2 3 4 2" xfId="11716" xr:uid="{00000000-0005-0000-0000-0000BF5A0000}"/>
    <cellStyle name="Normal 2 3 4 2 2" xfId="32117" xr:uid="{00000000-0005-0000-0000-0000C05A0000}"/>
    <cellStyle name="Normal 2 3 4 3" xfId="11717" xr:uid="{00000000-0005-0000-0000-0000C15A0000}"/>
    <cellStyle name="Normal 2 3 4 3 2" xfId="32118" xr:uid="{00000000-0005-0000-0000-0000C25A0000}"/>
    <cellStyle name="Normal 2 3 4 4" xfId="11718" xr:uid="{00000000-0005-0000-0000-0000C35A0000}"/>
    <cellStyle name="Normal 2 3 4 4 2" xfId="32119" xr:uid="{00000000-0005-0000-0000-0000C45A0000}"/>
    <cellStyle name="Normal 2 3 4 5" xfId="11719" xr:uid="{00000000-0005-0000-0000-0000C55A0000}"/>
    <cellStyle name="Normal 2 3 4 5 2" xfId="32120" xr:uid="{00000000-0005-0000-0000-0000C65A0000}"/>
    <cellStyle name="Normal 2 3 4 6" xfId="32116" xr:uid="{00000000-0005-0000-0000-0000C75A0000}"/>
    <cellStyle name="Normal 2 3 5" xfId="11720" xr:uid="{00000000-0005-0000-0000-0000C85A0000}"/>
    <cellStyle name="Normal 2 3 5 2" xfId="11721" xr:uid="{00000000-0005-0000-0000-0000C95A0000}"/>
    <cellStyle name="Normal 2 3 5 2 2" xfId="32122" xr:uid="{00000000-0005-0000-0000-0000CA5A0000}"/>
    <cellStyle name="Normal 2 3 5 3" xfId="11722" xr:uid="{00000000-0005-0000-0000-0000CB5A0000}"/>
    <cellStyle name="Normal 2 3 5 3 2" xfId="32123" xr:uid="{00000000-0005-0000-0000-0000CC5A0000}"/>
    <cellStyle name="Normal 2 3 5 4" xfId="11723" xr:uid="{00000000-0005-0000-0000-0000CD5A0000}"/>
    <cellStyle name="Normal 2 3 5 4 2" xfId="32124" xr:uid="{00000000-0005-0000-0000-0000CE5A0000}"/>
    <cellStyle name="Normal 2 3 5 5" xfId="11724" xr:uid="{00000000-0005-0000-0000-0000CF5A0000}"/>
    <cellStyle name="Normal 2 3 5 5 2" xfId="32125" xr:uid="{00000000-0005-0000-0000-0000D05A0000}"/>
    <cellStyle name="Normal 2 3 5 6" xfId="32121" xr:uid="{00000000-0005-0000-0000-0000D15A0000}"/>
    <cellStyle name="Normal 2 3 6" xfId="11725" xr:uid="{00000000-0005-0000-0000-0000D25A0000}"/>
    <cellStyle name="Normal 2 3 6 2" xfId="11726" xr:uid="{00000000-0005-0000-0000-0000D35A0000}"/>
    <cellStyle name="Normal 2 3 6 2 2" xfId="32127" xr:uid="{00000000-0005-0000-0000-0000D45A0000}"/>
    <cellStyle name="Normal 2 3 6 3" xfId="11727" xr:uid="{00000000-0005-0000-0000-0000D55A0000}"/>
    <cellStyle name="Normal 2 3 6 3 2" xfId="32128" xr:uid="{00000000-0005-0000-0000-0000D65A0000}"/>
    <cellStyle name="Normal 2 3 6 4" xfId="11728" xr:uid="{00000000-0005-0000-0000-0000D75A0000}"/>
    <cellStyle name="Normal 2 3 6 4 2" xfId="32129" xr:uid="{00000000-0005-0000-0000-0000D85A0000}"/>
    <cellStyle name="Normal 2 3 6 5" xfId="11729" xr:uid="{00000000-0005-0000-0000-0000D95A0000}"/>
    <cellStyle name="Normal 2 3 6 5 2" xfId="32130" xr:uid="{00000000-0005-0000-0000-0000DA5A0000}"/>
    <cellStyle name="Normal 2 3 6 6" xfId="32126" xr:uid="{00000000-0005-0000-0000-0000DB5A0000}"/>
    <cellStyle name="Normal 2 3 7" xfId="11730" xr:uid="{00000000-0005-0000-0000-0000DC5A0000}"/>
    <cellStyle name="Normal 2 3 7 2" xfId="11731" xr:uid="{00000000-0005-0000-0000-0000DD5A0000}"/>
    <cellStyle name="Normal 2 3 7 2 2" xfId="32132" xr:uid="{00000000-0005-0000-0000-0000DE5A0000}"/>
    <cellStyle name="Normal 2 3 7 3" xfId="11732" xr:uid="{00000000-0005-0000-0000-0000DF5A0000}"/>
    <cellStyle name="Normal 2 3 7 3 2" xfId="32133" xr:uid="{00000000-0005-0000-0000-0000E05A0000}"/>
    <cellStyle name="Normal 2 3 7 4" xfId="11733" xr:uid="{00000000-0005-0000-0000-0000E15A0000}"/>
    <cellStyle name="Normal 2 3 7 4 2" xfId="32134" xr:uid="{00000000-0005-0000-0000-0000E25A0000}"/>
    <cellStyle name="Normal 2 3 7 5" xfId="11734" xr:uid="{00000000-0005-0000-0000-0000E35A0000}"/>
    <cellStyle name="Normal 2 3 7 5 2" xfId="32135" xr:uid="{00000000-0005-0000-0000-0000E45A0000}"/>
    <cellStyle name="Normal 2 3 7 6" xfId="32131" xr:uid="{00000000-0005-0000-0000-0000E55A0000}"/>
    <cellStyle name="Normal 2 3 8" xfId="11735" xr:uid="{00000000-0005-0000-0000-0000E65A0000}"/>
    <cellStyle name="Normal 2 3 8 2" xfId="11736" xr:uid="{00000000-0005-0000-0000-0000E75A0000}"/>
    <cellStyle name="Normal 2 3 8 2 2" xfId="32137" xr:uid="{00000000-0005-0000-0000-0000E85A0000}"/>
    <cellStyle name="Normal 2 3 8 3" xfId="11737" xr:uid="{00000000-0005-0000-0000-0000E95A0000}"/>
    <cellStyle name="Normal 2 3 8 3 2" xfId="32138" xr:uid="{00000000-0005-0000-0000-0000EA5A0000}"/>
    <cellStyle name="Normal 2 3 8 4" xfId="11738" xr:uid="{00000000-0005-0000-0000-0000EB5A0000}"/>
    <cellStyle name="Normal 2 3 8 4 2" xfId="32139" xr:uid="{00000000-0005-0000-0000-0000EC5A0000}"/>
    <cellStyle name="Normal 2 3 8 5" xfId="11739" xr:uid="{00000000-0005-0000-0000-0000ED5A0000}"/>
    <cellStyle name="Normal 2 3 8 5 2" xfId="32140" xr:uid="{00000000-0005-0000-0000-0000EE5A0000}"/>
    <cellStyle name="Normal 2 3 8 6" xfId="32136" xr:uid="{00000000-0005-0000-0000-0000EF5A0000}"/>
    <cellStyle name="Normal 2 3 9" xfId="11740" xr:uid="{00000000-0005-0000-0000-0000F05A0000}"/>
    <cellStyle name="Normal 2 3 9 2" xfId="11741" xr:uid="{00000000-0005-0000-0000-0000F15A0000}"/>
    <cellStyle name="Normal 2 3 9 2 2" xfId="32142" xr:uid="{00000000-0005-0000-0000-0000F25A0000}"/>
    <cellStyle name="Normal 2 3 9 3" xfId="11742" xr:uid="{00000000-0005-0000-0000-0000F35A0000}"/>
    <cellStyle name="Normal 2 3 9 3 2" xfId="32143" xr:uid="{00000000-0005-0000-0000-0000F45A0000}"/>
    <cellStyle name="Normal 2 3 9 4" xfId="11743" xr:uid="{00000000-0005-0000-0000-0000F55A0000}"/>
    <cellStyle name="Normal 2 3 9 4 2" xfId="32144" xr:uid="{00000000-0005-0000-0000-0000F65A0000}"/>
    <cellStyle name="Normal 2 3 9 5" xfId="11744" xr:uid="{00000000-0005-0000-0000-0000F75A0000}"/>
    <cellStyle name="Normal 2 3 9 5 2" xfId="32145" xr:uid="{00000000-0005-0000-0000-0000F85A0000}"/>
    <cellStyle name="Normal 2 3 9 6" xfId="32141" xr:uid="{00000000-0005-0000-0000-0000F95A0000}"/>
    <cellStyle name="Normal 2 4" xfId="11745" xr:uid="{00000000-0005-0000-0000-0000FA5A0000}"/>
    <cellStyle name="Normal 2 4 10" xfId="11746" xr:uid="{00000000-0005-0000-0000-0000FB5A0000}"/>
    <cellStyle name="Normal 2 4 10 2" xfId="32146" xr:uid="{00000000-0005-0000-0000-0000FC5A0000}"/>
    <cellStyle name="Normal 2 4 11" xfId="11747" xr:uid="{00000000-0005-0000-0000-0000FD5A0000}"/>
    <cellStyle name="Normal 2 4 11 2" xfId="32147" xr:uid="{00000000-0005-0000-0000-0000FE5A0000}"/>
    <cellStyle name="Normal 2 4 12" xfId="11748" xr:uid="{00000000-0005-0000-0000-0000FF5A0000}"/>
    <cellStyle name="Normal 2 4 12 2" xfId="32148" xr:uid="{00000000-0005-0000-0000-0000005B0000}"/>
    <cellStyle name="Normal 2 4 13" xfId="11749" xr:uid="{00000000-0005-0000-0000-0000015B0000}"/>
    <cellStyle name="Normal 2 4 13 2" xfId="32149" xr:uid="{00000000-0005-0000-0000-0000025B0000}"/>
    <cellStyle name="Normal 2 4 14" xfId="11750" xr:uid="{00000000-0005-0000-0000-0000035B0000}"/>
    <cellStyle name="Normal 2 4 14 2" xfId="32150" xr:uid="{00000000-0005-0000-0000-0000045B0000}"/>
    <cellStyle name="Normal 2 4 15" xfId="11751" xr:uid="{00000000-0005-0000-0000-0000055B0000}"/>
    <cellStyle name="Normal 2 4 15 2" xfId="32151" xr:uid="{00000000-0005-0000-0000-0000065B0000}"/>
    <cellStyle name="Normal 2 4 16" xfId="11752" xr:uid="{00000000-0005-0000-0000-0000075B0000}"/>
    <cellStyle name="Normal 2 4 16 2" xfId="32152" xr:uid="{00000000-0005-0000-0000-0000085B0000}"/>
    <cellStyle name="Normal 2 4 17" xfId="11753" xr:uid="{00000000-0005-0000-0000-0000095B0000}"/>
    <cellStyle name="Normal 2 4 17 2" xfId="32153" xr:uid="{00000000-0005-0000-0000-00000A5B0000}"/>
    <cellStyle name="Normal 2 4 18" xfId="20557" xr:uid="{00000000-0005-0000-0000-00000B5B0000}"/>
    <cellStyle name="Normal 2 4 2" xfId="11754" xr:uid="{00000000-0005-0000-0000-00000C5B0000}"/>
    <cellStyle name="Normal 2 4 2 2" xfId="32154" xr:uid="{00000000-0005-0000-0000-00000D5B0000}"/>
    <cellStyle name="Normal 2 4 3" xfId="11755" xr:uid="{00000000-0005-0000-0000-00000E5B0000}"/>
    <cellStyle name="Normal 2 4 3 2" xfId="32155" xr:uid="{00000000-0005-0000-0000-00000F5B0000}"/>
    <cellStyle name="Normal 2 4 4" xfId="11756" xr:uid="{00000000-0005-0000-0000-0000105B0000}"/>
    <cellStyle name="Normal 2 4 4 2" xfId="32156" xr:uid="{00000000-0005-0000-0000-0000115B0000}"/>
    <cellStyle name="Normal 2 4 5" xfId="11757" xr:uid="{00000000-0005-0000-0000-0000125B0000}"/>
    <cellStyle name="Normal 2 4 5 2" xfId="32157" xr:uid="{00000000-0005-0000-0000-0000135B0000}"/>
    <cellStyle name="Normal 2 4 6" xfId="11758" xr:uid="{00000000-0005-0000-0000-0000145B0000}"/>
    <cellStyle name="Normal 2 4 6 2" xfId="32158" xr:uid="{00000000-0005-0000-0000-0000155B0000}"/>
    <cellStyle name="Normal 2 4 7" xfId="11759" xr:uid="{00000000-0005-0000-0000-0000165B0000}"/>
    <cellStyle name="Normal 2 4 7 2" xfId="32159" xr:uid="{00000000-0005-0000-0000-0000175B0000}"/>
    <cellStyle name="Normal 2 4 8" xfId="11760" xr:uid="{00000000-0005-0000-0000-0000185B0000}"/>
    <cellStyle name="Normal 2 4 8 2" xfId="32160" xr:uid="{00000000-0005-0000-0000-0000195B0000}"/>
    <cellStyle name="Normal 2 4 9" xfId="11761" xr:uid="{00000000-0005-0000-0000-00001A5B0000}"/>
    <cellStyle name="Normal 2 4 9 2" xfId="32161" xr:uid="{00000000-0005-0000-0000-00001B5B0000}"/>
    <cellStyle name="Normal 2 5" xfId="11762" xr:uid="{00000000-0005-0000-0000-00001C5B0000}"/>
    <cellStyle name="Normal 2 5 10" xfId="11763" xr:uid="{00000000-0005-0000-0000-00001D5B0000}"/>
    <cellStyle name="Normal 2 5 10 2" xfId="32162" xr:uid="{00000000-0005-0000-0000-00001E5B0000}"/>
    <cellStyle name="Normal 2 5 11" xfId="11764" xr:uid="{00000000-0005-0000-0000-00001F5B0000}"/>
    <cellStyle name="Normal 2 5 11 2" xfId="32163" xr:uid="{00000000-0005-0000-0000-0000205B0000}"/>
    <cellStyle name="Normal 2 5 12" xfId="11765" xr:uid="{00000000-0005-0000-0000-0000215B0000}"/>
    <cellStyle name="Normal 2 5 12 2" xfId="32164" xr:uid="{00000000-0005-0000-0000-0000225B0000}"/>
    <cellStyle name="Normal 2 5 13" xfId="11766" xr:uid="{00000000-0005-0000-0000-0000235B0000}"/>
    <cellStyle name="Normal 2 5 13 2" xfId="32165" xr:uid="{00000000-0005-0000-0000-0000245B0000}"/>
    <cellStyle name="Normal 2 5 14" xfId="11767" xr:uid="{00000000-0005-0000-0000-0000255B0000}"/>
    <cellStyle name="Normal 2 5 14 2" xfId="32166" xr:uid="{00000000-0005-0000-0000-0000265B0000}"/>
    <cellStyle name="Normal 2 5 15" xfId="11768" xr:uid="{00000000-0005-0000-0000-0000275B0000}"/>
    <cellStyle name="Normal 2 5 15 2" xfId="32167" xr:uid="{00000000-0005-0000-0000-0000285B0000}"/>
    <cellStyle name="Normal 2 5 16" xfId="11769" xr:uid="{00000000-0005-0000-0000-0000295B0000}"/>
    <cellStyle name="Normal 2 5 16 2" xfId="32168" xr:uid="{00000000-0005-0000-0000-00002A5B0000}"/>
    <cellStyle name="Normal 2 5 17" xfId="11770" xr:uid="{00000000-0005-0000-0000-00002B5B0000}"/>
    <cellStyle name="Normal 2 5 17 2" xfId="32169" xr:uid="{00000000-0005-0000-0000-00002C5B0000}"/>
    <cellStyle name="Normal 2 5 18" xfId="20558" xr:uid="{00000000-0005-0000-0000-00002D5B0000}"/>
    <cellStyle name="Normal 2 5 2" xfId="11771" xr:uid="{00000000-0005-0000-0000-00002E5B0000}"/>
    <cellStyle name="Normal 2 5 2 10" xfId="11772" xr:uid="{00000000-0005-0000-0000-00002F5B0000}"/>
    <cellStyle name="Normal 2 5 2 10 2" xfId="32171" xr:uid="{00000000-0005-0000-0000-0000305B0000}"/>
    <cellStyle name="Normal 2 5 2 11" xfId="11773" xr:uid="{00000000-0005-0000-0000-0000315B0000}"/>
    <cellStyle name="Normal 2 5 2 11 2" xfId="32172" xr:uid="{00000000-0005-0000-0000-0000325B0000}"/>
    <cellStyle name="Normal 2 5 2 12" xfId="11774" xr:uid="{00000000-0005-0000-0000-0000335B0000}"/>
    <cellStyle name="Normal 2 5 2 12 2" xfId="32173" xr:uid="{00000000-0005-0000-0000-0000345B0000}"/>
    <cellStyle name="Normal 2 5 2 13" xfId="11775" xr:uid="{00000000-0005-0000-0000-0000355B0000}"/>
    <cellStyle name="Normal 2 5 2 13 2" xfId="32174" xr:uid="{00000000-0005-0000-0000-0000365B0000}"/>
    <cellStyle name="Normal 2 5 2 14" xfId="11776" xr:uid="{00000000-0005-0000-0000-0000375B0000}"/>
    <cellStyle name="Normal 2 5 2 14 2" xfId="32175" xr:uid="{00000000-0005-0000-0000-0000385B0000}"/>
    <cellStyle name="Normal 2 5 2 15" xfId="11777" xr:uid="{00000000-0005-0000-0000-0000395B0000}"/>
    <cellStyle name="Normal 2 5 2 15 2" xfId="32176" xr:uid="{00000000-0005-0000-0000-00003A5B0000}"/>
    <cellStyle name="Normal 2 5 2 16" xfId="11778" xr:uid="{00000000-0005-0000-0000-00003B5B0000}"/>
    <cellStyle name="Normal 2 5 2 16 2" xfId="32177" xr:uid="{00000000-0005-0000-0000-00003C5B0000}"/>
    <cellStyle name="Normal 2 5 2 17" xfId="32170" xr:uid="{00000000-0005-0000-0000-00003D5B0000}"/>
    <cellStyle name="Normal 2 5 2 2" xfId="11779" xr:uid="{00000000-0005-0000-0000-00003E5B0000}"/>
    <cellStyle name="Normal 2 5 2 2 2" xfId="11780" xr:uid="{00000000-0005-0000-0000-00003F5B0000}"/>
    <cellStyle name="Normal 2 5 2 2 2 2" xfId="32179" xr:uid="{00000000-0005-0000-0000-0000405B0000}"/>
    <cellStyle name="Normal 2 5 2 2 3" xfId="11781" xr:uid="{00000000-0005-0000-0000-0000415B0000}"/>
    <cellStyle name="Normal 2 5 2 2 3 2" xfId="32180" xr:uid="{00000000-0005-0000-0000-0000425B0000}"/>
    <cellStyle name="Normal 2 5 2 2 4" xfId="32178" xr:uid="{00000000-0005-0000-0000-0000435B0000}"/>
    <cellStyle name="Normal 2 5 2 3" xfId="11782" xr:uid="{00000000-0005-0000-0000-0000445B0000}"/>
    <cellStyle name="Normal 2 5 2 3 2" xfId="32181" xr:uid="{00000000-0005-0000-0000-0000455B0000}"/>
    <cellStyle name="Normal 2 5 2 4" xfId="11783" xr:uid="{00000000-0005-0000-0000-0000465B0000}"/>
    <cellStyle name="Normal 2 5 2 4 2" xfId="32182" xr:uid="{00000000-0005-0000-0000-0000475B0000}"/>
    <cellStyle name="Normal 2 5 2 5" xfId="11784" xr:uid="{00000000-0005-0000-0000-0000485B0000}"/>
    <cellStyle name="Normal 2 5 2 5 2" xfId="32183" xr:uid="{00000000-0005-0000-0000-0000495B0000}"/>
    <cellStyle name="Normal 2 5 2 6" xfId="11785" xr:uid="{00000000-0005-0000-0000-00004A5B0000}"/>
    <cellStyle name="Normal 2 5 2 6 2" xfId="32184" xr:uid="{00000000-0005-0000-0000-00004B5B0000}"/>
    <cellStyle name="Normal 2 5 2 7" xfId="11786" xr:uid="{00000000-0005-0000-0000-00004C5B0000}"/>
    <cellStyle name="Normal 2 5 2 7 2" xfId="32185" xr:uid="{00000000-0005-0000-0000-00004D5B0000}"/>
    <cellStyle name="Normal 2 5 2 8" xfId="11787" xr:uid="{00000000-0005-0000-0000-00004E5B0000}"/>
    <cellStyle name="Normal 2 5 2 8 2" xfId="32186" xr:uid="{00000000-0005-0000-0000-00004F5B0000}"/>
    <cellStyle name="Normal 2 5 2 9" xfId="11788" xr:uid="{00000000-0005-0000-0000-0000505B0000}"/>
    <cellStyle name="Normal 2 5 2 9 2" xfId="32187" xr:uid="{00000000-0005-0000-0000-0000515B0000}"/>
    <cellStyle name="Normal 2 5 3" xfId="11789" xr:uid="{00000000-0005-0000-0000-0000525B0000}"/>
    <cellStyle name="Normal 2 5 3 2" xfId="32188" xr:uid="{00000000-0005-0000-0000-0000535B0000}"/>
    <cellStyle name="Normal 2 5 4" xfId="11790" xr:uid="{00000000-0005-0000-0000-0000545B0000}"/>
    <cellStyle name="Normal 2 5 4 2" xfId="32189" xr:uid="{00000000-0005-0000-0000-0000555B0000}"/>
    <cellStyle name="Normal 2 5 5" xfId="11791" xr:uid="{00000000-0005-0000-0000-0000565B0000}"/>
    <cellStyle name="Normal 2 5 5 2" xfId="32190" xr:uid="{00000000-0005-0000-0000-0000575B0000}"/>
    <cellStyle name="Normal 2 5 6" xfId="11792" xr:uid="{00000000-0005-0000-0000-0000585B0000}"/>
    <cellStyle name="Normal 2 5 6 2" xfId="32191" xr:uid="{00000000-0005-0000-0000-0000595B0000}"/>
    <cellStyle name="Normal 2 5 7" xfId="11793" xr:uid="{00000000-0005-0000-0000-00005A5B0000}"/>
    <cellStyle name="Normal 2 5 7 2" xfId="32192" xr:uid="{00000000-0005-0000-0000-00005B5B0000}"/>
    <cellStyle name="Normal 2 5 8" xfId="11794" xr:uid="{00000000-0005-0000-0000-00005C5B0000}"/>
    <cellStyle name="Normal 2 5 8 2" xfId="32193" xr:uid="{00000000-0005-0000-0000-00005D5B0000}"/>
    <cellStyle name="Normal 2 5 9" xfId="11795" xr:uid="{00000000-0005-0000-0000-00005E5B0000}"/>
    <cellStyle name="Normal 2 5 9 2" xfId="32194" xr:uid="{00000000-0005-0000-0000-00005F5B0000}"/>
    <cellStyle name="Normal 2 6" xfId="11796" xr:uid="{00000000-0005-0000-0000-0000605B0000}"/>
    <cellStyle name="Normal 2 6 2" xfId="11797" xr:uid="{00000000-0005-0000-0000-0000615B0000}"/>
    <cellStyle name="Normal 2 6 2 2" xfId="32195" xr:uid="{00000000-0005-0000-0000-0000625B0000}"/>
    <cellStyle name="Normal 2 6 3" xfId="11798" xr:uid="{00000000-0005-0000-0000-0000635B0000}"/>
    <cellStyle name="Normal 2 6 3 2" xfId="32196" xr:uid="{00000000-0005-0000-0000-0000645B0000}"/>
    <cellStyle name="Normal 2 6 4" xfId="20559" xr:uid="{00000000-0005-0000-0000-0000655B0000}"/>
    <cellStyle name="Normal 2 7" xfId="11799" xr:uid="{00000000-0005-0000-0000-0000665B0000}"/>
    <cellStyle name="Normal 2 7 2" xfId="11800" xr:uid="{00000000-0005-0000-0000-0000675B0000}"/>
    <cellStyle name="Normal 2 7 2 2" xfId="32198" xr:uid="{00000000-0005-0000-0000-0000685B0000}"/>
    <cellStyle name="Normal 2 7 3" xfId="11801" xr:uid="{00000000-0005-0000-0000-0000695B0000}"/>
    <cellStyle name="Normal 2 7 3 2" xfId="32199" xr:uid="{00000000-0005-0000-0000-00006A5B0000}"/>
    <cellStyle name="Normal 2 7 4" xfId="32197" xr:uid="{00000000-0005-0000-0000-00006B5B0000}"/>
    <cellStyle name="Normal 2 8" xfId="11802" xr:uid="{00000000-0005-0000-0000-00006C5B0000}"/>
    <cellStyle name="Normal 2 8 2" xfId="11803" xr:uid="{00000000-0005-0000-0000-00006D5B0000}"/>
    <cellStyle name="Normal 2 8 2 2" xfId="32201" xr:uid="{00000000-0005-0000-0000-00006E5B0000}"/>
    <cellStyle name="Normal 2 8 3" xfId="11804" xr:uid="{00000000-0005-0000-0000-00006F5B0000}"/>
    <cellStyle name="Normal 2 8 3 2" xfId="32202" xr:uid="{00000000-0005-0000-0000-0000705B0000}"/>
    <cellStyle name="Normal 2 8 4" xfId="32200" xr:uid="{00000000-0005-0000-0000-0000715B0000}"/>
    <cellStyle name="Normal 2 9" xfId="11805" xr:uid="{00000000-0005-0000-0000-0000725B0000}"/>
    <cellStyle name="Normal 2 9 2" xfId="11806" xr:uid="{00000000-0005-0000-0000-0000735B0000}"/>
    <cellStyle name="Normal 2 9 2 2" xfId="32204" xr:uid="{00000000-0005-0000-0000-0000745B0000}"/>
    <cellStyle name="Normal 2 9 3" xfId="11807" xr:uid="{00000000-0005-0000-0000-0000755B0000}"/>
    <cellStyle name="Normal 2 9 3 2" xfId="32205" xr:uid="{00000000-0005-0000-0000-0000765B0000}"/>
    <cellStyle name="Normal 2 9 4" xfId="32203" xr:uid="{00000000-0005-0000-0000-0000775B0000}"/>
    <cellStyle name="Normal 20" xfId="11808" xr:uid="{00000000-0005-0000-0000-0000785B0000}"/>
    <cellStyle name="Normal 20 2" xfId="11809" xr:uid="{00000000-0005-0000-0000-0000795B0000}"/>
    <cellStyle name="Normal 20 2 2" xfId="32206" xr:uid="{00000000-0005-0000-0000-00007A5B0000}"/>
    <cellStyle name="Normal 20 3" xfId="11810" xr:uid="{00000000-0005-0000-0000-00007B5B0000}"/>
    <cellStyle name="Normal 20 3 2" xfId="32207" xr:uid="{00000000-0005-0000-0000-00007C5B0000}"/>
    <cellStyle name="Normal 20 4" xfId="11811" xr:uid="{00000000-0005-0000-0000-00007D5B0000}"/>
    <cellStyle name="Normal 20 4 2" xfId="32208" xr:uid="{00000000-0005-0000-0000-00007E5B0000}"/>
    <cellStyle name="Normal 20 5" xfId="20707" xr:uid="{00000000-0005-0000-0000-00007F5B0000}"/>
    <cellStyle name="Normal 21" xfId="11812" xr:uid="{00000000-0005-0000-0000-0000805B0000}"/>
    <cellStyle name="Normal 21 2" xfId="11813" xr:uid="{00000000-0005-0000-0000-0000815B0000}"/>
    <cellStyle name="Normal 21 2 2" xfId="32210" xr:uid="{00000000-0005-0000-0000-0000825B0000}"/>
    <cellStyle name="Normal 21 3" xfId="11814" xr:uid="{00000000-0005-0000-0000-0000835B0000}"/>
    <cellStyle name="Normal 21 3 2" xfId="32211" xr:uid="{00000000-0005-0000-0000-0000845B0000}"/>
    <cellStyle name="Normal 21 4" xfId="11815" xr:uid="{00000000-0005-0000-0000-0000855B0000}"/>
    <cellStyle name="Normal 21 4 2" xfId="32212" xr:uid="{00000000-0005-0000-0000-0000865B0000}"/>
    <cellStyle name="Normal 21 5" xfId="32209" xr:uid="{00000000-0005-0000-0000-0000875B0000}"/>
    <cellStyle name="Normal 22" xfId="11816" xr:uid="{00000000-0005-0000-0000-0000885B0000}"/>
    <cellStyle name="Normal 22 2" xfId="11817" xr:uid="{00000000-0005-0000-0000-0000895B0000}"/>
    <cellStyle name="Normal 22 2 2" xfId="32214" xr:uid="{00000000-0005-0000-0000-00008A5B0000}"/>
    <cellStyle name="Normal 22 3" xfId="11818" xr:uid="{00000000-0005-0000-0000-00008B5B0000}"/>
    <cellStyle name="Normal 22 3 2" xfId="32215" xr:uid="{00000000-0005-0000-0000-00008C5B0000}"/>
    <cellStyle name="Normal 22 4" xfId="11819" xr:uid="{00000000-0005-0000-0000-00008D5B0000}"/>
    <cellStyle name="Normal 22 4 2" xfId="32216" xr:uid="{00000000-0005-0000-0000-00008E5B0000}"/>
    <cellStyle name="Normal 22 5" xfId="32213" xr:uid="{00000000-0005-0000-0000-00008F5B0000}"/>
    <cellStyle name="Normal 23" xfId="11820" xr:uid="{00000000-0005-0000-0000-0000905B0000}"/>
    <cellStyle name="Normal 23 2" xfId="11821" xr:uid="{00000000-0005-0000-0000-0000915B0000}"/>
    <cellStyle name="Normal 23 2 2" xfId="32218" xr:uid="{00000000-0005-0000-0000-0000925B0000}"/>
    <cellStyle name="Normal 23 3" xfId="11822" xr:uid="{00000000-0005-0000-0000-0000935B0000}"/>
    <cellStyle name="Normal 23 3 2" xfId="32219" xr:uid="{00000000-0005-0000-0000-0000945B0000}"/>
    <cellStyle name="Normal 23 4" xfId="11823" xr:uid="{00000000-0005-0000-0000-0000955B0000}"/>
    <cellStyle name="Normal 23 4 2" xfId="32220" xr:uid="{00000000-0005-0000-0000-0000965B0000}"/>
    <cellStyle name="Normal 23 5" xfId="32217" xr:uid="{00000000-0005-0000-0000-0000975B0000}"/>
    <cellStyle name="Normal 24" xfId="11824" xr:uid="{00000000-0005-0000-0000-0000985B0000}"/>
    <cellStyle name="Normal 24 2" xfId="11825" xr:uid="{00000000-0005-0000-0000-0000995B0000}"/>
    <cellStyle name="Normal 24 2 2" xfId="32222" xr:uid="{00000000-0005-0000-0000-00009A5B0000}"/>
    <cellStyle name="Normal 24 3" xfId="11826" xr:uid="{00000000-0005-0000-0000-00009B5B0000}"/>
    <cellStyle name="Normal 24 3 2" xfId="32223" xr:uid="{00000000-0005-0000-0000-00009C5B0000}"/>
    <cellStyle name="Normal 24 4" xfId="11827" xr:uid="{00000000-0005-0000-0000-00009D5B0000}"/>
    <cellStyle name="Normal 24 4 2" xfId="32224" xr:uid="{00000000-0005-0000-0000-00009E5B0000}"/>
    <cellStyle name="Normal 24 5" xfId="32221" xr:uid="{00000000-0005-0000-0000-00009F5B0000}"/>
    <cellStyle name="Normal 25" xfId="11828" xr:uid="{00000000-0005-0000-0000-0000A05B0000}"/>
    <cellStyle name="Normal 25 2" xfId="11829" xr:uid="{00000000-0005-0000-0000-0000A15B0000}"/>
    <cellStyle name="Normal 25 2 2" xfId="32226" xr:uid="{00000000-0005-0000-0000-0000A25B0000}"/>
    <cellStyle name="Normal 25 3" xfId="11830" xr:uid="{00000000-0005-0000-0000-0000A35B0000}"/>
    <cellStyle name="Normal 25 3 2" xfId="32227" xr:uid="{00000000-0005-0000-0000-0000A45B0000}"/>
    <cellStyle name="Normal 25 4" xfId="11831" xr:uid="{00000000-0005-0000-0000-0000A55B0000}"/>
    <cellStyle name="Normal 25 4 2" xfId="32228" xr:uid="{00000000-0005-0000-0000-0000A65B0000}"/>
    <cellStyle name="Normal 25 5" xfId="32225" xr:uid="{00000000-0005-0000-0000-0000A75B0000}"/>
    <cellStyle name="Normal 26" xfId="11832" xr:uid="{00000000-0005-0000-0000-0000A85B0000}"/>
    <cellStyle name="Normal 26 2" xfId="32229" xr:uid="{00000000-0005-0000-0000-0000A95B0000}"/>
    <cellStyle name="Normal 27" xfId="11833" xr:uid="{00000000-0005-0000-0000-0000AA5B0000}"/>
    <cellStyle name="Normal 27 2" xfId="11834" xr:uid="{00000000-0005-0000-0000-0000AB5B0000}"/>
    <cellStyle name="Normal 27 2 2" xfId="32231" xr:uid="{00000000-0005-0000-0000-0000AC5B0000}"/>
    <cellStyle name="Normal 27 3" xfId="11835" xr:uid="{00000000-0005-0000-0000-0000AD5B0000}"/>
    <cellStyle name="Normal 27 3 2" xfId="32232" xr:uid="{00000000-0005-0000-0000-0000AE5B0000}"/>
    <cellStyle name="Normal 27 4" xfId="11836" xr:uid="{00000000-0005-0000-0000-0000AF5B0000}"/>
    <cellStyle name="Normal 27 4 2" xfId="32233" xr:uid="{00000000-0005-0000-0000-0000B05B0000}"/>
    <cellStyle name="Normal 27 5" xfId="32230" xr:uid="{00000000-0005-0000-0000-0000B15B0000}"/>
    <cellStyle name="Normal 28" xfId="11837" xr:uid="{00000000-0005-0000-0000-0000B25B0000}"/>
    <cellStyle name="Normal 28 2" xfId="11838" xr:uid="{00000000-0005-0000-0000-0000B35B0000}"/>
    <cellStyle name="Normal 28 2 2" xfId="32235" xr:uid="{00000000-0005-0000-0000-0000B45B0000}"/>
    <cellStyle name="Normal 28 3" xfId="11839" xr:uid="{00000000-0005-0000-0000-0000B55B0000}"/>
    <cellStyle name="Normal 28 3 2" xfId="32236" xr:uid="{00000000-0005-0000-0000-0000B65B0000}"/>
    <cellStyle name="Normal 28 4" xfId="11840" xr:uid="{00000000-0005-0000-0000-0000B75B0000}"/>
    <cellStyle name="Normal 28 4 2" xfId="32237" xr:uid="{00000000-0005-0000-0000-0000B85B0000}"/>
    <cellStyle name="Normal 28 5" xfId="32234" xr:uid="{00000000-0005-0000-0000-0000B95B0000}"/>
    <cellStyle name="Normal 29" xfId="11841" xr:uid="{00000000-0005-0000-0000-0000BA5B0000}"/>
    <cellStyle name="Normal 29 2" xfId="32238" xr:uid="{00000000-0005-0000-0000-0000BB5B0000}"/>
    <cellStyle name="Normal 3" xfId="11842" xr:uid="{00000000-0005-0000-0000-0000BC5B0000}"/>
    <cellStyle name="Normal 3 10" xfId="11843" xr:uid="{00000000-0005-0000-0000-0000BD5B0000}"/>
    <cellStyle name="Normal 3 10 2" xfId="11844" xr:uid="{00000000-0005-0000-0000-0000BE5B0000}"/>
    <cellStyle name="Normal 3 10 2 2" xfId="32240" xr:uid="{00000000-0005-0000-0000-0000BF5B0000}"/>
    <cellStyle name="Normal 3 10 3" xfId="11845" xr:uid="{00000000-0005-0000-0000-0000C05B0000}"/>
    <cellStyle name="Normal 3 10 3 2" xfId="32241" xr:uid="{00000000-0005-0000-0000-0000C15B0000}"/>
    <cellStyle name="Normal 3 10 4" xfId="32239" xr:uid="{00000000-0005-0000-0000-0000C25B0000}"/>
    <cellStyle name="Normal 3 11" xfId="11846" xr:uid="{00000000-0005-0000-0000-0000C35B0000}"/>
    <cellStyle name="Normal 3 11 2" xfId="11847" xr:uid="{00000000-0005-0000-0000-0000C45B0000}"/>
    <cellStyle name="Normal 3 11 2 2" xfId="32243" xr:uid="{00000000-0005-0000-0000-0000C55B0000}"/>
    <cellStyle name="Normal 3 11 3" xfId="11848" xr:uid="{00000000-0005-0000-0000-0000C65B0000}"/>
    <cellStyle name="Normal 3 11 3 2" xfId="32244" xr:uid="{00000000-0005-0000-0000-0000C75B0000}"/>
    <cellStyle name="Normal 3 11 4" xfId="32242" xr:uid="{00000000-0005-0000-0000-0000C85B0000}"/>
    <cellStyle name="Normal 3 12" xfId="11849" xr:uid="{00000000-0005-0000-0000-0000C95B0000}"/>
    <cellStyle name="Normal 3 12 2" xfId="11850" xr:uid="{00000000-0005-0000-0000-0000CA5B0000}"/>
    <cellStyle name="Normal 3 12 2 2" xfId="32246" xr:uid="{00000000-0005-0000-0000-0000CB5B0000}"/>
    <cellStyle name="Normal 3 12 3" xfId="11851" xr:uid="{00000000-0005-0000-0000-0000CC5B0000}"/>
    <cellStyle name="Normal 3 12 3 2" xfId="32247" xr:uid="{00000000-0005-0000-0000-0000CD5B0000}"/>
    <cellStyle name="Normal 3 12 4" xfId="32245" xr:uid="{00000000-0005-0000-0000-0000CE5B0000}"/>
    <cellStyle name="Normal 3 13" xfId="11852" xr:uid="{00000000-0005-0000-0000-0000CF5B0000}"/>
    <cellStyle name="Normal 3 13 2" xfId="11853" xr:uid="{00000000-0005-0000-0000-0000D05B0000}"/>
    <cellStyle name="Normal 3 13 2 2" xfId="32249" xr:uid="{00000000-0005-0000-0000-0000D15B0000}"/>
    <cellStyle name="Normal 3 13 3" xfId="11854" xr:uid="{00000000-0005-0000-0000-0000D25B0000}"/>
    <cellStyle name="Normal 3 13 3 2" xfId="32250" xr:uid="{00000000-0005-0000-0000-0000D35B0000}"/>
    <cellStyle name="Normal 3 13 4" xfId="32248" xr:uid="{00000000-0005-0000-0000-0000D45B0000}"/>
    <cellStyle name="Normal 3 14" xfId="11855" xr:uid="{00000000-0005-0000-0000-0000D55B0000}"/>
    <cellStyle name="Normal 3 14 2" xfId="11856" xr:uid="{00000000-0005-0000-0000-0000D65B0000}"/>
    <cellStyle name="Normal 3 14 2 2" xfId="32252" xr:uid="{00000000-0005-0000-0000-0000D75B0000}"/>
    <cellStyle name="Normal 3 14 3" xfId="11857" xr:uid="{00000000-0005-0000-0000-0000D85B0000}"/>
    <cellStyle name="Normal 3 14 3 2" xfId="32253" xr:uid="{00000000-0005-0000-0000-0000D95B0000}"/>
    <cellStyle name="Normal 3 14 4" xfId="32251" xr:uid="{00000000-0005-0000-0000-0000DA5B0000}"/>
    <cellStyle name="Normal 3 15" xfId="11858" xr:uid="{00000000-0005-0000-0000-0000DB5B0000}"/>
    <cellStyle name="Normal 3 15 2" xfId="11859" xr:uid="{00000000-0005-0000-0000-0000DC5B0000}"/>
    <cellStyle name="Normal 3 15 2 2" xfId="32255" xr:uid="{00000000-0005-0000-0000-0000DD5B0000}"/>
    <cellStyle name="Normal 3 15 3" xfId="11860" xr:uid="{00000000-0005-0000-0000-0000DE5B0000}"/>
    <cellStyle name="Normal 3 15 3 2" xfId="32256" xr:uid="{00000000-0005-0000-0000-0000DF5B0000}"/>
    <cellStyle name="Normal 3 15 4" xfId="32254" xr:uid="{00000000-0005-0000-0000-0000E05B0000}"/>
    <cellStyle name="Normal 3 16" xfId="11861" xr:uid="{00000000-0005-0000-0000-0000E15B0000}"/>
    <cellStyle name="Normal 3 16 2" xfId="11862" xr:uid="{00000000-0005-0000-0000-0000E25B0000}"/>
    <cellStyle name="Normal 3 16 2 2" xfId="32258" xr:uid="{00000000-0005-0000-0000-0000E35B0000}"/>
    <cellStyle name="Normal 3 16 3" xfId="11863" xr:uid="{00000000-0005-0000-0000-0000E45B0000}"/>
    <cellStyle name="Normal 3 16 3 2" xfId="32259" xr:uid="{00000000-0005-0000-0000-0000E55B0000}"/>
    <cellStyle name="Normal 3 16 4" xfId="32257" xr:uid="{00000000-0005-0000-0000-0000E65B0000}"/>
    <cellStyle name="Normal 3 17" xfId="11864" xr:uid="{00000000-0005-0000-0000-0000E75B0000}"/>
    <cellStyle name="Normal 3 17 2" xfId="11865" xr:uid="{00000000-0005-0000-0000-0000E85B0000}"/>
    <cellStyle name="Normal 3 17 2 2" xfId="32261" xr:uid="{00000000-0005-0000-0000-0000E95B0000}"/>
    <cellStyle name="Normal 3 17 3" xfId="11866" xr:uid="{00000000-0005-0000-0000-0000EA5B0000}"/>
    <cellStyle name="Normal 3 17 3 2" xfId="32262" xr:uid="{00000000-0005-0000-0000-0000EB5B0000}"/>
    <cellStyle name="Normal 3 17 4" xfId="32260" xr:uid="{00000000-0005-0000-0000-0000EC5B0000}"/>
    <cellStyle name="Normal 3 18" xfId="11867" xr:uid="{00000000-0005-0000-0000-0000ED5B0000}"/>
    <cellStyle name="Normal 3 18 2" xfId="11868" xr:uid="{00000000-0005-0000-0000-0000EE5B0000}"/>
    <cellStyle name="Normal 3 18 2 2" xfId="32264" xr:uid="{00000000-0005-0000-0000-0000EF5B0000}"/>
    <cellStyle name="Normal 3 18 3" xfId="11869" xr:uid="{00000000-0005-0000-0000-0000F05B0000}"/>
    <cellStyle name="Normal 3 18 3 2" xfId="32265" xr:uid="{00000000-0005-0000-0000-0000F15B0000}"/>
    <cellStyle name="Normal 3 18 4" xfId="32263" xr:uid="{00000000-0005-0000-0000-0000F25B0000}"/>
    <cellStyle name="Normal 3 19" xfId="11870" xr:uid="{00000000-0005-0000-0000-0000F35B0000}"/>
    <cellStyle name="Normal 3 19 2" xfId="11871" xr:uid="{00000000-0005-0000-0000-0000F45B0000}"/>
    <cellStyle name="Normal 3 19 2 2" xfId="32267" xr:uid="{00000000-0005-0000-0000-0000F55B0000}"/>
    <cellStyle name="Normal 3 19 3" xfId="11872" xr:uid="{00000000-0005-0000-0000-0000F65B0000}"/>
    <cellStyle name="Normal 3 19 3 2" xfId="32268" xr:uid="{00000000-0005-0000-0000-0000F75B0000}"/>
    <cellStyle name="Normal 3 19 4" xfId="32266" xr:uid="{00000000-0005-0000-0000-0000F85B0000}"/>
    <cellStyle name="Normal 3 2" xfId="11873" xr:uid="{00000000-0005-0000-0000-0000F95B0000}"/>
    <cellStyle name="Normal 3 2 2" xfId="11874" xr:uid="{00000000-0005-0000-0000-0000FA5B0000}"/>
    <cellStyle name="Normal 3 2 2 2" xfId="11875" xr:uid="{00000000-0005-0000-0000-0000FB5B0000}"/>
    <cellStyle name="Normal 3 2 2 2 2" xfId="32269" xr:uid="{00000000-0005-0000-0000-0000FC5B0000}"/>
    <cellStyle name="Normal 3 2 2 3" xfId="11876" xr:uid="{00000000-0005-0000-0000-0000FD5B0000}"/>
    <cellStyle name="Normal 3 2 2 3 2" xfId="32270" xr:uid="{00000000-0005-0000-0000-0000FE5B0000}"/>
    <cellStyle name="Normal 3 2 2 4" xfId="20561" xr:uid="{00000000-0005-0000-0000-0000FF5B0000}"/>
    <cellStyle name="Normal 3 2 3" xfId="11877" xr:uid="{00000000-0005-0000-0000-0000005C0000}"/>
    <cellStyle name="Normal 3 2 3 2" xfId="20692" xr:uid="{00000000-0005-0000-0000-0000015C0000}"/>
    <cellStyle name="Normal 3 2 4" xfId="20560" xr:uid="{00000000-0005-0000-0000-0000025C0000}"/>
    <cellStyle name="Normal 3 20" xfId="11878" xr:uid="{00000000-0005-0000-0000-0000035C0000}"/>
    <cellStyle name="Normal 3 20 2" xfId="32271" xr:uid="{00000000-0005-0000-0000-0000045C0000}"/>
    <cellStyle name="Normal 3 21" xfId="11879" xr:uid="{00000000-0005-0000-0000-0000055C0000}"/>
    <cellStyle name="Normal 3 21 2" xfId="32272" xr:uid="{00000000-0005-0000-0000-0000065C0000}"/>
    <cellStyle name="Normal 3 22" xfId="11880" xr:uid="{00000000-0005-0000-0000-0000075C0000}"/>
    <cellStyle name="Normal 3 22 2" xfId="32273" xr:uid="{00000000-0005-0000-0000-0000085C0000}"/>
    <cellStyle name="Normal 3 23" xfId="20462" xr:uid="{00000000-0005-0000-0000-0000095C0000}"/>
    <cellStyle name="Normal 3 3" xfId="11881" xr:uid="{00000000-0005-0000-0000-00000A5C0000}"/>
    <cellStyle name="Normal 3 3 2" xfId="11882" xr:uid="{00000000-0005-0000-0000-00000B5C0000}"/>
    <cellStyle name="Normal 3 3 2 2" xfId="11883" xr:uid="{00000000-0005-0000-0000-00000C5C0000}"/>
    <cellStyle name="Normal 3 3 2 2 2" xfId="32275" xr:uid="{00000000-0005-0000-0000-00000D5C0000}"/>
    <cellStyle name="Normal 3 3 2 3" xfId="32274" xr:uid="{00000000-0005-0000-0000-00000E5C0000}"/>
    <cellStyle name="Normal 3 3 3" xfId="20562" xr:uid="{00000000-0005-0000-0000-00000F5C0000}"/>
    <cellStyle name="Normal 3 4" xfId="11884" xr:uid="{00000000-0005-0000-0000-0000105C0000}"/>
    <cellStyle name="Normal 3 4 10" xfId="11885" xr:uid="{00000000-0005-0000-0000-0000115C0000}"/>
    <cellStyle name="Normal 3 4 10 2" xfId="11886" xr:uid="{00000000-0005-0000-0000-0000125C0000}"/>
    <cellStyle name="Normal 3 4 10 2 2" xfId="32277" xr:uid="{00000000-0005-0000-0000-0000135C0000}"/>
    <cellStyle name="Normal 3 4 10 3" xfId="11887" xr:uid="{00000000-0005-0000-0000-0000145C0000}"/>
    <cellStyle name="Normal 3 4 10 3 2" xfId="32278" xr:uid="{00000000-0005-0000-0000-0000155C0000}"/>
    <cellStyle name="Normal 3 4 10 4" xfId="11888" xr:uid="{00000000-0005-0000-0000-0000165C0000}"/>
    <cellStyle name="Normal 3 4 10 4 2" xfId="32279" xr:uid="{00000000-0005-0000-0000-0000175C0000}"/>
    <cellStyle name="Normal 3 4 10 5" xfId="32276" xr:uid="{00000000-0005-0000-0000-0000185C0000}"/>
    <cellStyle name="Normal 3 4 11" xfId="11889" xr:uid="{00000000-0005-0000-0000-0000195C0000}"/>
    <cellStyle name="Normal 3 4 11 2" xfId="11890" xr:uid="{00000000-0005-0000-0000-00001A5C0000}"/>
    <cellStyle name="Normal 3 4 11 2 2" xfId="32281" xr:uid="{00000000-0005-0000-0000-00001B5C0000}"/>
    <cellStyle name="Normal 3 4 11 3" xfId="11891" xr:uid="{00000000-0005-0000-0000-00001C5C0000}"/>
    <cellStyle name="Normal 3 4 11 3 2" xfId="32282" xr:uid="{00000000-0005-0000-0000-00001D5C0000}"/>
    <cellStyle name="Normal 3 4 11 4" xfId="11892" xr:uid="{00000000-0005-0000-0000-00001E5C0000}"/>
    <cellStyle name="Normal 3 4 11 4 2" xfId="32283" xr:uid="{00000000-0005-0000-0000-00001F5C0000}"/>
    <cellStyle name="Normal 3 4 11 5" xfId="32280" xr:uid="{00000000-0005-0000-0000-0000205C0000}"/>
    <cellStyle name="Normal 3 4 12" xfId="11893" xr:uid="{00000000-0005-0000-0000-0000215C0000}"/>
    <cellStyle name="Normal 3 4 12 2" xfId="11894" xr:uid="{00000000-0005-0000-0000-0000225C0000}"/>
    <cellStyle name="Normal 3 4 12 2 2" xfId="32285" xr:uid="{00000000-0005-0000-0000-0000235C0000}"/>
    <cellStyle name="Normal 3 4 12 3" xfId="11895" xr:uid="{00000000-0005-0000-0000-0000245C0000}"/>
    <cellStyle name="Normal 3 4 12 3 2" xfId="32286" xr:uid="{00000000-0005-0000-0000-0000255C0000}"/>
    <cellStyle name="Normal 3 4 12 4" xfId="11896" xr:uid="{00000000-0005-0000-0000-0000265C0000}"/>
    <cellStyle name="Normal 3 4 12 4 2" xfId="32287" xr:uid="{00000000-0005-0000-0000-0000275C0000}"/>
    <cellStyle name="Normal 3 4 12 5" xfId="32284" xr:uid="{00000000-0005-0000-0000-0000285C0000}"/>
    <cellStyle name="Normal 3 4 13" xfId="11897" xr:uid="{00000000-0005-0000-0000-0000295C0000}"/>
    <cellStyle name="Normal 3 4 13 2" xfId="11898" xr:uid="{00000000-0005-0000-0000-00002A5C0000}"/>
    <cellStyle name="Normal 3 4 13 2 2" xfId="32289" xr:uid="{00000000-0005-0000-0000-00002B5C0000}"/>
    <cellStyle name="Normal 3 4 13 3" xfId="11899" xr:uid="{00000000-0005-0000-0000-00002C5C0000}"/>
    <cellStyle name="Normal 3 4 13 3 2" xfId="32290" xr:uid="{00000000-0005-0000-0000-00002D5C0000}"/>
    <cellStyle name="Normal 3 4 13 4" xfId="11900" xr:uid="{00000000-0005-0000-0000-00002E5C0000}"/>
    <cellStyle name="Normal 3 4 13 4 2" xfId="32291" xr:uid="{00000000-0005-0000-0000-00002F5C0000}"/>
    <cellStyle name="Normal 3 4 13 5" xfId="32288" xr:uid="{00000000-0005-0000-0000-0000305C0000}"/>
    <cellStyle name="Normal 3 4 14" xfId="11901" xr:uid="{00000000-0005-0000-0000-0000315C0000}"/>
    <cellStyle name="Normal 3 4 14 2" xfId="11902" xr:uid="{00000000-0005-0000-0000-0000325C0000}"/>
    <cellStyle name="Normal 3 4 14 2 2" xfId="32293" xr:uid="{00000000-0005-0000-0000-0000335C0000}"/>
    <cellStyle name="Normal 3 4 14 3" xfId="11903" xr:uid="{00000000-0005-0000-0000-0000345C0000}"/>
    <cellStyle name="Normal 3 4 14 3 2" xfId="32294" xr:uid="{00000000-0005-0000-0000-0000355C0000}"/>
    <cellStyle name="Normal 3 4 14 4" xfId="11904" xr:uid="{00000000-0005-0000-0000-0000365C0000}"/>
    <cellStyle name="Normal 3 4 14 4 2" xfId="32295" xr:uid="{00000000-0005-0000-0000-0000375C0000}"/>
    <cellStyle name="Normal 3 4 14 5" xfId="32292" xr:uid="{00000000-0005-0000-0000-0000385C0000}"/>
    <cellStyle name="Normal 3 4 15" xfId="11905" xr:uid="{00000000-0005-0000-0000-0000395C0000}"/>
    <cellStyle name="Normal 3 4 15 2" xfId="11906" xr:uid="{00000000-0005-0000-0000-00003A5C0000}"/>
    <cellStyle name="Normal 3 4 15 2 2" xfId="32297" xr:uid="{00000000-0005-0000-0000-00003B5C0000}"/>
    <cellStyle name="Normal 3 4 15 3" xfId="11907" xr:uid="{00000000-0005-0000-0000-00003C5C0000}"/>
    <cellStyle name="Normal 3 4 15 3 2" xfId="32298" xr:uid="{00000000-0005-0000-0000-00003D5C0000}"/>
    <cellStyle name="Normal 3 4 15 4" xfId="11908" xr:uid="{00000000-0005-0000-0000-00003E5C0000}"/>
    <cellStyle name="Normal 3 4 15 4 2" xfId="32299" xr:uid="{00000000-0005-0000-0000-00003F5C0000}"/>
    <cellStyle name="Normal 3 4 15 5" xfId="32296" xr:uid="{00000000-0005-0000-0000-0000405C0000}"/>
    <cellStyle name="Normal 3 4 16" xfId="11909" xr:uid="{00000000-0005-0000-0000-0000415C0000}"/>
    <cellStyle name="Normal 3 4 16 2" xfId="11910" xr:uid="{00000000-0005-0000-0000-0000425C0000}"/>
    <cellStyle name="Normal 3 4 16 2 2" xfId="32301" xr:uid="{00000000-0005-0000-0000-0000435C0000}"/>
    <cellStyle name="Normal 3 4 16 3" xfId="11911" xr:uid="{00000000-0005-0000-0000-0000445C0000}"/>
    <cellStyle name="Normal 3 4 16 3 2" xfId="32302" xr:uid="{00000000-0005-0000-0000-0000455C0000}"/>
    <cellStyle name="Normal 3 4 16 4" xfId="11912" xr:uid="{00000000-0005-0000-0000-0000465C0000}"/>
    <cellStyle name="Normal 3 4 16 4 2" xfId="32303" xr:uid="{00000000-0005-0000-0000-0000475C0000}"/>
    <cellStyle name="Normal 3 4 16 5" xfId="32300" xr:uid="{00000000-0005-0000-0000-0000485C0000}"/>
    <cellStyle name="Normal 3 4 17" xfId="20563" xr:uid="{00000000-0005-0000-0000-0000495C0000}"/>
    <cellStyle name="Normal 3 4 2" xfId="11913" xr:uid="{00000000-0005-0000-0000-00004A5C0000}"/>
    <cellStyle name="Normal 3 4 2 2" xfId="11914" xr:uid="{00000000-0005-0000-0000-00004B5C0000}"/>
    <cellStyle name="Normal 3 4 2 2 2" xfId="32305" xr:uid="{00000000-0005-0000-0000-00004C5C0000}"/>
    <cellStyle name="Normal 3 4 2 3" xfId="11915" xr:uid="{00000000-0005-0000-0000-00004D5C0000}"/>
    <cellStyle name="Normal 3 4 2 3 2" xfId="32306" xr:uid="{00000000-0005-0000-0000-00004E5C0000}"/>
    <cellStyle name="Normal 3 4 2 4" xfId="11916" xr:uid="{00000000-0005-0000-0000-00004F5C0000}"/>
    <cellStyle name="Normal 3 4 2 4 2" xfId="32307" xr:uid="{00000000-0005-0000-0000-0000505C0000}"/>
    <cellStyle name="Normal 3 4 2 5" xfId="32304" xr:uid="{00000000-0005-0000-0000-0000515C0000}"/>
    <cellStyle name="Normal 3 4 3" xfId="11917" xr:uid="{00000000-0005-0000-0000-0000525C0000}"/>
    <cellStyle name="Normal 3 4 3 2" xfId="11918" xr:uid="{00000000-0005-0000-0000-0000535C0000}"/>
    <cellStyle name="Normal 3 4 3 2 2" xfId="32309" xr:uid="{00000000-0005-0000-0000-0000545C0000}"/>
    <cellStyle name="Normal 3 4 3 3" xfId="11919" xr:uid="{00000000-0005-0000-0000-0000555C0000}"/>
    <cellStyle name="Normal 3 4 3 3 2" xfId="32310" xr:uid="{00000000-0005-0000-0000-0000565C0000}"/>
    <cellStyle name="Normal 3 4 3 4" xfId="11920" xr:uid="{00000000-0005-0000-0000-0000575C0000}"/>
    <cellStyle name="Normal 3 4 3 4 2" xfId="32311" xr:uid="{00000000-0005-0000-0000-0000585C0000}"/>
    <cellStyle name="Normal 3 4 3 5" xfId="32308" xr:uid="{00000000-0005-0000-0000-0000595C0000}"/>
    <cellStyle name="Normal 3 4 4" xfId="11921" xr:uid="{00000000-0005-0000-0000-00005A5C0000}"/>
    <cellStyle name="Normal 3 4 4 2" xfId="11922" xr:uid="{00000000-0005-0000-0000-00005B5C0000}"/>
    <cellStyle name="Normal 3 4 4 2 2" xfId="32313" xr:uid="{00000000-0005-0000-0000-00005C5C0000}"/>
    <cellStyle name="Normal 3 4 4 3" xfId="11923" xr:uid="{00000000-0005-0000-0000-00005D5C0000}"/>
    <cellStyle name="Normal 3 4 4 3 2" xfId="32314" xr:uid="{00000000-0005-0000-0000-00005E5C0000}"/>
    <cellStyle name="Normal 3 4 4 4" xfId="11924" xr:uid="{00000000-0005-0000-0000-00005F5C0000}"/>
    <cellStyle name="Normal 3 4 4 4 2" xfId="32315" xr:uid="{00000000-0005-0000-0000-0000605C0000}"/>
    <cellStyle name="Normal 3 4 4 5" xfId="32312" xr:uid="{00000000-0005-0000-0000-0000615C0000}"/>
    <cellStyle name="Normal 3 4 5" xfId="11925" xr:uid="{00000000-0005-0000-0000-0000625C0000}"/>
    <cellStyle name="Normal 3 4 5 2" xfId="11926" xr:uid="{00000000-0005-0000-0000-0000635C0000}"/>
    <cellStyle name="Normal 3 4 5 2 2" xfId="32317" xr:uid="{00000000-0005-0000-0000-0000645C0000}"/>
    <cellStyle name="Normal 3 4 5 3" xfId="11927" xr:uid="{00000000-0005-0000-0000-0000655C0000}"/>
    <cellStyle name="Normal 3 4 5 3 2" xfId="32318" xr:uid="{00000000-0005-0000-0000-0000665C0000}"/>
    <cellStyle name="Normal 3 4 5 4" xfId="11928" xr:uid="{00000000-0005-0000-0000-0000675C0000}"/>
    <cellStyle name="Normal 3 4 5 4 2" xfId="32319" xr:uid="{00000000-0005-0000-0000-0000685C0000}"/>
    <cellStyle name="Normal 3 4 5 5" xfId="32316" xr:uid="{00000000-0005-0000-0000-0000695C0000}"/>
    <cellStyle name="Normal 3 4 6" xfId="11929" xr:uid="{00000000-0005-0000-0000-00006A5C0000}"/>
    <cellStyle name="Normal 3 4 6 2" xfId="11930" xr:uid="{00000000-0005-0000-0000-00006B5C0000}"/>
    <cellStyle name="Normal 3 4 6 2 2" xfId="32321" xr:uid="{00000000-0005-0000-0000-00006C5C0000}"/>
    <cellStyle name="Normal 3 4 6 3" xfId="11931" xr:uid="{00000000-0005-0000-0000-00006D5C0000}"/>
    <cellStyle name="Normal 3 4 6 3 2" xfId="32322" xr:uid="{00000000-0005-0000-0000-00006E5C0000}"/>
    <cellStyle name="Normal 3 4 6 4" xfId="11932" xr:uid="{00000000-0005-0000-0000-00006F5C0000}"/>
    <cellStyle name="Normal 3 4 6 4 2" xfId="32323" xr:uid="{00000000-0005-0000-0000-0000705C0000}"/>
    <cellStyle name="Normal 3 4 6 5" xfId="32320" xr:uid="{00000000-0005-0000-0000-0000715C0000}"/>
    <cellStyle name="Normal 3 4 7" xfId="11933" xr:uid="{00000000-0005-0000-0000-0000725C0000}"/>
    <cellStyle name="Normal 3 4 7 2" xfId="11934" xr:uid="{00000000-0005-0000-0000-0000735C0000}"/>
    <cellStyle name="Normal 3 4 7 2 2" xfId="32325" xr:uid="{00000000-0005-0000-0000-0000745C0000}"/>
    <cellStyle name="Normal 3 4 7 3" xfId="11935" xr:uid="{00000000-0005-0000-0000-0000755C0000}"/>
    <cellStyle name="Normal 3 4 7 3 2" xfId="32326" xr:uid="{00000000-0005-0000-0000-0000765C0000}"/>
    <cellStyle name="Normal 3 4 7 4" xfId="11936" xr:uid="{00000000-0005-0000-0000-0000775C0000}"/>
    <cellStyle name="Normal 3 4 7 4 2" xfId="32327" xr:uid="{00000000-0005-0000-0000-0000785C0000}"/>
    <cellStyle name="Normal 3 4 7 5" xfId="32324" xr:uid="{00000000-0005-0000-0000-0000795C0000}"/>
    <cellStyle name="Normal 3 4 8" xfId="11937" xr:uid="{00000000-0005-0000-0000-00007A5C0000}"/>
    <cellStyle name="Normal 3 4 8 2" xfId="11938" xr:uid="{00000000-0005-0000-0000-00007B5C0000}"/>
    <cellStyle name="Normal 3 4 8 2 2" xfId="32329" xr:uid="{00000000-0005-0000-0000-00007C5C0000}"/>
    <cellStyle name="Normal 3 4 8 3" xfId="11939" xr:uid="{00000000-0005-0000-0000-00007D5C0000}"/>
    <cellStyle name="Normal 3 4 8 3 2" xfId="32330" xr:uid="{00000000-0005-0000-0000-00007E5C0000}"/>
    <cellStyle name="Normal 3 4 8 4" xfId="11940" xr:uid="{00000000-0005-0000-0000-00007F5C0000}"/>
    <cellStyle name="Normal 3 4 8 4 2" xfId="32331" xr:uid="{00000000-0005-0000-0000-0000805C0000}"/>
    <cellStyle name="Normal 3 4 8 5" xfId="32328" xr:uid="{00000000-0005-0000-0000-0000815C0000}"/>
    <cellStyle name="Normal 3 4 9" xfId="11941" xr:uid="{00000000-0005-0000-0000-0000825C0000}"/>
    <cellStyle name="Normal 3 4 9 2" xfId="11942" xr:uid="{00000000-0005-0000-0000-0000835C0000}"/>
    <cellStyle name="Normal 3 4 9 2 2" xfId="32333" xr:uid="{00000000-0005-0000-0000-0000845C0000}"/>
    <cellStyle name="Normal 3 4 9 3" xfId="11943" xr:uid="{00000000-0005-0000-0000-0000855C0000}"/>
    <cellStyle name="Normal 3 4 9 3 2" xfId="32334" xr:uid="{00000000-0005-0000-0000-0000865C0000}"/>
    <cellStyle name="Normal 3 4 9 4" xfId="11944" xr:uid="{00000000-0005-0000-0000-0000875C0000}"/>
    <cellStyle name="Normal 3 4 9 4 2" xfId="32335" xr:uid="{00000000-0005-0000-0000-0000885C0000}"/>
    <cellStyle name="Normal 3 4 9 5" xfId="32332" xr:uid="{00000000-0005-0000-0000-0000895C0000}"/>
    <cellStyle name="Normal 3 5" xfId="11945" xr:uid="{00000000-0005-0000-0000-00008A5C0000}"/>
    <cellStyle name="Normal 3 5 10" xfId="11946" xr:uid="{00000000-0005-0000-0000-00008B5C0000}"/>
    <cellStyle name="Normal 3 5 10 2" xfId="32336" xr:uid="{00000000-0005-0000-0000-00008C5C0000}"/>
    <cellStyle name="Normal 3 5 11" xfId="11947" xr:uid="{00000000-0005-0000-0000-00008D5C0000}"/>
    <cellStyle name="Normal 3 5 11 2" xfId="32337" xr:uid="{00000000-0005-0000-0000-00008E5C0000}"/>
    <cellStyle name="Normal 3 5 12" xfId="11948" xr:uid="{00000000-0005-0000-0000-00008F5C0000}"/>
    <cellStyle name="Normal 3 5 12 2" xfId="32338" xr:uid="{00000000-0005-0000-0000-0000905C0000}"/>
    <cellStyle name="Normal 3 5 13" xfId="11949" xr:uid="{00000000-0005-0000-0000-0000915C0000}"/>
    <cellStyle name="Normal 3 5 13 2" xfId="32339" xr:uid="{00000000-0005-0000-0000-0000925C0000}"/>
    <cellStyle name="Normal 3 5 14" xfId="11950" xr:uid="{00000000-0005-0000-0000-0000935C0000}"/>
    <cellStyle name="Normal 3 5 14 2" xfId="32340" xr:uid="{00000000-0005-0000-0000-0000945C0000}"/>
    <cellStyle name="Normal 3 5 15" xfId="11951" xr:uid="{00000000-0005-0000-0000-0000955C0000}"/>
    <cellStyle name="Normal 3 5 15 2" xfId="32341" xr:uid="{00000000-0005-0000-0000-0000965C0000}"/>
    <cellStyle name="Normal 3 5 16" xfId="11952" xr:uid="{00000000-0005-0000-0000-0000975C0000}"/>
    <cellStyle name="Normal 3 5 16 2" xfId="32342" xr:uid="{00000000-0005-0000-0000-0000985C0000}"/>
    <cellStyle name="Normal 3 5 17" xfId="11953" xr:uid="{00000000-0005-0000-0000-0000995C0000}"/>
    <cellStyle name="Normal 3 5 17 2" xfId="32343" xr:uid="{00000000-0005-0000-0000-00009A5C0000}"/>
    <cellStyle name="Normal 3 5 18" xfId="11954" xr:uid="{00000000-0005-0000-0000-00009B5C0000}"/>
    <cellStyle name="Normal 3 5 18 2" xfId="32344" xr:uid="{00000000-0005-0000-0000-00009C5C0000}"/>
    <cellStyle name="Normal 3 5 19" xfId="20564" xr:uid="{00000000-0005-0000-0000-00009D5C0000}"/>
    <cellStyle name="Normal 3 5 2" xfId="11955" xr:uid="{00000000-0005-0000-0000-00009E5C0000}"/>
    <cellStyle name="Normal 3 5 2 2" xfId="11956" xr:uid="{00000000-0005-0000-0000-00009F5C0000}"/>
    <cellStyle name="Normal 3 5 2 2 2" xfId="32346" xr:uid="{00000000-0005-0000-0000-0000A05C0000}"/>
    <cellStyle name="Normal 3 5 2 3" xfId="11957" xr:uid="{00000000-0005-0000-0000-0000A15C0000}"/>
    <cellStyle name="Normal 3 5 2 3 2" xfId="32347" xr:uid="{00000000-0005-0000-0000-0000A25C0000}"/>
    <cellStyle name="Normal 3 5 2 4" xfId="32345" xr:uid="{00000000-0005-0000-0000-0000A35C0000}"/>
    <cellStyle name="Normal 3 5 3" xfId="11958" xr:uid="{00000000-0005-0000-0000-0000A45C0000}"/>
    <cellStyle name="Normal 3 5 3 2" xfId="32348" xr:uid="{00000000-0005-0000-0000-0000A55C0000}"/>
    <cellStyle name="Normal 3 5 4" xfId="11959" xr:uid="{00000000-0005-0000-0000-0000A65C0000}"/>
    <cellStyle name="Normal 3 5 4 2" xfId="32349" xr:uid="{00000000-0005-0000-0000-0000A75C0000}"/>
    <cellStyle name="Normal 3 5 5" xfId="11960" xr:uid="{00000000-0005-0000-0000-0000A85C0000}"/>
    <cellStyle name="Normal 3 5 5 2" xfId="32350" xr:uid="{00000000-0005-0000-0000-0000A95C0000}"/>
    <cellStyle name="Normal 3 5 6" xfId="11961" xr:uid="{00000000-0005-0000-0000-0000AA5C0000}"/>
    <cellStyle name="Normal 3 5 6 2" xfId="32351" xr:uid="{00000000-0005-0000-0000-0000AB5C0000}"/>
    <cellStyle name="Normal 3 5 7" xfId="11962" xr:uid="{00000000-0005-0000-0000-0000AC5C0000}"/>
    <cellStyle name="Normal 3 5 7 2" xfId="32352" xr:uid="{00000000-0005-0000-0000-0000AD5C0000}"/>
    <cellStyle name="Normal 3 5 8" xfId="11963" xr:uid="{00000000-0005-0000-0000-0000AE5C0000}"/>
    <cellStyle name="Normal 3 5 8 2" xfId="32353" xr:uid="{00000000-0005-0000-0000-0000AF5C0000}"/>
    <cellStyle name="Normal 3 5 9" xfId="11964" xr:uid="{00000000-0005-0000-0000-0000B05C0000}"/>
    <cellStyle name="Normal 3 5 9 2" xfId="32354" xr:uid="{00000000-0005-0000-0000-0000B15C0000}"/>
    <cellStyle name="Normal 3 6" xfId="11965" xr:uid="{00000000-0005-0000-0000-0000B25C0000}"/>
    <cellStyle name="Normal 3 6 2" xfId="11966" xr:uid="{00000000-0005-0000-0000-0000B35C0000}"/>
    <cellStyle name="Normal 3 6 2 2" xfId="32355" xr:uid="{00000000-0005-0000-0000-0000B45C0000}"/>
    <cellStyle name="Normal 3 6 3" xfId="11967" xr:uid="{00000000-0005-0000-0000-0000B55C0000}"/>
    <cellStyle name="Normal 3 6 3 2" xfId="32356" xr:uid="{00000000-0005-0000-0000-0000B65C0000}"/>
    <cellStyle name="Normal 3 6 4" xfId="20565" xr:uid="{00000000-0005-0000-0000-0000B75C0000}"/>
    <cellStyle name="Normal 3 7" xfId="11968" xr:uid="{00000000-0005-0000-0000-0000B85C0000}"/>
    <cellStyle name="Normal 3 7 2" xfId="11969" xr:uid="{00000000-0005-0000-0000-0000B95C0000}"/>
    <cellStyle name="Normal 3 7 2 2" xfId="32357" xr:uid="{00000000-0005-0000-0000-0000BA5C0000}"/>
    <cellStyle name="Normal 3 7 3" xfId="11970" xr:uid="{00000000-0005-0000-0000-0000BB5C0000}"/>
    <cellStyle name="Normal 3 7 3 2" xfId="32358" xr:uid="{00000000-0005-0000-0000-0000BC5C0000}"/>
    <cellStyle name="Normal 3 7 4" xfId="20693" xr:uid="{00000000-0005-0000-0000-0000BD5C0000}"/>
    <cellStyle name="Normal 3 8" xfId="11971" xr:uid="{00000000-0005-0000-0000-0000BE5C0000}"/>
    <cellStyle name="Normal 3 8 2" xfId="11972" xr:uid="{00000000-0005-0000-0000-0000BF5C0000}"/>
    <cellStyle name="Normal 3 8 2 2" xfId="32360" xr:uid="{00000000-0005-0000-0000-0000C05C0000}"/>
    <cellStyle name="Normal 3 8 3" xfId="11973" xr:uid="{00000000-0005-0000-0000-0000C15C0000}"/>
    <cellStyle name="Normal 3 8 3 2" xfId="32361" xr:uid="{00000000-0005-0000-0000-0000C25C0000}"/>
    <cellStyle name="Normal 3 8 4" xfId="32359" xr:uid="{00000000-0005-0000-0000-0000C35C0000}"/>
    <cellStyle name="Normal 3 9" xfId="11974" xr:uid="{00000000-0005-0000-0000-0000C45C0000}"/>
    <cellStyle name="Normal 3 9 2" xfId="11975" xr:uid="{00000000-0005-0000-0000-0000C55C0000}"/>
    <cellStyle name="Normal 3 9 2 2" xfId="32363" xr:uid="{00000000-0005-0000-0000-0000C65C0000}"/>
    <cellStyle name="Normal 3 9 3" xfId="11976" xr:uid="{00000000-0005-0000-0000-0000C75C0000}"/>
    <cellStyle name="Normal 3 9 3 2" xfId="32364" xr:uid="{00000000-0005-0000-0000-0000C85C0000}"/>
    <cellStyle name="Normal 3 9 4" xfId="32362" xr:uid="{00000000-0005-0000-0000-0000C95C0000}"/>
    <cellStyle name="Normal 30" xfId="11977" xr:uid="{00000000-0005-0000-0000-0000CA5C0000}"/>
    <cellStyle name="Normal 30 2" xfId="32365" xr:uid="{00000000-0005-0000-0000-0000CB5C0000}"/>
    <cellStyle name="Normal 31" xfId="11978" xr:uid="{00000000-0005-0000-0000-0000CC5C0000}"/>
    <cellStyle name="Normal 31 2" xfId="40717" xr:uid="{00000000-0005-0000-0000-0000CD5C0000}"/>
    <cellStyle name="Normal 32" xfId="40721" xr:uid="{00000000-0005-0000-0000-0000CE5C0000}"/>
    <cellStyle name="Normal 4" xfId="11979" xr:uid="{00000000-0005-0000-0000-0000CF5C0000}"/>
    <cellStyle name="Normal 4 2" xfId="11980" xr:uid="{00000000-0005-0000-0000-0000D05C0000}"/>
    <cellStyle name="Normal 4 2 2" xfId="11981" xr:uid="{00000000-0005-0000-0000-0000D15C0000}"/>
    <cellStyle name="Normal 4 2 2 2" xfId="20567" xr:uid="{00000000-0005-0000-0000-0000D25C0000}"/>
    <cellStyle name="Normal 4 2 3" xfId="20461" xr:uid="{00000000-0005-0000-0000-0000D35C0000}"/>
    <cellStyle name="Normal 4 3" xfId="11982" xr:uid="{00000000-0005-0000-0000-0000D45C0000}"/>
    <cellStyle name="Normal 4 3 10" xfId="11983" xr:uid="{00000000-0005-0000-0000-0000D55C0000}"/>
    <cellStyle name="Normal 4 3 10 2" xfId="11984" xr:uid="{00000000-0005-0000-0000-0000D65C0000}"/>
    <cellStyle name="Normal 4 3 10 2 2" xfId="32367" xr:uid="{00000000-0005-0000-0000-0000D75C0000}"/>
    <cellStyle name="Normal 4 3 10 3" xfId="11985" xr:uid="{00000000-0005-0000-0000-0000D85C0000}"/>
    <cellStyle name="Normal 4 3 10 3 2" xfId="32368" xr:uid="{00000000-0005-0000-0000-0000D95C0000}"/>
    <cellStyle name="Normal 4 3 10 4" xfId="11986" xr:uid="{00000000-0005-0000-0000-0000DA5C0000}"/>
    <cellStyle name="Normal 4 3 10 4 2" xfId="32369" xr:uid="{00000000-0005-0000-0000-0000DB5C0000}"/>
    <cellStyle name="Normal 4 3 10 5" xfId="32366" xr:uid="{00000000-0005-0000-0000-0000DC5C0000}"/>
    <cellStyle name="Normal 4 3 11" xfId="11987" xr:uid="{00000000-0005-0000-0000-0000DD5C0000}"/>
    <cellStyle name="Normal 4 3 11 2" xfId="11988" xr:uid="{00000000-0005-0000-0000-0000DE5C0000}"/>
    <cellStyle name="Normal 4 3 11 2 2" xfId="32371" xr:uid="{00000000-0005-0000-0000-0000DF5C0000}"/>
    <cellStyle name="Normal 4 3 11 3" xfId="11989" xr:uid="{00000000-0005-0000-0000-0000E05C0000}"/>
    <cellStyle name="Normal 4 3 11 3 2" xfId="32372" xr:uid="{00000000-0005-0000-0000-0000E15C0000}"/>
    <cellStyle name="Normal 4 3 11 4" xfId="11990" xr:uid="{00000000-0005-0000-0000-0000E25C0000}"/>
    <cellStyle name="Normal 4 3 11 4 2" xfId="32373" xr:uid="{00000000-0005-0000-0000-0000E35C0000}"/>
    <cellStyle name="Normal 4 3 11 5" xfId="32370" xr:uid="{00000000-0005-0000-0000-0000E45C0000}"/>
    <cellStyle name="Normal 4 3 12" xfId="11991" xr:uid="{00000000-0005-0000-0000-0000E55C0000}"/>
    <cellStyle name="Normal 4 3 12 2" xfId="11992" xr:uid="{00000000-0005-0000-0000-0000E65C0000}"/>
    <cellStyle name="Normal 4 3 12 2 2" xfId="32375" xr:uid="{00000000-0005-0000-0000-0000E75C0000}"/>
    <cellStyle name="Normal 4 3 12 3" xfId="11993" xr:uid="{00000000-0005-0000-0000-0000E85C0000}"/>
    <cellStyle name="Normal 4 3 12 3 2" xfId="32376" xr:uid="{00000000-0005-0000-0000-0000E95C0000}"/>
    <cellStyle name="Normal 4 3 12 4" xfId="11994" xr:uid="{00000000-0005-0000-0000-0000EA5C0000}"/>
    <cellStyle name="Normal 4 3 12 4 2" xfId="32377" xr:uid="{00000000-0005-0000-0000-0000EB5C0000}"/>
    <cellStyle name="Normal 4 3 12 5" xfId="32374" xr:uid="{00000000-0005-0000-0000-0000EC5C0000}"/>
    <cellStyle name="Normal 4 3 13" xfId="11995" xr:uid="{00000000-0005-0000-0000-0000ED5C0000}"/>
    <cellStyle name="Normal 4 3 13 2" xfId="11996" xr:uid="{00000000-0005-0000-0000-0000EE5C0000}"/>
    <cellStyle name="Normal 4 3 13 2 2" xfId="32379" xr:uid="{00000000-0005-0000-0000-0000EF5C0000}"/>
    <cellStyle name="Normal 4 3 13 3" xfId="11997" xr:uid="{00000000-0005-0000-0000-0000F05C0000}"/>
    <cellStyle name="Normal 4 3 13 3 2" xfId="32380" xr:uid="{00000000-0005-0000-0000-0000F15C0000}"/>
    <cellStyle name="Normal 4 3 13 4" xfId="11998" xr:uid="{00000000-0005-0000-0000-0000F25C0000}"/>
    <cellStyle name="Normal 4 3 13 4 2" xfId="32381" xr:uid="{00000000-0005-0000-0000-0000F35C0000}"/>
    <cellStyle name="Normal 4 3 13 5" xfId="32378" xr:uid="{00000000-0005-0000-0000-0000F45C0000}"/>
    <cellStyle name="Normal 4 3 14" xfId="11999" xr:uid="{00000000-0005-0000-0000-0000F55C0000}"/>
    <cellStyle name="Normal 4 3 14 2" xfId="12000" xr:uid="{00000000-0005-0000-0000-0000F65C0000}"/>
    <cellStyle name="Normal 4 3 14 2 2" xfId="32383" xr:uid="{00000000-0005-0000-0000-0000F75C0000}"/>
    <cellStyle name="Normal 4 3 14 3" xfId="12001" xr:uid="{00000000-0005-0000-0000-0000F85C0000}"/>
    <cellStyle name="Normal 4 3 14 3 2" xfId="32384" xr:uid="{00000000-0005-0000-0000-0000F95C0000}"/>
    <cellStyle name="Normal 4 3 14 4" xfId="12002" xr:uid="{00000000-0005-0000-0000-0000FA5C0000}"/>
    <cellStyle name="Normal 4 3 14 4 2" xfId="32385" xr:uid="{00000000-0005-0000-0000-0000FB5C0000}"/>
    <cellStyle name="Normal 4 3 14 5" xfId="32382" xr:uid="{00000000-0005-0000-0000-0000FC5C0000}"/>
    <cellStyle name="Normal 4 3 15" xfId="12003" xr:uid="{00000000-0005-0000-0000-0000FD5C0000}"/>
    <cellStyle name="Normal 4 3 15 2" xfId="12004" xr:uid="{00000000-0005-0000-0000-0000FE5C0000}"/>
    <cellStyle name="Normal 4 3 15 2 2" xfId="32387" xr:uid="{00000000-0005-0000-0000-0000FF5C0000}"/>
    <cellStyle name="Normal 4 3 15 3" xfId="12005" xr:uid="{00000000-0005-0000-0000-0000005D0000}"/>
    <cellStyle name="Normal 4 3 15 3 2" xfId="32388" xr:uid="{00000000-0005-0000-0000-0000015D0000}"/>
    <cellStyle name="Normal 4 3 15 4" xfId="12006" xr:uid="{00000000-0005-0000-0000-0000025D0000}"/>
    <cellStyle name="Normal 4 3 15 4 2" xfId="32389" xr:uid="{00000000-0005-0000-0000-0000035D0000}"/>
    <cellStyle name="Normal 4 3 15 5" xfId="32386" xr:uid="{00000000-0005-0000-0000-0000045D0000}"/>
    <cellStyle name="Normal 4 3 16" xfId="12007" xr:uid="{00000000-0005-0000-0000-0000055D0000}"/>
    <cellStyle name="Normal 4 3 16 2" xfId="12008" xr:uid="{00000000-0005-0000-0000-0000065D0000}"/>
    <cellStyle name="Normal 4 3 16 2 2" xfId="32391" xr:uid="{00000000-0005-0000-0000-0000075D0000}"/>
    <cellStyle name="Normal 4 3 16 3" xfId="12009" xr:uid="{00000000-0005-0000-0000-0000085D0000}"/>
    <cellStyle name="Normal 4 3 16 3 2" xfId="32392" xr:uid="{00000000-0005-0000-0000-0000095D0000}"/>
    <cellStyle name="Normal 4 3 16 4" xfId="12010" xr:uid="{00000000-0005-0000-0000-00000A5D0000}"/>
    <cellStyle name="Normal 4 3 16 4 2" xfId="32393" xr:uid="{00000000-0005-0000-0000-00000B5D0000}"/>
    <cellStyle name="Normal 4 3 16 5" xfId="32390" xr:uid="{00000000-0005-0000-0000-00000C5D0000}"/>
    <cellStyle name="Normal 4 3 17" xfId="12011" xr:uid="{00000000-0005-0000-0000-00000D5D0000}"/>
    <cellStyle name="Normal 4 3 17 2" xfId="12012" xr:uid="{00000000-0005-0000-0000-00000E5D0000}"/>
    <cellStyle name="Normal 4 3 17 2 2" xfId="32395" xr:uid="{00000000-0005-0000-0000-00000F5D0000}"/>
    <cellStyle name="Normal 4 3 17 3" xfId="12013" xr:uid="{00000000-0005-0000-0000-0000105D0000}"/>
    <cellStyle name="Normal 4 3 17 3 2" xfId="32396" xr:uid="{00000000-0005-0000-0000-0000115D0000}"/>
    <cellStyle name="Normal 4 3 17 4" xfId="12014" xr:uid="{00000000-0005-0000-0000-0000125D0000}"/>
    <cellStyle name="Normal 4 3 17 4 2" xfId="32397" xr:uid="{00000000-0005-0000-0000-0000135D0000}"/>
    <cellStyle name="Normal 4 3 17 5" xfId="32394" xr:uid="{00000000-0005-0000-0000-0000145D0000}"/>
    <cellStyle name="Normal 4 3 18" xfId="12015" xr:uid="{00000000-0005-0000-0000-0000155D0000}"/>
    <cellStyle name="Normal 4 3 18 2" xfId="12016" xr:uid="{00000000-0005-0000-0000-0000165D0000}"/>
    <cellStyle name="Normal 4 3 18 2 2" xfId="32399" xr:uid="{00000000-0005-0000-0000-0000175D0000}"/>
    <cellStyle name="Normal 4 3 18 3" xfId="12017" xr:uid="{00000000-0005-0000-0000-0000185D0000}"/>
    <cellStyle name="Normal 4 3 18 3 2" xfId="32400" xr:uid="{00000000-0005-0000-0000-0000195D0000}"/>
    <cellStyle name="Normal 4 3 18 4" xfId="12018" xr:uid="{00000000-0005-0000-0000-00001A5D0000}"/>
    <cellStyle name="Normal 4 3 18 4 2" xfId="32401" xr:uid="{00000000-0005-0000-0000-00001B5D0000}"/>
    <cellStyle name="Normal 4 3 18 5" xfId="32398" xr:uid="{00000000-0005-0000-0000-00001C5D0000}"/>
    <cellStyle name="Normal 4 3 19" xfId="12019" xr:uid="{00000000-0005-0000-0000-00001D5D0000}"/>
    <cellStyle name="Normal 4 3 19 2" xfId="12020" xr:uid="{00000000-0005-0000-0000-00001E5D0000}"/>
    <cellStyle name="Normal 4 3 19 2 2" xfId="32403" xr:uid="{00000000-0005-0000-0000-00001F5D0000}"/>
    <cellStyle name="Normal 4 3 19 3" xfId="12021" xr:uid="{00000000-0005-0000-0000-0000205D0000}"/>
    <cellStyle name="Normal 4 3 19 3 2" xfId="32404" xr:uid="{00000000-0005-0000-0000-0000215D0000}"/>
    <cellStyle name="Normal 4 3 19 4" xfId="12022" xr:uid="{00000000-0005-0000-0000-0000225D0000}"/>
    <cellStyle name="Normal 4 3 19 4 2" xfId="32405" xr:uid="{00000000-0005-0000-0000-0000235D0000}"/>
    <cellStyle name="Normal 4 3 19 5" xfId="32402" xr:uid="{00000000-0005-0000-0000-0000245D0000}"/>
    <cellStyle name="Normal 4 3 2" xfId="12023" xr:uid="{00000000-0005-0000-0000-0000255D0000}"/>
    <cellStyle name="Normal 4 3 2 2" xfId="12024" xr:uid="{00000000-0005-0000-0000-0000265D0000}"/>
    <cellStyle name="Normal 4 3 2 2 2" xfId="32407" xr:uid="{00000000-0005-0000-0000-0000275D0000}"/>
    <cellStyle name="Normal 4 3 2 3" xfId="12025" xr:uid="{00000000-0005-0000-0000-0000285D0000}"/>
    <cellStyle name="Normal 4 3 2 3 2" xfId="32408" xr:uid="{00000000-0005-0000-0000-0000295D0000}"/>
    <cellStyle name="Normal 4 3 2 4" xfId="12026" xr:uid="{00000000-0005-0000-0000-00002A5D0000}"/>
    <cellStyle name="Normal 4 3 2 4 2" xfId="32409" xr:uid="{00000000-0005-0000-0000-00002B5D0000}"/>
    <cellStyle name="Normal 4 3 2 5" xfId="32406" xr:uid="{00000000-0005-0000-0000-00002C5D0000}"/>
    <cellStyle name="Normal 4 3 20" xfId="12027" xr:uid="{00000000-0005-0000-0000-00002D5D0000}"/>
    <cellStyle name="Normal 4 3 20 2" xfId="12028" xr:uid="{00000000-0005-0000-0000-00002E5D0000}"/>
    <cellStyle name="Normal 4 3 20 2 2" xfId="32411" xr:uid="{00000000-0005-0000-0000-00002F5D0000}"/>
    <cellStyle name="Normal 4 3 20 3" xfId="12029" xr:uid="{00000000-0005-0000-0000-0000305D0000}"/>
    <cellStyle name="Normal 4 3 20 3 2" xfId="32412" xr:uid="{00000000-0005-0000-0000-0000315D0000}"/>
    <cellStyle name="Normal 4 3 20 4" xfId="12030" xr:uid="{00000000-0005-0000-0000-0000325D0000}"/>
    <cellStyle name="Normal 4 3 20 4 2" xfId="32413" xr:uid="{00000000-0005-0000-0000-0000335D0000}"/>
    <cellStyle name="Normal 4 3 20 5" xfId="32410" xr:uid="{00000000-0005-0000-0000-0000345D0000}"/>
    <cellStyle name="Normal 4 3 21" xfId="12031" xr:uid="{00000000-0005-0000-0000-0000355D0000}"/>
    <cellStyle name="Normal 4 3 21 2" xfId="32414" xr:uid="{00000000-0005-0000-0000-0000365D0000}"/>
    <cellStyle name="Normal 4 3 22" xfId="20568" xr:uid="{00000000-0005-0000-0000-0000375D0000}"/>
    <cellStyle name="Normal 4 3 3" xfId="12032" xr:uid="{00000000-0005-0000-0000-0000385D0000}"/>
    <cellStyle name="Normal 4 3 3 2" xfId="12033" xr:uid="{00000000-0005-0000-0000-0000395D0000}"/>
    <cellStyle name="Normal 4 3 3 2 2" xfId="32416" xr:uid="{00000000-0005-0000-0000-00003A5D0000}"/>
    <cellStyle name="Normal 4 3 3 3" xfId="12034" xr:uid="{00000000-0005-0000-0000-00003B5D0000}"/>
    <cellStyle name="Normal 4 3 3 3 2" xfId="32417" xr:uid="{00000000-0005-0000-0000-00003C5D0000}"/>
    <cellStyle name="Normal 4 3 3 4" xfId="12035" xr:uid="{00000000-0005-0000-0000-00003D5D0000}"/>
    <cellStyle name="Normal 4 3 3 4 2" xfId="32418" xr:uid="{00000000-0005-0000-0000-00003E5D0000}"/>
    <cellStyle name="Normal 4 3 3 5" xfId="32415" xr:uid="{00000000-0005-0000-0000-00003F5D0000}"/>
    <cellStyle name="Normal 4 3 4" xfId="12036" xr:uid="{00000000-0005-0000-0000-0000405D0000}"/>
    <cellStyle name="Normal 4 3 4 2" xfId="12037" xr:uid="{00000000-0005-0000-0000-0000415D0000}"/>
    <cellStyle name="Normal 4 3 4 2 2" xfId="32420" xr:uid="{00000000-0005-0000-0000-0000425D0000}"/>
    <cellStyle name="Normal 4 3 4 3" xfId="12038" xr:uid="{00000000-0005-0000-0000-0000435D0000}"/>
    <cellStyle name="Normal 4 3 4 3 2" xfId="32421" xr:uid="{00000000-0005-0000-0000-0000445D0000}"/>
    <cellStyle name="Normal 4 3 4 4" xfId="12039" xr:uid="{00000000-0005-0000-0000-0000455D0000}"/>
    <cellStyle name="Normal 4 3 4 4 2" xfId="32422" xr:uid="{00000000-0005-0000-0000-0000465D0000}"/>
    <cellStyle name="Normal 4 3 4 5" xfId="32419" xr:uid="{00000000-0005-0000-0000-0000475D0000}"/>
    <cellStyle name="Normal 4 3 5" xfId="12040" xr:uid="{00000000-0005-0000-0000-0000485D0000}"/>
    <cellStyle name="Normal 4 3 5 2" xfId="12041" xr:uid="{00000000-0005-0000-0000-0000495D0000}"/>
    <cellStyle name="Normal 4 3 5 2 2" xfId="32424" xr:uid="{00000000-0005-0000-0000-00004A5D0000}"/>
    <cellStyle name="Normal 4 3 5 3" xfId="12042" xr:uid="{00000000-0005-0000-0000-00004B5D0000}"/>
    <cellStyle name="Normal 4 3 5 3 2" xfId="32425" xr:uid="{00000000-0005-0000-0000-00004C5D0000}"/>
    <cellStyle name="Normal 4 3 5 4" xfId="12043" xr:uid="{00000000-0005-0000-0000-00004D5D0000}"/>
    <cellStyle name="Normal 4 3 5 4 2" xfId="32426" xr:uid="{00000000-0005-0000-0000-00004E5D0000}"/>
    <cellStyle name="Normal 4 3 5 5" xfId="32423" xr:uid="{00000000-0005-0000-0000-00004F5D0000}"/>
    <cellStyle name="Normal 4 3 6" xfId="12044" xr:uid="{00000000-0005-0000-0000-0000505D0000}"/>
    <cellStyle name="Normal 4 3 6 2" xfId="12045" xr:uid="{00000000-0005-0000-0000-0000515D0000}"/>
    <cellStyle name="Normal 4 3 6 2 2" xfId="32428" xr:uid="{00000000-0005-0000-0000-0000525D0000}"/>
    <cellStyle name="Normal 4 3 6 3" xfId="12046" xr:uid="{00000000-0005-0000-0000-0000535D0000}"/>
    <cellStyle name="Normal 4 3 6 3 2" xfId="32429" xr:uid="{00000000-0005-0000-0000-0000545D0000}"/>
    <cellStyle name="Normal 4 3 6 4" xfId="12047" xr:uid="{00000000-0005-0000-0000-0000555D0000}"/>
    <cellStyle name="Normal 4 3 6 4 2" xfId="32430" xr:uid="{00000000-0005-0000-0000-0000565D0000}"/>
    <cellStyle name="Normal 4 3 6 5" xfId="32427" xr:uid="{00000000-0005-0000-0000-0000575D0000}"/>
    <cellStyle name="Normal 4 3 7" xfId="12048" xr:uid="{00000000-0005-0000-0000-0000585D0000}"/>
    <cellStyle name="Normal 4 3 7 2" xfId="12049" xr:uid="{00000000-0005-0000-0000-0000595D0000}"/>
    <cellStyle name="Normal 4 3 7 2 2" xfId="32432" xr:uid="{00000000-0005-0000-0000-00005A5D0000}"/>
    <cellStyle name="Normal 4 3 7 3" xfId="12050" xr:uid="{00000000-0005-0000-0000-00005B5D0000}"/>
    <cellStyle name="Normal 4 3 7 3 2" xfId="32433" xr:uid="{00000000-0005-0000-0000-00005C5D0000}"/>
    <cellStyle name="Normal 4 3 7 4" xfId="12051" xr:uid="{00000000-0005-0000-0000-00005D5D0000}"/>
    <cellStyle name="Normal 4 3 7 4 2" xfId="32434" xr:uid="{00000000-0005-0000-0000-00005E5D0000}"/>
    <cellStyle name="Normal 4 3 7 5" xfId="32431" xr:uid="{00000000-0005-0000-0000-00005F5D0000}"/>
    <cellStyle name="Normal 4 3 8" xfId="12052" xr:uid="{00000000-0005-0000-0000-0000605D0000}"/>
    <cellStyle name="Normal 4 3 8 2" xfId="12053" xr:uid="{00000000-0005-0000-0000-0000615D0000}"/>
    <cellStyle name="Normal 4 3 8 2 2" xfId="32436" xr:uid="{00000000-0005-0000-0000-0000625D0000}"/>
    <cellStyle name="Normal 4 3 8 3" xfId="12054" xr:uid="{00000000-0005-0000-0000-0000635D0000}"/>
    <cellStyle name="Normal 4 3 8 3 2" xfId="32437" xr:uid="{00000000-0005-0000-0000-0000645D0000}"/>
    <cellStyle name="Normal 4 3 8 4" xfId="12055" xr:uid="{00000000-0005-0000-0000-0000655D0000}"/>
    <cellStyle name="Normal 4 3 8 4 2" xfId="32438" xr:uid="{00000000-0005-0000-0000-0000665D0000}"/>
    <cellStyle name="Normal 4 3 8 5" xfId="32435" xr:uid="{00000000-0005-0000-0000-0000675D0000}"/>
    <cellStyle name="Normal 4 3 9" xfId="12056" xr:uid="{00000000-0005-0000-0000-0000685D0000}"/>
    <cellStyle name="Normal 4 3 9 2" xfId="12057" xr:uid="{00000000-0005-0000-0000-0000695D0000}"/>
    <cellStyle name="Normal 4 3 9 2 2" xfId="32440" xr:uid="{00000000-0005-0000-0000-00006A5D0000}"/>
    <cellStyle name="Normal 4 3 9 3" xfId="12058" xr:uid="{00000000-0005-0000-0000-00006B5D0000}"/>
    <cellStyle name="Normal 4 3 9 3 2" xfId="32441" xr:uid="{00000000-0005-0000-0000-00006C5D0000}"/>
    <cellStyle name="Normal 4 3 9 4" xfId="12059" xr:uid="{00000000-0005-0000-0000-00006D5D0000}"/>
    <cellStyle name="Normal 4 3 9 4 2" xfId="32442" xr:uid="{00000000-0005-0000-0000-00006E5D0000}"/>
    <cellStyle name="Normal 4 3 9 5" xfId="32439" xr:uid="{00000000-0005-0000-0000-00006F5D0000}"/>
    <cellStyle name="Normal 4 4" xfId="12060" xr:uid="{00000000-0005-0000-0000-0000705D0000}"/>
    <cellStyle name="Normal 4 4 2" xfId="32443" xr:uid="{00000000-0005-0000-0000-0000715D0000}"/>
    <cellStyle name="Normal 4 5" xfId="12061" xr:uid="{00000000-0005-0000-0000-0000725D0000}"/>
    <cellStyle name="Normal 4 5 2" xfId="32444" xr:uid="{00000000-0005-0000-0000-0000735D0000}"/>
    <cellStyle name="Normal 4 6" xfId="20566" xr:uid="{00000000-0005-0000-0000-0000745D0000}"/>
    <cellStyle name="Normal 5" xfId="12062" xr:uid="{00000000-0005-0000-0000-0000755D0000}"/>
    <cellStyle name="Normal 5 10" xfId="12063" xr:uid="{00000000-0005-0000-0000-0000765D0000}"/>
    <cellStyle name="Normal 5 10 2" xfId="32445" xr:uid="{00000000-0005-0000-0000-0000775D0000}"/>
    <cellStyle name="Normal 5 11" xfId="12064" xr:uid="{00000000-0005-0000-0000-0000785D0000}"/>
    <cellStyle name="Normal 5 11 2" xfId="32446" xr:uid="{00000000-0005-0000-0000-0000795D0000}"/>
    <cellStyle name="Normal 5 12" xfId="12065" xr:uid="{00000000-0005-0000-0000-00007A5D0000}"/>
    <cellStyle name="Normal 5 12 2" xfId="32447" xr:uid="{00000000-0005-0000-0000-00007B5D0000}"/>
    <cellStyle name="Normal 5 13" xfId="12066" xr:uid="{00000000-0005-0000-0000-00007C5D0000}"/>
    <cellStyle name="Normal 5 13 2" xfId="32448" xr:uid="{00000000-0005-0000-0000-00007D5D0000}"/>
    <cellStyle name="Normal 5 14" xfId="12067" xr:uid="{00000000-0005-0000-0000-00007E5D0000}"/>
    <cellStyle name="Normal 5 14 2" xfId="32449" xr:uid="{00000000-0005-0000-0000-00007F5D0000}"/>
    <cellStyle name="Normal 5 15" xfId="12068" xr:uid="{00000000-0005-0000-0000-0000805D0000}"/>
    <cellStyle name="Normal 5 15 2" xfId="32450" xr:uid="{00000000-0005-0000-0000-0000815D0000}"/>
    <cellStyle name="Normal 5 16" xfId="12069" xr:uid="{00000000-0005-0000-0000-0000825D0000}"/>
    <cellStyle name="Normal 5 16 2" xfId="32451" xr:uid="{00000000-0005-0000-0000-0000835D0000}"/>
    <cellStyle name="Normal 5 17" xfId="12070" xr:uid="{00000000-0005-0000-0000-0000845D0000}"/>
    <cellStyle name="Normal 5 17 2" xfId="32452" xr:uid="{00000000-0005-0000-0000-0000855D0000}"/>
    <cellStyle name="Normal 5 18" xfId="20569" xr:uid="{00000000-0005-0000-0000-0000865D0000}"/>
    <cellStyle name="Normal 5 2" xfId="12071" xr:uid="{00000000-0005-0000-0000-0000875D0000}"/>
    <cellStyle name="Normal 5 2 10" xfId="12072" xr:uid="{00000000-0005-0000-0000-0000885D0000}"/>
    <cellStyle name="Normal 5 2 10 2" xfId="12073" xr:uid="{00000000-0005-0000-0000-0000895D0000}"/>
    <cellStyle name="Normal 5 2 10 2 2" xfId="32454" xr:uid="{00000000-0005-0000-0000-00008A5D0000}"/>
    <cellStyle name="Normal 5 2 10 3" xfId="12074" xr:uid="{00000000-0005-0000-0000-00008B5D0000}"/>
    <cellStyle name="Normal 5 2 10 3 2" xfId="32455" xr:uid="{00000000-0005-0000-0000-00008C5D0000}"/>
    <cellStyle name="Normal 5 2 10 4" xfId="12075" xr:uid="{00000000-0005-0000-0000-00008D5D0000}"/>
    <cellStyle name="Normal 5 2 10 4 2" xfId="32456" xr:uid="{00000000-0005-0000-0000-00008E5D0000}"/>
    <cellStyle name="Normal 5 2 10 5" xfId="32453" xr:uid="{00000000-0005-0000-0000-00008F5D0000}"/>
    <cellStyle name="Normal 5 2 11" xfId="12076" xr:uid="{00000000-0005-0000-0000-0000905D0000}"/>
    <cellStyle name="Normal 5 2 11 2" xfId="12077" xr:uid="{00000000-0005-0000-0000-0000915D0000}"/>
    <cellStyle name="Normal 5 2 11 2 2" xfId="32458" xr:uid="{00000000-0005-0000-0000-0000925D0000}"/>
    <cellStyle name="Normal 5 2 11 3" xfId="12078" xr:uid="{00000000-0005-0000-0000-0000935D0000}"/>
    <cellStyle name="Normal 5 2 11 3 2" xfId="32459" xr:uid="{00000000-0005-0000-0000-0000945D0000}"/>
    <cellStyle name="Normal 5 2 11 4" xfId="12079" xr:uid="{00000000-0005-0000-0000-0000955D0000}"/>
    <cellStyle name="Normal 5 2 11 4 2" xfId="32460" xr:uid="{00000000-0005-0000-0000-0000965D0000}"/>
    <cellStyle name="Normal 5 2 11 5" xfId="32457" xr:uid="{00000000-0005-0000-0000-0000975D0000}"/>
    <cellStyle name="Normal 5 2 12" xfId="12080" xr:uid="{00000000-0005-0000-0000-0000985D0000}"/>
    <cellStyle name="Normal 5 2 12 2" xfId="12081" xr:uid="{00000000-0005-0000-0000-0000995D0000}"/>
    <cellStyle name="Normal 5 2 12 2 2" xfId="32462" xr:uid="{00000000-0005-0000-0000-00009A5D0000}"/>
    <cellStyle name="Normal 5 2 12 3" xfId="12082" xr:uid="{00000000-0005-0000-0000-00009B5D0000}"/>
    <cellStyle name="Normal 5 2 12 3 2" xfId="32463" xr:uid="{00000000-0005-0000-0000-00009C5D0000}"/>
    <cellStyle name="Normal 5 2 12 4" xfId="12083" xr:uid="{00000000-0005-0000-0000-00009D5D0000}"/>
    <cellStyle name="Normal 5 2 12 4 2" xfId="32464" xr:uid="{00000000-0005-0000-0000-00009E5D0000}"/>
    <cellStyle name="Normal 5 2 12 5" xfId="32461" xr:uid="{00000000-0005-0000-0000-00009F5D0000}"/>
    <cellStyle name="Normal 5 2 13" xfId="12084" xr:uid="{00000000-0005-0000-0000-0000A05D0000}"/>
    <cellStyle name="Normal 5 2 13 2" xfId="12085" xr:uid="{00000000-0005-0000-0000-0000A15D0000}"/>
    <cellStyle name="Normal 5 2 13 2 2" xfId="32466" xr:uid="{00000000-0005-0000-0000-0000A25D0000}"/>
    <cellStyle name="Normal 5 2 13 3" xfId="12086" xr:uid="{00000000-0005-0000-0000-0000A35D0000}"/>
    <cellStyle name="Normal 5 2 13 3 2" xfId="32467" xr:uid="{00000000-0005-0000-0000-0000A45D0000}"/>
    <cellStyle name="Normal 5 2 13 4" xfId="12087" xr:uid="{00000000-0005-0000-0000-0000A55D0000}"/>
    <cellStyle name="Normal 5 2 13 4 2" xfId="32468" xr:uid="{00000000-0005-0000-0000-0000A65D0000}"/>
    <cellStyle name="Normal 5 2 13 5" xfId="32465" xr:uid="{00000000-0005-0000-0000-0000A75D0000}"/>
    <cellStyle name="Normal 5 2 14" xfId="12088" xr:uid="{00000000-0005-0000-0000-0000A85D0000}"/>
    <cellStyle name="Normal 5 2 14 2" xfId="12089" xr:uid="{00000000-0005-0000-0000-0000A95D0000}"/>
    <cellStyle name="Normal 5 2 14 2 2" xfId="32470" xr:uid="{00000000-0005-0000-0000-0000AA5D0000}"/>
    <cellStyle name="Normal 5 2 14 3" xfId="12090" xr:uid="{00000000-0005-0000-0000-0000AB5D0000}"/>
    <cellStyle name="Normal 5 2 14 3 2" xfId="32471" xr:uid="{00000000-0005-0000-0000-0000AC5D0000}"/>
    <cellStyle name="Normal 5 2 14 4" xfId="12091" xr:uid="{00000000-0005-0000-0000-0000AD5D0000}"/>
    <cellStyle name="Normal 5 2 14 4 2" xfId="32472" xr:uid="{00000000-0005-0000-0000-0000AE5D0000}"/>
    <cellStyle name="Normal 5 2 14 5" xfId="32469" xr:uid="{00000000-0005-0000-0000-0000AF5D0000}"/>
    <cellStyle name="Normal 5 2 15" xfId="12092" xr:uid="{00000000-0005-0000-0000-0000B05D0000}"/>
    <cellStyle name="Normal 5 2 15 2" xfId="12093" xr:uid="{00000000-0005-0000-0000-0000B15D0000}"/>
    <cellStyle name="Normal 5 2 15 2 2" xfId="32474" xr:uid="{00000000-0005-0000-0000-0000B25D0000}"/>
    <cellStyle name="Normal 5 2 15 3" xfId="12094" xr:uid="{00000000-0005-0000-0000-0000B35D0000}"/>
    <cellStyle name="Normal 5 2 15 3 2" xfId="32475" xr:uid="{00000000-0005-0000-0000-0000B45D0000}"/>
    <cellStyle name="Normal 5 2 15 4" xfId="12095" xr:uid="{00000000-0005-0000-0000-0000B55D0000}"/>
    <cellStyle name="Normal 5 2 15 4 2" xfId="32476" xr:uid="{00000000-0005-0000-0000-0000B65D0000}"/>
    <cellStyle name="Normal 5 2 15 5" xfId="32473" xr:uid="{00000000-0005-0000-0000-0000B75D0000}"/>
    <cellStyle name="Normal 5 2 16" xfId="12096" xr:uid="{00000000-0005-0000-0000-0000B85D0000}"/>
    <cellStyle name="Normal 5 2 16 2" xfId="12097" xr:uid="{00000000-0005-0000-0000-0000B95D0000}"/>
    <cellStyle name="Normal 5 2 16 2 2" xfId="32478" xr:uid="{00000000-0005-0000-0000-0000BA5D0000}"/>
    <cellStyle name="Normal 5 2 16 3" xfId="12098" xr:uid="{00000000-0005-0000-0000-0000BB5D0000}"/>
    <cellStyle name="Normal 5 2 16 3 2" xfId="32479" xr:uid="{00000000-0005-0000-0000-0000BC5D0000}"/>
    <cellStyle name="Normal 5 2 16 4" xfId="12099" xr:uid="{00000000-0005-0000-0000-0000BD5D0000}"/>
    <cellStyle name="Normal 5 2 16 4 2" xfId="32480" xr:uid="{00000000-0005-0000-0000-0000BE5D0000}"/>
    <cellStyle name="Normal 5 2 16 5" xfId="32477" xr:uid="{00000000-0005-0000-0000-0000BF5D0000}"/>
    <cellStyle name="Normal 5 2 17" xfId="12100" xr:uid="{00000000-0005-0000-0000-0000C05D0000}"/>
    <cellStyle name="Normal 5 2 17 2" xfId="12101" xr:uid="{00000000-0005-0000-0000-0000C15D0000}"/>
    <cellStyle name="Normal 5 2 17 2 2" xfId="32482" xr:uid="{00000000-0005-0000-0000-0000C25D0000}"/>
    <cellStyle name="Normal 5 2 17 3" xfId="12102" xr:uid="{00000000-0005-0000-0000-0000C35D0000}"/>
    <cellStyle name="Normal 5 2 17 3 2" xfId="32483" xr:uid="{00000000-0005-0000-0000-0000C45D0000}"/>
    <cellStyle name="Normal 5 2 17 4" xfId="12103" xr:uid="{00000000-0005-0000-0000-0000C55D0000}"/>
    <cellStyle name="Normal 5 2 17 4 2" xfId="32484" xr:uid="{00000000-0005-0000-0000-0000C65D0000}"/>
    <cellStyle name="Normal 5 2 17 5" xfId="32481" xr:uid="{00000000-0005-0000-0000-0000C75D0000}"/>
    <cellStyle name="Normal 5 2 18" xfId="12104" xr:uid="{00000000-0005-0000-0000-0000C85D0000}"/>
    <cellStyle name="Normal 5 2 18 2" xfId="32485" xr:uid="{00000000-0005-0000-0000-0000C95D0000}"/>
    <cellStyle name="Normal 5 2 19" xfId="12105" xr:uid="{00000000-0005-0000-0000-0000CA5D0000}"/>
    <cellStyle name="Normal 5 2 19 2" xfId="32486" xr:uid="{00000000-0005-0000-0000-0000CB5D0000}"/>
    <cellStyle name="Normal 5 2 2" xfId="12106" xr:uid="{00000000-0005-0000-0000-0000CC5D0000}"/>
    <cellStyle name="Normal 5 2 2 2" xfId="12107" xr:uid="{00000000-0005-0000-0000-0000CD5D0000}"/>
    <cellStyle name="Normal 5 2 2 2 2" xfId="12108" xr:uid="{00000000-0005-0000-0000-0000CE5D0000}"/>
    <cellStyle name="Normal 5 2 2 2 2 2" xfId="32488" xr:uid="{00000000-0005-0000-0000-0000CF5D0000}"/>
    <cellStyle name="Normal 5 2 2 2 3" xfId="12109" xr:uid="{00000000-0005-0000-0000-0000D05D0000}"/>
    <cellStyle name="Normal 5 2 2 2 3 2" xfId="32489" xr:uid="{00000000-0005-0000-0000-0000D15D0000}"/>
    <cellStyle name="Normal 5 2 2 2 4" xfId="12110" xr:uid="{00000000-0005-0000-0000-0000D25D0000}"/>
    <cellStyle name="Normal 5 2 2 2 4 2" xfId="32490" xr:uid="{00000000-0005-0000-0000-0000D35D0000}"/>
    <cellStyle name="Normal 5 2 2 2 5" xfId="32487" xr:uid="{00000000-0005-0000-0000-0000D45D0000}"/>
    <cellStyle name="Normal 5 2 2 3" xfId="12111" xr:uid="{00000000-0005-0000-0000-0000D55D0000}"/>
    <cellStyle name="Normal 5 2 2 3 2" xfId="12112" xr:uid="{00000000-0005-0000-0000-0000D65D0000}"/>
    <cellStyle name="Normal 5 2 2 3 2 2" xfId="32492" xr:uid="{00000000-0005-0000-0000-0000D75D0000}"/>
    <cellStyle name="Normal 5 2 2 3 3" xfId="32491" xr:uid="{00000000-0005-0000-0000-0000D85D0000}"/>
    <cellStyle name="Normal 5 2 2 4" xfId="12113" xr:uid="{00000000-0005-0000-0000-0000D95D0000}"/>
    <cellStyle name="Normal 5 2 2 4 2" xfId="12114" xr:uid="{00000000-0005-0000-0000-0000DA5D0000}"/>
    <cellStyle name="Normal 5 2 2 4 2 2" xfId="32494" xr:uid="{00000000-0005-0000-0000-0000DB5D0000}"/>
    <cellStyle name="Normal 5 2 2 4 3" xfId="32493" xr:uid="{00000000-0005-0000-0000-0000DC5D0000}"/>
    <cellStyle name="Normal 5 2 2 5" xfId="12115" xr:uid="{00000000-0005-0000-0000-0000DD5D0000}"/>
    <cellStyle name="Normal 5 2 2 5 2" xfId="32495" xr:uid="{00000000-0005-0000-0000-0000DE5D0000}"/>
    <cellStyle name="Normal 5 2 2 6" xfId="12116" xr:uid="{00000000-0005-0000-0000-0000DF5D0000}"/>
    <cellStyle name="Normal 5 2 2 6 2" xfId="32496" xr:uid="{00000000-0005-0000-0000-0000E05D0000}"/>
    <cellStyle name="Normal 5 2 2 7" xfId="20695" xr:uid="{00000000-0005-0000-0000-0000E15D0000}"/>
    <cellStyle name="Normal 5 2 20" xfId="20694" xr:uid="{00000000-0005-0000-0000-0000E25D0000}"/>
    <cellStyle name="Normal 5 2 3" xfId="12117" xr:uid="{00000000-0005-0000-0000-0000E35D0000}"/>
    <cellStyle name="Normal 5 2 3 2" xfId="12118" xr:uid="{00000000-0005-0000-0000-0000E45D0000}"/>
    <cellStyle name="Normal 5 2 3 2 2" xfId="12119" xr:uid="{00000000-0005-0000-0000-0000E55D0000}"/>
    <cellStyle name="Normal 5 2 3 2 2 2" xfId="32499" xr:uid="{00000000-0005-0000-0000-0000E65D0000}"/>
    <cellStyle name="Normal 5 2 3 2 3" xfId="12120" xr:uid="{00000000-0005-0000-0000-0000E75D0000}"/>
    <cellStyle name="Normal 5 2 3 2 3 2" xfId="32500" xr:uid="{00000000-0005-0000-0000-0000E85D0000}"/>
    <cellStyle name="Normal 5 2 3 2 4" xfId="32498" xr:uid="{00000000-0005-0000-0000-0000E95D0000}"/>
    <cellStyle name="Normal 5 2 3 3" xfId="12121" xr:uid="{00000000-0005-0000-0000-0000EA5D0000}"/>
    <cellStyle name="Normal 5 2 3 3 2" xfId="32501" xr:uid="{00000000-0005-0000-0000-0000EB5D0000}"/>
    <cellStyle name="Normal 5 2 3 4" xfId="32497" xr:uid="{00000000-0005-0000-0000-0000EC5D0000}"/>
    <cellStyle name="Normal 5 2 4" xfId="12122" xr:uid="{00000000-0005-0000-0000-0000ED5D0000}"/>
    <cellStyle name="Normal 5 2 4 2" xfId="12123" xr:uid="{00000000-0005-0000-0000-0000EE5D0000}"/>
    <cellStyle name="Normal 5 2 4 2 2" xfId="32503" xr:uid="{00000000-0005-0000-0000-0000EF5D0000}"/>
    <cellStyle name="Normal 5 2 4 3" xfId="12124" xr:uid="{00000000-0005-0000-0000-0000F05D0000}"/>
    <cellStyle name="Normal 5 2 4 3 2" xfId="32504" xr:uid="{00000000-0005-0000-0000-0000F15D0000}"/>
    <cellStyle name="Normal 5 2 4 4" xfId="12125" xr:uid="{00000000-0005-0000-0000-0000F25D0000}"/>
    <cellStyle name="Normal 5 2 4 4 2" xfId="32505" xr:uid="{00000000-0005-0000-0000-0000F35D0000}"/>
    <cellStyle name="Normal 5 2 4 5" xfId="32502" xr:uid="{00000000-0005-0000-0000-0000F45D0000}"/>
    <cellStyle name="Normal 5 2 5" xfId="12126" xr:uid="{00000000-0005-0000-0000-0000F55D0000}"/>
    <cellStyle name="Normal 5 2 5 2" xfId="12127" xr:uid="{00000000-0005-0000-0000-0000F65D0000}"/>
    <cellStyle name="Normal 5 2 5 2 2" xfId="32507" xr:uid="{00000000-0005-0000-0000-0000F75D0000}"/>
    <cellStyle name="Normal 5 2 5 3" xfId="12128" xr:uid="{00000000-0005-0000-0000-0000F85D0000}"/>
    <cellStyle name="Normal 5 2 5 3 2" xfId="32508" xr:uid="{00000000-0005-0000-0000-0000F95D0000}"/>
    <cellStyle name="Normal 5 2 5 4" xfId="12129" xr:uid="{00000000-0005-0000-0000-0000FA5D0000}"/>
    <cellStyle name="Normal 5 2 5 4 2" xfId="32509" xr:uid="{00000000-0005-0000-0000-0000FB5D0000}"/>
    <cellStyle name="Normal 5 2 5 5" xfId="32506" xr:uid="{00000000-0005-0000-0000-0000FC5D0000}"/>
    <cellStyle name="Normal 5 2 6" xfId="12130" xr:uid="{00000000-0005-0000-0000-0000FD5D0000}"/>
    <cellStyle name="Normal 5 2 6 2" xfId="12131" xr:uid="{00000000-0005-0000-0000-0000FE5D0000}"/>
    <cellStyle name="Normal 5 2 6 2 2" xfId="32511" xr:uid="{00000000-0005-0000-0000-0000FF5D0000}"/>
    <cellStyle name="Normal 5 2 6 3" xfId="12132" xr:uid="{00000000-0005-0000-0000-0000005E0000}"/>
    <cellStyle name="Normal 5 2 6 3 2" xfId="32512" xr:uid="{00000000-0005-0000-0000-0000015E0000}"/>
    <cellStyle name="Normal 5 2 6 4" xfId="12133" xr:uid="{00000000-0005-0000-0000-0000025E0000}"/>
    <cellStyle name="Normal 5 2 6 4 2" xfId="32513" xr:uid="{00000000-0005-0000-0000-0000035E0000}"/>
    <cellStyle name="Normal 5 2 6 5" xfId="32510" xr:uid="{00000000-0005-0000-0000-0000045E0000}"/>
    <cellStyle name="Normal 5 2 7" xfId="12134" xr:uid="{00000000-0005-0000-0000-0000055E0000}"/>
    <cellStyle name="Normal 5 2 7 2" xfId="12135" xr:uid="{00000000-0005-0000-0000-0000065E0000}"/>
    <cellStyle name="Normal 5 2 7 2 2" xfId="32515" xr:uid="{00000000-0005-0000-0000-0000075E0000}"/>
    <cellStyle name="Normal 5 2 7 3" xfId="12136" xr:uid="{00000000-0005-0000-0000-0000085E0000}"/>
    <cellStyle name="Normal 5 2 7 3 2" xfId="32516" xr:uid="{00000000-0005-0000-0000-0000095E0000}"/>
    <cellStyle name="Normal 5 2 7 4" xfId="12137" xr:uid="{00000000-0005-0000-0000-00000A5E0000}"/>
    <cellStyle name="Normal 5 2 7 4 2" xfId="32517" xr:uid="{00000000-0005-0000-0000-00000B5E0000}"/>
    <cellStyle name="Normal 5 2 7 5" xfId="32514" xr:uid="{00000000-0005-0000-0000-00000C5E0000}"/>
    <cellStyle name="Normal 5 2 8" xfId="12138" xr:uid="{00000000-0005-0000-0000-00000D5E0000}"/>
    <cellStyle name="Normal 5 2 8 2" xfId="12139" xr:uid="{00000000-0005-0000-0000-00000E5E0000}"/>
    <cellStyle name="Normal 5 2 8 2 2" xfId="32519" xr:uid="{00000000-0005-0000-0000-00000F5E0000}"/>
    <cellStyle name="Normal 5 2 8 3" xfId="12140" xr:uid="{00000000-0005-0000-0000-0000105E0000}"/>
    <cellStyle name="Normal 5 2 8 3 2" xfId="32520" xr:uid="{00000000-0005-0000-0000-0000115E0000}"/>
    <cellStyle name="Normal 5 2 8 4" xfId="12141" xr:uid="{00000000-0005-0000-0000-0000125E0000}"/>
    <cellStyle name="Normal 5 2 8 4 2" xfId="32521" xr:uid="{00000000-0005-0000-0000-0000135E0000}"/>
    <cellStyle name="Normal 5 2 8 5" xfId="32518" xr:uid="{00000000-0005-0000-0000-0000145E0000}"/>
    <cellStyle name="Normal 5 2 9" xfId="12142" xr:uid="{00000000-0005-0000-0000-0000155E0000}"/>
    <cellStyle name="Normal 5 2 9 2" xfId="12143" xr:uid="{00000000-0005-0000-0000-0000165E0000}"/>
    <cellStyle name="Normal 5 2 9 2 2" xfId="32523" xr:uid="{00000000-0005-0000-0000-0000175E0000}"/>
    <cellStyle name="Normal 5 2 9 3" xfId="12144" xr:uid="{00000000-0005-0000-0000-0000185E0000}"/>
    <cellStyle name="Normal 5 2 9 3 2" xfId="32524" xr:uid="{00000000-0005-0000-0000-0000195E0000}"/>
    <cellStyle name="Normal 5 2 9 4" xfId="12145" xr:uid="{00000000-0005-0000-0000-00001A5E0000}"/>
    <cellStyle name="Normal 5 2 9 4 2" xfId="32525" xr:uid="{00000000-0005-0000-0000-00001B5E0000}"/>
    <cellStyle name="Normal 5 2 9 5" xfId="32522" xr:uid="{00000000-0005-0000-0000-00001C5E0000}"/>
    <cellStyle name="Normal 5 3" xfId="12146" xr:uid="{00000000-0005-0000-0000-00001D5E0000}"/>
    <cellStyle name="Normal 5 3 10" xfId="12147" xr:uid="{00000000-0005-0000-0000-00001E5E0000}"/>
    <cellStyle name="Normal 5 3 10 2" xfId="12148" xr:uid="{00000000-0005-0000-0000-00001F5E0000}"/>
    <cellStyle name="Normal 5 3 10 2 2" xfId="32527" xr:uid="{00000000-0005-0000-0000-0000205E0000}"/>
    <cellStyle name="Normal 5 3 10 3" xfId="12149" xr:uid="{00000000-0005-0000-0000-0000215E0000}"/>
    <cellStyle name="Normal 5 3 10 3 2" xfId="32528" xr:uid="{00000000-0005-0000-0000-0000225E0000}"/>
    <cellStyle name="Normal 5 3 10 4" xfId="12150" xr:uid="{00000000-0005-0000-0000-0000235E0000}"/>
    <cellStyle name="Normal 5 3 10 4 2" xfId="32529" xr:uid="{00000000-0005-0000-0000-0000245E0000}"/>
    <cellStyle name="Normal 5 3 10 5" xfId="32526" xr:uid="{00000000-0005-0000-0000-0000255E0000}"/>
    <cellStyle name="Normal 5 3 11" xfId="12151" xr:uid="{00000000-0005-0000-0000-0000265E0000}"/>
    <cellStyle name="Normal 5 3 11 2" xfId="12152" xr:uid="{00000000-0005-0000-0000-0000275E0000}"/>
    <cellStyle name="Normal 5 3 11 2 2" xfId="32531" xr:uid="{00000000-0005-0000-0000-0000285E0000}"/>
    <cellStyle name="Normal 5 3 11 3" xfId="12153" xr:uid="{00000000-0005-0000-0000-0000295E0000}"/>
    <cellStyle name="Normal 5 3 11 3 2" xfId="32532" xr:uid="{00000000-0005-0000-0000-00002A5E0000}"/>
    <cellStyle name="Normal 5 3 11 4" xfId="12154" xr:uid="{00000000-0005-0000-0000-00002B5E0000}"/>
    <cellStyle name="Normal 5 3 11 4 2" xfId="32533" xr:uid="{00000000-0005-0000-0000-00002C5E0000}"/>
    <cellStyle name="Normal 5 3 11 5" xfId="32530" xr:uid="{00000000-0005-0000-0000-00002D5E0000}"/>
    <cellStyle name="Normal 5 3 12" xfId="12155" xr:uid="{00000000-0005-0000-0000-00002E5E0000}"/>
    <cellStyle name="Normal 5 3 12 2" xfId="12156" xr:uid="{00000000-0005-0000-0000-00002F5E0000}"/>
    <cellStyle name="Normal 5 3 12 2 2" xfId="32535" xr:uid="{00000000-0005-0000-0000-0000305E0000}"/>
    <cellStyle name="Normal 5 3 12 3" xfId="12157" xr:uid="{00000000-0005-0000-0000-0000315E0000}"/>
    <cellStyle name="Normal 5 3 12 3 2" xfId="32536" xr:uid="{00000000-0005-0000-0000-0000325E0000}"/>
    <cellStyle name="Normal 5 3 12 4" xfId="12158" xr:uid="{00000000-0005-0000-0000-0000335E0000}"/>
    <cellStyle name="Normal 5 3 12 4 2" xfId="32537" xr:uid="{00000000-0005-0000-0000-0000345E0000}"/>
    <cellStyle name="Normal 5 3 12 5" xfId="32534" xr:uid="{00000000-0005-0000-0000-0000355E0000}"/>
    <cellStyle name="Normal 5 3 13" xfId="12159" xr:uid="{00000000-0005-0000-0000-0000365E0000}"/>
    <cellStyle name="Normal 5 3 13 2" xfId="12160" xr:uid="{00000000-0005-0000-0000-0000375E0000}"/>
    <cellStyle name="Normal 5 3 13 2 2" xfId="32539" xr:uid="{00000000-0005-0000-0000-0000385E0000}"/>
    <cellStyle name="Normal 5 3 13 3" xfId="12161" xr:uid="{00000000-0005-0000-0000-0000395E0000}"/>
    <cellStyle name="Normal 5 3 13 3 2" xfId="32540" xr:uid="{00000000-0005-0000-0000-00003A5E0000}"/>
    <cellStyle name="Normal 5 3 13 4" xfId="12162" xr:uid="{00000000-0005-0000-0000-00003B5E0000}"/>
    <cellStyle name="Normal 5 3 13 4 2" xfId="32541" xr:uid="{00000000-0005-0000-0000-00003C5E0000}"/>
    <cellStyle name="Normal 5 3 13 5" xfId="32538" xr:uid="{00000000-0005-0000-0000-00003D5E0000}"/>
    <cellStyle name="Normal 5 3 14" xfId="12163" xr:uid="{00000000-0005-0000-0000-00003E5E0000}"/>
    <cellStyle name="Normal 5 3 14 2" xfId="12164" xr:uid="{00000000-0005-0000-0000-00003F5E0000}"/>
    <cellStyle name="Normal 5 3 14 2 2" xfId="32543" xr:uid="{00000000-0005-0000-0000-0000405E0000}"/>
    <cellStyle name="Normal 5 3 14 3" xfId="12165" xr:uid="{00000000-0005-0000-0000-0000415E0000}"/>
    <cellStyle name="Normal 5 3 14 3 2" xfId="32544" xr:uid="{00000000-0005-0000-0000-0000425E0000}"/>
    <cellStyle name="Normal 5 3 14 4" xfId="12166" xr:uid="{00000000-0005-0000-0000-0000435E0000}"/>
    <cellStyle name="Normal 5 3 14 4 2" xfId="32545" xr:uid="{00000000-0005-0000-0000-0000445E0000}"/>
    <cellStyle name="Normal 5 3 14 5" xfId="32542" xr:uid="{00000000-0005-0000-0000-0000455E0000}"/>
    <cellStyle name="Normal 5 3 15" xfId="12167" xr:uid="{00000000-0005-0000-0000-0000465E0000}"/>
    <cellStyle name="Normal 5 3 15 2" xfId="12168" xr:uid="{00000000-0005-0000-0000-0000475E0000}"/>
    <cellStyle name="Normal 5 3 15 2 2" xfId="32547" xr:uid="{00000000-0005-0000-0000-0000485E0000}"/>
    <cellStyle name="Normal 5 3 15 3" xfId="12169" xr:uid="{00000000-0005-0000-0000-0000495E0000}"/>
    <cellStyle name="Normal 5 3 15 3 2" xfId="32548" xr:uid="{00000000-0005-0000-0000-00004A5E0000}"/>
    <cellStyle name="Normal 5 3 15 4" xfId="12170" xr:uid="{00000000-0005-0000-0000-00004B5E0000}"/>
    <cellStyle name="Normal 5 3 15 4 2" xfId="32549" xr:uid="{00000000-0005-0000-0000-00004C5E0000}"/>
    <cellStyle name="Normal 5 3 15 5" xfId="32546" xr:uid="{00000000-0005-0000-0000-00004D5E0000}"/>
    <cellStyle name="Normal 5 3 16" xfId="12171" xr:uid="{00000000-0005-0000-0000-00004E5E0000}"/>
    <cellStyle name="Normal 5 3 16 2" xfId="12172" xr:uid="{00000000-0005-0000-0000-00004F5E0000}"/>
    <cellStyle name="Normal 5 3 16 2 2" xfId="32551" xr:uid="{00000000-0005-0000-0000-0000505E0000}"/>
    <cellStyle name="Normal 5 3 16 3" xfId="12173" xr:uid="{00000000-0005-0000-0000-0000515E0000}"/>
    <cellStyle name="Normal 5 3 16 3 2" xfId="32552" xr:uid="{00000000-0005-0000-0000-0000525E0000}"/>
    <cellStyle name="Normal 5 3 16 4" xfId="12174" xr:uid="{00000000-0005-0000-0000-0000535E0000}"/>
    <cellStyle name="Normal 5 3 16 4 2" xfId="32553" xr:uid="{00000000-0005-0000-0000-0000545E0000}"/>
    <cellStyle name="Normal 5 3 16 5" xfId="32550" xr:uid="{00000000-0005-0000-0000-0000555E0000}"/>
    <cellStyle name="Normal 5 3 17" xfId="20705" xr:uid="{00000000-0005-0000-0000-0000565E0000}"/>
    <cellStyle name="Normal 5 3 2" xfId="12175" xr:uid="{00000000-0005-0000-0000-0000575E0000}"/>
    <cellStyle name="Normal 5 3 2 2" xfId="12176" xr:uid="{00000000-0005-0000-0000-0000585E0000}"/>
    <cellStyle name="Normal 5 3 2 2 2" xfId="32555" xr:uid="{00000000-0005-0000-0000-0000595E0000}"/>
    <cellStyle name="Normal 5 3 2 3" xfId="12177" xr:uid="{00000000-0005-0000-0000-00005A5E0000}"/>
    <cellStyle name="Normal 5 3 2 3 2" xfId="32556" xr:uid="{00000000-0005-0000-0000-00005B5E0000}"/>
    <cellStyle name="Normal 5 3 2 4" xfId="12178" xr:uid="{00000000-0005-0000-0000-00005C5E0000}"/>
    <cellStyle name="Normal 5 3 2 4 2" xfId="32557" xr:uid="{00000000-0005-0000-0000-00005D5E0000}"/>
    <cellStyle name="Normal 5 3 2 5" xfId="32554" xr:uid="{00000000-0005-0000-0000-00005E5E0000}"/>
    <cellStyle name="Normal 5 3 3" xfId="12179" xr:uid="{00000000-0005-0000-0000-00005F5E0000}"/>
    <cellStyle name="Normal 5 3 3 2" xfId="12180" xr:uid="{00000000-0005-0000-0000-0000605E0000}"/>
    <cellStyle name="Normal 5 3 3 2 2" xfId="32559" xr:uid="{00000000-0005-0000-0000-0000615E0000}"/>
    <cellStyle name="Normal 5 3 3 3" xfId="12181" xr:uid="{00000000-0005-0000-0000-0000625E0000}"/>
    <cellStyle name="Normal 5 3 3 3 2" xfId="32560" xr:uid="{00000000-0005-0000-0000-0000635E0000}"/>
    <cellStyle name="Normal 5 3 3 4" xfId="12182" xr:uid="{00000000-0005-0000-0000-0000645E0000}"/>
    <cellStyle name="Normal 5 3 3 4 2" xfId="32561" xr:uid="{00000000-0005-0000-0000-0000655E0000}"/>
    <cellStyle name="Normal 5 3 3 5" xfId="32558" xr:uid="{00000000-0005-0000-0000-0000665E0000}"/>
    <cellStyle name="Normal 5 3 4" xfId="12183" xr:uid="{00000000-0005-0000-0000-0000675E0000}"/>
    <cellStyle name="Normal 5 3 4 2" xfId="12184" xr:uid="{00000000-0005-0000-0000-0000685E0000}"/>
    <cellStyle name="Normal 5 3 4 2 2" xfId="32563" xr:uid="{00000000-0005-0000-0000-0000695E0000}"/>
    <cellStyle name="Normal 5 3 4 3" xfId="12185" xr:uid="{00000000-0005-0000-0000-00006A5E0000}"/>
    <cellStyle name="Normal 5 3 4 3 2" xfId="32564" xr:uid="{00000000-0005-0000-0000-00006B5E0000}"/>
    <cellStyle name="Normal 5 3 4 4" xfId="12186" xr:uid="{00000000-0005-0000-0000-00006C5E0000}"/>
    <cellStyle name="Normal 5 3 4 4 2" xfId="32565" xr:uid="{00000000-0005-0000-0000-00006D5E0000}"/>
    <cellStyle name="Normal 5 3 4 5" xfId="32562" xr:uid="{00000000-0005-0000-0000-00006E5E0000}"/>
    <cellStyle name="Normal 5 3 5" xfId="12187" xr:uid="{00000000-0005-0000-0000-00006F5E0000}"/>
    <cellStyle name="Normal 5 3 5 2" xfId="12188" xr:uid="{00000000-0005-0000-0000-0000705E0000}"/>
    <cellStyle name="Normal 5 3 5 2 2" xfId="32567" xr:uid="{00000000-0005-0000-0000-0000715E0000}"/>
    <cellStyle name="Normal 5 3 5 3" xfId="12189" xr:uid="{00000000-0005-0000-0000-0000725E0000}"/>
    <cellStyle name="Normal 5 3 5 3 2" xfId="32568" xr:uid="{00000000-0005-0000-0000-0000735E0000}"/>
    <cellStyle name="Normal 5 3 5 4" xfId="12190" xr:uid="{00000000-0005-0000-0000-0000745E0000}"/>
    <cellStyle name="Normal 5 3 5 4 2" xfId="32569" xr:uid="{00000000-0005-0000-0000-0000755E0000}"/>
    <cellStyle name="Normal 5 3 5 5" xfId="32566" xr:uid="{00000000-0005-0000-0000-0000765E0000}"/>
    <cellStyle name="Normal 5 3 6" xfId="12191" xr:uid="{00000000-0005-0000-0000-0000775E0000}"/>
    <cellStyle name="Normal 5 3 6 2" xfId="12192" xr:uid="{00000000-0005-0000-0000-0000785E0000}"/>
    <cellStyle name="Normal 5 3 6 2 2" xfId="32571" xr:uid="{00000000-0005-0000-0000-0000795E0000}"/>
    <cellStyle name="Normal 5 3 6 3" xfId="12193" xr:uid="{00000000-0005-0000-0000-00007A5E0000}"/>
    <cellStyle name="Normal 5 3 6 3 2" xfId="32572" xr:uid="{00000000-0005-0000-0000-00007B5E0000}"/>
    <cellStyle name="Normal 5 3 6 4" xfId="12194" xr:uid="{00000000-0005-0000-0000-00007C5E0000}"/>
    <cellStyle name="Normal 5 3 6 4 2" xfId="32573" xr:uid="{00000000-0005-0000-0000-00007D5E0000}"/>
    <cellStyle name="Normal 5 3 6 5" xfId="32570" xr:uid="{00000000-0005-0000-0000-00007E5E0000}"/>
    <cellStyle name="Normal 5 3 7" xfId="12195" xr:uid="{00000000-0005-0000-0000-00007F5E0000}"/>
    <cellStyle name="Normal 5 3 7 2" xfId="12196" xr:uid="{00000000-0005-0000-0000-0000805E0000}"/>
    <cellStyle name="Normal 5 3 7 2 2" xfId="32575" xr:uid="{00000000-0005-0000-0000-0000815E0000}"/>
    <cellStyle name="Normal 5 3 7 3" xfId="12197" xr:uid="{00000000-0005-0000-0000-0000825E0000}"/>
    <cellStyle name="Normal 5 3 7 3 2" xfId="32576" xr:uid="{00000000-0005-0000-0000-0000835E0000}"/>
    <cellStyle name="Normal 5 3 7 4" xfId="12198" xr:uid="{00000000-0005-0000-0000-0000845E0000}"/>
    <cellStyle name="Normal 5 3 7 4 2" xfId="32577" xr:uid="{00000000-0005-0000-0000-0000855E0000}"/>
    <cellStyle name="Normal 5 3 7 5" xfId="32574" xr:uid="{00000000-0005-0000-0000-0000865E0000}"/>
    <cellStyle name="Normal 5 3 8" xfId="12199" xr:uid="{00000000-0005-0000-0000-0000875E0000}"/>
    <cellStyle name="Normal 5 3 8 2" xfId="12200" xr:uid="{00000000-0005-0000-0000-0000885E0000}"/>
    <cellStyle name="Normal 5 3 8 2 2" xfId="32579" xr:uid="{00000000-0005-0000-0000-0000895E0000}"/>
    <cellStyle name="Normal 5 3 8 3" xfId="12201" xr:uid="{00000000-0005-0000-0000-00008A5E0000}"/>
    <cellStyle name="Normal 5 3 8 3 2" xfId="32580" xr:uid="{00000000-0005-0000-0000-00008B5E0000}"/>
    <cellStyle name="Normal 5 3 8 4" xfId="12202" xr:uid="{00000000-0005-0000-0000-00008C5E0000}"/>
    <cellStyle name="Normal 5 3 8 4 2" xfId="32581" xr:uid="{00000000-0005-0000-0000-00008D5E0000}"/>
    <cellStyle name="Normal 5 3 8 5" xfId="32578" xr:uid="{00000000-0005-0000-0000-00008E5E0000}"/>
    <cellStyle name="Normal 5 3 9" xfId="12203" xr:uid="{00000000-0005-0000-0000-00008F5E0000}"/>
    <cellStyle name="Normal 5 3 9 2" xfId="12204" xr:uid="{00000000-0005-0000-0000-0000905E0000}"/>
    <cellStyle name="Normal 5 3 9 2 2" xfId="32583" xr:uid="{00000000-0005-0000-0000-0000915E0000}"/>
    <cellStyle name="Normal 5 3 9 3" xfId="12205" xr:uid="{00000000-0005-0000-0000-0000925E0000}"/>
    <cellStyle name="Normal 5 3 9 3 2" xfId="32584" xr:uid="{00000000-0005-0000-0000-0000935E0000}"/>
    <cellStyle name="Normal 5 3 9 4" xfId="12206" xr:uid="{00000000-0005-0000-0000-0000945E0000}"/>
    <cellStyle name="Normal 5 3 9 4 2" xfId="32585" xr:uid="{00000000-0005-0000-0000-0000955E0000}"/>
    <cellStyle name="Normal 5 3 9 5" xfId="32582" xr:uid="{00000000-0005-0000-0000-0000965E0000}"/>
    <cellStyle name="Normal 5 4" xfId="12207" xr:uid="{00000000-0005-0000-0000-0000975E0000}"/>
    <cellStyle name="Normal 5 4 2" xfId="32586" xr:uid="{00000000-0005-0000-0000-0000985E0000}"/>
    <cellStyle name="Normal 5 5" xfId="12208" xr:uid="{00000000-0005-0000-0000-0000995E0000}"/>
    <cellStyle name="Normal 5 5 2" xfId="32587" xr:uid="{00000000-0005-0000-0000-00009A5E0000}"/>
    <cellStyle name="Normal 5 6" xfId="12209" xr:uid="{00000000-0005-0000-0000-00009B5E0000}"/>
    <cellStyle name="Normal 5 6 2" xfId="32588" xr:uid="{00000000-0005-0000-0000-00009C5E0000}"/>
    <cellStyle name="Normal 5 7" xfId="12210" xr:uid="{00000000-0005-0000-0000-00009D5E0000}"/>
    <cellStyle name="Normal 5 7 2" xfId="32589" xr:uid="{00000000-0005-0000-0000-00009E5E0000}"/>
    <cellStyle name="Normal 5 8" xfId="12211" xr:uid="{00000000-0005-0000-0000-00009F5E0000}"/>
    <cellStyle name="Normal 5 8 2" xfId="32590" xr:uid="{00000000-0005-0000-0000-0000A05E0000}"/>
    <cellStyle name="Normal 5 9" xfId="12212" xr:uid="{00000000-0005-0000-0000-0000A15E0000}"/>
    <cellStyle name="Normal 5 9 2" xfId="32591" xr:uid="{00000000-0005-0000-0000-0000A25E0000}"/>
    <cellStyle name="Normal 6" xfId="12213" xr:uid="{00000000-0005-0000-0000-0000A35E0000}"/>
    <cellStyle name="Normal 6 10" xfId="12214" xr:uid="{00000000-0005-0000-0000-0000A45E0000}"/>
    <cellStyle name="Normal 6 10 2" xfId="32592" xr:uid="{00000000-0005-0000-0000-0000A55E0000}"/>
    <cellStyle name="Normal 6 11" xfId="12215" xr:uid="{00000000-0005-0000-0000-0000A65E0000}"/>
    <cellStyle name="Normal 6 11 2" xfId="32593" xr:uid="{00000000-0005-0000-0000-0000A75E0000}"/>
    <cellStyle name="Normal 6 12" xfId="12216" xr:uid="{00000000-0005-0000-0000-0000A85E0000}"/>
    <cellStyle name="Normal 6 12 2" xfId="32594" xr:uid="{00000000-0005-0000-0000-0000A95E0000}"/>
    <cellStyle name="Normal 6 13" xfId="12217" xr:uid="{00000000-0005-0000-0000-0000AA5E0000}"/>
    <cellStyle name="Normal 6 13 2" xfId="32595" xr:uid="{00000000-0005-0000-0000-0000AB5E0000}"/>
    <cellStyle name="Normal 6 14" xfId="12218" xr:uid="{00000000-0005-0000-0000-0000AC5E0000}"/>
    <cellStyle name="Normal 6 14 2" xfId="32596" xr:uid="{00000000-0005-0000-0000-0000AD5E0000}"/>
    <cellStyle name="Normal 6 15" xfId="12219" xr:uid="{00000000-0005-0000-0000-0000AE5E0000}"/>
    <cellStyle name="Normal 6 15 2" xfId="32597" xr:uid="{00000000-0005-0000-0000-0000AF5E0000}"/>
    <cellStyle name="Normal 6 16" xfId="12220" xr:uid="{00000000-0005-0000-0000-0000B05E0000}"/>
    <cellStyle name="Normal 6 16 2" xfId="32598" xr:uid="{00000000-0005-0000-0000-0000B15E0000}"/>
    <cellStyle name="Normal 6 17" xfId="12221" xr:uid="{00000000-0005-0000-0000-0000B25E0000}"/>
    <cellStyle name="Normal 6 17 2" xfId="32599" xr:uid="{00000000-0005-0000-0000-0000B35E0000}"/>
    <cellStyle name="Normal 6 18" xfId="12222" xr:uid="{00000000-0005-0000-0000-0000B45E0000}"/>
    <cellStyle name="Normal 6 18 2" xfId="32600" xr:uid="{00000000-0005-0000-0000-0000B55E0000}"/>
    <cellStyle name="Normal 6 19" xfId="12223" xr:uid="{00000000-0005-0000-0000-0000B65E0000}"/>
    <cellStyle name="Normal 6 19 2" xfId="32601" xr:uid="{00000000-0005-0000-0000-0000B75E0000}"/>
    <cellStyle name="Normal 6 2" xfId="12224" xr:uid="{00000000-0005-0000-0000-0000B85E0000}"/>
    <cellStyle name="Normal 6 2 2" xfId="12225" xr:uid="{00000000-0005-0000-0000-0000B95E0000}"/>
    <cellStyle name="Normal 6 2 2 2" xfId="20571" xr:uid="{00000000-0005-0000-0000-0000BA5E0000}"/>
    <cellStyle name="Normal 6 2 3" xfId="20570" xr:uid="{00000000-0005-0000-0000-0000BB5E0000}"/>
    <cellStyle name="Normal 6 20" xfId="12226" xr:uid="{00000000-0005-0000-0000-0000BC5E0000}"/>
    <cellStyle name="Normal 6 20 2" xfId="32602" xr:uid="{00000000-0005-0000-0000-0000BD5E0000}"/>
    <cellStyle name="Normal 6 21" xfId="12227" xr:uid="{00000000-0005-0000-0000-0000BE5E0000}"/>
    <cellStyle name="Normal 6 21 2" xfId="32603" xr:uid="{00000000-0005-0000-0000-0000BF5E0000}"/>
    <cellStyle name="Normal 6 22" xfId="12228" xr:uid="{00000000-0005-0000-0000-0000C05E0000}"/>
    <cellStyle name="Normal 6 22 2" xfId="32604" xr:uid="{00000000-0005-0000-0000-0000C15E0000}"/>
    <cellStyle name="Normal 6 23" xfId="20465" xr:uid="{00000000-0005-0000-0000-0000C25E0000}"/>
    <cellStyle name="Normal 6 3" xfId="12229" xr:uid="{00000000-0005-0000-0000-0000C35E0000}"/>
    <cellStyle name="Normal 6 3 10" xfId="12230" xr:uid="{00000000-0005-0000-0000-0000C45E0000}"/>
    <cellStyle name="Normal 6 3 10 2" xfId="12231" xr:uid="{00000000-0005-0000-0000-0000C55E0000}"/>
    <cellStyle name="Normal 6 3 10 2 2" xfId="32606" xr:uid="{00000000-0005-0000-0000-0000C65E0000}"/>
    <cellStyle name="Normal 6 3 10 3" xfId="12232" xr:uid="{00000000-0005-0000-0000-0000C75E0000}"/>
    <cellStyle name="Normal 6 3 10 3 2" xfId="32607" xr:uid="{00000000-0005-0000-0000-0000C85E0000}"/>
    <cellStyle name="Normal 6 3 10 4" xfId="12233" xr:uid="{00000000-0005-0000-0000-0000C95E0000}"/>
    <cellStyle name="Normal 6 3 10 4 2" xfId="32608" xr:uid="{00000000-0005-0000-0000-0000CA5E0000}"/>
    <cellStyle name="Normal 6 3 10 5" xfId="32605" xr:uid="{00000000-0005-0000-0000-0000CB5E0000}"/>
    <cellStyle name="Normal 6 3 11" xfId="12234" xr:uid="{00000000-0005-0000-0000-0000CC5E0000}"/>
    <cellStyle name="Normal 6 3 11 2" xfId="12235" xr:uid="{00000000-0005-0000-0000-0000CD5E0000}"/>
    <cellStyle name="Normal 6 3 11 2 2" xfId="32610" xr:uid="{00000000-0005-0000-0000-0000CE5E0000}"/>
    <cellStyle name="Normal 6 3 11 3" xfId="12236" xr:uid="{00000000-0005-0000-0000-0000CF5E0000}"/>
    <cellStyle name="Normal 6 3 11 3 2" xfId="32611" xr:uid="{00000000-0005-0000-0000-0000D05E0000}"/>
    <cellStyle name="Normal 6 3 11 4" xfId="12237" xr:uid="{00000000-0005-0000-0000-0000D15E0000}"/>
    <cellStyle name="Normal 6 3 11 4 2" xfId="32612" xr:uid="{00000000-0005-0000-0000-0000D25E0000}"/>
    <cellStyle name="Normal 6 3 11 5" xfId="32609" xr:uid="{00000000-0005-0000-0000-0000D35E0000}"/>
    <cellStyle name="Normal 6 3 12" xfId="12238" xr:uid="{00000000-0005-0000-0000-0000D45E0000}"/>
    <cellStyle name="Normal 6 3 12 2" xfId="12239" xr:uid="{00000000-0005-0000-0000-0000D55E0000}"/>
    <cellStyle name="Normal 6 3 12 2 2" xfId="32614" xr:uid="{00000000-0005-0000-0000-0000D65E0000}"/>
    <cellStyle name="Normal 6 3 12 3" xfId="12240" xr:uid="{00000000-0005-0000-0000-0000D75E0000}"/>
    <cellStyle name="Normal 6 3 12 3 2" xfId="32615" xr:uid="{00000000-0005-0000-0000-0000D85E0000}"/>
    <cellStyle name="Normal 6 3 12 4" xfId="12241" xr:uid="{00000000-0005-0000-0000-0000D95E0000}"/>
    <cellStyle name="Normal 6 3 12 4 2" xfId="32616" xr:uid="{00000000-0005-0000-0000-0000DA5E0000}"/>
    <cellStyle name="Normal 6 3 12 5" xfId="32613" xr:uid="{00000000-0005-0000-0000-0000DB5E0000}"/>
    <cellStyle name="Normal 6 3 13" xfId="12242" xr:uid="{00000000-0005-0000-0000-0000DC5E0000}"/>
    <cellStyle name="Normal 6 3 13 2" xfId="12243" xr:uid="{00000000-0005-0000-0000-0000DD5E0000}"/>
    <cellStyle name="Normal 6 3 13 2 2" xfId="32618" xr:uid="{00000000-0005-0000-0000-0000DE5E0000}"/>
    <cellStyle name="Normal 6 3 13 3" xfId="12244" xr:uid="{00000000-0005-0000-0000-0000DF5E0000}"/>
    <cellStyle name="Normal 6 3 13 3 2" xfId="32619" xr:uid="{00000000-0005-0000-0000-0000E05E0000}"/>
    <cellStyle name="Normal 6 3 13 4" xfId="12245" xr:uid="{00000000-0005-0000-0000-0000E15E0000}"/>
    <cellStyle name="Normal 6 3 13 4 2" xfId="32620" xr:uid="{00000000-0005-0000-0000-0000E25E0000}"/>
    <cellStyle name="Normal 6 3 13 5" xfId="32617" xr:uid="{00000000-0005-0000-0000-0000E35E0000}"/>
    <cellStyle name="Normal 6 3 14" xfId="12246" xr:uid="{00000000-0005-0000-0000-0000E45E0000}"/>
    <cellStyle name="Normal 6 3 14 2" xfId="12247" xr:uid="{00000000-0005-0000-0000-0000E55E0000}"/>
    <cellStyle name="Normal 6 3 14 2 2" xfId="32622" xr:uid="{00000000-0005-0000-0000-0000E65E0000}"/>
    <cellStyle name="Normal 6 3 14 3" xfId="12248" xr:uid="{00000000-0005-0000-0000-0000E75E0000}"/>
    <cellStyle name="Normal 6 3 14 3 2" xfId="32623" xr:uid="{00000000-0005-0000-0000-0000E85E0000}"/>
    <cellStyle name="Normal 6 3 14 4" xfId="12249" xr:uid="{00000000-0005-0000-0000-0000E95E0000}"/>
    <cellStyle name="Normal 6 3 14 4 2" xfId="32624" xr:uid="{00000000-0005-0000-0000-0000EA5E0000}"/>
    <cellStyle name="Normal 6 3 14 5" xfId="32621" xr:uid="{00000000-0005-0000-0000-0000EB5E0000}"/>
    <cellStyle name="Normal 6 3 15" xfId="12250" xr:uid="{00000000-0005-0000-0000-0000EC5E0000}"/>
    <cellStyle name="Normal 6 3 15 2" xfId="12251" xr:uid="{00000000-0005-0000-0000-0000ED5E0000}"/>
    <cellStyle name="Normal 6 3 15 2 2" xfId="32626" xr:uid="{00000000-0005-0000-0000-0000EE5E0000}"/>
    <cellStyle name="Normal 6 3 15 3" xfId="12252" xr:uid="{00000000-0005-0000-0000-0000EF5E0000}"/>
    <cellStyle name="Normal 6 3 15 3 2" xfId="32627" xr:uid="{00000000-0005-0000-0000-0000F05E0000}"/>
    <cellStyle name="Normal 6 3 15 4" xfId="12253" xr:uid="{00000000-0005-0000-0000-0000F15E0000}"/>
    <cellStyle name="Normal 6 3 15 4 2" xfId="32628" xr:uid="{00000000-0005-0000-0000-0000F25E0000}"/>
    <cellStyle name="Normal 6 3 15 5" xfId="32625" xr:uid="{00000000-0005-0000-0000-0000F35E0000}"/>
    <cellStyle name="Normal 6 3 16" xfId="12254" xr:uid="{00000000-0005-0000-0000-0000F45E0000}"/>
    <cellStyle name="Normal 6 3 16 2" xfId="12255" xr:uid="{00000000-0005-0000-0000-0000F55E0000}"/>
    <cellStyle name="Normal 6 3 16 2 2" xfId="32630" xr:uid="{00000000-0005-0000-0000-0000F65E0000}"/>
    <cellStyle name="Normal 6 3 16 3" xfId="12256" xr:uid="{00000000-0005-0000-0000-0000F75E0000}"/>
    <cellStyle name="Normal 6 3 16 3 2" xfId="32631" xr:uid="{00000000-0005-0000-0000-0000F85E0000}"/>
    <cellStyle name="Normal 6 3 16 4" xfId="12257" xr:uid="{00000000-0005-0000-0000-0000F95E0000}"/>
    <cellStyle name="Normal 6 3 16 4 2" xfId="32632" xr:uid="{00000000-0005-0000-0000-0000FA5E0000}"/>
    <cellStyle name="Normal 6 3 16 5" xfId="32629" xr:uid="{00000000-0005-0000-0000-0000FB5E0000}"/>
    <cellStyle name="Normal 6 3 17" xfId="20572" xr:uid="{00000000-0005-0000-0000-0000FC5E0000}"/>
    <cellStyle name="Normal 6 3 2" xfId="12258" xr:uid="{00000000-0005-0000-0000-0000FD5E0000}"/>
    <cellStyle name="Normal 6 3 2 2" xfId="12259" xr:uid="{00000000-0005-0000-0000-0000FE5E0000}"/>
    <cellStyle name="Normal 6 3 2 2 2" xfId="32634" xr:uid="{00000000-0005-0000-0000-0000FF5E0000}"/>
    <cellStyle name="Normal 6 3 2 3" xfId="12260" xr:uid="{00000000-0005-0000-0000-0000005F0000}"/>
    <cellStyle name="Normal 6 3 2 3 2" xfId="32635" xr:uid="{00000000-0005-0000-0000-0000015F0000}"/>
    <cellStyle name="Normal 6 3 2 4" xfId="12261" xr:uid="{00000000-0005-0000-0000-0000025F0000}"/>
    <cellStyle name="Normal 6 3 2 4 2" xfId="32636" xr:uid="{00000000-0005-0000-0000-0000035F0000}"/>
    <cellStyle name="Normal 6 3 2 5" xfId="32633" xr:uid="{00000000-0005-0000-0000-0000045F0000}"/>
    <cellStyle name="Normal 6 3 3" xfId="12262" xr:uid="{00000000-0005-0000-0000-0000055F0000}"/>
    <cellStyle name="Normal 6 3 3 2" xfId="12263" xr:uid="{00000000-0005-0000-0000-0000065F0000}"/>
    <cellStyle name="Normal 6 3 3 2 2" xfId="32638" xr:uid="{00000000-0005-0000-0000-0000075F0000}"/>
    <cellStyle name="Normal 6 3 3 3" xfId="12264" xr:uid="{00000000-0005-0000-0000-0000085F0000}"/>
    <cellStyle name="Normal 6 3 3 3 2" xfId="32639" xr:uid="{00000000-0005-0000-0000-0000095F0000}"/>
    <cellStyle name="Normal 6 3 3 4" xfId="12265" xr:uid="{00000000-0005-0000-0000-00000A5F0000}"/>
    <cellStyle name="Normal 6 3 3 4 2" xfId="32640" xr:uid="{00000000-0005-0000-0000-00000B5F0000}"/>
    <cellStyle name="Normal 6 3 3 5" xfId="32637" xr:uid="{00000000-0005-0000-0000-00000C5F0000}"/>
    <cellStyle name="Normal 6 3 4" xfId="12266" xr:uid="{00000000-0005-0000-0000-00000D5F0000}"/>
    <cellStyle name="Normal 6 3 4 2" xfId="12267" xr:uid="{00000000-0005-0000-0000-00000E5F0000}"/>
    <cellStyle name="Normal 6 3 4 2 2" xfId="32642" xr:uid="{00000000-0005-0000-0000-00000F5F0000}"/>
    <cellStyle name="Normal 6 3 4 3" xfId="12268" xr:uid="{00000000-0005-0000-0000-0000105F0000}"/>
    <cellStyle name="Normal 6 3 4 3 2" xfId="32643" xr:uid="{00000000-0005-0000-0000-0000115F0000}"/>
    <cellStyle name="Normal 6 3 4 4" xfId="12269" xr:uid="{00000000-0005-0000-0000-0000125F0000}"/>
    <cellStyle name="Normal 6 3 4 4 2" xfId="32644" xr:uid="{00000000-0005-0000-0000-0000135F0000}"/>
    <cellStyle name="Normal 6 3 4 5" xfId="32641" xr:uid="{00000000-0005-0000-0000-0000145F0000}"/>
    <cellStyle name="Normal 6 3 5" xfId="12270" xr:uid="{00000000-0005-0000-0000-0000155F0000}"/>
    <cellStyle name="Normal 6 3 5 2" xfId="12271" xr:uid="{00000000-0005-0000-0000-0000165F0000}"/>
    <cellStyle name="Normal 6 3 5 2 2" xfId="32646" xr:uid="{00000000-0005-0000-0000-0000175F0000}"/>
    <cellStyle name="Normal 6 3 5 3" xfId="12272" xr:uid="{00000000-0005-0000-0000-0000185F0000}"/>
    <cellStyle name="Normal 6 3 5 3 2" xfId="32647" xr:uid="{00000000-0005-0000-0000-0000195F0000}"/>
    <cellStyle name="Normal 6 3 5 4" xfId="12273" xr:uid="{00000000-0005-0000-0000-00001A5F0000}"/>
    <cellStyle name="Normal 6 3 5 4 2" xfId="32648" xr:uid="{00000000-0005-0000-0000-00001B5F0000}"/>
    <cellStyle name="Normal 6 3 5 5" xfId="32645" xr:uid="{00000000-0005-0000-0000-00001C5F0000}"/>
    <cellStyle name="Normal 6 3 6" xfId="12274" xr:uid="{00000000-0005-0000-0000-00001D5F0000}"/>
    <cellStyle name="Normal 6 3 6 2" xfId="12275" xr:uid="{00000000-0005-0000-0000-00001E5F0000}"/>
    <cellStyle name="Normal 6 3 6 2 2" xfId="32650" xr:uid="{00000000-0005-0000-0000-00001F5F0000}"/>
    <cellStyle name="Normal 6 3 6 3" xfId="12276" xr:uid="{00000000-0005-0000-0000-0000205F0000}"/>
    <cellStyle name="Normal 6 3 6 3 2" xfId="32651" xr:uid="{00000000-0005-0000-0000-0000215F0000}"/>
    <cellStyle name="Normal 6 3 6 4" xfId="12277" xr:uid="{00000000-0005-0000-0000-0000225F0000}"/>
    <cellStyle name="Normal 6 3 6 4 2" xfId="32652" xr:uid="{00000000-0005-0000-0000-0000235F0000}"/>
    <cellStyle name="Normal 6 3 6 5" xfId="32649" xr:uid="{00000000-0005-0000-0000-0000245F0000}"/>
    <cellStyle name="Normal 6 3 7" xfId="12278" xr:uid="{00000000-0005-0000-0000-0000255F0000}"/>
    <cellStyle name="Normal 6 3 7 2" xfId="12279" xr:uid="{00000000-0005-0000-0000-0000265F0000}"/>
    <cellStyle name="Normal 6 3 7 2 2" xfId="32654" xr:uid="{00000000-0005-0000-0000-0000275F0000}"/>
    <cellStyle name="Normal 6 3 7 3" xfId="12280" xr:uid="{00000000-0005-0000-0000-0000285F0000}"/>
    <cellStyle name="Normal 6 3 7 3 2" xfId="32655" xr:uid="{00000000-0005-0000-0000-0000295F0000}"/>
    <cellStyle name="Normal 6 3 7 4" xfId="12281" xr:uid="{00000000-0005-0000-0000-00002A5F0000}"/>
    <cellStyle name="Normal 6 3 7 4 2" xfId="32656" xr:uid="{00000000-0005-0000-0000-00002B5F0000}"/>
    <cellStyle name="Normal 6 3 7 5" xfId="32653" xr:uid="{00000000-0005-0000-0000-00002C5F0000}"/>
    <cellStyle name="Normal 6 3 8" xfId="12282" xr:uid="{00000000-0005-0000-0000-00002D5F0000}"/>
    <cellStyle name="Normal 6 3 8 2" xfId="12283" xr:uid="{00000000-0005-0000-0000-00002E5F0000}"/>
    <cellStyle name="Normal 6 3 8 2 2" xfId="32658" xr:uid="{00000000-0005-0000-0000-00002F5F0000}"/>
    <cellStyle name="Normal 6 3 8 3" xfId="12284" xr:uid="{00000000-0005-0000-0000-0000305F0000}"/>
    <cellStyle name="Normal 6 3 8 3 2" xfId="32659" xr:uid="{00000000-0005-0000-0000-0000315F0000}"/>
    <cellStyle name="Normal 6 3 8 4" xfId="12285" xr:uid="{00000000-0005-0000-0000-0000325F0000}"/>
    <cellStyle name="Normal 6 3 8 4 2" xfId="32660" xr:uid="{00000000-0005-0000-0000-0000335F0000}"/>
    <cellStyle name="Normal 6 3 8 5" xfId="32657" xr:uid="{00000000-0005-0000-0000-0000345F0000}"/>
    <cellStyle name="Normal 6 3 9" xfId="12286" xr:uid="{00000000-0005-0000-0000-0000355F0000}"/>
    <cellStyle name="Normal 6 3 9 2" xfId="12287" xr:uid="{00000000-0005-0000-0000-0000365F0000}"/>
    <cellStyle name="Normal 6 3 9 2 2" xfId="32662" xr:uid="{00000000-0005-0000-0000-0000375F0000}"/>
    <cellStyle name="Normal 6 3 9 3" xfId="12288" xr:uid="{00000000-0005-0000-0000-0000385F0000}"/>
    <cellStyle name="Normal 6 3 9 3 2" xfId="32663" xr:uid="{00000000-0005-0000-0000-0000395F0000}"/>
    <cellStyle name="Normal 6 3 9 4" xfId="12289" xr:uid="{00000000-0005-0000-0000-00003A5F0000}"/>
    <cellStyle name="Normal 6 3 9 4 2" xfId="32664" xr:uid="{00000000-0005-0000-0000-00003B5F0000}"/>
    <cellStyle name="Normal 6 3 9 5" xfId="32661" xr:uid="{00000000-0005-0000-0000-00003C5F0000}"/>
    <cellStyle name="Normal 6 4" xfId="12290" xr:uid="{00000000-0005-0000-0000-00003D5F0000}"/>
    <cellStyle name="Normal 6 4 2" xfId="32665" xr:uid="{00000000-0005-0000-0000-00003E5F0000}"/>
    <cellStyle name="Normal 6 5" xfId="12291" xr:uid="{00000000-0005-0000-0000-00003F5F0000}"/>
    <cellStyle name="Normal 6 5 2" xfId="32666" xr:uid="{00000000-0005-0000-0000-0000405F0000}"/>
    <cellStyle name="Normal 6 6" xfId="12292" xr:uid="{00000000-0005-0000-0000-0000415F0000}"/>
    <cellStyle name="Normal 6 6 2" xfId="32667" xr:uid="{00000000-0005-0000-0000-0000425F0000}"/>
    <cellStyle name="Normal 6 7" xfId="12293" xr:uid="{00000000-0005-0000-0000-0000435F0000}"/>
    <cellStyle name="Normal 6 7 2" xfId="32668" xr:uid="{00000000-0005-0000-0000-0000445F0000}"/>
    <cellStyle name="Normal 6 8" xfId="12294" xr:uid="{00000000-0005-0000-0000-0000455F0000}"/>
    <cellStyle name="Normal 6 8 2" xfId="32669" xr:uid="{00000000-0005-0000-0000-0000465F0000}"/>
    <cellStyle name="Normal 6 9" xfId="12295" xr:uid="{00000000-0005-0000-0000-0000475F0000}"/>
    <cellStyle name="Normal 6 9 2" xfId="32670" xr:uid="{00000000-0005-0000-0000-0000485F0000}"/>
    <cellStyle name="Normal 7" xfId="12296" xr:uid="{00000000-0005-0000-0000-0000495F0000}"/>
    <cellStyle name="Normal 7 10" xfId="12297" xr:uid="{00000000-0005-0000-0000-00004A5F0000}"/>
    <cellStyle name="Normal 7 10 2" xfId="32671" xr:uid="{00000000-0005-0000-0000-00004B5F0000}"/>
    <cellStyle name="Normal 7 11" xfId="12298" xr:uid="{00000000-0005-0000-0000-00004C5F0000}"/>
    <cellStyle name="Normal 7 11 2" xfId="32672" xr:uid="{00000000-0005-0000-0000-00004D5F0000}"/>
    <cellStyle name="Normal 7 12" xfId="12299" xr:uid="{00000000-0005-0000-0000-00004E5F0000}"/>
    <cellStyle name="Normal 7 12 2" xfId="32673" xr:uid="{00000000-0005-0000-0000-00004F5F0000}"/>
    <cellStyle name="Normal 7 13" xfId="12300" xr:uid="{00000000-0005-0000-0000-0000505F0000}"/>
    <cellStyle name="Normal 7 13 2" xfId="32674" xr:uid="{00000000-0005-0000-0000-0000515F0000}"/>
    <cellStyle name="Normal 7 14" xfId="12301" xr:uid="{00000000-0005-0000-0000-0000525F0000}"/>
    <cellStyle name="Normal 7 14 2" xfId="32675" xr:uid="{00000000-0005-0000-0000-0000535F0000}"/>
    <cellStyle name="Normal 7 15" xfId="12302" xr:uid="{00000000-0005-0000-0000-0000545F0000}"/>
    <cellStyle name="Normal 7 15 2" xfId="32676" xr:uid="{00000000-0005-0000-0000-0000555F0000}"/>
    <cellStyle name="Normal 7 16" xfId="12303" xr:uid="{00000000-0005-0000-0000-0000565F0000}"/>
    <cellStyle name="Normal 7 16 2" xfId="32677" xr:uid="{00000000-0005-0000-0000-0000575F0000}"/>
    <cellStyle name="Normal 7 17" xfId="12304" xr:uid="{00000000-0005-0000-0000-0000585F0000}"/>
    <cellStyle name="Normal 7 17 2" xfId="32678" xr:uid="{00000000-0005-0000-0000-0000595F0000}"/>
    <cellStyle name="Normal 7 18" xfId="12305" xr:uid="{00000000-0005-0000-0000-00005A5F0000}"/>
    <cellStyle name="Normal 7 18 2" xfId="32679" xr:uid="{00000000-0005-0000-0000-00005B5F0000}"/>
    <cellStyle name="Normal 7 19" xfId="20573" xr:uid="{00000000-0005-0000-0000-00005C5F0000}"/>
    <cellStyle name="Normal 7 2" xfId="12306" xr:uid="{00000000-0005-0000-0000-00005D5F0000}"/>
    <cellStyle name="Normal 7 2 10" xfId="12307" xr:uid="{00000000-0005-0000-0000-00005E5F0000}"/>
    <cellStyle name="Normal 7 2 10 2" xfId="12308" xr:uid="{00000000-0005-0000-0000-00005F5F0000}"/>
    <cellStyle name="Normal 7 2 10 2 2" xfId="32681" xr:uid="{00000000-0005-0000-0000-0000605F0000}"/>
    <cellStyle name="Normal 7 2 10 3" xfId="12309" xr:uid="{00000000-0005-0000-0000-0000615F0000}"/>
    <cellStyle name="Normal 7 2 10 3 2" xfId="32682" xr:uid="{00000000-0005-0000-0000-0000625F0000}"/>
    <cellStyle name="Normal 7 2 10 4" xfId="12310" xr:uid="{00000000-0005-0000-0000-0000635F0000}"/>
    <cellStyle name="Normal 7 2 10 4 2" xfId="32683" xr:uid="{00000000-0005-0000-0000-0000645F0000}"/>
    <cellStyle name="Normal 7 2 10 5" xfId="32680" xr:uid="{00000000-0005-0000-0000-0000655F0000}"/>
    <cellStyle name="Normal 7 2 11" xfId="12311" xr:uid="{00000000-0005-0000-0000-0000665F0000}"/>
    <cellStyle name="Normal 7 2 11 2" xfId="12312" xr:uid="{00000000-0005-0000-0000-0000675F0000}"/>
    <cellStyle name="Normal 7 2 11 2 2" xfId="32685" xr:uid="{00000000-0005-0000-0000-0000685F0000}"/>
    <cellStyle name="Normal 7 2 11 3" xfId="12313" xr:uid="{00000000-0005-0000-0000-0000695F0000}"/>
    <cellStyle name="Normal 7 2 11 3 2" xfId="32686" xr:uid="{00000000-0005-0000-0000-00006A5F0000}"/>
    <cellStyle name="Normal 7 2 11 4" xfId="12314" xr:uid="{00000000-0005-0000-0000-00006B5F0000}"/>
    <cellStyle name="Normal 7 2 11 4 2" xfId="32687" xr:uid="{00000000-0005-0000-0000-00006C5F0000}"/>
    <cellStyle name="Normal 7 2 11 5" xfId="32684" xr:uid="{00000000-0005-0000-0000-00006D5F0000}"/>
    <cellStyle name="Normal 7 2 12" xfId="12315" xr:uid="{00000000-0005-0000-0000-00006E5F0000}"/>
    <cellStyle name="Normal 7 2 12 2" xfId="12316" xr:uid="{00000000-0005-0000-0000-00006F5F0000}"/>
    <cellStyle name="Normal 7 2 12 2 2" xfId="32689" xr:uid="{00000000-0005-0000-0000-0000705F0000}"/>
    <cellStyle name="Normal 7 2 12 3" xfId="12317" xr:uid="{00000000-0005-0000-0000-0000715F0000}"/>
    <cellStyle name="Normal 7 2 12 3 2" xfId="32690" xr:uid="{00000000-0005-0000-0000-0000725F0000}"/>
    <cellStyle name="Normal 7 2 12 4" xfId="12318" xr:uid="{00000000-0005-0000-0000-0000735F0000}"/>
    <cellStyle name="Normal 7 2 12 4 2" xfId="32691" xr:uid="{00000000-0005-0000-0000-0000745F0000}"/>
    <cellStyle name="Normal 7 2 12 5" xfId="32688" xr:uid="{00000000-0005-0000-0000-0000755F0000}"/>
    <cellStyle name="Normal 7 2 13" xfId="12319" xr:uid="{00000000-0005-0000-0000-0000765F0000}"/>
    <cellStyle name="Normal 7 2 13 2" xfId="12320" xr:uid="{00000000-0005-0000-0000-0000775F0000}"/>
    <cellStyle name="Normal 7 2 13 2 2" xfId="32693" xr:uid="{00000000-0005-0000-0000-0000785F0000}"/>
    <cellStyle name="Normal 7 2 13 3" xfId="12321" xr:uid="{00000000-0005-0000-0000-0000795F0000}"/>
    <cellStyle name="Normal 7 2 13 3 2" xfId="32694" xr:uid="{00000000-0005-0000-0000-00007A5F0000}"/>
    <cellStyle name="Normal 7 2 13 4" xfId="12322" xr:uid="{00000000-0005-0000-0000-00007B5F0000}"/>
    <cellStyle name="Normal 7 2 13 4 2" xfId="32695" xr:uid="{00000000-0005-0000-0000-00007C5F0000}"/>
    <cellStyle name="Normal 7 2 13 5" xfId="32692" xr:uid="{00000000-0005-0000-0000-00007D5F0000}"/>
    <cellStyle name="Normal 7 2 14" xfId="12323" xr:uid="{00000000-0005-0000-0000-00007E5F0000}"/>
    <cellStyle name="Normal 7 2 14 2" xfId="12324" xr:uid="{00000000-0005-0000-0000-00007F5F0000}"/>
    <cellStyle name="Normal 7 2 14 2 2" xfId="32697" xr:uid="{00000000-0005-0000-0000-0000805F0000}"/>
    <cellStyle name="Normal 7 2 14 3" xfId="12325" xr:uid="{00000000-0005-0000-0000-0000815F0000}"/>
    <cellStyle name="Normal 7 2 14 3 2" xfId="32698" xr:uid="{00000000-0005-0000-0000-0000825F0000}"/>
    <cellStyle name="Normal 7 2 14 4" xfId="12326" xr:uid="{00000000-0005-0000-0000-0000835F0000}"/>
    <cellStyle name="Normal 7 2 14 4 2" xfId="32699" xr:uid="{00000000-0005-0000-0000-0000845F0000}"/>
    <cellStyle name="Normal 7 2 14 5" xfId="32696" xr:uid="{00000000-0005-0000-0000-0000855F0000}"/>
    <cellStyle name="Normal 7 2 15" xfId="12327" xr:uid="{00000000-0005-0000-0000-0000865F0000}"/>
    <cellStyle name="Normal 7 2 15 2" xfId="12328" xr:uid="{00000000-0005-0000-0000-0000875F0000}"/>
    <cellStyle name="Normal 7 2 15 2 2" xfId="32701" xr:uid="{00000000-0005-0000-0000-0000885F0000}"/>
    <cellStyle name="Normal 7 2 15 3" xfId="12329" xr:uid="{00000000-0005-0000-0000-0000895F0000}"/>
    <cellStyle name="Normal 7 2 15 3 2" xfId="32702" xr:uid="{00000000-0005-0000-0000-00008A5F0000}"/>
    <cellStyle name="Normal 7 2 15 4" xfId="12330" xr:uid="{00000000-0005-0000-0000-00008B5F0000}"/>
    <cellStyle name="Normal 7 2 15 4 2" xfId="32703" xr:uid="{00000000-0005-0000-0000-00008C5F0000}"/>
    <cellStyle name="Normal 7 2 15 5" xfId="32700" xr:uid="{00000000-0005-0000-0000-00008D5F0000}"/>
    <cellStyle name="Normal 7 2 16" xfId="12331" xr:uid="{00000000-0005-0000-0000-00008E5F0000}"/>
    <cellStyle name="Normal 7 2 16 2" xfId="12332" xr:uid="{00000000-0005-0000-0000-00008F5F0000}"/>
    <cellStyle name="Normal 7 2 16 2 2" xfId="32705" xr:uid="{00000000-0005-0000-0000-0000905F0000}"/>
    <cellStyle name="Normal 7 2 16 3" xfId="12333" xr:uid="{00000000-0005-0000-0000-0000915F0000}"/>
    <cellStyle name="Normal 7 2 16 3 2" xfId="32706" xr:uid="{00000000-0005-0000-0000-0000925F0000}"/>
    <cellStyle name="Normal 7 2 16 4" xfId="12334" xr:uid="{00000000-0005-0000-0000-0000935F0000}"/>
    <cellStyle name="Normal 7 2 16 4 2" xfId="32707" xr:uid="{00000000-0005-0000-0000-0000945F0000}"/>
    <cellStyle name="Normal 7 2 16 5" xfId="32704" xr:uid="{00000000-0005-0000-0000-0000955F0000}"/>
    <cellStyle name="Normal 7 2 17" xfId="12335" xr:uid="{00000000-0005-0000-0000-0000965F0000}"/>
    <cellStyle name="Normal 7 2 17 2" xfId="32708" xr:uid="{00000000-0005-0000-0000-0000975F0000}"/>
    <cellStyle name="Normal 7 2 18" xfId="20574" xr:uid="{00000000-0005-0000-0000-0000985F0000}"/>
    <cellStyle name="Normal 7 2 2" xfId="12336" xr:uid="{00000000-0005-0000-0000-0000995F0000}"/>
    <cellStyle name="Normal 7 2 2 2" xfId="12337" xr:uid="{00000000-0005-0000-0000-00009A5F0000}"/>
    <cellStyle name="Normal 7 2 2 2 2" xfId="32710" xr:uid="{00000000-0005-0000-0000-00009B5F0000}"/>
    <cellStyle name="Normal 7 2 2 3" xfId="12338" xr:uid="{00000000-0005-0000-0000-00009C5F0000}"/>
    <cellStyle name="Normal 7 2 2 3 2" xfId="32711" xr:uid="{00000000-0005-0000-0000-00009D5F0000}"/>
    <cellStyle name="Normal 7 2 2 4" xfId="12339" xr:uid="{00000000-0005-0000-0000-00009E5F0000}"/>
    <cellStyle name="Normal 7 2 2 4 2" xfId="32712" xr:uid="{00000000-0005-0000-0000-00009F5F0000}"/>
    <cellStyle name="Normal 7 2 2 5" xfId="32709" xr:uid="{00000000-0005-0000-0000-0000A05F0000}"/>
    <cellStyle name="Normal 7 2 3" xfId="12340" xr:uid="{00000000-0005-0000-0000-0000A15F0000}"/>
    <cellStyle name="Normal 7 2 3 2" xfId="12341" xr:uid="{00000000-0005-0000-0000-0000A25F0000}"/>
    <cellStyle name="Normal 7 2 3 2 2" xfId="32714" xr:uid="{00000000-0005-0000-0000-0000A35F0000}"/>
    <cellStyle name="Normal 7 2 3 3" xfId="12342" xr:uid="{00000000-0005-0000-0000-0000A45F0000}"/>
    <cellStyle name="Normal 7 2 3 3 2" xfId="32715" xr:uid="{00000000-0005-0000-0000-0000A55F0000}"/>
    <cellStyle name="Normal 7 2 3 4" xfId="12343" xr:uid="{00000000-0005-0000-0000-0000A65F0000}"/>
    <cellStyle name="Normal 7 2 3 4 2" xfId="32716" xr:uid="{00000000-0005-0000-0000-0000A75F0000}"/>
    <cellStyle name="Normal 7 2 3 5" xfId="32713" xr:uid="{00000000-0005-0000-0000-0000A85F0000}"/>
    <cellStyle name="Normal 7 2 4" xfId="12344" xr:uid="{00000000-0005-0000-0000-0000A95F0000}"/>
    <cellStyle name="Normal 7 2 4 2" xfId="12345" xr:uid="{00000000-0005-0000-0000-0000AA5F0000}"/>
    <cellStyle name="Normal 7 2 4 2 2" xfId="32718" xr:uid="{00000000-0005-0000-0000-0000AB5F0000}"/>
    <cellStyle name="Normal 7 2 4 3" xfId="12346" xr:uid="{00000000-0005-0000-0000-0000AC5F0000}"/>
    <cellStyle name="Normal 7 2 4 3 2" xfId="32719" xr:uid="{00000000-0005-0000-0000-0000AD5F0000}"/>
    <cellStyle name="Normal 7 2 4 4" xfId="12347" xr:uid="{00000000-0005-0000-0000-0000AE5F0000}"/>
    <cellStyle name="Normal 7 2 4 4 2" xfId="32720" xr:uid="{00000000-0005-0000-0000-0000AF5F0000}"/>
    <cellStyle name="Normal 7 2 4 5" xfId="32717" xr:uid="{00000000-0005-0000-0000-0000B05F0000}"/>
    <cellStyle name="Normal 7 2 5" xfId="12348" xr:uid="{00000000-0005-0000-0000-0000B15F0000}"/>
    <cellStyle name="Normal 7 2 5 2" xfId="12349" xr:uid="{00000000-0005-0000-0000-0000B25F0000}"/>
    <cellStyle name="Normal 7 2 5 2 2" xfId="32722" xr:uid="{00000000-0005-0000-0000-0000B35F0000}"/>
    <cellStyle name="Normal 7 2 5 3" xfId="12350" xr:uid="{00000000-0005-0000-0000-0000B45F0000}"/>
    <cellStyle name="Normal 7 2 5 3 2" xfId="32723" xr:uid="{00000000-0005-0000-0000-0000B55F0000}"/>
    <cellStyle name="Normal 7 2 5 4" xfId="12351" xr:uid="{00000000-0005-0000-0000-0000B65F0000}"/>
    <cellStyle name="Normal 7 2 5 4 2" xfId="32724" xr:uid="{00000000-0005-0000-0000-0000B75F0000}"/>
    <cellStyle name="Normal 7 2 5 5" xfId="32721" xr:uid="{00000000-0005-0000-0000-0000B85F0000}"/>
    <cellStyle name="Normal 7 2 6" xfId="12352" xr:uid="{00000000-0005-0000-0000-0000B95F0000}"/>
    <cellStyle name="Normal 7 2 6 2" xfId="12353" xr:uid="{00000000-0005-0000-0000-0000BA5F0000}"/>
    <cellStyle name="Normal 7 2 6 2 2" xfId="32726" xr:uid="{00000000-0005-0000-0000-0000BB5F0000}"/>
    <cellStyle name="Normal 7 2 6 3" xfId="12354" xr:uid="{00000000-0005-0000-0000-0000BC5F0000}"/>
    <cellStyle name="Normal 7 2 6 3 2" xfId="32727" xr:uid="{00000000-0005-0000-0000-0000BD5F0000}"/>
    <cellStyle name="Normal 7 2 6 4" xfId="12355" xr:uid="{00000000-0005-0000-0000-0000BE5F0000}"/>
    <cellStyle name="Normal 7 2 6 4 2" xfId="32728" xr:uid="{00000000-0005-0000-0000-0000BF5F0000}"/>
    <cellStyle name="Normal 7 2 6 5" xfId="32725" xr:uid="{00000000-0005-0000-0000-0000C05F0000}"/>
    <cellStyle name="Normal 7 2 7" xfId="12356" xr:uid="{00000000-0005-0000-0000-0000C15F0000}"/>
    <cellStyle name="Normal 7 2 7 2" xfId="12357" xr:uid="{00000000-0005-0000-0000-0000C25F0000}"/>
    <cellStyle name="Normal 7 2 7 2 2" xfId="32730" xr:uid="{00000000-0005-0000-0000-0000C35F0000}"/>
    <cellStyle name="Normal 7 2 7 3" xfId="12358" xr:uid="{00000000-0005-0000-0000-0000C45F0000}"/>
    <cellStyle name="Normal 7 2 7 3 2" xfId="32731" xr:uid="{00000000-0005-0000-0000-0000C55F0000}"/>
    <cellStyle name="Normal 7 2 7 4" xfId="12359" xr:uid="{00000000-0005-0000-0000-0000C65F0000}"/>
    <cellStyle name="Normal 7 2 7 4 2" xfId="32732" xr:uid="{00000000-0005-0000-0000-0000C75F0000}"/>
    <cellStyle name="Normal 7 2 7 5" xfId="32729" xr:uid="{00000000-0005-0000-0000-0000C85F0000}"/>
    <cellStyle name="Normal 7 2 8" xfId="12360" xr:uid="{00000000-0005-0000-0000-0000C95F0000}"/>
    <cellStyle name="Normal 7 2 8 2" xfId="12361" xr:uid="{00000000-0005-0000-0000-0000CA5F0000}"/>
    <cellStyle name="Normal 7 2 8 2 2" xfId="32734" xr:uid="{00000000-0005-0000-0000-0000CB5F0000}"/>
    <cellStyle name="Normal 7 2 8 3" xfId="12362" xr:uid="{00000000-0005-0000-0000-0000CC5F0000}"/>
    <cellStyle name="Normal 7 2 8 3 2" xfId="32735" xr:uid="{00000000-0005-0000-0000-0000CD5F0000}"/>
    <cellStyle name="Normal 7 2 8 4" xfId="12363" xr:uid="{00000000-0005-0000-0000-0000CE5F0000}"/>
    <cellStyle name="Normal 7 2 8 4 2" xfId="32736" xr:uid="{00000000-0005-0000-0000-0000CF5F0000}"/>
    <cellStyle name="Normal 7 2 8 5" xfId="32733" xr:uid="{00000000-0005-0000-0000-0000D05F0000}"/>
    <cellStyle name="Normal 7 2 9" xfId="12364" xr:uid="{00000000-0005-0000-0000-0000D15F0000}"/>
    <cellStyle name="Normal 7 2 9 2" xfId="12365" xr:uid="{00000000-0005-0000-0000-0000D25F0000}"/>
    <cellStyle name="Normal 7 2 9 2 2" xfId="32738" xr:uid="{00000000-0005-0000-0000-0000D35F0000}"/>
    <cellStyle name="Normal 7 2 9 3" xfId="12366" xr:uid="{00000000-0005-0000-0000-0000D45F0000}"/>
    <cellStyle name="Normal 7 2 9 3 2" xfId="32739" xr:uid="{00000000-0005-0000-0000-0000D55F0000}"/>
    <cellStyle name="Normal 7 2 9 4" xfId="12367" xr:uid="{00000000-0005-0000-0000-0000D65F0000}"/>
    <cellStyle name="Normal 7 2 9 4 2" xfId="32740" xr:uid="{00000000-0005-0000-0000-0000D75F0000}"/>
    <cellStyle name="Normal 7 2 9 5" xfId="32737" xr:uid="{00000000-0005-0000-0000-0000D85F0000}"/>
    <cellStyle name="Normal 7 3" xfId="12368" xr:uid="{00000000-0005-0000-0000-0000D95F0000}"/>
    <cellStyle name="Normal 7 3 2" xfId="32741" xr:uid="{00000000-0005-0000-0000-0000DA5F0000}"/>
    <cellStyle name="Normal 7 4" xfId="12369" xr:uid="{00000000-0005-0000-0000-0000DB5F0000}"/>
    <cellStyle name="Normal 7 4 2" xfId="32742" xr:uid="{00000000-0005-0000-0000-0000DC5F0000}"/>
    <cellStyle name="Normal 7 5" xfId="12370" xr:uid="{00000000-0005-0000-0000-0000DD5F0000}"/>
    <cellStyle name="Normal 7 5 2" xfId="32743" xr:uid="{00000000-0005-0000-0000-0000DE5F0000}"/>
    <cellStyle name="Normal 7 6" xfId="12371" xr:uid="{00000000-0005-0000-0000-0000DF5F0000}"/>
    <cellStyle name="Normal 7 6 2" xfId="32744" xr:uid="{00000000-0005-0000-0000-0000E05F0000}"/>
    <cellStyle name="Normal 7 7" xfId="12372" xr:uid="{00000000-0005-0000-0000-0000E15F0000}"/>
    <cellStyle name="Normal 7 7 2" xfId="32745" xr:uid="{00000000-0005-0000-0000-0000E25F0000}"/>
    <cellStyle name="Normal 7 8" xfId="12373" xr:uid="{00000000-0005-0000-0000-0000E35F0000}"/>
    <cellStyle name="Normal 7 8 2" xfId="32746" xr:uid="{00000000-0005-0000-0000-0000E45F0000}"/>
    <cellStyle name="Normal 7 9" xfId="12374" xr:uid="{00000000-0005-0000-0000-0000E55F0000}"/>
    <cellStyle name="Normal 7 9 2" xfId="32747" xr:uid="{00000000-0005-0000-0000-0000E65F0000}"/>
    <cellStyle name="Normal 8" xfId="12375" xr:uid="{00000000-0005-0000-0000-0000E75F0000}"/>
    <cellStyle name="Normal 8 10" xfId="12376" xr:uid="{00000000-0005-0000-0000-0000E85F0000}"/>
    <cellStyle name="Normal 8 10 2" xfId="12377" xr:uid="{00000000-0005-0000-0000-0000E95F0000}"/>
    <cellStyle name="Normal 8 10 2 2" xfId="32749" xr:uid="{00000000-0005-0000-0000-0000EA5F0000}"/>
    <cellStyle name="Normal 8 10 3" xfId="12378" xr:uid="{00000000-0005-0000-0000-0000EB5F0000}"/>
    <cellStyle name="Normal 8 10 3 2" xfId="32750" xr:uid="{00000000-0005-0000-0000-0000EC5F0000}"/>
    <cellStyle name="Normal 8 10 4" xfId="12379" xr:uid="{00000000-0005-0000-0000-0000ED5F0000}"/>
    <cellStyle name="Normal 8 10 4 2" xfId="32751" xr:uid="{00000000-0005-0000-0000-0000EE5F0000}"/>
    <cellStyle name="Normal 8 10 5" xfId="12380" xr:uid="{00000000-0005-0000-0000-0000EF5F0000}"/>
    <cellStyle name="Normal 8 10 5 2" xfId="32752" xr:uid="{00000000-0005-0000-0000-0000F05F0000}"/>
    <cellStyle name="Normal 8 10 6" xfId="32748" xr:uid="{00000000-0005-0000-0000-0000F15F0000}"/>
    <cellStyle name="Normal 8 11" xfId="12381" xr:uid="{00000000-0005-0000-0000-0000F25F0000}"/>
    <cellStyle name="Normal 8 11 2" xfId="12382" xr:uid="{00000000-0005-0000-0000-0000F35F0000}"/>
    <cellStyle name="Normal 8 11 2 2" xfId="32754" xr:uid="{00000000-0005-0000-0000-0000F45F0000}"/>
    <cellStyle name="Normal 8 11 3" xfId="12383" xr:uid="{00000000-0005-0000-0000-0000F55F0000}"/>
    <cellStyle name="Normal 8 11 3 2" xfId="32755" xr:uid="{00000000-0005-0000-0000-0000F65F0000}"/>
    <cellStyle name="Normal 8 11 4" xfId="12384" xr:uid="{00000000-0005-0000-0000-0000F75F0000}"/>
    <cellStyle name="Normal 8 11 4 2" xfId="32756" xr:uid="{00000000-0005-0000-0000-0000F85F0000}"/>
    <cellStyle name="Normal 8 11 5" xfId="12385" xr:uid="{00000000-0005-0000-0000-0000F95F0000}"/>
    <cellStyle name="Normal 8 11 5 2" xfId="32757" xr:uid="{00000000-0005-0000-0000-0000FA5F0000}"/>
    <cellStyle name="Normal 8 11 6" xfId="32753" xr:uid="{00000000-0005-0000-0000-0000FB5F0000}"/>
    <cellStyle name="Normal 8 12" xfId="12386" xr:uid="{00000000-0005-0000-0000-0000FC5F0000}"/>
    <cellStyle name="Normal 8 12 2" xfId="12387" xr:uid="{00000000-0005-0000-0000-0000FD5F0000}"/>
    <cellStyle name="Normal 8 12 2 2" xfId="32759" xr:uid="{00000000-0005-0000-0000-0000FE5F0000}"/>
    <cellStyle name="Normal 8 12 3" xfId="12388" xr:uid="{00000000-0005-0000-0000-0000FF5F0000}"/>
    <cellStyle name="Normal 8 12 3 2" xfId="32760" xr:uid="{00000000-0005-0000-0000-000000600000}"/>
    <cellStyle name="Normal 8 12 4" xfId="12389" xr:uid="{00000000-0005-0000-0000-000001600000}"/>
    <cellStyle name="Normal 8 12 4 2" xfId="32761" xr:uid="{00000000-0005-0000-0000-000002600000}"/>
    <cellStyle name="Normal 8 12 5" xfId="12390" xr:uid="{00000000-0005-0000-0000-000003600000}"/>
    <cellStyle name="Normal 8 12 5 2" xfId="32762" xr:uid="{00000000-0005-0000-0000-000004600000}"/>
    <cellStyle name="Normal 8 12 6" xfId="32758" xr:uid="{00000000-0005-0000-0000-000005600000}"/>
    <cellStyle name="Normal 8 13" xfId="12391" xr:uid="{00000000-0005-0000-0000-000006600000}"/>
    <cellStyle name="Normal 8 13 2" xfId="12392" xr:uid="{00000000-0005-0000-0000-000007600000}"/>
    <cellStyle name="Normal 8 13 2 2" xfId="32764" xr:uid="{00000000-0005-0000-0000-000008600000}"/>
    <cellStyle name="Normal 8 13 3" xfId="12393" xr:uid="{00000000-0005-0000-0000-000009600000}"/>
    <cellStyle name="Normal 8 13 3 2" xfId="32765" xr:uid="{00000000-0005-0000-0000-00000A600000}"/>
    <cellStyle name="Normal 8 13 4" xfId="12394" xr:uid="{00000000-0005-0000-0000-00000B600000}"/>
    <cellStyle name="Normal 8 13 4 2" xfId="32766" xr:uid="{00000000-0005-0000-0000-00000C600000}"/>
    <cellStyle name="Normal 8 13 5" xfId="12395" xr:uid="{00000000-0005-0000-0000-00000D600000}"/>
    <cellStyle name="Normal 8 13 5 2" xfId="32767" xr:uid="{00000000-0005-0000-0000-00000E600000}"/>
    <cellStyle name="Normal 8 13 6" xfId="32763" xr:uid="{00000000-0005-0000-0000-00000F600000}"/>
    <cellStyle name="Normal 8 14" xfId="12396" xr:uid="{00000000-0005-0000-0000-000010600000}"/>
    <cellStyle name="Normal 8 14 2" xfId="12397" xr:uid="{00000000-0005-0000-0000-000011600000}"/>
    <cellStyle name="Normal 8 14 2 2" xfId="32769" xr:uid="{00000000-0005-0000-0000-000012600000}"/>
    <cellStyle name="Normal 8 14 3" xfId="12398" xr:uid="{00000000-0005-0000-0000-000013600000}"/>
    <cellStyle name="Normal 8 14 3 2" xfId="32770" xr:uid="{00000000-0005-0000-0000-000014600000}"/>
    <cellStyle name="Normal 8 14 4" xfId="12399" xr:uid="{00000000-0005-0000-0000-000015600000}"/>
    <cellStyle name="Normal 8 14 4 2" xfId="32771" xr:uid="{00000000-0005-0000-0000-000016600000}"/>
    <cellStyle name="Normal 8 14 5" xfId="12400" xr:uid="{00000000-0005-0000-0000-000017600000}"/>
    <cellStyle name="Normal 8 14 5 2" xfId="32772" xr:uid="{00000000-0005-0000-0000-000018600000}"/>
    <cellStyle name="Normal 8 14 6" xfId="32768" xr:uid="{00000000-0005-0000-0000-000019600000}"/>
    <cellStyle name="Normal 8 15" xfId="12401" xr:uid="{00000000-0005-0000-0000-00001A600000}"/>
    <cellStyle name="Normal 8 15 2" xfId="12402" xr:uid="{00000000-0005-0000-0000-00001B600000}"/>
    <cellStyle name="Normal 8 15 2 2" xfId="32774" xr:uid="{00000000-0005-0000-0000-00001C600000}"/>
    <cellStyle name="Normal 8 15 3" xfId="12403" xr:uid="{00000000-0005-0000-0000-00001D600000}"/>
    <cellStyle name="Normal 8 15 3 2" xfId="32775" xr:uid="{00000000-0005-0000-0000-00001E600000}"/>
    <cellStyle name="Normal 8 15 4" xfId="12404" xr:uid="{00000000-0005-0000-0000-00001F600000}"/>
    <cellStyle name="Normal 8 15 4 2" xfId="32776" xr:uid="{00000000-0005-0000-0000-000020600000}"/>
    <cellStyle name="Normal 8 15 5" xfId="12405" xr:uid="{00000000-0005-0000-0000-000021600000}"/>
    <cellStyle name="Normal 8 15 5 2" xfId="32777" xr:uid="{00000000-0005-0000-0000-000022600000}"/>
    <cellStyle name="Normal 8 15 6" xfId="32773" xr:uid="{00000000-0005-0000-0000-000023600000}"/>
    <cellStyle name="Normal 8 16" xfId="12406" xr:uid="{00000000-0005-0000-0000-000024600000}"/>
    <cellStyle name="Normal 8 16 2" xfId="12407" xr:uid="{00000000-0005-0000-0000-000025600000}"/>
    <cellStyle name="Normal 8 16 2 2" xfId="32779" xr:uid="{00000000-0005-0000-0000-000026600000}"/>
    <cellStyle name="Normal 8 16 3" xfId="12408" xr:uid="{00000000-0005-0000-0000-000027600000}"/>
    <cellStyle name="Normal 8 16 3 2" xfId="32780" xr:uid="{00000000-0005-0000-0000-000028600000}"/>
    <cellStyle name="Normal 8 16 4" xfId="12409" xr:uid="{00000000-0005-0000-0000-000029600000}"/>
    <cellStyle name="Normal 8 16 4 2" xfId="32781" xr:uid="{00000000-0005-0000-0000-00002A600000}"/>
    <cellStyle name="Normal 8 16 5" xfId="12410" xr:uid="{00000000-0005-0000-0000-00002B600000}"/>
    <cellStyle name="Normal 8 16 5 2" xfId="32782" xr:uid="{00000000-0005-0000-0000-00002C600000}"/>
    <cellStyle name="Normal 8 16 6" xfId="32778" xr:uid="{00000000-0005-0000-0000-00002D600000}"/>
    <cellStyle name="Normal 8 17" xfId="12411" xr:uid="{00000000-0005-0000-0000-00002E600000}"/>
    <cellStyle name="Normal 8 17 2" xfId="12412" xr:uid="{00000000-0005-0000-0000-00002F600000}"/>
    <cellStyle name="Normal 8 17 2 2" xfId="32784" xr:uid="{00000000-0005-0000-0000-000030600000}"/>
    <cellStyle name="Normal 8 17 3" xfId="12413" xr:uid="{00000000-0005-0000-0000-000031600000}"/>
    <cellStyle name="Normal 8 17 3 2" xfId="32785" xr:uid="{00000000-0005-0000-0000-000032600000}"/>
    <cellStyle name="Normal 8 17 4" xfId="12414" xr:uid="{00000000-0005-0000-0000-000033600000}"/>
    <cellStyle name="Normal 8 17 4 2" xfId="32786" xr:uid="{00000000-0005-0000-0000-000034600000}"/>
    <cellStyle name="Normal 8 17 5" xfId="12415" xr:uid="{00000000-0005-0000-0000-000035600000}"/>
    <cellStyle name="Normal 8 17 5 2" xfId="32787" xr:uid="{00000000-0005-0000-0000-000036600000}"/>
    <cellStyle name="Normal 8 17 6" xfId="32783" xr:uid="{00000000-0005-0000-0000-000037600000}"/>
    <cellStyle name="Normal 8 18" xfId="12416" xr:uid="{00000000-0005-0000-0000-000038600000}"/>
    <cellStyle name="Normal 8 18 2" xfId="12417" xr:uid="{00000000-0005-0000-0000-000039600000}"/>
    <cellStyle name="Normal 8 18 2 2" xfId="32789" xr:uid="{00000000-0005-0000-0000-00003A600000}"/>
    <cellStyle name="Normal 8 18 3" xfId="12418" xr:uid="{00000000-0005-0000-0000-00003B600000}"/>
    <cellStyle name="Normal 8 18 3 2" xfId="32790" xr:uid="{00000000-0005-0000-0000-00003C600000}"/>
    <cellStyle name="Normal 8 18 4" xfId="12419" xr:uid="{00000000-0005-0000-0000-00003D600000}"/>
    <cellStyle name="Normal 8 18 4 2" xfId="32791" xr:uid="{00000000-0005-0000-0000-00003E600000}"/>
    <cellStyle name="Normal 8 18 5" xfId="12420" xr:uid="{00000000-0005-0000-0000-00003F600000}"/>
    <cellStyle name="Normal 8 18 5 2" xfId="32792" xr:uid="{00000000-0005-0000-0000-000040600000}"/>
    <cellStyle name="Normal 8 18 6" xfId="32788" xr:uid="{00000000-0005-0000-0000-000041600000}"/>
    <cellStyle name="Normal 8 19" xfId="12421" xr:uid="{00000000-0005-0000-0000-000042600000}"/>
    <cellStyle name="Normal 8 19 2" xfId="12422" xr:uid="{00000000-0005-0000-0000-000043600000}"/>
    <cellStyle name="Normal 8 19 2 2" xfId="32794" xr:uid="{00000000-0005-0000-0000-000044600000}"/>
    <cellStyle name="Normal 8 19 3" xfId="12423" xr:uid="{00000000-0005-0000-0000-000045600000}"/>
    <cellStyle name="Normal 8 19 3 2" xfId="32795" xr:uid="{00000000-0005-0000-0000-000046600000}"/>
    <cellStyle name="Normal 8 19 4" xfId="12424" xr:uid="{00000000-0005-0000-0000-000047600000}"/>
    <cellStyle name="Normal 8 19 4 2" xfId="32796" xr:uid="{00000000-0005-0000-0000-000048600000}"/>
    <cellStyle name="Normal 8 19 5" xfId="32793" xr:uid="{00000000-0005-0000-0000-000049600000}"/>
    <cellStyle name="Normal 8 2" xfId="12425" xr:uid="{00000000-0005-0000-0000-00004A600000}"/>
    <cellStyle name="Normal 8 2 2" xfId="12426" xr:uid="{00000000-0005-0000-0000-00004B600000}"/>
    <cellStyle name="Normal 8 2 2 2" xfId="12427" xr:uid="{00000000-0005-0000-0000-00004C600000}"/>
    <cellStyle name="Normal 8 2 2 2 2" xfId="32798" xr:uid="{00000000-0005-0000-0000-00004D600000}"/>
    <cellStyle name="Normal 8 2 2 3" xfId="12428" xr:uid="{00000000-0005-0000-0000-00004E600000}"/>
    <cellStyle name="Normal 8 2 2 3 2" xfId="32799" xr:uid="{00000000-0005-0000-0000-00004F600000}"/>
    <cellStyle name="Normal 8 2 2 4" xfId="12429" xr:uid="{00000000-0005-0000-0000-000050600000}"/>
    <cellStyle name="Normal 8 2 2 4 2" xfId="32800" xr:uid="{00000000-0005-0000-0000-000051600000}"/>
    <cellStyle name="Normal 8 2 2 5" xfId="32797" xr:uid="{00000000-0005-0000-0000-000052600000}"/>
    <cellStyle name="Normal 8 2 3" xfId="12430" xr:uid="{00000000-0005-0000-0000-000053600000}"/>
    <cellStyle name="Normal 8 2 3 2" xfId="12431" xr:uid="{00000000-0005-0000-0000-000054600000}"/>
    <cellStyle name="Normal 8 2 3 2 2" xfId="32802" xr:uid="{00000000-0005-0000-0000-000055600000}"/>
    <cellStyle name="Normal 8 2 3 3" xfId="32801" xr:uid="{00000000-0005-0000-0000-000056600000}"/>
    <cellStyle name="Normal 8 2 4" xfId="12432" xr:uid="{00000000-0005-0000-0000-000057600000}"/>
    <cellStyle name="Normal 8 2 4 2" xfId="12433" xr:uid="{00000000-0005-0000-0000-000058600000}"/>
    <cellStyle name="Normal 8 2 4 2 2" xfId="32804" xr:uid="{00000000-0005-0000-0000-000059600000}"/>
    <cellStyle name="Normal 8 2 4 3" xfId="32803" xr:uid="{00000000-0005-0000-0000-00005A600000}"/>
    <cellStyle name="Normal 8 2 5" xfId="12434" xr:uid="{00000000-0005-0000-0000-00005B600000}"/>
    <cellStyle name="Normal 8 2 5 2" xfId="32805" xr:uid="{00000000-0005-0000-0000-00005C600000}"/>
    <cellStyle name="Normal 8 2 6" xfId="12435" xr:uid="{00000000-0005-0000-0000-00005D600000}"/>
    <cellStyle name="Normal 8 2 6 2" xfId="32806" xr:uid="{00000000-0005-0000-0000-00005E600000}"/>
    <cellStyle name="Normal 8 2 7" xfId="12436" xr:uid="{00000000-0005-0000-0000-00005F600000}"/>
    <cellStyle name="Normal 8 2 7 2" xfId="32807" xr:uid="{00000000-0005-0000-0000-000060600000}"/>
    <cellStyle name="Normal 8 2 8" xfId="20576" xr:uid="{00000000-0005-0000-0000-000061600000}"/>
    <cellStyle name="Normal 8 20" xfId="12437" xr:uid="{00000000-0005-0000-0000-000062600000}"/>
    <cellStyle name="Normal 8 20 2" xfId="12438" xr:uid="{00000000-0005-0000-0000-000063600000}"/>
    <cellStyle name="Normal 8 20 2 2" xfId="32809" xr:uid="{00000000-0005-0000-0000-000064600000}"/>
    <cellStyle name="Normal 8 20 3" xfId="12439" xr:uid="{00000000-0005-0000-0000-000065600000}"/>
    <cellStyle name="Normal 8 20 3 2" xfId="32810" xr:uid="{00000000-0005-0000-0000-000066600000}"/>
    <cellStyle name="Normal 8 20 4" xfId="12440" xr:uid="{00000000-0005-0000-0000-000067600000}"/>
    <cellStyle name="Normal 8 20 4 2" xfId="32811" xr:uid="{00000000-0005-0000-0000-000068600000}"/>
    <cellStyle name="Normal 8 20 5" xfId="32808" xr:uid="{00000000-0005-0000-0000-000069600000}"/>
    <cellStyle name="Normal 8 21" xfId="12441" xr:uid="{00000000-0005-0000-0000-00006A600000}"/>
    <cellStyle name="Normal 8 21 2" xfId="12442" xr:uid="{00000000-0005-0000-0000-00006B600000}"/>
    <cellStyle name="Normal 8 21 2 2" xfId="32813" xr:uid="{00000000-0005-0000-0000-00006C600000}"/>
    <cellStyle name="Normal 8 21 3" xfId="12443" xr:uid="{00000000-0005-0000-0000-00006D600000}"/>
    <cellStyle name="Normal 8 21 3 2" xfId="32814" xr:uid="{00000000-0005-0000-0000-00006E600000}"/>
    <cellStyle name="Normal 8 21 4" xfId="12444" xr:uid="{00000000-0005-0000-0000-00006F600000}"/>
    <cellStyle name="Normal 8 21 4 2" xfId="32815" xr:uid="{00000000-0005-0000-0000-000070600000}"/>
    <cellStyle name="Normal 8 21 5" xfId="32812" xr:uid="{00000000-0005-0000-0000-000071600000}"/>
    <cellStyle name="Normal 8 22" xfId="12445" xr:uid="{00000000-0005-0000-0000-000072600000}"/>
    <cellStyle name="Normal 8 22 2" xfId="12446" xr:uid="{00000000-0005-0000-0000-000073600000}"/>
    <cellStyle name="Normal 8 22 2 2" xfId="32817" xr:uid="{00000000-0005-0000-0000-000074600000}"/>
    <cellStyle name="Normal 8 22 3" xfId="32816" xr:uid="{00000000-0005-0000-0000-000075600000}"/>
    <cellStyle name="Normal 8 23" xfId="12447" xr:uid="{00000000-0005-0000-0000-000076600000}"/>
    <cellStyle name="Normal 8 23 2" xfId="32818" xr:uid="{00000000-0005-0000-0000-000077600000}"/>
    <cellStyle name="Normal 8 24" xfId="12448" xr:uid="{00000000-0005-0000-0000-000078600000}"/>
    <cellStyle name="Normal 8 24 2" xfId="32819" xr:uid="{00000000-0005-0000-0000-000079600000}"/>
    <cellStyle name="Normal 8 25" xfId="20575" xr:uid="{00000000-0005-0000-0000-00007A600000}"/>
    <cellStyle name="Normal 8 3" xfId="12449" xr:uid="{00000000-0005-0000-0000-00007B600000}"/>
    <cellStyle name="Normal 8 3 2" xfId="12450" xr:uid="{00000000-0005-0000-0000-00007C600000}"/>
    <cellStyle name="Normal 8 3 2 2" xfId="12451" xr:uid="{00000000-0005-0000-0000-00007D600000}"/>
    <cellStyle name="Normal 8 3 2 2 2" xfId="32822" xr:uid="{00000000-0005-0000-0000-00007E600000}"/>
    <cellStyle name="Normal 8 3 2 3" xfId="12452" xr:uid="{00000000-0005-0000-0000-00007F600000}"/>
    <cellStyle name="Normal 8 3 2 3 2" xfId="32823" xr:uid="{00000000-0005-0000-0000-000080600000}"/>
    <cellStyle name="Normal 8 3 2 4" xfId="12453" xr:uid="{00000000-0005-0000-0000-000081600000}"/>
    <cellStyle name="Normal 8 3 2 4 2" xfId="32824" xr:uid="{00000000-0005-0000-0000-000082600000}"/>
    <cellStyle name="Normal 8 3 2 5" xfId="32821" xr:uid="{00000000-0005-0000-0000-000083600000}"/>
    <cellStyle name="Normal 8 3 3" xfId="12454" xr:uid="{00000000-0005-0000-0000-000084600000}"/>
    <cellStyle name="Normal 8 3 3 2" xfId="32825" xr:uid="{00000000-0005-0000-0000-000085600000}"/>
    <cellStyle name="Normal 8 3 4" xfId="12455" xr:uid="{00000000-0005-0000-0000-000086600000}"/>
    <cellStyle name="Normal 8 3 4 2" xfId="32826" xr:uid="{00000000-0005-0000-0000-000087600000}"/>
    <cellStyle name="Normal 8 3 5" xfId="12456" xr:uid="{00000000-0005-0000-0000-000088600000}"/>
    <cellStyle name="Normal 8 3 5 2" xfId="32827" xr:uid="{00000000-0005-0000-0000-000089600000}"/>
    <cellStyle name="Normal 8 3 6" xfId="32820" xr:uid="{00000000-0005-0000-0000-00008A600000}"/>
    <cellStyle name="Normal 8 4" xfId="12457" xr:uid="{00000000-0005-0000-0000-00008B600000}"/>
    <cellStyle name="Normal 8 4 2" xfId="12458" xr:uid="{00000000-0005-0000-0000-00008C600000}"/>
    <cellStyle name="Normal 8 4 2 2" xfId="32829" xr:uid="{00000000-0005-0000-0000-00008D600000}"/>
    <cellStyle name="Normal 8 4 3" xfId="12459" xr:uid="{00000000-0005-0000-0000-00008E600000}"/>
    <cellStyle name="Normal 8 4 3 2" xfId="32830" xr:uid="{00000000-0005-0000-0000-00008F600000}"/>
    <cellStyle name="Normal 8 4 4" xfId="12460" xr:uid="{00000000-0005-0000-0000-000090600000}"/>
    <cellStyle name="Normal 8 4 4 2" xfId="32831" xr:uid="{00000000-0005-0000-0000-000091600000}"/>
    <cellStyle name="Normal 8 4 5" xfId="12461" xr:uid="{00000000-0005-0000-0000-000092600000}"/>
    <cellStyle name="Normal 8 4 5 2" xfId="32832" xr:uid="{00000000-0005-0000-0000-000093600000}"/>
    <cellStyle name="Normal 8 4 6" xfId="32828" xr:uid="{00000000-0005-0000-0000-000094600000}"/>
    <cellStyle name="Normal 8 5" xfId="12462" xr:uid="{00000000-0005-0000-0000-000095600000}"/>
    <cellStyle name="Normal 8 5 2" xfId="12463" xr:uid="{00000000-0005-0000-0000-000096600000}"/>
    <cellStyle name="Normal 8 5 2 2" xfId="32834" xr:uid="{00000000-0005-0000-0000-000097600000}"/>
    <cellStyle name="Normal 8 5 3" xfId="12464" xr:uid="{00000000-0005-0000-0000-000098600000}"/>
    <cellStyle name="Normal 8 5 3 2" xfId="32835" xr:uid="{00000000-0005-0000-0000-000099600000}"/>
    <cellStyle name="Normal 8 5 4" xfId="12465" xr:uid="{00000000-0005-0000-0000-00009A600000}"/>
    <cellStyle name="Normal 8 5 4 2" xfId="32836" xr:uid="{00000000-0005-0000-0000-00009B600000}"/>
    <cellStyle name="Normal 8 5 5" xfId="12466" xr:uid="{00000000-0005-0000-0000-00009C600000}"/>
    <cellStyle name="Normal 8 5 5 2" xfId="32837" xr:uid="{00000000-0005-0000-0000-00009D600000}"/>
    <cellStyle name="Normal 8 5 6" xfId="32833" xr:uid="{00000000-0005-0000-0000-00009E600000}"/>
    <cellStyle name="Normal 8 6" xfId="12467" xr:uid="{00000000-0005-0000-0000-00009F600000}"/>
    <cellStyle name="Normal 8 6 2" xfId="12468" xr:uid="{00000000-0005-0000-0000-0000A0600000}"/>
    <cellStyle name="Normal 8 6 2 2" xfId="32839" xr:uid="{00000000-0005-0000-0000-0000A1600000}"/>
    <cellStyle name="Normal 8 6 3" xfId="12469" xr:uid="{00000000-0005-0000-0000-0000A2600000}"/>
    <cellStyle name="Normal 8 6 3 2" xfId="32840" xr:uid="{00000000-0005-0000-0000-0000A3600000}"/>
    <cellStyle name="Normal 8 6 4" xfId="12470" xr:uid="{00000000-0005-0000-0000-0000A4600000}"/>
    <cellStyle name="Normal 8 6 4 2" xfId="32841" xr:uid="{00000000-0005-0000-0000-0000A5600000}"/>
    <cellStyle name="Normal 8 6 5" xfId="12471" xr:uid="{00000000-0005-0000-0000-0000A6600000}"/>
    <cellStyle name="Normal 8 6 5 2" xfId="32842" xr:uid="{00000000-0005-0000-0000-0000A7600000}"/>
    <cellStyle name="Normal 8 6 6" xfId="32838" xr:uid="{00000000-0005-0000-0000-0000A8600000}"/>
    <cellStyle name="Normal 8 7" xfId="12472" xr:uid="{00000000-0005-0000-0000-0000A9600000}"/>
    <cellStyle name="Normal 8 7 2" xfId="12473" xr:uid="{00000000-0005-0000-0000-0000AA600000}"/>
    <cellStyle name="Normal 8 7 2 2" xfId="32844" xr:uid="{00000000-0005-0000-0000-0000AB600000}"/>
    <cellStyle name="Normal 8 7 3" xfId="12474" xr:uid="{00000000-0005-0000-0000-0000AC600000}"/>
    <cellStyle name="Normal 8 7 3 2" xfId="32845" xr:uid="{00000000-0005-0000-0000-0000AD600000}"/>
    <cellStyle name="Normal 8 7 4" xfId="12475" xr:uid="{00000000-0005-0000-0000-0000AE600000}"/>
    <cellStyle name="Normal 8 7 4 2" xfId="32846" xr:uid="{00000000-0005-0000-0000-0000AF600000}"/>
    <cellStyle name="Normal 8 7 5" xfId="12476" xr:uid="{00000000-0005-0000-0000-0000B0600000}"/>
    <cellStyle name="Normal 8 7 5 2" xfId="32847" xr:uid="{00000000-0005-0000-0000-0000B1600000}"/>
    <cellStyle name="Normal 8 7 6" xfId="32843" xr:uid="{00000000-0005-0000-0000-0000B2600000}"/>
    <cellStyle name="Normal 8 8" xfId="12477" xr:uid="{00000000-0005-0000-0000-0000B3600000}"/>
    <cellStyle name="Normal 8 8 2" xfId="12478" xr:uid="{00000000-0005-0000-0000-0000B4600000}"/>
    <cellStyle name="Normal 8 8 2 2" xfId="32849" xr:uid="{00000000-0005-0000-0000-0000B5600000}"/>
    <cellStyle name="Normal 8 8 3" xfId="12479" xr:uid="{00000000-0005-0000-0000-0000B6600000}"/>
    <cellStyle name="Normal 8 8 3 2" xfId="32850" xr:uid="{00000000-0005-0000-0000-0000B7600000}"/>
    <cellStyle name="Normal 8 8 4" xfId="12480" xr:uid="{00000000-0005-0000-0000-0000B8600000}"/>
    <cellStyle name="Normal 8 8 4 2" xfId="32851" xr:uid="{00000000-0005-0000-0000-0000B9600000}"/>
    <cellStyle name="Normal 8 8 5" xfId="12481" xr:uid="{00000000-0005-0000-0000-0000BA600000}"/>
    <cellStyle name="Normal 8 8 5 2" xfId="32852" xr:uid="{00000000-0005-0000-0000-0000BB600000}"/>
    <cellStyle name="Normal 8 8 6" xfId="32848" xr:uid="{00000000-0005-0000-0000-0000BC600000}"/>
    <cellStyle name="Normal 8 9" xfId="12482" xr:uid="{00000000-0005-0000-0000-0000BD600000}"/>
    <cellStyle name="Normal 8 9 2" xfId="12483" xr:uid="{00000000-0005-0000-0000-0000BE600000}"/>
    <cellStyle name="Normal 8 9 2 2" xfId="32854" xr:uid="{00000000-0005-0000-0000-0000BF600000}"/>
    <cellStyle name="Normal 8 9 3" xfId="12484" xr:uid="{00000000-0005-0000-0000-0000C0600000}"/>
    <cellStyle name="Normal 8 9 3 2" xfId="32855" xr:uid="{00000000-0005-0000-0000-0000C1600000}"/>
    <cellStyle name="Normal 8 9 4" xfId="12485" xr:uid="{00000000-0005-0000-0000-0000C2600000}"/>
    <cellStyle name="Normal 8 9 4 2" xfId="32856" xr:uid="{00000000-0005-0000-0000-0000C3600000}"/>
    <cellStyle name="Normal 8 9 5" xfId="12486" xr:uid="{00000000-0005-0000-0000-0000C4600000}"/>
    <cellStyle name="Normal 8 9 5 2" xfId="32857" xr:uid="{00000000-0005-0000-0000-0000C5600000}"/>
    <cellStyle name="Normal 8 9 6" xfId="32853" xr:uid="{00000000-0005-0000-0000-0000C6600000}"/>
    <cellStyle name="Normal 9" xfId="12487" xr:uid="{00000000-0005-0000-0000-0000C7600000}"/>
    <cellStyle name="Normal 9 10" xfId="12488" xr:uid="{00000000-0005-0000-0000-0000C8600000}"/>
    <cellStyle name="Normal 9 10 10" xfId="12489" xr:uid="{00000000-0005-0000-0000-0000C9600000}"/>
    <cellStyle name="Normal 9 10 10 2" xfId="32859" xr:uid="{00000000-0005-0000-0000-0000CA600000}"/>
    <cellStyle name="Normal 9 10 11" xfId="12490" xr:uid="{00000000-0005-0000-0000-0000CB600000}"/>
    <cellStyle name="Normal 9 10 11 2" xfId="32860" xr:uid="{00000000-0005-0000-0000-0000CC600000}"/>
    <cellStyle name="Normal 9 10 12" xfId="12491" xr:uid="{00000000-0005-0000-0000-0000CD600000}"/>
    <cellStyle name="Normal 9 10 12 2" xfId="32861" xr:uid="{00000000-0005-0000-0000-0000CE600000}"/>
    <cellStyle name="Normal 9 10 13" xfId="32858" xr:uid="{00000000-0005-0000-0000-0000CF600000}"/>
    <cellStyle name="Normal 9 10 2" xfId="12492" xr:uid="{00000000-0005-0000-0000-0000D0600000}"/>
    <cellStyle name="Normal 9 10 2 2" xfId="32862" xr:uid="{00000000-0005-0000-0000-0000D1600000}"/>
    <cellStyle name="Normal 9 10 3" xfId="12493" xr:uid="{00000000-0005-0000-0000-0000D2600000}"/>
    <cellStyle name="Normal 9 10 3 2" xfId="12494" xr:uid="{00000000-0005-0000-0000-0000D3600000}"/>
    <cellStyle name="Normal 9 10 3 2 2" xfId="32864" xr:uid="{00000000-0005-0000-0000-0000D4600000}"/>
    <cellStyle name="Normal 9 10 3 3" xfId="12495" xr:uid="{00000000-0005-0000-0000-0000D5600000}"/>
    <cellStyle name="Normal 9 10 3 3 2" xfId="32865" xr:uid="{00000000-0005-0000-0000-0000D6600000}"/>
    <cellStyle name="Normal 9 10 3 4" xfId="12496" xr:uid="{00000000-0005-0000-0000-0000D7600000}"/>
    <cellStyle name="Normal 9 10 3 4 2" xfId="32866" xr:uid="{00000000-0005-0000-0000-0000D8600000}"/>
    <cellStyle name="Normal 9 10 3 5" xfId="12497" xr:uid="{00000000-0005-0000-0000-0000D9600000}"/>
    <cellStyle name="Normal 9 10 3 5 2" xfId="32867" xr:uid="{00000000-0005-0000-0000-0000DA600000}"/>
    <cellStyle name="Normal 9 10 3 6" xfId="32863" xr:uid="{00000000-0005-0000-0000-0000DB600000}"/>
    <cellStyle name="Normal 9 10 4" xfId="12498" xr:uid="{00000000-0005-0000-0000-0000DC600000}"/>
    <cellStyle name="Normal 9 10 4 2" xfId="12499" xr:uid="{00000000-0005-0000-0000-0000DD600000}"/>
    <cellStyle name="Normal 9 10 4 2 2" xfId="32869" xr:uid="{00000000-0005-0000-0000-0000DE600000}"/>
    <cellStyle name="Normal 9 10 4 3" xfId="12500" xr:uid="{00000000-0005-0000-0000-0000DF600000}"/>
    <cellStyle name="Normal 9 10 4 3 2" xfId="32870" xr:uid="{00000000-0005-0000-0000-0000E0600000}"/>
    <cellStyle name="Normal 9 10 4 4" xfId="12501" xr:uid="{00000000-0005-0000-0000-0000E1600000}"/>
    <cellStyle name="Normal 9 10 4 4 2" xfId="32871" xr:uid="{00000000-0005-0000-0000-0000E2600000}"/>
    <cellStyle name="Normal 9 10 4 5" xfId="12502" xr:uid="{00000000-0005-0000-0000-0000E3600000}"/>
    <cellStyle name="Normal 9 10 4 5 2" xfId="32872" xr:uid="{00000000-0005-0000-0000-0000E4600000}"/>
    <cellStyle name="Normal 9 10 4 6" xfId="12503" xr:uid="{00000000-0005-0000-0000-0000E5600000}"/>
    <cellStyle name="Normal 9 10 4 6 2" xfId="32873" xr:uid="{00000000-0005-0000-0000-0000E6600000}"/>
    <cellStyle name="Normal 9 10 4 7" xfId="12504" xr:uid="{00000000-0005-0000-0000-0000E7600000}"/>
    <cellStyle name="Normal 9 10 4 7 2" xfId="32874" xr:uid="{00000000-0005-0000-0000-0000E8600000}"/>
    <cellStyle name="Normal 9 10 4 8" xfId="32868" xr:uid="{00000000-0005-0000-0000-0000E9600000}"/>
    <cellStyle name="Normal 9 10 5" xfId="12505" xr:uid="{00000000-0005-0000-0000-0000EA600000}"/>
    <cellStyle name="Normal 9 10 5 2" xfId="32875" xr:uid="{00000000-0005-0000-0000-0000EB600000}"/>
    <cellStyle name="Normal 9 10 6" xfId="12506" xr:uid="{00000000-0005-0000-0000-0000EC600000}"/>
    <cellStyle name="Normal 9 10 6 2" xfId="32876" xr:uid="{00000000-0005-0000-0000-0000ED600000}"/>
    <cellStyle name="Normal 9 10 7" xfId="12507" xr:uid="{00000000-0005-0000-0000-0000EE600000}"/>
    <cellStyle name="Normal 9 10 7 2" xfId="32877" xr:uid="{00000000-0005-0000-0000-0000EF600000}"/>
    <cellStyle name="Normal 9 10 8" xfId="12508" xr:uid="{00000000-0005-0000-0000-0000F0600000}"/>
    <cellStyle name="Normal 9 10 8 2" xfId="32878" xr:uid="{00000000-0005-0000-0000-0000F1600000}"/>
    <cellStyle name="Normal 9 10 9" xfId="12509" xr:uid="{00000000-0005-0000-0000-0000F2600000}"/>
    <cellStyle name="Normal 9 10 9 2" xfId="32879" xr:uid="{00000000-0005-0000-0000-0000F3600000}"/>
    <cellStyle name="Normal 9 11" xfId="12510" xr:uid="{00000000-0005-0000-0000-0000F4600000}"/>
    <cellStyle name="Normal 9 11 10" xfId="12511" xr:uid="{00000000-0005-0000-0000-0000F5600000}"/>
    <cellStyle name="Normal 9 11 10 2" xfId="32881" xr:uid="{00000000-0005-0000-0000-0000F6600000}"/>
    <cellStyle name="Normal 9 11 11" xfId="12512" xr:uid="{00000000-0005-0000-0000-0000F7600000}"/>
    <cellStyle name="Normal 9 11 11 2" xfId="32882" xr:uid="{00000000-0005-0000-0000-0000F8600000}"/>
    <cellStyle name="Normal 9 11 12" xfId="12513" xr:uid="{00000000-0005-0000-0000-0000F9600000}"/>
    <cellStyle name="Normal 9 11 12 2" xfId="32883" xr:uid="{00000000-0005-0000-0000-0000FA600000}"/>
    <cellStyle name="Normal 9 11 13" xfId="32880" xr:uid="{00000000-0005-0000-0000-0000FB600000}"/>
    <cellStyle name="Normal 9 11 2" xfId="12514" xr:uid="{00000000-0005-0000-0000-0000FC600000}"/>
    <cellStyle name="Normal 9 11 2 2" xfId="32884" xr:uid="{00000000-0005-0000-0000-0000FD600000}"/>
    <cellStyle name="Normal 9 11 3" xfId="12515" xr:uid="{00000000-0005-0000-0000-0000FE600000}"/>
    <cellStyle name="Normal 9 11 3 2" xfId="12516" xr:uid="{00000000-0005-0000-0000-0000FF600000}"/>
    <cellStyle name="Normal 9 11 3 2 2" xfId="32886" xr:uid="{00000000-0005-0000-0000-000000610000}"/>
    <cellStyle name="Normal 9 11 3 3" xfId="12517" xr:uid="{00000000-0005-0000-0000-000001610000}"/>
    <cellStyle name="Normal 9 11 3 3 2" xfId="32887" xr:uid="{00000000-0005-0000-0000-000002610000}"/>
    <cellStyle name="Normal 9 11 3 4" xfId="12518" xr:uid="{00000000-0005-0000-0000-000003610000}"/>
    <cellStyle name="Normal 9 11 3 4 2" xfId="32888" xr:uid="{00000000-0005-0000-0000-000004610000}"/>
    <cellStyle name="Normal 9 11 3 5" xfId="12519" xr:uid="{00000000-0005-0000-0000-000005610000}"/>
    <cellStyle name="Normal 9 11 3 5 2" xfId="32889" xr:uid="{00000000-0005-0000-0000-000006610000}"/>
    <cellStyle name="Normal 9 11 3 6" xfId="32885" xr:uid="{00000000-0005-0000-0000-000007610000}"/>
    <cellStyle name="Normal 9 11 4" xfId="12520" xr:uid="{00000000-0005-0000-0000-000008610000}"/>
    <cellStyle name="Normal 9 11 4 2" xfId="12521" xr:uid="{00000000-0005-0000-0000-000009610000}"/>
    <cellStyle name="Normal 9 11 4 2 2" xfId="32891" xr:uid="{00000000-0005-0000-0000-00000A610000}"/>
    <cellStyle name="Normal 9 11 4 3" xfId="12522" xr:uid="{00000000-0005-0000-0000-00000B610000}"/>
    <cellStyle name="Normal 9 11 4 3 2" xfId="32892" xr:uid="{00000000-0005-0000-0000-00000C610000}"/>
    <cellStyle name="Normal 9 11 4 4" xfId="12523" xr:uid="{00000000-0005-0000-0000-00000D610000}"/>
    <cellStyle name="Normal 9 11 4 4 2" xfId="32893" xr:uid="{00000000-0005-0000-0000-00000E610000}"/>
    <cellStyle name="Normal 9 11 4 5" xfId="12524" xr:uid="{00000000-0005-0000-0000-00000F610000}"/>
    <cellStyle name="Normal 9 11 4 5 2" xfId="32894" xr:uid="{00000000-0005-0000-0000-000010610000}"/>
    <cellStyle name="Normal 9 11 4 6" xfId="12525" xr:uid="{00000000-0005-0000-0000-000011610000}"/>
    <cellStyle name="Normal 9 11 4 6 2" xfId="32895" xr:uid="{00000000-0005-0000-0000-000012610000}"/>
    <cellStyle name="Normal 9 11 4 7" xfId="12526" xr:uid="{00000000-0005-0000-0000-000013610000}"/>
    <cellStyle name="Normal 9 11 4 7 2" xfId="32896" xr:uid="{00000000-0005-0000-0000-000014610000}"/>
    <cellStyle name="Normal 9 11 4 8" xfId="32890" xr:uid="{00000000-0005-0000-0000-000015610000}"/>
    <cellStyle name="Normal 9 11 5" xfId="12527" xr:uid="{00000000-0005-0000-0000-000016610000}"/>
    <cellStyle name="Normal 9 11 5 2" xfId="32897" xr:uid="{00000000-0005-0000-0000-000017610000}"/>
    <cellStyle name="Normal 9 11 6" xfId="12528" xr:uid="{00000000-0005-0000-0000-000018610000}"/>
    <cellStyle name="Normal 9 11 6 2" xfId="32898" xr:uid="{00000000-0005-0000-0000-000019610000}"/>
    <cellStyle name="Normal 9 11 7" xfId="12529" xr:uid="{00000000-0005-0000-0000-00001A610000}"/>
    <cellStyle name="Normal 9 11 7 2" xfId="32899" xr:uid="{00000000-0005-0000-0000-00001B610000}"/>
    <cellStyle name="Normal 9 11 8" xfId="12530" xr:uid="{00000000-0005-0000-0000-00001C610000}"/>
    <cellStyle name="Normal 9 11 8 2" xfId="32900" xr:uid="{00000000-0005-0000-0000-00001D610000}"/>
    <cellStyle name="Normal 9 11 9" xfId="12531" xr:uid="{00000000-0005-0000-0000-00001E610000}"/>
    <cellStyle name="Normal 9 11 9 2" xfId="32901" xr:uid="{00000000-0005-0000-0000-00001F610000}"/>
    <cellStyle name="Normal 9 12" xfId="12532" xr:uid="{00000000-0005-0000-0000-000020610000}"/>
    <cellStyle name="Normal 9 12 10" xfId="12533" xr:uid="{00000000-0005-0000-0000-000021610000}"/>
    <cellStyle name="Normal 9 12 10 2" xfId="32903" xr:uid="{00000000-0005-0000-0000-000022610000}"/>
    <cellStyle name="Normal 9 12 11" xfId="12534" xr:uid="{00000000-0005-0000-0000-000023610000}"/>
    <cellStyle name="Normal 9 12 11 2" xfId="32904" xr:uid="{00000000-0005-0000-0000-000024610000}"/>
    <cellStyle name="Normal 9 12 12" xfId="12535" xr:uid="{00000000-0005-0000-0000-000025610000}"/>
    <cellStyle name="Normal 9 12 12 2" xfId="32905" xr:uid="{00000000-0005-0000-0000-000026610000}"/>
    <cellStyle name="Normal 9 12 13" xfId="32902" xr:uid="{00000000-0005-0000-0000-000027610000}"/>
    <cellStyle name="Normal 9 12 2" xfId="12536" xr:uid="{00000000-0005-0000-0000-000028610000}"/>
    <cellStyle name="Normal 9 12 2 2" xfId="32906" xr:uid="{00000000-0005-0000-0000-000029610000}"/>
    <cellStyle name="Normal 9 12 3" xfId="12537" xr:uid="{00000000-0005-0000-0000-00002A610000}"/>
    <cellStyle name="Normal 9 12 3 2" xfId="12538" xr:uid="{00000000-0005-0000-0000-00002B610000}"/>
    <cellStyle name="Normal 9 12 3 2 2" xfId="32908" xr:uid="{00000000-0005-0000-0000-00002C610000}"/>
    <cellStyle name="Normal 9 12 3 3" xfId="12539" xr:uid="{00000000-0005-0000-0000-00002D610000}"/>
    <cellStyle name="Normal 9 12 3 3 2" xfId="32909" xr:uid="{00000000-0005-0000-0000-00002E610000}"/>
    <cellStyle name="Normal 9 12 3 4" xfId="12540" xr:uid="{00000000-0005-0000-0000-00002F610000}"/>
    <cellStyle name="Normal 9 12 3 4 2" xfId="32910" xr:uid="{00000000-0005-0000-0000-000030610000}"/>
    <cellStyle name="Normal 9 12 3 5" xfId="12541" xr:uid="{00000000-0005-0000-0000-000031610000}"/>
    <cellStyle name="Normal 9 12 3 5 2" xfId="32911" xr:uid="{00000000-0005-0000-0000-000032610000}"/>
    <cellStyle name="Normal 9 12 3 6" xfId="32907" xr:uid="{00000000-0005-0000-0000-000033610000}"/>
    <cellStyle name="Normal 9 12 4" xfId="12542" xr:uid="{00000000-0005-0000-0000-000034610000}"/>
    <cellStyle name="Normal 9 12 4 2" xfId="12543" xr:uid="{00000000-0005-0000-0000-000035610000}"/>
    <cellStyle name="Normal 9 12 4 2 2" xfId="32913" xr:uid="{00000000-0005-0000-0000-000036610000}"/>
    <cellStyle name="Normal 9 12 4 3" xfId="12544" xr:uid="{00000000-0005-0000-0000-000037610000}"/>
    <cellStyle name="Normal 9 12 4 3 2" xfId="32914" xr:uid="{00000000-0005-0000-0000-000038610000}"/>
    <cellStyle name="Normal 9 12 4 4" xfId="12545" xr:uid="{00000000-0005-0000-0000-000039610000}"/>
    <cellStyle name="Normal 9 12 4 4 2" xfId="32915" xr:uid="{00000000-0005-0000-0000-00003A610000}"/>
    <cellStyle name="Normal 9 12 4 5" xfId="12546" xr:uid="{00000000-0005-0000-0000-00003B610000}"/>
    <cellStyle name="Normal 9 12 4 5 2" xfId="32916" xr:uid="{00000000-0005-0000-0000-00003C610000}"/>
    <cellStyle name="Normal 9 12 4 6" xfId="12547" xr:uid="{00000000-0005-0000-0000-00003D610000}"/>
    <cellStyle name="Normal 9 12 4 6 2" xfId="32917" xr:uid="{00000000-0005-0000-0000-00003E610000}"/>
    <cellStyle name="Normal 9 12 4 7" xfId="12548" xr:uid="{00000000-0005-0000-0000-00003F610000}"/>
    <cellStyle name="Normal 9 12 4 7 2" xfId="32918" xr:uid="{00000000-0005-0000-0000-000040610000}"/>
    <cellStyle name="Normal 9 12 4 8" xfId="32912" xr:uid="{00000000-0005-0000-0000-000041610000}"/>
    <cellStyle name="Normal 9 12 5" xfId="12549" xr:uid="{00000000-0005-0000-0000-000042610000}"/>
    <cellStyle name="Normal 9 12 5 2" xfId="32919" xr:uid="{00000000-0005-0000-0000-000043610000}"/>
    <cellStyle name="Normal 9 12 6" xfId="12550" xr:uid="{00000000-0005-0000-0000-000044610000}"/>
    <cellStyle name="Normal 9 12 6 2" xfId="32920" xr:uid="{00000000-0005-0000-0000-000045610000}"/>
    <cellStyle name="Normal 9 12 7" xfId="12551" xr:uid="{00000000-0005-0000-0000-000046610000}"/>
    <cellStyle name="Normal 9 12 7 2" xfId="32921" xr:uid="{00000000-0005-0000-0000-000047610000}"/>
    <cellStyle name="Normal 9 12 8" xfId="12552" xr:uid="{00000000-0005-0000-0000-000048610000}"/>
    <cellStyle name="Normal 9 12 8 2" xfId="32922" xr:uid="{00000000-0005-0000-0000-000049610000}"/>
    <cellStyle name="Normal 9 12 9" xfId="12553" xr:uid="{00000000-0005-0000-0000-00004A610000}"/>
    <cellStyle name="Normal 9 12 9 2" xfId="32923" xr:uid="{00000000-0005-0000-0000-00004B610000}"/>
    <cellStyle name="Normal 9 13" xfId="12554" xr:uid="{00000000-0005-0000-0000-00004C610000}"/>
    <cellStyle name="Normal 9 13 10" xfId="12555" xr:uid="{00000000-0005-0000-0000-00004D610000}"/>
    <cellStyle name="Normal 9 13 10 2" xfId="32925" xr:uid="{00000000-0005-0000-0000-00004E610000}"/>
    <cellStyle name="Normal 9 13 11" xfId="12556" xr:uid="{00000000-0005-0000-0000-00004F610000}"/>
    <cellStyle name="Normal 9 13 11 2" xfId="32926" xr:uid="{00000000-0005-0000-0000-000050610000}"/>
    <cellStyle name="Normal 9 13 12" xfId="12557" xr:uid="{00000000-0005-0000-0000-000051610000}"/>
    <cellStyle name="Normal 9 13 12 2" xfId="32927" xr:uid="{00000000-0005-0000-0000-000052610000}"/>
    <cellStyle name="Normal 9 13 13" xfId="32924" xr:uid="{00000000-0005-0000-0000-000053610000}"/>
    <cellStyle name="Normal 9 13 2" xfId="12558" xr:uid="{00000000-0005-0000-0000-000054610000}"/>
    <cellStyle name="Normal 9 13 2 2" xfId="32928" xr:uid="{00000000-0005-0000-0000-000055610000}"/>
    <cellStyle name="Normal 9 13 3" xfId="12559" xr:uid="{00000000-0005-0000-0000-000056610000}"/>
    <cellStyle name="Normal 9 13 3 2" xfId="12560" xr:uid="{00000000-0005-0000-0000-000057610000}"/>
    <cellStyle name="Normal 9 13 3 2 2" xfId="32930" xr:uid="{00000000-0005-0000-0000-000058610000}"/>
    <cellStyle name="Normal 9 13 3 3" xfId="12561" xr:uid="{00000000-0005-0000-0000-000059610000}"/>
    <cellStyle name="Normal 9 13 3 3 2" xfId="32931" xr:uid="{00000000-0005-0000-0000-00005A610000}"/>
    <cellStyle name="Normal 9 13 3 4" xfId="12562" xr:uid="{00000000-0005-0000-0000-00005B610000}"/>
    <cellStyle name="Normal 9 13 3 4 2" xfId="32932" xr:uid="{00000000-0005-0000-0000-00005C610000}"/>
    <cellStyle name="Normal 9 13 3 5" xfId="12563" xr:uid="{00000000-0005-0000-0000-00005D610000}"/>
    <cellStyle name="Normal 9 13 3 5 2" xfId="32933" xr:uid="{00000000-0005-0000-0000-00005E610000}"/>
    <cellStyle name="Normal 9 13 3 6" xfId="32929" xr:uid="{00000000-0005-0000-0000-00005F610000}"/>
    <cellStyle name="Normal 9 13 4" xfId="12564" xr:uid="{00000000-0005-0000-0000-000060610000}"/>
    <cellStyle name="Normal 9 13 4 2" xfId="12565" xr:uid="{00000000-0005-0000-0000-000061610000}"/>
    <cellStyle name="Normal 9 13 4 2 2" xfId="32935" xr:uid="{00000000-0005-0000-0000-000062610000}"/>
    <cellStyle name="Normal 9 13 4 3" xfId="12566" xr:uid="{00000000-0005-0000-0000-000063610000}"/>
    <cellStyle name="Normal 9 13 4 3 2" xfId="32936" xr:uid="{00000000-0005-0000-0000-000064610000}"/>
    <cellStyle name="Normal 9 13 4 4" xfId="12567" xr:uid="{00000000-0005-0000-0000-000065610000}"/>
    <cellStyle name="Normal 9 13 4 4 2" xfId="32937" xr:uid="{00000000-0005-0000-0000-000066610000}"/>
    <cellStyle name="Normal 9 13 4 5" xfId="12568" xr:uid="{00000000-0005-0000-0000-000067610000}"/>
    <cellStyle name="Normal 9 13 4 5 2" xfId="32938" xr:uid="{00000000-0005-0000-0000-000068610000}"/>
    <cellStyle name="Normal 9 13 4 6" xfId="12569" xr:uid="{00000000-0005-0000-0000-000069610000}"/>
    <cellStyle name="Normal 9 13 4 6 2" xfId="32939" xr:uid="{00000000-0005-0000-0000-00006A610000}"/>
    <cellStyle name="Normal 9 13 4 7" xfId="12570" xr:uid="{00000000-0005-0000-0000-00006B610000}"/>
    <cellStyle name="Normal 9 13 4 7 2" xfId="32940" xr:uid="{00000000-0005-0000-0000-00006C610000}"/>
    <cellStyle name="Normal 9 13 4 8" xfId="32934" xr:uid="{00000000-0005-0000-0000-00006D610000}"/>
    <cellStyle name="Normal 9 13 5" xfId="12571" xr:uid="{00000000-0005-0000-0000-00006E610000}"/>
    <cellStyle name="Normal 9 13 5 2" xfId="32941" xr:uid="{00000000-0005-0000-0000-00006F610000}"/>
    <cellStyle name="Normal 9 13 6" xfId="12572" xr:uid="{00000000-0005-0000-0000-000070610000}"/>
    <cellStyle name="Normal 9 13 6 2" xfId="32942" xr:uid="{00000000-0005-0000-0000-000071610000}"/>
    <cellStyle name="Normal 9 13 7" xfId="12573" xr:uid="{00000000-0005-0000-0000-000072610000}"/>
    <cellStyle name="Normal 9 13 7 2" xfId="32943" xr:uid="{00000000-0005-0000-0000-000073610000}"/>
    <cellStyle name="Normal 9 13 8" xfId="12574" xr:uid="{00000000-0005-0000-0000-000074610000}"/>
    <cellStyle name="Normal 9 13 8 2" xfId="32944" xr:uid="{00000000-0005-0000-0000-000075610000}"/>
    <cellStyle name="Normal 9 13 9" xfId="12575" xr:uid="{00000000-0005-0000-0000-000076610000}"/>
    <cellStyle name="Normal 9 13 9 2" xfId="32945" xr:uid="{00000000-0005-0000-0000-000077610000}"/>
    <cellStyle name="Normal 9 14" xfId="12576" xr:uid="{00000000-0005-0000-0000-000078610000}"/>
    <cellStyle name="Normal 9 14 10" xfId="12577" xr:uid="{00000000-0005-0000-0000-000079610000}"/>
    <cellStyle name="Normal 9 14 10 2" xfId="32947" xr:uid="{00000000-0005-0000-0000-00007A610000}"/>
    <cellStyle name="Normal 9 14 11" xfId="12578" xr:uid="{00000000-0005-0000-0000-00007B610000}"/>
    <cellStyle name="Normal 9 14 11 2" xfId="32948" xr:uid="{00000000-0005-0000-0000-00007C610000}"/>
    <cellStyle name="Normal 9 14 12" xfId="12579" xr:uid="{00000000-0005-0000-0000-00007D610000}"/>
    <cellStyle name="Normal 9 14 12 2" xfId="32949" xr:uid="{00000000-0005-0000-0000-00007E610000}"/>
    <cellStyle name="Normal 9 14 13" xfId="32946" xr:uid="{00000000-0005-0000-0000-00007F610000}"/>
    <cellStyle name="Normal 9 14 2" xfId="12580" xr:uid="{00000000-0005-0000-0000-000080610000}"/>
    <cellStyle name="Normal 9 14 2 2" xfId="32950" xr:uid="{00000000-0005-0000-0000-000081610000}"/>
    <cellStyle name="Normal 9 14 3" xfId="12581" xr:uid="{00000000-0005-0000-0000-000082610000}"/>
    <cellStyle name="Normal 9 14 3 2" xfId="12582" xr:uid="{00000000-0005-0000-0000-000083610000}"/>
    <cellStyle name="Normal 9 14 3 2 2" xfId="32952" xr:uid="{00000000-0005-0000-0000-000084610000}"/>
    <cellStyle name="Normal 9 14 3 3" xfId="12583" xr:uid="{00000000-0005-0000-0000-000085610000}"/>
    <cellStyle name="Normal 9 14 3 3 2" xfId="32953" xr:uid="{00000000-0005-0000-0000-000086610000}"/>
    <cellStyle name="Normal 9 14 3 4" xfId="12584" xr:uid="{00000000-0005-0000-0000-000087610000}"/>
    <cellStyle name="Normal 9 14 3 4 2" xfId="32954" xr:uid="{00000000-0005-0000-0000-000088610000}"/>
    <cellStyle name="Normal 9 14 3 5" xfId="12585" xr:uid="{00000000-0005-0000-0000-000089610000}"/>
    <cellStyle name="Normal 9 14 3 5 2" xfId="32955" xr:uid="{00000000-0005-0000-0000-00008A610000}"/>
    <cellStyle name="Normal 9 14 3 6" xfId="32951" xr:uid="{00000000-0005-0000-0000-00008B610000}"/>
    <cellStyle name="Normal 9 14 4" xfId="12586" xr:uid="{00000000-0005-0000-0000-00008C610000}"/>
    <cellStyle name="Normal 9 14 4 2" xfId="12587" xr:uid="{00000000-0005-0000-0000-00008D610000}"/>
    <cellStyle name="Normal 9 14 4 2 2" xfId="32957" xr:uid="{00000000-0005-0000-0000-00008E610000}"/>
    <cellStyle name="Normal 9 14 4 3" xfId="12588" xr:uid="{00000000-0005-0000-0000-00008F610000}"/>
    <cellStyle name="Normal 9 14 4 3 2" xfId="32958" xr:uid="{00000000-0005-0000-0000-000090610000}"/>
    <cellStyle name="Normal 9 14 4 4" xfId="12589" xr:uid="{00000000-0005-0000-0000-000091610000}"/>
    <cellStyle name="Normal 9 14 4 4 2" xfId="32959" xr:uid="{00000000-0005-0000-0000-000092610000}"/>
    <cellStyle name="Normal 9 14 4 5" xfId="12590" xr:uid="{00000000-0005-0000-0000-000093610000}"/>
    <cellStyle name="Normal 9 14 4 5 2" xfId="32960" xr:uid="{00000000-0005-0000-0000-000094610000}"/>
    <cellStyle name="Normal 9 14 4 6" xfId="12591" xr:uid="{00000000-0005-0000-0000-000095610000}"/>
    <cellStyle name="Normal 9 14 4 6 2" xfId="32961" xr:uid="{00000000-0005-0000-0000-000096610000}"/>
    <cellStyle name="Normal 9 14 4 7" xfId="12592" xr:uid="{00000000-0005-0000-0000-000097610000}"/>
    <cellStyle name="Normal 9 14 4 7 2" xfId="32962" xr:uid="{00000000-0005-0000-0000-000098610000}"/>
    <cellStyle name="Normal 9 14 4 8" xfId="32956" xr:uid="{00000000-0005-0000-0000-000099610000}"/>
    <cellStyle name="Normal 9 14 5" xfId="12593" xr:uid="{00000000-0005-0000-0000-00009A610000}"/>
    <cellStyle name="Normal 9 14 5 2" xfId="32963" xr:uid="{00000000-0005-0000-0000-00009B610000}"/>
    <cellStyle name="Normal 9 14 6" xfId="12594" xr:uid="{00000000-0005-0000-0000-00009C610000}"/>
    <cellStyle name="Normal 9 14 6 2" xfId="32964" xr:uid="{00000000-0005-0000-0000-00009D610000}"/>
    <cellStyle name="Normal 9 14 7" xfId="12595" xr:uid="{00000000-0005-0000-0000-00009E610000}"/>
    <cellStyle name="Normal 9 14 7 2" xfId="32965" xr:uid="{00000000-0005-0000-0000-00009F610000}"/>
    <cellStyle name="Normal 9 14 8" xfId="12596" xr:uid="{00000000-0005-0000-0000-0000A0610000}"/>
    <cellStyle name="Normal 9 14 8 2" xfId="32966" xr:uid="{00000000-0005-0000-0000-0000A1610000}"/>
    <cellStyle name="Normal 9 14 9" xfId="12597" xr:uid="{00000000-0005-0000-0000-0000A2610000}"/>
    <cellStyle name="Normal 9 14 9 2" xfId="32967" xr:uid="{00000000-0005-0000-0000-0000A3610000}"/>
    <cellStyle name="Normal 9 15" xfId="12598" xr:uid="{00000000-0005-0000-0000-0000A4610000}"/>
    <cellStyle name="Normal 9 15 10" xfId="12599" xr:uid="{00000000-0005-0000-0000-0000A5610000}"/>
    <cellStyle name="Normal 9 15 10 2" xfId="32969" xr:uid="{00000000-0005-0000-0000-0000A6610000}"/>
    <cellStyle name="Normal 9 15 11" xfId="12600" xr:uid="{00000000-0005-0000-0000-0000A7610000}"/>
    <cellStyle name="Normal 9 15 11 2" xfId="32970" xr:uid="{00000000-0005-0000-0000-0000A8610000}"/>
    <cellStyle name="Normal 9 15 12" xfId="12601" xr:uid="{00000000-0005-0000-0000-0000A9610000}"/>
    <cellStyle name="Normal 9 15 12 2" xfId="32971" xr:uid="{00000000-0005-0000-0000-0000AA610000}"/>
    <cellStyle name="Normal 9 15 13" xfId="32968" xr:uid="{00000000-0005-0000-0000-0000AB610000}"/>
    <cellStyle name="Normal 9 15 2" xfId="12602" xr:uid="{00000000-0005-0000-0000-0000AC610000}"/>
    <cellStyle name="Normal 9 15 2 2" xfId="32972" xr:uid="{00000000-0005-0000-0000-0000AD610000}"/>
    <cellStyle name="Normal 9 15 3" xfId="12603" xr:uid="{00000000-0005-0000-0000-0000AE610000}"/>
    <cellStyle name="Normal 9 15 3 2" xfId="12604" xr:uid="{00000000-0005-0000-0000-0000AF610000}"/>
    <cellStyle name="Normal 9 15 3 2 2" xfId="32974" xr:uid="{00000000-0005-0000-0000-0000B0610000}"/>
    <cellStyle name="Normal 9 15 3 3" xfId="12605" xr:uid="{00000000-0005-0000-0000-0000B1610000}"/>
    <cellStyle name="Normal 9 15 3 3 2" xfId="32975" xr:uid="{00000000-0005-0000-0000-0000B2610000}"/>
    <cellStyle name="Normal 9 15 3 4" xfId="12606" xr:uid="{00000000-0005-0000-0000-0000B3610000}"/>
    <cellStyle name="Normal 9 15 3 4 2" xfId="32976" xr:uid="{00000000-0005-0000-0000-0000B4610000}"/>
    <cellStyle name="Normal 9 15 3 5" xfId="12607" xr:uid="{00000000-0005-0000-0000-0000B5610000}"/>
    <cellStyle name="Normal 9 15 3 5 2" xfId="32977" xr:uid="{00000000-0005-0000-0000-0000B6610000}"/>
    <cellStyle name="Normal 9 15 3 6" xfId="32973" xr:uid="{00000000-0005-0000-0000-0000B7610000}"/>
    <cellStyle name="Normal 9 15 4" xfId="12608" xr:uid="{00000000-0005-0000-0000-0000B8610000}"/>
    <cellStyle name="Normal 9 15 4 2" xfId="12609" xr:uid="{00000000-0005-0000-0000-0000B9610000}"/>
    <cellStyle name="Normal 9 15 4 2 2" xfId="32979" xr:uid="{00000000-0005-0000-0000-0000BA610000}"/>
    <cellStyle name="Normal 9 15 4 3" xfId="12610" xr:uid="{00000000-0005-0000-0000-0000BB610000}"/>
    <cellStyle name="Normal 9 15 4 3 2" xfId="32980" xr:uid="{00000000-0005-0000-0000-0000BC610000}"/>
    <cellStyle name="Normal 9 15 4 4" xfId="12611" xr:uid="{00000000-0005-0000-0000-0000BD610000}"/>
    <cellStyle name="Normal 9 15 4 4 2" xfId="32981" xr:uid="{00000000-0005-0000-0000-0000BE610000}"/>
    <cellStyle name="Normal 9 15 4 5" xfId="12612" xr:uid="{00000000-0005-0000-0000-0000BF610000}"/>
    <cellStyle name="Normal 9 15 4 5 2" xfId="32982" xr:uid="{00000000-0005-0000-0000-0000C0610000}"/>
    <cellStyle name="Normal 9 15 4 6" xfId="12613" xr:uid="{00000000-0005-0000-0000-0000C1610000}"/>
    <cellStyle name="Normal 9 15 4 6 2" xfId="32983" xr:uid="{00000000-0005-0000-0000-0000C2610000}"/>
    <cellStyle name="Normal 9 15 4 7" xfId="12614" xr:uid="{00000000-0005-0000-0000-0000C3610000}"/>
    <cellStyle name="Normal 9 15 4 7 2" xfId="32984" xr:uid="{00000000-0005-0000-0000-0000C4610000}"/>
    <cellStyle name="Normal 9 15 4 8" xfId="32978" xr:uid="{00000000-0005-0000-0000-0000C5610000}"/>
    <cellStyle name="Normal 9 15 5" xfId="12615" xr:uid="{00000000-0005-0000-0000-0000C6610000}"/>
    <cellStyle name="Normal 9 15 5 2" xfId="32985" xr:uid="{00000000-0005-0000-0000-0000C7610000}"/>
    <cellStyle name="Normal 9 15 6" xfId="12616" xr:uid="{00000000-0005-0000-0000-0000C8610000}"/>
    <cellStyle name="Normal 9 15 6 2" xfId="32986" xr:uid="{00000000-0005-0000-0000-0000C9610000}"/>
    <cellStyle name="Normal 9 15 7" xfId="12617" xr:uid="{00000000-0005-0000-0000-0000CA610000}"/>
    <cellStyle name="Normal 9 15 7 2" xfId="32987" xr:uid="{00000000-0005-0000-0000-0000CB610000}"/>
    <cellStyle name="Normal 9 15 8" xfId="12618" xr:uid="{00000000-0005-0000-0000-0000CC610000}"/>
    <cellStyle name="Normal 9 15 8 2" xfId="32988" xr:uid="{00000000-0005-0000-0000-0000CD610000}"/>
    <cellStyle name="Normal 9 15 9" xfId="12619" xr:uid="{00000000-0005-0000-0000-0000CE610000}"/>
    <cellStyle name="Normal 9 15 9 2" xfId="32989" xr:uid="{00000000-0005-0000-0000-0000CF610000}"/>
    <cellStyle name="Normal 9 16" xfId="12620" xr:uid="{00000000-0005-0000-0000-0000D0610000}"/>
    <cellStyle name="Normal 9 16 10" xfId="12621" xr:uid="{00000000-0005-0000-0000-0000D1610000}"/>
    <cellStyle name="Normal 9 16 10 2" xfId="32991" xr:uid="{00000000-0005-0000-0000-0000D2610000}"/>
    <cellStyle name="Normal 9 16 11" xfId="12622" xr:uid="{00000000-0005-0000-0000-0000D3610000}"/>
    <cellStyle name="Normal 9 16 11 2" xfId="32992" xr:uid="{00000000-0005-0000-0000-0000D4610000}"/>
    <cellStyle name="Normal 9 16 12" xfId="12623" xr:uid="{00000000-0005-0000-0000-0000D5610000}"/>
    <cellStyle name="Normal 9 16 12 2" xfId="32993" xr:uid="{00000000-0005-0000-0000-0000D6610000}"/>
    <cellStyle name="Normal 9 16 13" xfId="32990" xr:uid="{00000000-0005-0000-0000-0000D7610000}"/>
    <cellStyle name="Normal 9 16 2" xfId="12624" xr:uid="{00000000-0005-0000-0000-0000D8610000}"/>
    <cellStyle name="Normal 9 16 2 2" xfId="32994" xr:uid="{00000000-0005-0000-0000-0000D9610000}"/>
    <cellStyle name="Normal 9 16 3" xfId="12625" xr:uid="{00000000-0005-0000-0000-0000DA610000}"/>
    <cellStyle name="Normal 9 16 3 2" xfId="12626" xr:uid="{00000000-0005-0000-0000-0000DB610000}"/>
    <cellStyle name="Normal 9 16 3 2 2" xfId="32996" xr:uid="{00000000-0005-0000-0000-0000DC610000}"/>
    <cellStyle name="Normal 9 16 3 3" xfId="12627" xr:uid="{00000000-0005-0000-0000-0000DD610000}"/>
    <cellStyle name="Normal 9 16 3 3 2" xfId="32997" xr:uid="{00000000-0005-0000-0000-0000DE610000}"/>
    <cellStyle name="Normal 9 16 3 4" xfId="12628" xr:uid="{00000000-0005-0000-0000-0000DF610000}"/>
    <cellStyle name="Normal 9 16 3 4 2" xfId="32998" xr:uid="{00000000-0005-0000-0000-0000E0610000}"/>
    <cellStyle name="Normal 9 16 3 5" xfId="12629" xr:uid="{00000000-0005-0000-0000-0000E1610000}"/>
    <cellStyle name="Normal 9 16 3 5 2" xfId="32999" xr:uid="{00000000-0005-0000-0000-0000E2610000}"/>
    <cellStyle name="Normal 9 16 3 6" xfId="32995" xr:uid="{00000000-0005-0000-0000-0000E3610000}"/>
    <cellStyle name="Normal 9 16 4" xfId="12630" xr:uid="{00000000-0005-0000-0000-0000E4610000}"/>
    <cellStyle name="Normal 9 16 4 2" xfId="12631" xr:uid="{00000000-0005-0000-0000-0000E5610000}"/>
    <cellStyle name="Normal 9 16 4 2 2" xfId="33001" xr:uid="{00000000-0005-0000-0000-0000E6610000}"/>
    <cellStyle name="Normal 9 16 4 3" xfId="12632" xr:uid="{00000000-0005-0000-0000-0000E7610000}"/>
    <cellStyle name="Normal 9 16 4 3 2" xfId="33002" xr:uid="{00000000-0005-0000-0000-0000E8610000}"/>
    <cellStyle name="Normal 9 16 4 4" xfId="12633" xr:uid="{00000000-0005-0000-0000-0000E9610000}"/>
    <cellStyle name="Normal 9 16 4 4 2" xfId="33003" xr:uid="{00000000-0005-0000-0000-0000EA610000}"/>
    <cellStyle name="Normal 9 16 4 5" xfId="12634" xr:uid="{00000000-0005-0000-0000-0000EB610000}"/>
    <cellStyle name="Normal 9 16 4 5 2" xfId="33004" xr:uid="{00000000-0005-0000-0000-0000EC610000}"/>
    <cellStyle name="Normal 9 16 4 6" xfId="12635" xr:uid="{00000000-0005-0000-0000-0000ED610000}"/>
    <cellStyle name="Normal 9 16 4 6 2" xfId="33005" xr:uid="{00000000-0005-0000-0000-0000EE610000}"/>
    <cellStyle name="Normal 9 16 4 7" xfId="12636" xr:uid="{00000000-0005-0000-0000-0000EF610000}"/>
    <cellStyle name="Normal 9 16 4 7 2" xfId="33006" xr:uid="{00000000-0005-0000-0000-0000F0610000}"/>
    <cellStyle name="Normal 9 16 4 8" xfId="33000" xr:uid="{00000000-0005-0000-0000-0000F1610000}"/>
    <cellStyle name="Normal 9 16 5" xfId="12637" xr:uid="{00000000-0005-0000-0000-0000F2610000}"/>
    <cellStyle name="Normal 9 16 5 2" xfId="33007" xr:uid="{00000000-0005-0000-0000-0000F3610000}"/>
    <cellStyle name="Normal 9 16 6" xfId="12638" xr:uid="{00000000-0005-0000-0000-0000F4610000}"/>
    <cellStyle name="Normal 9 16 6 2" xfId="33008" xr:uid="{00000000-0005-0000-0000-0000F5610000}"/>
    <cellStyle name="Normal 9 16 7" xfId="12639" xr:uid="{00000000-0005-0000-0000-0000F6610000}"/>
    <cellStyle name="Normal 9 16 7 2" xfId="33009" xr:uid="{00000000-0005-0000-0000-0000F7610000}"/>
    <cellStyle name="Normal 9 16 8" xfId="12640" xr:uid="{00000000-0005-0000-0000-0000F8610000}"/>
    <cellStyle name="Normal 9 16 8 2" xfId="33010" xr:uid="{00000000-0005-0000-0000-0000F9610000}"/>
    <cellStyle name="Normal 9 16 9" xfId="12641" xr:uid="{00000000-0005-0000-0000-0000FA610000}"/>
    <cellStyle name="Normal 9 16 9 2" xfId="33011" xr:uid="{00000000-0005-0000-0000-0000FB610000}"/>
    <cellStyle name="Normal 9 17" xfId="12642" xr:uid="{00000000-0005-0000-0000-0000FC610000}"/>
    <cellStyle name="Normal 9 17 10" xfId="12643" xr:uid="{00000000-0005-0000-0000-0000FD610000}"/>
    <cellStyle name="Normal 9 17 10 2" xfId="33013" xr:uid="{00000000-0005-0000-0000-0000FE610000}"/>
    <cellStyle name="Normal 9 17 11" xfId="12644" xr:uid="{00000000-0005-0000-0000-0000FF610000}"/>
    <cellStyle name="Normal 9 17 11 2" xfId="33014" xr:uid="{00000000-0005-0000-0000-000000620000}"/>
    <cellStyle name="Normal 9 17 12" xfId="12645" xr:uid="{00000000-0005-0000-0000-000001620000}"/>
    <cellStyle name="Normal 9 17 12 2" xfId="33015" xr:uid="{00000000-0005-0000-0000-000002620000}"/>
    <cellStyle name="Normal 9 17 13" xfId="33012" xr:uid="{00000000-0005-0000-0000-000003620000}"/>
    <cellStyle name="Normal 9 17 2" xfId="12646" xr:uid="{00000000-0005-0000-0000-000004620000}"/>
    <cellStyle name="Normal 9 17 2 2" xfId="33016" xr:uid="{00000000-0005-0000-0000-000005620000}"/>
    <cellStyle name="Normal 9 17 3" xfId="12647" xr:uid="{00000000-0005-0000-0000-000006620000}"/>
    <cellStyle name="Normal 9 17 3 2" xfId="12648" xr:uid="{00000000-0005-0000-0000-000007620000}"/>
    <cellStyle name="Normal 9 17 3 2 2" xfId="33018" xr:uid="{00000000-0005-0000-0000-000008620000}"/>
    <cellStyle name="Normal 9 17 3 3" xfId="12649" xr:uid="{00000000-0005-0000-0000-000009620000}"/>
    <cellStyle name="Normal 9 17 3 3 2" xfId="33019" xr:uid="{00000000-0005-0000-0000-00000A620000}"/>
    <cellStyle name="Normal 9 17 3 4" xfId="12650" xr:uid="{00000000-0005-0000-0000-00000B620000}"/>
    <cellStyle name="Normal 9 17 3 4 2" xfId="33020" xr:uid="{00000000-0005-0000-0000-00000C620000}"/>
    <cellStyle name="Normal 9 17 3 5" xfId="12651" xr:uid="{00000000-0005-0000-0000-00000D620000}"/>
    <cellStyle name="Normal 9 17 3 5 2" xfId="33021" xr:uid="{00000000-0005-0000-0000-00000E620000}"/>
    <cellStyle name="Normal 9 17 3 6" xfId="33017" xr:uid="{00000000-0005-0000-0000-00000F620000}"/>
    <cellStyle name="Normal 9 17 4" xfId="12652" xr:uid="{00000000-0005-0000-0000-000010620000}"/>
    <cellStyle name="Normal 9 17 4 2" xfId="12653" xr:uid="{00000000-0005-0000-0000-000011620000}"/>
    <cellStyle name="Normal 9 17 4 2 2" xfId="33023" xr:uid="{00000000-0005-0000-0000-000012620000}"/>
    <cellStyle name="Normal 9 17 4 3" xfId="12654" xr:uid="{00000000-0005-0000-0000-000013620000}"/>
    <cellStyle name="Normal 9 17 4 3 2" xfId="33024" xr:uid="{00000000-0005-0000-0000-000014620000}"/>
    <cellStyle name="Normal 9 17 4 4" xfId="12655" xr:uid="{00000000-0005-0000-0000-000015620000}"/>
    <cellStyle name="Normal 9 17 4 4 2" xfId="33025" xr:uid="{00000000-0005-0000-0000-000016620000}"/>
    <cellStyle name="Normal 9 17 4 5" xfId="12656" xr:uid="{00000000-0005-0000-0000-000017620000}"/>
    <cellStyle name="Normal 9 17 4 5 2" xfId="33026" xr:uid="{00000000-0005-0000-0000-000018620000}"/>
    <cellStyle name="Normal 9 17 4 6" xfId="12657" xr:uid="{00000000-0005-0000-0000-000019620000}"/>
    <cellStyle name="Normal 9 17 4 6 2" xfId="33027" xr:uid="{00000000-0005-0000-0000-00001A620000}"/>
    <cellStyle name="Normal 9 17 4 7" xfId="12658" xr:uid="{00000000-0005-0000-0000-00001B620000}"/>
    <cellStyle name="Normal 9 17 4 7 2" xfId="33028" xr:uid="{00000000-0005-0000-0000-00001C620000}"/>
    <cellStyle name="Normal 9 17 4 8" xfId="33022" xr:uid="{00000000-0005-0000-0000-00001D620000}"/>
    <cellStyle name="Normal 9 17 5" xfId="12659" xr:uid="{00000000-0005-0000-0000-00001E620000}"/>
    <cellStyle name="Normal 9 17 5 2" xfId="33029" xr:uid="{00000000-0005-0000-0000-00001F620000}"/>
    <cellStyle name="Normal 9 17 6" xfId="12660" xr:uid="{00000000-0005-0000-0000-000020620000}"/>
    <cellStyle name="Normal 9 17 6 2" xfId="33030" xr:uid="{00000000-0005-0000-0000-000021620000}"/>
    <cellStyle name="Normal 9 17 7" xfId="12661" xr:uid="{00000000-0005-0000-0000-000022620000}"/>
    <cellStyle name="Normal 9 17 7 2" xfId="33031" xr:uid="{00000000-0005-0000-0000-000023620000}"/>
    <cellStyle name="Normal 9 17 8" xfId="12662" xr:uid="{00000000-0005-0000-0000-000024620000}"/>
    <cellStyle name="Normal 9 17 8 2" xfId="33032" xr:uid="{00000000-0005-0000-0000-000025620000}"/>
    <cellStyle name="Normal 9 17 9" xfId="12663" xr:uid="{00000000-0005-0000-0000-000026620000}"/>
    <cellStyle name="Normal 9 17 9 2" xfId="33033" xr:uid="{00000000-0005-0000-0000-000027620000}"/>
    <cellStyle name="Normal 9 18" xfId="12664" xr:uid="{00000000-0005-0000-0000-000028620000}"/>
    <cellStyle name="Normal 9 18 10" xfId="12665" xr:uid="{00000000-0005-0000-0000-000029620000}"/>
    <cellStyle name="Normal 9 18 10 2" xfId="33035" xr:uid="{00000000-0005-0000-0000-00002A620000}"/>
    <cellStyle name="Normal 9 18 11" xfId="12666" xr:uid="{00000000-0005-0000-0000-00002B620000}"/>
    <cellStyle name="Normal 9 18 11 2" xfId="33036" xr:uid="{00000000-0005-0000-0000-00002C620000}"/>
    <cellStyle name="Normal 9 18 12" xfId="12667" xr:uid="{00000000-0005-0000-0000-00002D620000}"/>
    <cellStyle name="Normal 9 18 12 2" xfId="33037" xr:uid="{00000000-0005-0000-0000-00002E620000}"/>
    <cellStyle name="Normal 9 18 13" xfId="33034" xr:uid="{00000000-0005-0000-0000-00002F620000}"/>
    <cellStyle name="Normal 9 18 2" xfId="12668" xr:uid="{00000000-0005-0000-0000-000030620000}"/>
    <cellStyle name="Normal 9 18 2 2" xfId="33038" xr:uid="{00000000-0005-0000-0000-000031620000}"/>
    <cellStyle name="Normal 9 18 3" xfId="12669" xr:uid="{00000000-0005-0000-0000-000032620000}"/>
    <cellStyle name="Normal 9 18 3 2" xfId="12670" xr:uid="{00000000-0005-0000-0000-000033620000}"/>
    <cellStyle name="Normal 9 18 3 2 2" xfId="33040" xr:uid="{00000000-0005-0000-0000-000034620000}"/>
    <cellStyle name="Normal 9 18 3 3" xfId="12671" xr:uid="{00000000-0005-0000-0000-000035620000}"/>
    <cellStyle name="Normal 9 18 3 3 2" xfId="33041" xr:uid="{00000000-0005-0000-0000-000036620000}"/>
    <cellStyle name="Normal 9 18 3 4" xfId="12672" xr:uid="{00000000-0005-0000-0000-000037620000}"/>
    <cellStyle name="Normal 9 18 3 4 2" xfId="33042" xr:uid="{00000000-0005-0000-0000-000038620000}"/>
    <cellStyle name="Normal 9 18 3 5" xfId="12673" xr:uid="{00000000-0005-0000-0000-000039620000}"/>
    <cellStyle name="Normal 9 18 3 5 2" xfId="33043" xr:uid="{00000000-0005-0000-0000-00003A620000}"/>
    <cellStyle name="Normal 9 18 3 6" xfId="33039" xr:uid="{00000000-0005-0000-0000-00003B620000}"/>
    <cellStyle name="Normal 9 18 4" xfId="12674" xr:uid="{00000000-0005-0000-0000-00003C620000}"/>
    <cellStyle name="Normal 9 18 4 2" xfId="12675" xr:uid="{00000000-0005-0000-0000-00003D620000}"/>
    <cellStyle name="Normal 9 18 4 2 2" xfId="33045" xr:uid="{00000000-0005-0000-0000-00003E620000}"/>
    <cellStyle name="Normal 9 18 4 3" xfId="12676" xr:uid="{00000000-0005-0000-0000-00003F620000}"/>
    <cellStyle name="Normal 9 18 4 3 2" xfId="33046" xr:uid="{00000000-0005-0000-0000-000040620000}"/>
    <cellStyle name="Normal 9 18 4 4" xfId="12677" xr:uid="{00000000-0005-0000-0000-000041620000}"/>
    <cellStyle name="Normal 9 18 4 4 2" xfId="33047" xr:uid="{00000000-0005-0000-0000-000042620000}"/>
    <cellStyle name="Normal 9 18 4 5" xfId="12678" xr:uid="{00000000-0005-0000-0000-000043620000}"/>
    <cellStyle name="Normal 9 18 4 5 2" xfId="33048" xr:uid="{00000000-0005-0000-0000-000044620000}"/>
    <cellStyle name="Normal 9 18 4 6" xfId="12679" xr:uid="{00000000-0005-0000-0000-000045620000}"/>
    <cellStyle name="Normal 9 18 4 6 2" xfId="33049" xr:uid="{00000000-0005-0000-0000-000046620000}"/>
    <cellStyle name="Normal 9 18 4 7" xfId="12680" xr:uid="{00000000-0005-0000-0000-000047620000}"/>
    <cellStyle name="Normal 9 18 4 7 2" xfId="33050" xr:uid="{00000000-0005-0000-0000-000048620000}"/>
    <cellStyle name="Normal 9 18 4 8" xfId="33044" xr:uid="{00000000-0005-0000-0000-000049620000}"/>
    <cellStyle name="Normal 9 18 5" xfId="12681" xr:uid="{00000000-0005-0000-0000-00004A620000}"/>
    <cellStyle name="Normal 9 18 5 2" xfId="33051" xr:uid="{00000000-0005-0000-0000-00004B620000}"/>
    <cellStyle name="Normal 9 18 6" xfId="12682" xr:uid="{00000000-0005-0000-0000-00004C620000}"/>
    <cellStyle name="Normal 9 18 6 2" xfId="33052" xr:uid="{00000000-0005-0000-0000-00004D620000}"/>
    <cellStyle name="Normal 9 18 7" xfId="12683" xr:uid="{00000000-0005-0000-0000-00004E620000}"/>
    <cellStyle name="Normal 9 18 7 2" xfId="33053" xr:uid="{00000000-0005-0000-0000-00004F620000}"/>
    <cellStyle name="Normal 9 18 8" xfId="12684" xr:uid="{00000000-0005-0000-0000-000050620000}"/>
    <cellStyle name="Normal 9 18 8 2" xfId="33054" xr:uid="{00000000-0005-0000-0000-000051620000}"/>
    <cellStyle name="Normal 9 18 9" xfId="12685" xr:uid="{00000000-0005-0000-0000-000052620000}"/>
    <cellStyle name="Normal 9 18 9 2" xfId="33055" xr:uid="{00000000-0005-0000-0000-000053620000}"/>
    <cellStyle name="Normal 9 19" xfId="12686" xr:uid="{00000000-0005-0000-0000-000054620000}"/>
    <cellStyle name="Normal 9 19 10" xfId="12687" xr:uid="{00000000-0005-0000-0000-000055620000}"/>
    <cellStyle name="Normal 9 19 10 2" xfId="33057" xr:uid="{00000000-0005-0000-0000-000056620000}"/>
    <cellStyle name="Normal 9 19 11" xfId="12688" xr:uid="{00000000-0005-0000-0000-000057620000}"/>
    <cellStyle name="Normal 9 19 11 2" xfId="33058" xr:uid="{00000000-0005-0000-0000-000058620000}"/>
    <cellStyle name="Normal 9 19 12" xfId="33056" xr:uid="{00000000-0005-0000-0000-000059620000}"/>
    <cellStyle name="Normal 9 19 2" xfId="12689" xr:uid="{00000000-0005-0000-0000-00005A620000}"/>
    <cellStyle name="Normal 9 19 2 2" xfId="12690" xr:uid="{00000000-0005-0000-0000-00005B620000}"/>
    <cellStyle name="Normal 9 19 2 2 2" xfId="33060" xr:uid="{00000000-0005-0000-0000-00005C620000}"/>
    <cellStyle name="Normal 9 19 2 3" xfId="12691" xr:uid="{00000000-0005-0000-0000-00005D620000}"/>
    <cellStyle name="Normal 9 19 2 3 2" xfId="33061" xr:uid="{00000000-0005-0000-0000-00005E620000}"/>
    <cellStyle name="Normal 9 19 2 4" xfId="12692" xr:uid="{00000000-0005-0000-0000-00005F620000}"/>
    <cellStyle name="Normal 9 19 2 4 2" xfId="33062" xr:uid="{00000000-0005-0000-0000-000060620000}"/>
    <cellStyle name="Normal 9 19 2 5" xfId="12693" xr:uid="{00000000-0005-0000-0000-000061620000}"/>
    <cellStyle name="Normal 9 19 2 5 2" xfId="33063" xr:uid="{00000000-0005-0000-0000-000062620000}"/>
    <cellStyle name="Normal 9 19 2 6" xfId="33059" xr:uid="{00000000-0005-0000-0000-000063620000}"/>
    <cellStyle name="Normal 9 19 3" xfId="12694" xr:uid="{00000000-0005-0000-0000-000064620000}"/>
    <cellStyle name="Normal 9 19 3 2" xfId="12695" xr:uid="{00000000-0005-0000-0000-000065620000}"/>
    <cellStyle name="Normal 9 19 3 2 2" xfId="33065" xr:uid="{00000000-0005-0000-0000-000066620000}"/>
    <cellStyle name="Normal 9 19 3 3" xfId="12696" xr:uid="{00000000-0005-0000-0000-000067620000}"/>
    <cellStyle name="Normal 9 19 3 3 2" xfId="33066" xr:uid="{00000000-0005-0000-0000-000068620000}"/>
    <cellStyle name="Normal 9 19 3 4" xfId="12697" xr:uid="{00000000-0005-0000-0000-000069620000}"/>
    <cellStyle name="Normal 9 19 3 4 2" xfId="33067" xr:uid="{00000000-0005-0000-0000-00006A620000}"/>
    <cellStyle name="Normal 9 19 3 5" xfId="12698" xr:uid="{00000000-0005-0000-0000-00006B620000}"/>
    <cellStyle name="Normal 9 19 3 5 2" xfId="33068" xr:uid="{00000000-0005-0000-0000-00006C620000}"/>
    <cellStyle name="Normal 9 19 3 6" xfId="12699" xr:uid="{00000000-0005-0000-0000-00006D620000}"/>
    <cellStyle name="Normal 9 19 3 6 2" xfId="33069" xr:uid="{00000000-0005-0000-0000-00006E620000}"/>
    <cellStyle name="Normal 9 19 3 7" xfId="12700" xr:uid="{00000000-0005-0000-0000-00006F620000}"/>
    <cellStyle name="Normal 9 19 3 7 2" xfId="33070" xr:uid="{00000000-0005-0000-0000-000070620000}"/>
    <cellStyle name="Normal 9 19 3 8" xfId="33064" xr:uid="{00000000-0005-0000-0000-000071620000}"/>
    <cellStyle name="Normal 9 19 4" xfId="12701" xr:uid="{00000000-0005-0000-0000-000072620000}"/>
    <cellStyle name="Normal 9 19 4 2" xfId="33071" xr:uid="{00000000-0005-0000-0000-000073620000}"/>
    <cellStyle name="Normal 9 19 5" xfId="12702" xr:uid="{00000000-0005-0000-0000-000074620000}"/>
    <cellStyle name="Normal 9 19 5 2" xfId="33072" xr:uid="{00000000-0005-0000-0000-000075620000}"/>
    <cellStyle name="Normal 9 19 6" xfId="12703" xr:uid="{00000000-0005-0000-0000-000076620000}"/>
    <cellStyle name="Normal 9 19 6 2" xfId="33073" xr:uid="{00000000-0005-0000-0000-000077620000}"/>
    <cellStyle name="Normal 9 19 7" xfId="12704" xr:uid="{00000000-0005-0000-0000-000078620000}"/>
    <cellStyle name="Normal 9 19 7 2" xfId="33074" xr:uid="{00000000-0005-0000-0000-000079620000}"/>
    <cellStyle name="Normal 9 19 8" xfId="12705" xr:uid="{00000000-0005-0000-0000-00007A620000}"/>
    <cellStyle name="Normal 9 19 8 2" xfId="33075" xr:uid="{00000000-0005-0000-0000-00007B620000}"/>
    <cellStyle name="Normal 9 19 9" xfId="12706" xr:uid="{00000000-0005-0000-0000-00007C620000}"/>
    <cellStyle name="Normal 9 19 9 2" xfId="33076" xr:uid="{00000000-0005-0000-0000-00007D620000}"/>
    <cellStyle name="Normal 9 2" xfId="12707" xr:uid="{00000000-0005-0000-0000-00007E620000}"/>
    <cellStyle name="Normal 9 2 10" xfId="12708" xr:uid="{00000000-0005-0000-0000-00007F620000}"/>
    <cellStyle name="Normal 9 2 10 10" xfId="12709" xr:uid="{00000000-0005-0000-0000-000080620000}"/>
    <cellStyle name="Normal 9 2 10 10 2" xfId="33078" xr:uid="{00000000-0005-0000-0000-000081620000}"/>
    <cellStyle name="Normal 9 2 10 11" xfId="12710" xr:uid="{00000000-0005-0000-0000-000082620000}"/>
    <cellStyle name="Normal 9 2 10 11 2" xfId="33079" xr:uid="{00000000-0005-0000-0000-000083620000}"/>
    <cellStyle name="Normal 9 2 10 12" xfId="12711" xr:uid="{00000000-0005-0000-0000-000084620000}"/>
    <cellStyle name="Normal 9 2 10 12 2" xfId="33080" xr:uid="{00000000-0005-0000-0000-000085620000}"/>
    <cellStyle name="Normal 9 2 10 13" xfId="33077" xr:uid="{00000000-0005-0000-0000-000086620000}"/>
    <cellStyle name="Normal 9 2 10 2" xfId="12712" xr:uid="{00000000-0005-0000-0000-000087620000}"/>
    <cellStyle name="Normal 9 2 10 2 2" xfId="33081" xr:uid="{00000000-0005-0000-0000-000088620000}"/>
    <cellStyle name="Normal 9 2 10 3" xfId="12713" xr:uid="{00000000-0005-0000-0000-000089620000}"/>
    <cellStyle name="Normal 9 2 10 3 2" xfId="12714" xr:uid="{00000000-0005-0000-0000-00008A620000}"/>
    <cellStyle name="Normal 9 2 10 3 2 2" xfId="33083" xr:uid="{00000000-0005-0000-0000-00008B620000}"/>
    <cellStyle name="Normal 9 2 10 3 3" xfId="12715" xr:uid="{00000000-0005-0000-0000-00008C620000}"/>
    <cellStyle name="Normal 9 2 10 3 3 2" xfId="33084" xr:uid="{00000000-0005-0000-0000-00008D620000}"/>
    <cellStyle name="Normal 9 2 10 3 4" xfId="12716" xr:uid="{00000000-0005-0000-0000-00008E620000}"/>
    <cellStyle name="Normal 9 2 10 3 4 2" xfId="33085" xr:uid="{00000000-0005-0000-0000-00008F620000}"/>
    <cellStyle name="Normal 9 2 10 3 5" xfId="12717" xr:uid="{00000000-0005-0000-0000-000090620000}"/>
    <cellStyle name="Normal 9 2 10 3 5 2" xfId="33086" xr:uid="{00000000-0005-0000-0000-000091620000}"/>
    <cellStyle name="Normal 9 2 10 3 6" xfId="33082" xr:uid="{00000000-0005-0000-0000-000092620000}"/>
    <cellStyle name="Normal 9 2 10 4" xfId="12718" xr:uid="{00000000-0005-0000-0000-000093620000}"/>
    <cellStyle name="Normal 9 2 10 4 2" xfId="12719" xr:uid="{00000000-0005-0000-0000-000094620000}"/>
    <cellStyle name="Normal 9 2 10 4 2 2" xfId="33088" xr:uid="{00000000-0005-0000-0000-000095620000}"/>
    <cellStyle name="Normal 9 2 10 4 3" xfId="12720" xr:uid="{00000000-0005-0000-0000-000096620000}"/>
    <cellStyle name="Normal 9 2 10 4 3 2" xfId="33089" xr:uid="{00000000-0005-0000-0000-000097620000}"/>
    <cellStyle name="Normal 9 2 10 4 4" xfId="12721" xr:uid="{00000000-0005-0000-0000-000098620000}"/>
    <cellStyle name="Normal 9 2 10 4 4 2" xfId="33090" xr:uid="{00000000-0005-0000-0000-000099620000}"/>
    <cellStyle name="Normal 9 2 10 4 5" xfId="12722" xr:uid="{00000000-0005-0000-0000-00009A620000}"/>
    <cellStyle name="Normal 9 2 10 4 5 2" xfId="33091" xr:uid="{00000000-0005-0000-0000-00009B620000}"/>
    <cellStyle name="Normal 9 2 10 4 6" xfId="12723" xr:uid="{00000000-0005-0000-0000-00009C620000}"/>
    <cellStyle name="Normal 9 2 10 4 6 2" xfId="33092" xr:uid="{00000000-0005-0000-0000-00009D620000}"/>
    <cellStyle name="Normal 9 2 10 4 7" xfId="12724" xr:uid="{00000000-0005-0000-0000-00009E620000}"/>
    <cellStyle name="Normal 9 2 10 4 7 2" xfId="33093" xr:uid="{00000000-0005-0000-0000-00009F620000}"/>
    <cellStyle name="Normal 9 2 10 4 8" xfId="33087" xr:uid="{00000000-0005-0000-0000-0000A0620000}"/>
    <cellStyle name="Normal 9 2 10 5" xfId="12725" xr:uid="{00000000-0005-0000-0000-0000A1620000}"/>
    <cellStyle name="Normal 9 2 10 5 2" xfId="33094" xr:uid="{00000000-0005-0000-0000-0000A2620000}"/>
    <cellStyle name="Normal 9 2 10 6" xfId="12726" xr:uid="{00000000-0005-0000-0000-0000A3620000}"/>
    <cellStyle name="Normal 9 2 10 6 2" xfId="33095" xr:uid="{00000000-0005-0000-0000-0000A4620000}"/>
    <cellStyle name="Normal 9 2 10 7" xfId="12727" xr:uid="{00000000-0005-0000-0000-0000A5620000}"/>
    <cellStyle name="Normal 9 2 10 7 2" xfId="33096" xr:uid="{00000000-0005-0000-0000-0000A6620000}"/>
    <cellStyle name="Normal 9 2 10 8" xfId="12728" xr:uid="{00000000-0005-0000-0000-0000A7620000}"/>
    <cellStyle name="Normal 9 2 10 8 2" xfId="33097" xr:uid="{00000000-0005-0000-0000-0000A8620000}"/>
    <cellStyle name="Normal 9 2 10 9" xfId="12729" xr:uid="{00000000-0005-0000-0000-0000A9620000}"/>
    <cellStyle name="Normal 9 2 10 9 2" xfId="33098" xr:uid="{00000000-0005-0000-0000-0000AA620000}"/>
    <cellStyle name="Normal 9 2 11" xfId="12730" xr:uid="{00000000-0005-0000-0000-0000AB620000}"/>
    <cellStyle name="Normal 9 2 11 10" xfId="12731" xr:uid="{00000000-0005-0000-0000-0000AC620000}"/>
    <cellStyle name="Normal 9 2 11 10 2" xfId="33100" xr:uid="{00000000-0005-0000-0000-0000AD620000}"/>
    <cellStyle name="Normal 9 2 11 11" xfId="12732" xr:uid="{00000000-0005-0000-0000-0000AE620000}"/>
    <cellStyle name="Normal 9 2 11 11 2" xfId="33101" xr:uid="{00000000-0005-0000-0000-0000AF620000}"/>
    <cellStyle name="Normal 9 2 11 12" xfId="12733" xr:uid="{00000000-0005-0000-0000-0000B0620000}"/>
    <cellStyle name="Normal 9 2 11 12 2" xfId="33102" xr:uid="{00000000-0005-0000-0000-0000B1620000}"/>
    <cellStyle name="Normal 9 2 11 13" xfId="33099" xr:uid="{00000000-0005-0000-0000-0000B2620000}"/>
    <cellStyle name="Normal 9 2 11 2" xfId="12734" xr:uid="{00000000-0005-0000-0000-0000B3620000}"/>
    <cellStyle name="Normal 9 2 11 2 2" xfId="33103" xr:uid="{00000000-0005-0000-0000-0000B4620000}"/>
    <cellStyle name="Normal 9 2 11 3" xfId="12735" xr:uid="{00000000-0005-0000-0000-0000B5620000}"/>
    <cellStyle name="Normal 9 2 11 3 2" xfId="12736" xr:uid="{00000000-0005-0000-0000-0000B6620000}"/>
    <cellStyle name="Normal 9 2 11 3 2 2" xfId="33105" xr:uid="{00000000-0005-0000-0000-0000B7620000}"/>
    <cellStyle name="Normal 9 2 11 3 3" xfId="12737" xr:uid="{00000000-0005-0000-0000-0000B8620000}"/>
    <cellStyle name="Normal 9 2 11 3 3 2" xfId="33106" xr:uid="{00000000-0005-0000-0000-0000B9620000}"/>
    <cellStyle name="Normal 9 2 11 3 4" xfId="12738" xr:uid="{00000000-0005-0000-0000-0000BA620000}"/>
    <cellStyle name="Normal 9 2 11 3 4 2" xfId="33107" xr:uid="{00000000-0005-0000-0000-0000BB620000}"/>
    <cellStyle name="Normal 9 2 11 3 5" xfId="12739" xr:uid="{00000000-0005-0000-0000-0000BC620000}"/>
    <cellStyle name="Normal 9 2 11 3 5 2" xfId="33108" xr:uid="{00000000-0005-0000-0000-0000BD620000}"/>
    <cellStyle name="Normal 9 2 11 3 6" xfId="33104" xr:uid="{00000000-0005-0000-0000-0000BE620000}"/>
    <cellStyle name="Normal 9 2 11 4" xfId="12740" xr:uid="{00000000-0005-0000-0000-0000BF620000}"/>
    <cellStyle name="Normal 9 2 11 4 2" xfId="12741" xr:uid="{00000000-0005-0000-0000-0000C0620000}"/>
    <cellStyle name="Normal 9 2 11 4 2 2" xfId="33110" xr:uid="{00000000-0005-0000-0000-0000C1620000}"/>
    <cellStyle name="Normal 9 2 11 4 3" xfId="12742" xr:uid="{00000000-0005-0000-0000-0000C2620000}"/>
    <cellStyle name="Normal 9 2 11 4 3 2" xfId="33111" xr:uid="{00000000-0005-0000-0000-0000C3620000}"/>
    <cellStyle name="Normal 9 2 11 4 4" xfId="12743" xr:uid="{00000000-0005-0000-0000-0000C4620000}"/>
    <cellStyle name="Normal 9 2 11 4 4 2" xfId="33112" xr:uid="{00000000-0005-0000-0000-0000C5620000}"/>
    <cellStyle name="Normal 9 2 11 4 5" xfId="12744" xr:uid="{00000000-0005-0000-0000-0000C6620000}"/>
    <cellStyle name="Normal 9 2 11 4 5 2" xfId="33113" xr:uid="{00000000-0005-0000-0000-0000C7620000}"/>
    <cellStyle name="Normal 9 2 11 4 6" xfId="12745" xr:uid="{00000000-0005-0000-0000-0000C8620000}"/>
    <cellStyle name="Normal 9 2 11 4 6 2" xfId="33114" xr:uid="{00000000-0005-0000-0000-0000C9620000}"/>
    <cellStyle name="Normal 9 2 11 4 7" xfId="12746" xr:uid="{00000000-0005-0000-0000-0000CA620000}"/>
    <cellStyle name="Normal 9 2 11 4 7 2" xfId="33115" xr:uid="{00000000-0005-0000-0000-0000CB620000}"/>
    <cellStyle name="Normal 9 2 11 4 8" xfId="33109" xr:uid="{00000000-0005-0000-0000-0000CC620000}"/>
    <cellStyle name="Normal 9 2 11 5" xfId="12747" xr:uid="{00000000-0005-0000-0000-0000CD620000}"/>
    <cellStyle name="Normal 9 2 11 5 2" xfId="33116" xr:uid="{00000000-0005-0000-0000-0000CE620000}"/>
    <cellStyle name="Normal 9 2 11 6" xfId="12748" xr:uid="{00000000-0005-0000-0000-0000CF620000}"/>
    <cellStyle name="Normal 9 2 11 6 2" xfId="33117" xr:uid="{00000000-0005-0000-0000-0000D0620000}"/>
    <cellStyle name="Normal 9 2 11 7" xfId="12749" xr:uid="{00000000-0005-0000-0000-0000D1620000}"/>
    <cellStyle name="Normal 9 2 11 7 2" xfId="33118" xr:uid="{00000000-0005-0000-0000-0000D2620000}"/>
    <cellStyle name="Normal 9 2 11 8" xfId="12750" xr:uid="{00000000-0005-0000-0000-0000D3620000}"/>
    <cellStyle name="Normal 9 2 11 8 2" xfId="33119" xr:uid="{00000000-0005-0000-0000-0000D4620000}"/>
    <cellStyle name="Normal 9 2 11 9" xfId="12751" xr:uid="{00000000-0005-0000-0000-0000D5620000}"/>
    <cellStyle name="Normal 9 2 11 9 2" xfId="33120" xr:uid="{00000000-0005-0000-0000-0000D6620000}"/>
    <cellStyle name="Normal 9 2 12" xfId="12752" xr:uid="{00000000-0005-0000-0000-0000D7620000}"/>
    <cellStyle name="Normal 9 2 12 10" xfId="12753" xr:uid="{00000000-0005-0000-0000-0000D8620000}"/>
    <cellStyle name="Normal 9 2 12 10 2" xfId="33122" xr:uid="{00000000-0005-0000-0000-0000D9620000}"/>
    <cellStyle name="Normal 9 2 12 11" xfId="12754" xr:uid="{00000000-0005-0000-0000-0000DA620000}"/>
    <cellStyle name="Normal 9 2 12 11 2" xfId="33123" xr:uid="{00000000-0005-0000-0000-0000DB620000}"/>
    <cellStyle name="Normal 9 2 12 12" xfId="12755" xr:uid="{00000000-0005-0000-0000-0000DC620000}"/>
    <cellStyle name="Normal 9 2 12 12 2" xfId="33124" xr:uid="{00000000-0005-0000-0000-0000DD620000}"/>
    <cellStyle name="Normal 9 2 12 13" xfId="33121" xr:uid="{00000000-0005-0000-0000-0000DE620000}"/>
    <cellStyle name="Normal 9 2 12 2" xfId="12756" xr:uid="{00000000-0005-0000-0000-0000DF620000}"/>
    <cellStyle name="Normal 9 2 12 2 2" xfId="33125" xr:uid="{00000000-0005-0000-0000-0000E0620000}"/>
    <cellStyle name="Normal 9 2 12 3" xfId="12757" xr:uid="{00000000-0005-0000-0000-0000E1620000}"/>
    <cellStyle name="Normal 9 2 12 3 2" xfId="12758" xr:uid="{00000000-0005-0000-0000-0000E2620000}"/>
    <cellStyle name="Normal 9 2 12 3 2 2" xfId="33127" xr:uid="{00000000-0005-0000-0000-0000E3620000}"/>
    <cellStyle name="Normal 9 2 12 3 3" xfId="12759" xr:uid="{00000000-0005-0000-0000-0000E4620000}"/>
    <cellStyle name="Normal 9 2 12 3 3 2" xfId="33128" xr:uid="{00000000-0005-0000-0000-0000E5620000}"/>
    <cellStyle name="Normal 9 2 12 3 4" xfId="12760" xr:uid="{00000000-0005-0000-0000-0000E6620000}"/>
    <cellStyle name="Normal 9 2 12 3 4 2" xfId="33129" xr:uid="{00000000-0005-0000-0000-0000E7620000}"/>
    <cellStyle name="Normal 9 2 12 3 5" xfId="12761" xr:uid="{00000000-0005-0000-0000-0000E8620000}"/>
    <cellStyle name="Normal 9 2 12 3 5 2" xfId="33130" xr:uid="{00000000-0005-0000-0000-0000E9620000}"/>
    <cellStyle name="Normal 9 2 12 3 6" xfId="33126" xr:uid="{00000000-0005-0000-0000-0000EA620000}"/>
    <cellStyle name="Normal 9 2 12 4" xfId="12762" xr:uid="{00000000-0005-0000-0000-0000EB620000}"/>
    <cellStyle name="Normal 9 2 12 4 2" xfId="12763" xr:uid="{00000000-0005-0000-0000-0000EC620000}"/>
    <cellStyle name="Normal 9 2 12 4 2 2" xfId="33132" xr:uid="{00000000-0005-0000-0000-0000ED620000}"/>
    <cellStyle name="Normal 9 2 12 4 3" xfId="12764" xr:uid="{00000000-0005-0000-0000-0000EE620000}"/>
    <cellStyle name="Normal 9 2 12 4 3 2" xfId="33133" xr:uid="{00000000-0005-0000-0000-0000EF620000}"/>
    <cellStyle name="Normal 9 2 12 4 4" xfId="12765" xr:uid="{00000000-0005-0000-0000-0000F0620000}"/>
    <cellStyle name="Normal 9 2 12 4 4 2" xfId="33134" xr:uid="{00000000-0005-0000-0000-0000F1620000}"/>
    <cellStyle name="Normal 9 2 12 4 5" xfId="12766" xr:uid="{00000000-0005-0000-0000-0000F2620000}"/>
    <cellStyle name="Normal 9 2 12 4 5 2" xfId="33135" xr:uid="{00000000-0005-0000-0000-0000F3620000}"/>
    <cellStyle name="Normal 9 2 12 4 6" xfId="12767" xr:uid="{00000000-0005-0000-0000-0000F4620000}"/>
    <cellStyle name="Normal 9 2 12 4 6 2" xfId="33136" xr:uid="{00000000-0005-0000-0000-0000F5620000}"/>
    <cellStyle name="Normal 9 2 12 4 7" xfId="12768" xr:uid="{00000000-0005-0000-0000-0000F6620000}"/>
    <cellStyle name="Normal 9 2 12 4 7 2" xfId="33137" xr:uid="{00000000-0005-0000-0000-0000F7620000}"/>
    <cellStyle name="Normal 9 2 12 4 8" xfId="33131" xr:uid="{00000000-0005-0000-0000-0000F8620000}"/>
    <cellStyle name="Normal 9 2 12 5" xfId="12769" xr:uid="{00000000-0005-0000-0000-0000F9620000}"/>
    <cellStyle name="Normal 9 2 12 5 2" xfId="33138" xr:uid="{00000000-0005-0000-0000-0000FA620000}"/>
    <cellStyle name="Normal 9 2 12 6" xfId="12770" xr:uid="{00000000-0005-0000-0000-0000FB620000}"/>
    <cellStyle name="Normal 9 2 12 6 2" xfId="33139" xr:uid="{00000000-0005-0000-0000-0000FC620000}"/>
    <cellStyle name="Normal 9 2 12 7" xfId="12771" xr:uid="{00000000-0005-0000-0000-0000FD620000}"/>
    <cellStyle name="Normal 9 2 12 7 2" xfId="33140" xr:uid="{00000000-0005-0000-0000-0000FE620000}"/>
    <cellStyle name="Normal 9 2 12 8" xfId="12772" xr:uid="{00000000-0005-0000-0000-0000FF620000}"/>
    <cellStyle name="Normal 9 2 12 8 2" xfId="33141" xr:uid="{00000000-0005-0000-0000-000000630000}"/>
    <cellStyle name="Normal 9 2 12 9" xfId="12773" xr:uid="{00000000-0005-0000-0000-000001630000}"/>
    <cellStyle name="Normal 9 2 12 9 2" xfId="33142" xr:uid="{00000000-0005-0000-0000-000002630000}"/>
    <cellStyle name="Normal 9 2 13" xfId="12774" xr:uid="{00000000-0005-0000-0000-000003630000}"/>
    <cellStyle name="Normal 9 2 13 10" xfId="12775" xr:uid="{00000000-0005-0000-0000-000004630000}"/>
    <cellStyle name="Normal 9 2 13 10 2" xfId="33144" xr:uid="{00000000-0005-0000-0000-000005630000}"/>
    <cellStyle name="Normal 9 2 13 11" xfId="12776" xr:uid="{00000000-0005-0000-0000-000006630000}"/>
    <cellStyle name="Normal 9 2 13 11 2" xfId="33145" xr:uid="{00000000-0005-0000-0000-000007630000}"/>
    <cellStyle name="Normal 9 2 13 12" xfId="12777" xr:uid="{00000000-0005-0000-0000-000008630000}"/>
    <cellStyle name="Normal 9 2 13 12 2" xfId="33146" xr:uid="{00000000-0005-0000-0000-000009630000}"/>
    <cellStyle name="Normal 9 2 13 13" xfId="33143" xr:uid="{00000000-0005-0000-0000-00000A630000}"/>
    <cellStyle name="Normal 9 2 13 2" xfId="12778" xr:uid="{00000000-0005-0000-0000-00000B630000}"/>
    <cellStyle name="Normal 9 2 13 2 2" xfId="33147" xr:uid="{00000000-0005-0000-0000-00000C630000}"/>
    <cellStyle name="Normal 9 2 13 3" xfId="12779" xr:uid="{00000000-0005-0000-0000-00000D630000}"/>
    <cellStyle name="Normal 9 2 13 3 2" xfId="12780" xr:uid="{00000000-0005-0000-0000-00000E630000}"/>
    <cellStyle name="Normal 9 2 13 3 2 2" xfId="33149" xr:uid="{00000000-0005-0000-0000-00000F630000}"/>
    <cellStyle name="Normal 9 2 13 3 3" xfId="12781" xr:uid="{00000000-0005-0000-0000-000010630000}"/>
    <cellStyle name="Normal 9 2 13 3 3 2" xfId="33150" xr:uid="{00000000-0005-0000-0000-000011630000}"/>
    <cellStyle name="Normal 9 2 13 3 4" xfId="12782" xr:uid="{00000000-0005-0000-0000-000012630000}"/>
    <cellStyle name="Normal 9 2 13 3 4 2" xfId="33151" xr:uid="{00000000-0005-0000-0000-000013630000}"/>
    <cellStyle name="Normal 9 2 13 3 5" xfId="12783" xr:uid="{00000000-0005-0000-0000-000014630000}"/>
    <cellStyle name="Normal 9 2 13 3 5 2" xfId="33152" xr:uid="{00000000-0005-0000-0000-000015630000}"/>
    <cellStyle name="Normal 9 2 13 3 6" xfId="33148" xr:uid="{00000000-0005-0000-0000-000016630000}"/>
    <cellStyle name="Normal 9 2 13 4" xfId="12784" xr:uid="{00000000-0005-0000-0000-000017630000}"/>
    <cellStyle name="Normal 9 2 13 4 2" xfId="12785" xr:uid="{00000000-0005-0000-0000-000018630000}"/>
    <cellStyle name="Normal 9 2 13 4 2 2" xfId="33154" xr:uid="{00000000-0005-0000-0000-000019630000}"/>
    <cellStyle name="Normal 9 2 13 4 3" xfId="12786" xr:uid="{00000000-0005-0000-0000-00001A630000}"/>
    <cellStyle name="Normal 9 2 13 4 3 2" xfId="33155" xr:uid="{00000000-0005-0000-0000-00001B630000}"/>
    <cellStyle name="Normal 9 2 13 4 4" xfId="12787" xr:uid="{00000000-0005-0000-0000-00001C630000}"/>
    <cellStyle name="Normal 9 2 13 4 4 2" xfId="33156" xr:uid="{00000000-0005-0000-0000-00001D630000}"/>
    <cellStyle name="Normal 9 2 13 4 5" xfId="12788" xr:uid="{00000000-0005-0000-0000-00001E630000}"/>
    <cellStyle name="Normal 9 2 13 4 5 2" xfId="33157" xr:uid="{00000000-0005-0000-0000-00001F630000}"/>
    <cellStyle name="Normal 9 2 13 4 6" xfId="12789" xr:uid="{00000000-0005-0000-0000-000020630000}"/>
    <cellStyle name="Normal 9 2 13 4 6 2" xfId="33158" xr:uid="{00000000-0005-0000-0000-000021630000}"/>
    <cellStyle name="Normal 9 2 13 4 7" xfId="12790" xr:uid="{00000000-0005-0000-0000-000022630000}"/>
    <cellStyle name="Normal 9 2 13 4 7 2" xfId="33159" xr:uid="{00000000-0005-0000-0000-000023630000}"/>
    <cellStyle name="Normal 9 2 13 4 8" xfId="33153" xr:uid="{00000000-0005-0000-0000-000024630000}"/>
    <cellStyle name="Normal 9 2 13 5" xfId="12791" xr:uid="{00000000-0005-0000-0000-000025630000}"/>
    <cellStyle name="Normal 9 2 13 5 2" xfId="33160" xr:uid="{00000000-0005-0000-0000-000026630000}"/>
    <cellStyle name="Normal 9 2 13 6" xfId="12792" xr:uid="{00000000-0005-0000-0000-000027630000}"/>
    <cellStyle name="Normal 9 2 13 6 2" xfId="33161" xr:uid="{00000000-0005-0000-0000-000028630000}"/>
    <cellStyle name="Normal 9 2 13 7" xfId="12793" xr:uid="{00000000-0005-0000-0000-000029630000}"/>
    <cellStyle name="Normal 9 2 13 7 2" xfId="33162" xr:uid="{00000000-0005-0000-0000-00002A630000}"/>
    <cellStyle name="Normal 9 2 13 8" xfId="12794" xr:uid="{00000000-0005-0000-0000-00002B630000}"/>
    <cellStyle name="Normal 9 2 13 8 2" xfId="33163" xr:uid="{00000000-0005-0000-0000-00002C630000}"/>
    <cellStyle name="Normal 9 2 13 9" xfId="12795" xr:uid="{00000000-0005-0000-0000-00002D630000}"/>
    <cellStyle name="Normal 9 2 13 9 2" xfId="33164" xr:uid="{00000000-0005-0000-0000-00002E630000}"/>
    <cellStyle name="Normal 9 2 14" xfId="12796" xr:uid="{00000000-0005-0000-0000-00002F630000}"/>
    <cellStyle name="Normal 9 2 14 10" xfId="12797" xr:uid="{00000000-0005-0000-0000-000030630000}"/>
    <cellStyle name="Normal 9 2 14 10 2" xfId="33166" xr:uid="{00000000-0005-0000-0000-000031630000}"/>
    <cellStyle name="Normal 9 2 14 11" xfId="12798" xr:uid="{00000000-0005-0000-0000-000032630000}"/>
    <cellStyle name="Normal 9 2 14 11 2" xfId="33167" xr:uid="{00000000-0005-0000-0000-000033630000}"/>
    <cellStyle name="Normal 9 2 14 12" xfId="12799" xr:uid="{00000000-0005-0000-0000-000034630000}"/>
    <cellStyle name="Normal 9 2 14 12 2" xfId="33168" xr:uid="{00000000-0005-0000-0000-000035630000}"/>
    <cellStyle name="Normal 9 2 14 13" xfId="33165" xr:uid="{00000000-0005-0000-0000-000036630000}"/>
    <cellStyle name="Normal 9 2 14 2" xfId="12800" xr:uid="{00000000-0005-0000-0000-000037630000}"/>
    <cellStyle name="Normal 9 2 14 2 2" xfId="33169" xr:uid="{00000000-0005-0000-0000-000038630000}"/>
    <cellStyle name="Normal 9 2 14 3" xfId="12801" xr:uid="{00000000-0005-0000-0000-000039630000}"/>
    <cellStyle name="Normal 9 2 14 3 2" xfId="12802" xr:uid="{00000000-0005-0000-0000-00003A630000}"/>
    <cellStyle name="Normal 9 2 14 3 2 2" xfId="33171" xr:uid="{00000000-0005-0000-0000-00003B630000}"/>
    <cellStyle name="Normal 9 2 14 3 3" xfId="12803" xr:uid="{00000000-0005-0000-0000-00003C630000}"/>
    <cellStyle name="Normal 9 2 14 3 3 2" xfId="33172" xr:uid="{00000000-0005-0000-0000-00003D630000}"/>
    <cellStyle name="Normal 9 2 14 3 4" xfId="12804" xr:uid="{00000000-0005-0000-0000-00003E630000}"/>
    <cellStyle name="Normal 9 2 14 3 4 2" xfId="33173" xr:uid="{00000000-0005-0000-0000-00003F630000}"/>
    <cellStyle name="Normal 9 2 14 3 5" xfId="12805" xr:uid="{00000000-0005-0000-0000-000040630000}"/>
    <cellStyle name="Normal 9 2 14 3 5 2" xfId="33174" xr:uid="{00000000-0005-0000-0000-000041630000}"/>
    <cellStyle name="Normal 9 2 14 3 6" xfId="33170" xr:uid="{00000000-0005-0000-0000-000042630000}"/>
    <cellStyle name="Normal 9 2 14 4" xfId="12806" xr:uid="{00000000-0005-0000-0000-000043630000}"/>
    <cellStyle name="Normal 9 2 14 4 2" xfId="12807" xr:uid="{00000000-0005-0000-0000-000044630000}"/>
    <cellStyle name="Normal 9 2 14 4 2 2" xfId="33176" xr:uid="{00000000-0005-0000-0000-000045630000}"/>
    <cellStyle name="Normal 9 2 14 4 3" xfId="12808" xr:uid="{00000000-0005-0000-0000-000046630000}"/>
    <cellStyle name="Normal 9 2 14 4 3 2" xfId="33177" xr:uid="{00000000-0005-0000-0000-000047630000}"/>
    <cellStyle name="Normal 9 2 14 4 4" xfId="12809" xr:uid="{00000000-0005-0000-0000-000048630000}"/>
    <cellStyle name="Normal 9 2 14 4 4 2" xfId="33178" xr:uid="{00000000-0005-0000-0000-000049630000}"/>
    <cellStyle name="Normal 9 2 14 4 5" xfId="12810" xr:uid="{00000000-0005-0000-0000-00004A630000}"/>
    <cellStyle name="Normal 9 2 14 4 5 2" xfId="33179" xr:uid="{00000000-0005-0000-0000-00004B630000}"/>
    <cellStyle name="Normal 9 2 14 4 6" xfId="12811" xr:uid="{00000000-0005-0000-0000-00004C630000}"/>
    <cellStyle name="Normal 9 2 14 4 6 2" xfId="33180" xr:uid="{00000000-0005-0000-0000-00004D630000}"/>
    <cellStyle name="Normal 9 2 14 4 7" xfId="12812" xr:uid="{00000000-0005-0000-0000-00004E630000}"/>
    <cellStyle name="Normal 9 2 14 4 7 2" xfId="33181" xr:uid="{00000000-0005-0000-0000-00004F630000}"/>
    <cellStyle name="Normal 9 2 14 4 8" xfId="33175" xr:uid="{00000000-0005-0000-0000-000050630000}"/>
    <cellStyle name="Normal 9 2 14 5" xfId="12813" xr:uid="{00000000-0005-0000-0000-000051630000}"/>
    <cellStyle name="Normal 9 2 14 5 2" xfId="33182" xr:uid="{00000000-0005-0000-0000-000052630000}"/>
    <cellStyle name="Normal 9 2 14 6" xfId="12814" xr:uid="{00000000-0005-0000-0000-000053630000}"/>
    <cellStyle name="Normal 9 2 14 6 2" xfId="33183" xr:uid="{00000000-0005-0000-0000-000054630000}"/>
    <cellStyle name="Normal 9 2 14 7" xfId="12815" xr:uid="{00000000-0005-0000-0000-000055630000}"/>
    <cellStyle name="Normal 9 2 14 7 2" xfId="33184" xr:uid="{00000000-0005-0000-0000-000056630000}"/>
    <cellStyle name="Normal 9 2 14 8" xfId="12816" xr:uid="{00000000-0005-0000-0000-000057630000}"/>
    <cellStyle name="Normal 9 2 14 8 2" xfId="33185" xr:uid="{00000000-0005-0000-0000-000058630000}"/>
    <cellStyle name="Normal 9 2 14 9" xfId="12817" xr:uid="{00000000-0005-0000-0000-000059630000}"/>
    <cellStyle name="Normal 9 2 14 9 2" xfId="33186" xr:uid="{00000000-0005-0000-0000-00005A630000}"/>
    <cellStyle name="Normal 9 2 15" xfId="12818" xr:uid="{00000000-0005-0000-0000-00005B630000}"/>
    <cellStyle name="Normal 9 2 15 10" xfId="12819" xr:uid="{00000000-0005-0000-0000-00005C630000}"/>
    <cellStyle name="Normal 9 2 15 10 2" xfId="33188" xr:uid="{00000000-0005-0000-0000-00005D630000}"/>
    <cellStyle name="Normal 9 2 15 11" xfId="12820" xr:uid="{00000000-0005-0000-0000-00005E630000}"/>
    <cellStyle name="Normal 9 2 15 11 2" xfId="33189" xr:uid="{00000000-0005-0000-0000-00005F630000}"/>
    <cellStyle name="Normal 9 2 15 12" xfId="12821" xr:uid="{00000000-0005-0000-0000-000060630000}"/>
    <cellStyle name="Normal 9 2 15 12 2" xfId="33190" xr:uid="{00000000-0005-0000-0000-000061630000}"/>
    <cellStyle name="Normal 9 2 15 13" xfId="33187" xr:uid="{00000000-0005-0000-0000-000062630000}"/>
    <cellStyle name="Normal 9 2 15 2" xfId="12822" xr:uid="{00000000-0005-0000-0000-000063630000}"/>
    <cellStyle name="Normal 9 2 15 2 2" xfId="33191" xr:uid="{00000000-0005-0000-0000-000064630000}"/>
    <cellStyle name="Normal 9 2 15 3" xfId="12823" xr:uid="{00000000-0005-0000-0000-000065630000}"/>
    <cellStyle name="Normal 9 2 15 3 2" xfId="12824" xr:uid="{00000000-0005-0000-0000-000066630000}"/>
    <cellStyle name="Normal 9 2 15 3 2 2" xfId="33193" xr:uid="{00000000-0005-0000-0000-000067630000}"/>
    <cellStyle name="Normal 9 2 15 3 3" xfId="12825" xr:uid="{00000000-0005-0000-0000-000068630000}"/>
    <cellStyle name="Normal 9 2 15 3 3 2" xfId="33194" xr:uid="{00000000-0005-0000-0000-000069630000}"/>
    <cellStyle name="Normal 9 2 15 3 4" xfId="12826" xr:uid="{00000000-0005-0000-0000-00006A630000}"/>
    <cellStyle name="Normal 9 2 15 3 4 2" xfId="33195" xr:uid="{00000000-0005-0000-0000-00006B630000}"/>
    <cellStyle name="Normal 9 2 15 3 5" xfId="12827" xr:uid="{00000000-0005-0000-0000-00006C630000}"/>
    <cellStyle name="Normal 9 2 15 3 5 2" xfId="33196" xr:uid="{00000000-0005-0000-0000-00006D630000}"/>
    <cellStyle name="Normal 9 2 15 3 6" xfId="33192" xr:uid="{00000000-0005-0000-0000-00006E630000}"/>
    <cellStyle name="Normal 9 2 15 4" xfId="12828" xr:uid="{00000000-0005-0000-0000-00006F630000}"/>
    <cellStyle name="Normal 9 2 15 4 2" xfId="12829" xr:uid="{00000000-0005-0000-0000-000070630000}"/>
    <cellStyle name="Normal 9 2 15 4 2 2" xfId="33198" xr:uid="{00000000-0005-0000-0000-000071630000}"/>
    <cellStyle name="Normal 9 2 15 4 3" xfId="12830" xr:uid="{00000000-0005-0000-0000-000072630000}"/>
    <cellStyle name="Normal 9 2 15 4 3 2" xfId="33199" xr:uid="{00000000-0005-0000-0000-000073630000}"/>
    <cellStyle name="Normal 9 2 15 4 4" xfId="12831" xr:uid="{00000000-0005-0000-0000-000074630000}"/>
    <cellStyle name="Normal 9 2 15 4 4 2" xfId="33200" xr:uid="{00000000-0005-0000-0000-000075630000}"/>
    <cellStyle name="Normal 9 2 15 4 5" xfId="12832" xr:uid="{00000000-0005-0000-0000-000076630000}"/>
    <cellStyle name="Normal 9 2 15 4 5 2" xfId="33201" xr:uid="{00000000-0005-0000-0000-000077630000}"/>
    <cellStyle name="Normal 9 2 15 4 6" xfId="12833" xr:uid="{00000000-0005-0000-0000-000078630000}"/>
    <cellStyle name="Normal 9 2 15 4 6 2" xfId="33202" xr:uid="{00000000-0005-0000-0000-000079630000}"/>
    <cellStyle name="Normal 9 2 15 4 7" xfId="12834" xr:uid="{00000000-0005-0000-0000-00007A630000}"/>
    <cellStyle name="Normal 9 2 15 4 7 2" xfId="33203" xr:uid="{00000000-0005-0000-0000-00007B630000}"/>
    <cellStyle name="Normal 9 2 15 4 8" xfId="33197" xr:uid="{00000000-0005-0000-0000-00007C630000}"/>
    <cellStyle name="Normal 9 2 15 5" xfId="12835" xr:uid="{00000000-0005-0000-0000-00007D630000}"/>
    <cellStyle name="Normal 9 2 15 5 2" xfId="33204" xr:uid="{00000000-0005-0000-0000-00007E630000}"/>
    <cellStyle name="Normal 9 2 15 6" xfId="12836" xr:uid="{00000000-0005-0000-0000-00007F630000}"/>
    <cellStyle name="Normal 9 2 15 6 2" xfId="33205" xr:uid="{00000000-0005-0000-0000-000080630000}"/>
    <cellStyle name="Normal 9 2 15 7" xfId="12837" xr:uid="{00000000-0005-0000-0000-000081630000}"/>
    <cellStyle name="Normal 9 2 15 7 2" xfId="33206" xr:uid="{00000000-0005-0000-0000-000082630000}"/>
    <cellStyle name="Normal 9 2 15 8" xfId="12838" xr:uid="{00000000-0005-0000-0000-000083630000}"/>
    <cellStyle name="Normal 9 2 15 8 2" xfId="33207" xr:uid="{00000000-0005-0000-0000-000084630000}"/>
    <cellStyle name="Normal 9 2 15 9" xfId="12839" xr:uid="{00000000-0005-0000-0000-000085630000}"/>
    <cellStyle name="Normal 9 2 15 9 2" xfId="33208" xr:uid="{00000000-0005-0000-0000-000086630000}"/>
    <cellStyle name="Normal 9 2 16" xfId="12840" xr:uid="{00000000-0005-0000-0000-000087630000}"/>
    <cellStyle name="Normal 9 2 16 10" xfId="12841" xr:uid="{00000000-0005-0000-0000-000088630000}"/>
    <cellStyle name="Normal 9 2 16 10 2" xfId="33210" xr:uid="{00000000-0005-0000-0000-000089630000}"/>
    <cellStyle name="Normal 9 2 16 11" xfId="12842" xr:uid="{00000000-0005-0000-0000-00008A630000}"/>
    <cellStyle name="Normal 9 2 16 11 2" xfId="33211" xr:uid="{00000000-0005-0000-0000-00008B630000}"/>
    <cellStyle name="Normal 9 2 16 12" xfId="12843" xr:uid="{00000000-0005-0000-0000-00008C630000}"/>
    <cellStyle name="Normal 9 2 16 12 2" xfId="33212" xr:uid="{00000000-0005-0000-0000-00008D630000}"/>
    <cellStyle name="Normal 9 2 16 13" xfId="33209" xr:uid="{00000000-0005-0000-0000-00008E630000}"/>
    <cellStyle name="Normal 9 2 16 2" xfId="12844" xr:uid="{00000000-0005-0000-0000-00008F630000}"/>
    <cellStyle name="Normal 9 2 16 2 2" xfId="33213" xr:uid="{00000000-0005-0000-0000-000090630000}"/>
    <cellStyle name="Normal 9 2 16 3" xfId="12845" xr:uid="{00000000-0005-0000-0000-000091630000}"/>
    <cellStyle name="Normal 9 2 16 3 2" xfId="12846" xr:uid="{00000000-0005-0000-0000-000092630000}"/>
    <cellStyle name="Normal 9 2 16 3 2 2" xfId="33215" xr:uid="{00000000-0005-0000-0000-000093630000}"/>
    <cellStyle name="Normal 9 2 16 3 3" xfId="12847" xr:uid="{00000000-0005-0000-0000-000094630000}"/>
    <cellStyle name="Normal 9 2 16 3 3 2" xfId="33216" xr:uid="{00000000-0005-0000-0000-000095630000}"/>
    <cellStyle name="Normal 9 2 16 3 4" xfId="12848" xr:uid="{00000000-0005-0000-0000-000096630000}"/>
    <cellStyle name="Normal 9 2 16 3 4 2" xfId="33217" xr:uid="{00000000-0005-0000-0000-000097630000}"/>
    <cellStyle name="Normal 9 2 16 3 5" xfId="12849" xr:uid="{00000000-0005-0000-0000-000098630000}"/>
    <cellStyle name="Normal 9 2 16 3 5 2" xfId="33218" xr:uid="{00000000-0005-0000-0000-000099630000}"/>
    <cellStyle name="Normal 9 2 16 3 6" xfId="33214" xr:uid="{00000000-0005-0000-0000-00009A630000}"/>
    <cellStyle name="Normal 9 2 16 4" xfId="12850" xr:uid="{00000000-0005-0000-0000-00009B630000}"/>
    <cellStyle name="Normal 9 2 16 4 2" xfId="12851" xr:uid="{00000000-0005-0000-0000-00009C630000}"/>
    <cellStyle name="Normal 9 2 16 4 2 2" xfId="33220" xr:uid="{00000000-0005-0000-0000-00009D630000}"/>
    <cellStyle name="Normal 9 2 16 4 3" xfId="12852" xr:uid="{00000000-0005-0000-0000-00009E630000}"/>
    <cellStyle name="Normal 9 2 16 4 3 2" xfId="33221" xr:uid="{00000000-0005-0000-0000-00009F630000}"/>
    <cellStyle name="Normal 9 2 16 4 4" xfId="12853" xr:uid="{00000000-0005-0000-0000-0000A0630000}"/>
    <cellStyle name="Normal 9 2 16 4 4 2" xfId="33222" xr:uid="{00000000-0005-0000-0000-0000A1630000}"/>
    <cellStyle name="Normal 9 2 16 4 5" xfId="12854" xr:uid="{00000000-0005-0000-0000-0000A2630000}"/>
    <cellStyle name="Normal 9 2 16 4 5 2" xfId="33223" xr:uid="{00000000-0005-0000-0000-0000A3630000}"/>
    <cellStyle name="Normal 9 2 16 4 6" xfId="12855" xr:uid="{00000000-0005-0000-0000-0000A4630000}"/>
    <cellStyle name="Normal 9 2 16 4 6 2" xfId="33224" xr:uid="{00000000-0005-0000-0000-0000A5630000}"/>
    <cellStyle name="Normal 9 2 16 4 7" xfId="12856" xr:uid="{00000000-0005-0000-0000-0000A6630000}"/>
    <cellStyle name="Normal 9 2 16 4 7 2" xfId="33225" xr:uid="{00000000-0005-0000-0000-0000A7630000}"/>
    <cellStyle name="Normal 9 2 16 4 8" xfId="33219" xr:uid="{00000000-0005-0000-0000-0000A8630000}"/>
    <cellStyle name="Normal 9 2 16 5" xfId="12857" xr:uid="{00000000-0005-0000-0000-0000A9630000}"/>
    <cellStyle name="Normal 9 2 16 5 2" xfId="33226" xr:uid="{00000000-0005-0000-0000-0000AA630000}"/>
    <cellStyle name="Normal 9 2 16 6" xfId="12858" xr:uid="{00000000-0005-0000-0000-0000AB630000}"/>
    <cellStyle name="Normal 9 2 16 6 2" xfId="33227" xr:uid="{00000000-0005-0000-0000-0000AC630000}"/>
    <cellStyle name="Normal 9 2 16 7" xfId="12859" xr:uid="{00000000-0005-0000-0000-0000AD630000}"/>
    <cellStyle name="Normal 9 2 16 7 2" xfId="33228" xr:uid="{00000000-0005-0000-0000-0000AE630000}"/>
    <cellStyle name="Normal 9 2 16 8" xfId="12860" xr:uid="{00000000-0005-0000-0000-0000AF630000}"/>
    <cellStyle name="Normal 9 2 16 8 2" xfId="33229" xr:uid="{00000000-0005-0000-0000-0000B0630000}"/>
    <cellStyle name="Normal 9 2 16 9" xfId="12861" xr:uid="{00000000-0005-0000-0000-0000B1630000}"/>
    <cellStyle name="Normal 9 2 16 9 2" xfId="33230" xr:uid="{00000000-0005-0000-0000-0000B2630000}"/>
    <cellStyle name="Normal 9 2 17" xfId="12862" xr:uid="{00000000-0005-0000-0000-0000B3630000}"/>
    <cellStyle name="Normal 9 2 17 10" xfId="12863" xr:uid="{00000000-0005-0000-0000-0000B4630000}"/>
    <cellStyle name="Normal 9 2 17 10 2" xfId="33232" xr:uid="{00000000-0005-0000-0000-0000B5630000}"/>
    <cellStyle name="Normal 9 2 17 11" xfId="12864" xr:uid="{00000000-0005-0000-0000-0000B6630000}"/>
    <cellStyle name="Normal 9 2 17 11 2" xfId="33233" xr:uid="{00000000-0005-0000-0000-0000B7630000}"/>
    <cellStyle name="Normal 9 2 17 12" xfId="12865" xr:uid="{00000000-0005-0000-0000-0000B8630000}"/>
    <cellStyle name="Normal 9 2 17 12 2" xfId="33234" xr:uid="{00000000-0005-0000-0000-0000B9630000}"/>
    <cellStyle name="Normal 9 2 17 13" xfId="33231" xr:uid="{00000000-0005-0000-0000-0000BA630000}"/>
    <cellStyle name="Normal 9 2 17 2" xfId="12866" xr:uid="{00000000-0005-0000-0000-0000BB630000}"/>
    <cellStyle name="Normal 9 2 17 2 2" xfId="33235" xr:uid="{00000000-0005-0000-0000-0000BC630000}"/>
    <cellStyle name="Normal 9 2 17 3" xfId="12867" xr:uid="{00000000-0005-0000-0000-0000BD630000}"/>
    <cellStyle name="Normal 9 2 17 3 2" xfId="12868" xr:uid="{00000000-0005-0000-0000-0000BE630000}"/>
    <cellStyle name="Normal 9 2 17 3 2 2" xfId="33237" xr:uid="{00000000-0005-0000-0000-0000BF630000}"/>
    <cellStyle name="Normal 9 2 17 3 3" xfId="12869" xr:uid="{00000000-0005-0000-0000-0000C0630000}"/>
    <cellStyle name="Normal 9 2 17 3 3 2" xfId="33238" xr:uid="{00000000-0005-0000-0000-0000C1630000}"/>
    <cellStyle name="Normal 9 2 17 3 4" xfId="12870" xr:uid="{00000000-0005-0000-0000-0000C2630000}"/>
    <cellStyle name="Normal 9 2 17 3 4 2" xfId="33239" xr:uid="{00000000-0005-0000-0000-0000C3630000}"/>
    <cellStyle name="Normal 9 2 17 3 5" xfId="12871" xr:uid="{00000000-0005-0000-0000-0000C4630000}"/>
    <cellStyle name="Normal 9 2 17 3 5 2" xfId="33240" xr:uid="{00000000-0005-0000-0000-0000C5630000}"/>
    <cellStyle name="Normal 9 2 17 3 6" xfId="33236" xr:uid="{00000000-0005-0000-0000-0000C6630000}"/>
    <cellStyle name="Normal 9 2 17 4" xfId="12872" xr:uid="{00000000-0005-0000-0000-0000C7630000}"/>
    <cellStyle name="Normal 9 2 17 4 2" xfId="12873" xr:uid="{00000000-0005-0000-0000-0000C8630000}"/>
    <cellStyle name="Normal 9 2 17 4 2 2" xfId="33242" xr:uid="{00000000-0005-0000-0000-0000C9630000}"/>
    <cellStyle name="Normal 9 2 17 4 3" xfId="12874" xr:uid="{00000000-0005-0000-0000-0000CA630000}"/>
    <cellStyle name="Normal 9 2 17 4 3 2" xfId="33243" xr:uid="{00000000-0005-0000-0000-0000CB630000}"/>
    <cellStyle name="Normal 9 2 17 4 4" xfId="12875" xr:uid="{00000000-0005-0000-0000-0000CC630000}"/>
    <cellStyle name="Normal 9 2 17 4 4 2" xfId="33244" xr:uid="{00000000-0005-0000-0000-0000CD630000}"/>
    <cellStyle name="Normal 9 2 17 4 5" xfId="12876" xr:uid="{00000000-0005-0000-0000-0000CE630000}"/>
    <cellStyle name="Normal 9 2 17 4 5 2" xfId="33245" xr:uid="{00000000-0005-0000-0000-0000CF630000}"/>
    <cellStyle name="Normal 9 2 17 4 6" xfId="12877" xr:uid="{00000000-0005-0000-0000-0000D0630000}"/>
    <cellStyle name="Normal 9 2 17 4 6 2" xfId="33246" xr:uid="{00000000-0005-0000-0000-0000D1630000}"/>
    <cellStyle name="Normal 9 2 17 4 7" xfId="12878" xr:uid="{00000000-0005-0000-0000-0000D2630000}"/>
    <cellStyle name="Normal 9 2 17 4 7 2" xfId="33247" xr:uid="{00000000-0005-0000-0000-0000D3630000}"/>
    <cellStyle name="Normal 9 2 17 4 8" xfId="33241" xr:uid="{00000000-0005-0000-0000-0000D4630000}"/>
    <cellStyle name="Normal 9 2 17 5" xfId="12879" xr:uid="{00000000-0005-0000-0000-0000D5630000}"/>
    <cellStyle name="Normal 9 2 17 5 2" xfId="33248" xr:uid="{00000000-0005-0000-0000-0000D6630000}"/>
    <cellStyle name="Normal 9 2 17 6" xfId="12880" xr:uid="{00000000-0005-0000-0000-0000D7630000}"/>
    <cellStyle name="Normal 9 2 17 6 2" xfId="33249" xr:uid="{00000000-0005-0000-0000-0000D8630000}"/>
    <cellStyle name="Normal 9 2 17 7" xfId="12881" xr:uid="{00000000-0005-0000-0000-0000D9630000}"/>
    <cellStyle name="Normal 9 2 17 7 2" xfId="33250" xr:uid="{00000000-0005-0000-0000-0000DA630000}"/>
    <cellStyle name="Normal 9 2 17 8" xfId="12882" xr:uid="{00000000-0005-0000-0000-0000DB630000}"/>
    <cellStyle name="Normal 9 2 17 8 2" xfId="33251" xr:uid="{00000000-0005-0000-0000-0000DC630000}"/>
    <cellStyle name="Normal 9 2 17 9" xfId="12883" xr:uid="{00000000-0005-0000-0000-0000DD630000}"/>
    <cellStyle name="Normal 9 2 17 9 2" xfId="33252" xr:uid="{00000000-0005-0000-0000-0000DE630000}"/>
    <cellStyle name="Normal 9 2 18" xfId="12884" xr:uid="{00000000-0005-0000-0000-0000DF630000}"/>
    <cellStyle name="Normal 9 2 18 10" xfId="12885" xr:uid="{00000000-0005-0000-0000-0000E0630000}"/>
    <cellStyle name="Normal 9 2 18 10 2" xfId="33254" xr:uid="{00000000-0005-0000-0000-0000E1630000}"/>
    <cellStyle name="Normal 9 2 18 11" xfId="12886" xr:uid="{00000000-0005-0000-0000-0000E2630000}"/>
    <cellStyle name="Normal 9 2 18 11 2" xfId="33255" xr:uid="{00000000-0005-0000-0000-0000E3630000}"/>
    <cellStyle name="Normal 9 2 18 12" xfId="33253" xr:uid="{00000000-0005-0000-0000-0000E4630000}"/>
    <cellStyle name="Normal 9 2 18 2" xfId="12887" xr:uid="{00000000-0005-0000-0000-0000E5630000}"/>
    <cellStyle name="Normal 9 2 18 2 2" xfId="12888" xr:uid="{00000000-0005-0000-0000-0000E6630000}"/>
    <cellStyle name="Normal 9 2 18 2 2 2" xfId="33257" xr:uid="{00000000-0005-0000-0000-0000E7630000}"/>
    <cellStyle name="Normal 9 2 18 2 3" xfId="12889" xr:uid="{00000000-0005-0000-0000-0000E8630000}"/>
    <cellStyle name="Normal 9 2 18 2 3 2" xfId="33258" xr:uid="{00000000-0005-0000-0000-0000E9630000}"/>
    <cellStyle name="Normal 9 2 18 2 4" xfId="12890" xr:uid="{00000000-0005-0000-0000-0000EA630000}"/>
    <cellStyle name="Normal 9 2 18 2 4 2" xfId="33259" xr:uid="{00000000-0005-0000-0000-0000EB630000}"/>
    <cellStyle name="Normal 9 2 18 2 5" xfId="12891" xr:uid="{00000000-0005-0000-0000-0000EC630000}"/>
    <cellStyle name="Normal 9 2 18 2 5 2" xfId="33260" xr:uid="{00000000-0005-0000-0000-0000ED630000}"/>
    <cellStyle name="Normal 9 2 18 2 6" xfId="33256" xr:uid="{00000000-0005-0000-0000-0000EE630000}"/>
    <cellStyle name="Normal 9 2 18 3" xfId="12892" xr:uid="{00000000-0005-0000-0000-0000EF630000}"/>
    <cellStyle name="Normal 9 2 18 3 2" xfId="12893" xr:uid="{00000000-0005-0000-0000-0000F0630000}"/>
    <cellStyle name="Normal 9 2 18 3 2 2" xfId="33262" xr:uid="{00000000-0005-0000-0000-0000F1630000}"/>
    <cellStyle name="Normal 9 2 18 3 3" xfId="12894" xr:uid="{00000000-0005-0000-0000-0000F2630000}"/>
    <cellStyle name="Normal 9 2 18 3 3 2" xfId="33263" xr:uid="{00000000-0005-0000-0000-0000F3630000}"/>
    <cellStyle name="Normal 9 2 18 3 4" xfId="12895" xr:uid="{00000000-0005-0000-0000-0000F4630000}"/>
    <cellStyle name="Normal 9 2 18 3 4 2" xfId="33264" xr:uid="{00000000-0005-0000-0000-0000F5630000}"/>
    <cellStyle name="Normal 9 2 18 3 5" xfId="12896" xr:uid="{00000000-0005-0000-0000-0000F6630000}"/>
    <cellStyle name="Normal 9 2 18 3 5 2" xfId="33265" xr:uid="{00000000-0005-0000-0000-0000F7630000}"/>
    <cellStyle name="Normal 9 2 18 3 6" xfId="12897" xr:uid="{00000000-0005-0000-0000-0000F8630000}"/>
    <cellStyle name="Normal 9 2 18 3 6 2" xfId="33266" xr:uid="{00000000-0005-0000-0000-0000F9630000}"/>
    <cellStyle name="Normal 9 2 18 3 7" xfId="12898" xr:uid="{00000000-0005-0000-0000-0000FA630000}"/>
    <cellStyle name="Normal 9 2 18 3 7 2" xfId="33267" xr:uid="{00000000-0005-0000-0000-0000FB630000}"/>
    <cellStyle name="Normal 9 2 18 3 8" xfId="33261" xr:uid="{00000000-0005-0000-0000-0000FC630000}"/>
    <cellStyle name="Normal 9 2 18 4" xfId="12899" xr:uid="{00000000-0005-0000-0000-0000FD630000}"/>
    <cellStyle name="Normal 9 2 18 4 2" xfId="33268" xr:uid="{00000000-0005-0000-0000-0000FE630000}"/>
    <cellStyle name="Normal 9 2 18 5" xfId="12900" xr:uid="{00000000-0005-0000-0000-0000FF630000}"/>
    <cellStyle name="Normal 9 2 18 5 2" xfId="33269" xr:uid="{00000000-0005-0000-0000-000000640000}"/>
    <cellStyle name="Normal 9 2 18 6" xfId="12901" xr:uid="{00000000-0005-0000-0000-000001640000}"/>
    <cellStyle name="Normal 9 2 18 6 2" xfId="33270" xr:uid="{00000000-0005-0000-0000-000002640000}"/>
    <cellStyle name="Normal 9 2 18 7" xfId="12902" xr:uid="{00000000-0005-0000-0000-000003640000}"/>
    <cellStyle name="Normal 9 2 18 7 2" xfId="33271" xr:uid="{00000000-0005-0000-0000-000004640000}"/>
    <cellStyle name="Normal 9 2 18 8" xfId="12903" xr:uid="{00000000-0005-0000-0000-000005640000}"/>
    <cellStyle name="Normal 9 2 18 8 2" xfId="33272" xr:uid="{00000000-0005-0000-0000-000006640000}"/>
    <cellStyle name="Normal 9 2 18 9" xfId="12904" xr:uid="{00000000-0005-0000-0000-000007640000}"/>
    <cellStyle name="Normal 9 2 18 9 2" xfId="33273" xr:uid="{00000000-0005-0000-0000-000008640000}"/>
    <cellStyle name="Normal 9 2 19" xfId="12905" xr:uid="{00000000-0005-0000-0000-000009640000}"/>
    <cellStyle name="Normal 9 2 19 2" xfId="12906" xr:uid="{00000000-0005-0000-0000-00000A640000}"/>
    <cellStyle name="Normal 9 2 19 2 2" xfId="33275" xr:uid="{00000000-0005-0000-0000-00000B640000}"/>
    <cellStyle name="Normal 9 2 19 3" xfId="12907" xr:uid="{00000000-0005-0000-0000-00000C640000}"/>
    <cellStyle name="Normal 9 2 19 3 2" xfId="33276" xr:uid="{00000000-0005-0000-0000-00000D640000}"/>
    <cellStyle name="Normal 9 2 19 4" xfId="12908" xr:uid="{00000000-0005-0000-0000-00000E640000}"/>
    <cellStyle name="Normal 9 2 19 4 2" xfId="33277" xr:uid="{00000000-0005-0000-0000-00000F640000}"/>
    <cellStyle name="Normal 9 2 19 5" xfId="12909" xr:uid="{00000000-0005-0000-0000-000010640000}"/>
    <cellStyle name="Normal 9 2 19 5 2" xfId="33278" xr:uid="{00000000-0005-0000-0000-000011640000}"/>
    <cellStyle name="Normal 9 2 19 6" xfId="12910" xr:uid="{00000000-0005-0000-0000-000012640000}"/>
    <cellStyle name="Normal 9 2 19 6 2" xfId="33279" xr:uid="{00000000-0005-0000-0000-000013640000}"/>
    <cellStyle name="Normal 9 2 19 7" xfId="33274" xr:uid="{00000000-0005-0000-0000-000014640000}"/>
    <cellStyle name="Normal 9 2 2" xfId="12911" xr:uid="{00000000-0005-0000-0000-000015640000}"/>
    <cellStyle name="Normal 9 2 2 10" xfId="12912" xr:uid="{00000000-0005-0000-0000-000016640000}"/>
    <cellStyle name="Normal 9 2 2 10 2" xfId="33280" xr:uid="{00000000-0005-0000-0000-000017640000}"/>
    <cellStyle name="Normal 9 2 2 11" xfId="12913" xr:uid="{00000000-0005-0000-0000-000018640000}"/>
    <cellStyle name="Normal 9 2 2 11 2" xfId="33281" xr:uid="{00000000-0005-0000-0000-000019640000}"/>
    <cellStyle name="Normal 9 2 2 12" xfId="12914" xr:uid="{00000000-0005-0000-0000-00001A640000}"/>
    <cellStyle name="Normal 9 2 2 12 2" xfId="33282" xr:uid="{00000000-0005-0000-0000-00001B640000}"/>
    <cellStyle name="Normal 9 2 2 13" xfId="20696" xr:uid="{00000000-0005-0000-0000-00001C640000}"/>
    <cellStyle name="Normal 9 2 2 2" xfId="12915" xr:uid="{00000000-0005-0000-0000-00001D640000}"/>
    <cellStyle name="Normal 9 2 2 2 10" xfId="12916" xr:uid="{00000000-0005-0000-0000-00001E640000}"/>
    <cellStyle name="Normal 9 2 2 2 10 2" xfId="33284" xr:uid="{00000000-0005-0000-0000-00001F640000}"/>
    <cellStyle name="Normal 9 2 2 2 11" xfId="12917" xr:uid="{00000000-0005-0000-0000-000020640000}"/>
    <cellStyle name="Normal 9 2 2 2 11 2" xfId="33285" xr:uid="{00000000-0005-0000-0000-000021640000}"/>
    <cellStyle name="Normal 9 2 2 2 12" xfId="33283" xr:uid="{00000000-0005-0000-0000-000022640000}"/>
    <cellStyle name="Normal 9 2 2 2 2" xfId="12918" xr:uid="{00000000-0005-0000-0000-000023640000}"/>
    <cellStyle name="Normal 9 2 2 2 2 2" xfId="12919" xr:uid="{00000000-0005-0000-0000-000024640000}"/>
    <cellStyle name="Normal 9 2 2 2 2 2 2" xfId="33287" xr:uid="{00000000-0005-0000-0000-000025640000}"/>
    <cellStyle name="Normal 9 2 2 2 2 3" xfId="12920" xr:uid="{00000000-0005-0000-0000-000026640000}"/>
    <cellStyle name="Normal 9 2 2 2 2 3 2" xfId="33288" xr:uid="{00000000-0005-0000-0000-000027640000}"/>
    <cellStyle name="Normal 9 2 2 2 2 4" xfId="12921" xr:uid="{00000000-0005-0000-0000-000028640000}"/>
    <cellStyle name="Normal 9 2 2 2 2 4 2" xfId="33289" xr:uid="{00000000-0005-0000-0000-000029640000}"/>
    <cellStyle name="Normal 9 2 2 2 2 5" xfId="12922" xr:uid="{00000000-0005-0000-0000-00002A640000}"/>
    <cellStyle name="Normal 9 2 2 2 2 5 2" xfId="33290" xr:uid="{00000000-0005-0000-0000-00002B640000}"/>
    <cellStyle name="Normal 9 2 2 2 2 6" xfId="33286" xr:uid="{00000000-0005-0000-0000-00002C640000}"/>
    <cellStyle name="Normal 9 2 2 2 3" xfId="12923" xr:uid="{00000000-0005-0000-0000-00002D640000}"/>
    <cellStyle name="Normal 9 2 2 2 3 2" xfId="12924" xr:uid="{00000000-0005-0000-0000-00002E640000}"/>
    <cellStyle name="Normal 9 2 2 2 3 2 2" xfId="33292" xr:uid="{00000000-0005-0000-0000-00002F640000}"/>
    <cellStyle name="Normal 9 2 2 2 3 3" xfId="12925" xr:uid="{00000000-0005-0000-0000-000030640000}"/>
    <cellStyle name="Normal 9 2 2 2 3 3 2" xfId="33293" xr:uid="{00000000-0005-0000-0000-000031640000}"/>
    <cellStyle name="Normal 9 2 2 2 3 4" xfId="12926" xr:uid="{00000000-0005-0000-0000-000032640000}"/>
    <cellStyle name="Normal 9 2 2 2 3 4 2" xfId="33294" xr:uid="{00000000-0005-0000-0000-000033640000}"/>
    <cellStyle name="Normal 9 2 2 2 3 5" xfId="12927" xr:uid="{00000000-0005-0000-0000-000034640000}"/>
    <cellStyle name="Normal 9 2 2 2 3 5 2" xfId="33295" xr:uid="{00000000-0005-0000-0000-000035640000}"/>
    <cellStyle name="Normal 9 2 2 2 3 6" xfId="12928" xr:uid="{00000000-0005-0000-0000-000036640000}"/>
    <cellStyle name="Normal 9 2 2 2 3 6 2" xfId="33296" xr:uid="{00000000-0005-0000-0000-000037640000}"/>
    <cellStyle name="Normal 9 2 2 2 3 7" xfId="12929" xr:uid="{00000000-0005-0000-0000-000038640000}"/>
    <cellStyle name="Normal 9 2 2 2 3 7 2" xfId="33297" xr:uid="{00000000-0005-0000-0000-000039640000}"/>
    <cellStyle name="Normal 9 2 2 2 3 8" xfId="33291" xr:uid="{00000000-0005-0000-0000-00003A640000}"/>
    <cellStyle name="Normal 9 2 2 2 4" xfId="12930" xr:uid="{00000000-0005-0000-0000-00003B640000}"/>
    <cellStyle name="Normal 9 2 2 2 4 2" xfId="33298" xr:uid="{00000000-0005-0000-0000-00003C640000}"/>
    <cellStyle name="Normal 9 2 2 2 5" xfId="12931" xr:uid="{00000000-0005-0000-0000-00003D640000}"/>
    <cellStyle name="Normal 9 2 2 2 5 2" xfId="33299" xr:uid="{00000000-0005-0000-0000-00003E640000}"/>
    <cellStyle name="Normal 9 2 2 2 6" xfId="12932" xr:uid="{00000000-0005-0000-0000-00003F640000}"/>
    <cellStyle name="Normal 9 2 2 2 6 2" xfId="33300" xr:uid="{00000000-0005-0000-0000-000040640000}"/>
    <cellStyle name="Normal 9 2 2 2 7" xfId="12933" xr:uid="{00000000-0005-0000-0000-000041640000}"/>
    <cellStyle name="Normal 9 2 2 2 7 2" xfId="33301" xr:uid="{00000000-0005-0000-0000-000042640000}"/>
    <cellStyle name="Normal 9 2 2 2 8" xfId="12934" xr:uid="{00000000-0005-0000-0000-000043640000}"/>
    <cellStyle name="Normal 9 2 2 2 8 2" xfId="33302" xr:uid="{00000000-0005-0000-0000-000044640000}"/>
    <cellStyle name="Normal 9 2 2 2 9" xfId="12935" xr:uid="{00000000-0005-0000-0000-000045640000}"/>
    <cellStyle name="Normal 9 2 2 2 9 2" xfId="33303" xr:uid="{00000000-0005-0000-0000-000046640000}"/>
    <cellStyle name="Normal 9 2 2 3" xfId="12936" xr:uid="{00000000-0005-0000-0000-000047640000}"/>
    <cellStyle name="Normal 9 2 2 3 2" xfId="12937" xr:uid="{00000000-0005-0000-0000-000048640000}"/>
    <cellStyle name="Normal 9 2 2 3 2 2" xfId="33305" xr:uid="{00000000-0005-0000-0000-000049640000}"/>
    <cellStyle name="Normal 9 2 2 3 3" xfId="12938" xr:uid="{00000000-0005-0000-0000-00004A640000}"/>
    <cellStyle name="Normal 9 2 2 3 3 2" xfId="33306" xr:uid="{00000000-0005-0000-0000-00004B640000}"/>
    <cellStyle name="Normal 9 2 2 3 4" xfId="12939" xr:uid="{00000000-0005-0000-0000-00004C640000}"/>
    <cellStyle name="Normal 9 2 2 3 4 2" xfId="33307" xr:uid="{00000000-0005-0000-0000-00004D640000}"/>
    <cellStyle name="Normal 9 2 2 3 5" xfId="12940" xr:uid="{00000000-0005-0000-0000-00004E640000}"/>
    <cellStyle name="Normal 9 2 2 3 5 2" xfId="33308" xr:uid="{00000000-0005-0000-0000-00004F640000}"/>
    <cellStyle name="Normal 9 2 2 3 6" xfId="12941" xr:uid="{00000000-0005-0000-0000-000050640000}"/>
    <cellStyle name="Normal 9 2 2 3 6 2" xfId="33309" xr:uid="{00000000-0005-0000-0000-000051640000}"/>
    <cellStyle name="Normal 9 2 2 3 7" xfId="33304" xr:uid="{00000000-0005-0000-0000-000052640000}"/>
    <cellStyle name="Normal 9 2 2 4" xfId="12942" xr:uid="{00000000-0005-0000-0000-000053640000}"/>
    <cellStyle name="Normal 9 2 2 4 2" xfId="12943" xr:uid="{00000000-0005-0000-0000-000054640000}"/>
    <cellStyle name="Normal 9 2 2 4 2 2" xfId="33311" xr:uid="{00000000-0005-0000-0000-000055640000}"/>
    <cellStyle name="Normal 9 2 2 4 3" xfId="12944" xr:uid="{00000000-0005-0000-0000-000056640000}"/>
    <cellStyle name="Normal 9 2 2 4 3 2" xfId="33312" xr:uid="{00000000-0005-0000-0000-000057640000}"/>
    <cellStyle name="Normal 9 2 2 4 4" xfId="12945" xr:uid="{00000000-0005-0000-0000-000058640000}"/>
    <cellStyle name="Normal 9 2 2 4 4 2" xfId="33313" xr:uid="{00000000-0005-0000-0000-000059640000}"/>
    <cellStyle name="Normal 9 2 2 4 5" xfId="12946" xr:uid="{00000000-0005-0000-0000-00005A640000}"/>
    <cellStyle name="Normal 9 2 2 4 5 2" xfId="33314" xr:uid="{00000000-0005-0000-0000-00005B640000}"/>
    <cellStyle name="Normal 9 2 2 4 6" xfId="12947" xr:uid="{00000000-0005-0000-0000-00005C640000}"/>
    <cellStyle name="Normal 9 2 2 4 6 2" xfId="33315" xr:uid="{00000000-0005-0000-0000-00005D640000}"/>
    <cellStyle name="Normal 9 2 2 4 7" xfId="12948" xr:uid="{00000000-0005-0000-0000-00005E640000}"/>
    <cellStyle name="Normal 9 2 2 4 7 2" xfId="33316" xr:uid="{00000000-0005-0000-0000-00005F640000}"/>
    <cellStyle name="Normal 9 2 2 4 8" xfId="12949" xr:uid="{00000000-0005-0000-0000-000060640000}"/>
    <cellStyle name="Normal 9 2 2 4 8 2" xfId="33317" xr:uid="{00000000-0005-0000-0000-000061640000}"/>
    <cellStyle name="Normal 9 2 2 4 9" xfId="33310" xr:uid="{00000000-0005-0000-0000-000062640000}"/>
    <cellStyle name="Normal 9 2 2 5" xfId="12950" xr:uid="{00000000-0005-0000-0000-000063640000}"/>
    <cellStyle name="Normal 9 2 2 5 2" xfId="33318" xr:uid="{00000000-0005-0000-0000-000064640000}"/>
    <cellStyle name="Normal 9 2 2 6" xfId="12951" xr:uid="{00000000-0005-0000-0000-000065640000}"/>
    <cellStyle name="Normal 9 2 2 6 2" xfId="33319" xr:uid="{00000000-0005-0000-0000-000066640000}"/>
    <cellStyle name="Normal 9 2 2 7" xfId="12952" xr:uid="{00000000-0005-0000-0000-000067640000}"/>
    <cellStyle name="Normal 9 2 2 7 2" xfId="33320" xr:uid="{00000000-0005-0000-0000-000068640000}"/>
    <cellStyle name="Normal 9 2 2 8" xfId="12953" xr:uid="{00000000-0005-0000-0000-000069640000}"/>
    <cellStyle name="Normal 9 2 2 8 2" xfId="33321" xr:uid="{00000000-0005-0000-0000-00006A640000}"/>
    <cellStyle name="Normal 9 2 2 9" xfId="12954" xr:uid="{00000000-0005-0000-0000-00006B640000}"/>
    <cellStyle name="Normal 9 2 2 9 2" xfId="33322" xr:uid="{00000000-0005-0000-0000-00006C640000}"/>
    <cellStyle name="Normal 9 2 20" xfId="12955" xr:uid="{00000000-0005-0000-0000-00006D640000}"/>
    <cellStyle name="Normal 9 2 20 2" xfId="12956" xr:uid="{00000000-0005-0000-0000-00006E640000}"/>
    <cellStyle name="Normal 9 2 20 2 2" xfId="33324" xr:uid="{00000000-0005-0000-0000-00006F640000}"/>
    <cellStyle name="Normal 9 2 20 3" xfId="12957" xr:uid="{00000000-0005-0000-0000-000070640000}"/>
    <cellStyle name="Normal 9 2 20 3 2" xfId="33325" xr:uid="{00000000-0005-0000-0000-000071640000}"/>
    <cellStyle name="Normal 9 2 20 4" xfId="12958" xr:uid="{00000000-0005-0000-0000-000072640000}"/>
    <cellStyle name="Normal 9 2 20 4 2" xfId="33326" xr:uid="{00000000-0005-0000-0000-000073640000}"/>
    <cellStyle name="Normal 9 2 20 5" xfId="12959" xr:uid="{00000000-0005-0000-0000-000074640000}"/>
    <cellStyle name="Normal 9 2 20 5 2" xfId="33327" xr:uid="{00000000-0005-0000-0000-000075640000}"/>
    <cellStyle name="Normal 9 2 20 6" xfId="12960" xr:uid="{00000000-0005-0000-0000-000076640000}"/>
    <cellStyle name="Normal 9 2 20 6 2" xfId="33328" xr:uid="{00000000-0005-0000-0000-000077640000}"/>
    <cellStyle name="Normal 9 2 20 7" xfId="12961" xr:uid="{00000000-0005-0000-0000-000078640000}"/>
    <cellStyle name="Normal 9 2 20 7 2" xfId="33329" xr:uid="{00000000-0005-0000-0000-000079640000}"/>
    <cellStyle name="Normal 9 2 20 8" xfId="12962" xr:uid="{00000000-0005-0000-0000-00007A640000}"/>
    <cellStyle name="Normal 9 2 20 8 2" xfId="33330" xr:uid="{00000000-0005-0000-0000-00007B640000}"/>
    <cellStyle name="Normal 9 2 20 9" xfId="33323" xr:uid="{00000000-0005-0000-0000-00007C640000}"/>
    <cellStyle name="Normal 9 2 21" xfId="12963" xr:uid="{00000000-0005-0000-0000-00007D640000}"/>
    <cellStyle name="Normal 9 2 21 2" xfId="33331" xr:uid="{00000000-0005-0000-0000-00007E640000}"/>
    <cellStyle name="Normal 9 2 22" xfId="12964" xr:uid="{00000000-0005-0000-0000-00007F640000}"/>
    <cellStyle name="Normal 9 2 22 2" xfId="33332" xr:uid="{00000000-0005-0000-0000-000080640000}"/>
    <cellStyle name="Normal 9 2 23" xfId="12965" xr:uid="{00000000-0005-0000-0000-000081640000}"/>
    <cellStyle name="Normal 9 2 23 2" xfId="33333" xr:uid="{00000000-0005-0000-0000-000082640000}"/>
    <cellStyle name="Normal 9 2 24" xfId="12966" xr:uid="{00000000-0005-0000-0000-000083640000}"/>
    <cellStyle name="Normal 9 2 24 2" xfId="33334" xr:uid="{00000000-0005-0000-0000-000084640000}"/>
    <cellStyle name="Normal 9 2 25" xfId="12967" xr:uid="{00000000-0005-0000-0000-000085640000}"/>
    <cellStyle name="Normal 9 2 25 2" xfId="33335" xr:uid="{00000000-0005-0000-0000-000086640000}"/>
    <cellStyle name="Normal 9 2 26" xfId="20578" xr:uid="{00000000-0005-0000-0000-000087640000}"/>
    <cellStyle name="Normal 9 2 3" xfId="12968" xr:uid="{00000000-0005-0000-0000-000088640000}"/>
    <cellStyle name="Normal 9 2 3 10" xfId="12969" xr:uid="{00000000-0005-0000-0000-000089640000}"/>
    <cellStyle name="Normal 9 2 3 10 2" xfId="33337" xr:uid="{00000000-0005-0000-0000-00008A640000}"/>
    <cellStyle name="Normal 9 2 3 11" xfId="12970" xr:uid="{00000000-0005-0000-0000-00008B640000}"/>
    <cellStyle name="Normal 9 2 3 11 2" xfId="33338" xr:uid="{00000000-0005-0000-0000-00008C640000}"/>
    <cellStyle name="Normal 9 2 3 12" xfId="12971" xr:uid="{00000000-0005-0000-0000-00008D640000}"/>
    <cellStyle name="Normal 9 2 3 12 2" xfId="33339" xr:uid="{00000000-0005-0000-0000-00008E640000}"/>
    <cellStyle name="Normal 9 2 3 13" xfId="33336" xr:uid="{00000000-0005-0000-0000-00008F640000}"/>
    <cellStyle name="Normal 9 2 3 2" xfId="12972" xr:uid="{00000000-0005-0000-0000-000090640000}"/>
    <cellStyle name="Normal 9 2 3 2 2" xfId="33340" xr:uid="{00000000-0005-0000-0000-000091640000}"/>
    <cellStyle name="Normal 9 2 3 3" xfId="12973" xr:uid="{00000000-0005-0000-0000-000092640000}"/>
    <cellStyle name="Normal 9 2 3 3 2" xfId="12974" xr:uid="{00000000-0005-0000-0000-000093640000}"/>
    <cellStyle name="Normal 9 2 3 3 2 2" xfId="33342" xr:uid="{00000000-0005-0000-0000-000094640000}"/>
    <cellStyle name="Normal 9 2 3 3 3" xfId="12975" xr:uid="{00000000-0005-0000-0000-000095640000}"/>
    <cellStyle name="Normal 9 2 3 3 3 2" xfId="33343" xr:uid="{00000000-0005-0000-0000-000096640000}"/>
    <cellStyle name="Normal 9 2 3 3 4" xfId="12976" xr:uid="{00000000-0005-0000-0000-000097640000}"/>
    <cellStyle name="Normal 9 2 3 3 4 2" xfId="33344" xr:uid="{00000000-0005-0000-0000-000098640000}"/>
    <cellStyle name="Normal 9 2 3 3 5" xfId="12977" xr:uid="{00000000-0005-0000-0000-000099640000}"/>
    <cellStyle name="Normal 9 2 3 3 5 2" xfId="33345" xr:uid="{00000000-0005-0000-0000-00009A640000}"/>
    <cellStyle name="Normal 9 2 3 3 6" xfId="33341" xr:uid="{00000000-0005-0000-0000-00009B640000}"/>
    <cellStyle name="Normal 9 2 3 4" xfId="12978" xr:uid="{00000000-0005-0000-0000-00009C640000}"/>
    <cellStyle name="Normal 9 2 3 4 2" xfId="12979" xr:uid="{00000000-0005-0000-0000-00009D640000}"/>
    <cellStyle name="Normal 9 2 3 4 2 2" xfId="33347" xr:uid="{00000000-0005-0000-0000-00009E640000}"/>
    <cellStyle name="Normal 9 2 3 4 3" xfId="12980" xr:uid="{00000000-0005-0000-0000-00009F640000}"/>
    <cellStyle name="Normal 9 2 3 4 3 2" xfId="33348" xr:uid="{00000000-0005-0000-0000-0000A0640000}"/>
    <cellStyle name="Normal 9 2 3 4 4" xfId="12981" xr:uid="{00000000-0005-0000-0000-0000A1640000}"/>
    <cellStyle name="Normal 9 2 3 4 4 2" xfId="33349" xr:uid="{00000000-0005-0000-0000-0000A2640000}"/>
    <cellStyle name="Normal 9 2 3 4 5" xfId="12982" xr:uid="{00000000-0005-0000-0000-0000A3640000}"/>
    <cellStyle name="Normal 9 2 3 4 5 2" xfId="33350" xr:uid="{00000000-0005-0000-0000-0000A4640000}"/>
    <cellStyle name="Normal 9 2 3 4 6" xfId="12983" xr:uid="{00000000-0005-0000-0000-0000A5640000}"/>
    <cellStyle name="Normal 9 2 3 4 6 2" xfId="33351" xr:uid="{00000000-0005-0000-0000-0000A6640000}"/>
    <cellStyle name="Normal 9 2 3 4 7" xfId="12984" xr:uid="{00000000-0005-0000-0000-0000A7640000}"/>
    <cellStyle name="Normal 9 2 3 4 7 2" xfId="33352" xr:uid="{00000000-0005-0000-0000-0000A8640000}"/>
    <cellStyle name="Normal 9 2 3 4 8" xfId="33346" xr:uid="{00000000-0005-0000-0000-0000A9640000}"/>
    <cellStyle name="Normal 9 2 3 5" xfId="12985" xr:uid="{00000000-0005-0000-0000-0000AA640000}"/>
    <cellStyle name="Normal 9 2 3 5 2" xfId="33353" xr:uid="{00000000-0005-0000-0000-0000AB640000}"/>
    <cellStyle name="Normal 9 2 3 6" xfId="12986" xr:uid="{00000000-0005-0000-0000-0000AC640000}"/>
    <cellStyle name="Normal 9 2 3 6 2" xfId="33354" xr:uid="{00000000-0005-0000-0000-0000AD640000}"/>
    <cellStyle name="Normal 9 2 3 7" xfId="12987" xr:uid="{00000000-0005-0000-0000-0000AE640000}"/>
    <cellStyle name="Normal 9 2 3 7 2" xfId="33355" xr:uid="{00000000-0005-0000-0000-0000AF640000}"/>
    <cellStyle name="Normal 9 2 3 8" xfId="12988" xr:uid="{00000000-0005-0000-0000-0000B0640000}"/>
    <cellStyle name="Normal 9 2 3 8 2" xfId="33356" xr:uid="{00000000-0005-0000-0000-0000B1640000}"/>
    <cellStyle name="Normal 9 2 3 9" xfId="12989" xr:uid="{00000000-0005-0000-0000-0000B2640000}"/>
    <cellStyle name="Normal 9 2 3 9 2" xfId="33357" xr:uid="{00000000-0005-0000-0000-0000B3640000}"/>
    <cellStyle name="Normal 9 2 4" xfId="12990" xr:uid="{00000000-0005-0000-0000-0000B4640000}"/>
    <cellStyle name="Normal 9 2 4 10" xfId="12991" xr:uid="{00000000-0005-0000-0000-0000B5640000}"/>
    <cellStyle name="Normal 9 2 4 10 2" xfId="33359" xr:uid="{00000000-0005-0000-0000-0000B6640000}"/>
    <cellStyle name="Normal 9 2 4 11" xfId="12992" xr:uid="{00000000-0005-0000-0000-0000B7640000}"/>
    <cellStyle name="Normal 9 2 4 11 2" xfId="33360" xr:uid="{00000000-0005-0000-0000-0000B8640000}"/>
    <cellStyle name="Normal 9 2 4 12" xfId="12993" xr:uid="{00000000-0005-0000-0000-0000B9640000}"/>
    <cellStyle name="Normal 9 2 4 12 2" xfId="33361" xr:uid="{00000000-0005-0000-0000-0000BA640000}"/>
    <cellStyle name="Normal 9 2 4 13" xfId="33358" xr:uid="{00000000-0005-0000-0000-0000BB640000}"/>
    <cellStyle name="Normal 9 2 4 2" xfId="12994" xr:uid="{00000000-0005-0000-0000-0000BC640000}"/>
    <cellStyle name="Normal 9 2 4 2 2" xfId="33362" xr:uid="{00000000-0005-0000-0000-0000BD640000}"/>
    <cellStyle name="Normal 9 2 4 3" xfId="12995" xr:uid="{00000000-0005-0000-0000-0000BE640000}"/>
    <cellStyle name="Normal 9 2 4 3 2" xfId="12996" xr:uid="{00000000-0005-0000-0000-0000BF640000}"/>
    <cellStyle name="Normal 9 2 4 3 2 2" xfId="33364" xr:uid="{00000000-0005-0000-0000-0000C0640000}"/>
    <cellStyle name="Normal 9 2 4 3 3" xfId="12997" xr:uid="{00000000-0005-0000-0000-0000C1640000}"/>
    <cellStyle name="Normal 9 2 4 3 3 2" xfId="33365" xr:uid="{00000000-0005-0000-0000-0000C2640000}"/>
    <cellStyle name="Normal 9 2 4 3 4" xfId="12998" xr:uid="{00000000-0005-0000-0000-0000C3640000}"/>
    <cellStyle name="Normal 9 2 4 3 4 2" xfId="33366" xr:uid="{00000000-0005-0000-0000-0000C4640000}"/>
    <cellStyle name="Normal 9 2 4 3 5" xfId="12999" xr:uid="{00000000-0005-0000-0000-0000C5640000}"/>
    <cellStyle name="Normal 9 2 4 3 5 2" xfId="33367" xr:uid="{00000000-0005-0000-0000-0000C6640000}"/>
    <cellStyle name="Normal 9 2 4 3 6" xfId="33363" xr:uid="{00000000-0005-0000-0000-0000C7640000}"/>
    <cellStyle name="Normal 9 2 4 4" xfId="13000" xr:uid="{00000000-0005-0000-0000-0000C8640000}"/>
    <cellStyle name="Normal 9 2 4 4 2" xfId="13001" xr:uid="{00000000-0005-0000-0000-0000C9640000}"/>
    <cellStyle name="Normal 9 2 4 4 2 2" xfId="33369" xr:uid="{00000000-0005-0000-0000-0000CA640000}"/>
    <cellStyle name="Normal 9 2 4 4 3" xfId="13002" xr:uid="{00000000-0005-0000-0000-0000CB640000}"/>
    <cellStyle name="Normal 9 2 4 4 3 2" xfId="33370" xr:uid="{00000000-0005-0000-0000-0000CC640000}"/>
    <cellStyle name="Normal 9 2 4 4 4" xfId="13003" xr:uid="{00000000-0005-0000-0000-0000CD640000}"/>
    <cellStyle name="Normal 9 2 4 4 4 2" xfId="33371" xr:uid="{00000000-0005-0000-0000-0000CE640000}"/>
    <cellStyle name="Normal 9 2 4 4 5" xfId="13004" xr:uid="{00000000-0005-0000-0000-0000CF640000}"/>
    <cellStyle name="Normal 9 2 4 4 5 2" xfId="33372" xr:uid="{00000000-0005-0000-0000-0000D0640000}"/>
    <cellStyle name="Normal 9 2 4 4 6" xfId="13005" xr:uid="{00000000-0005-0000-0000-0000D1640000}"/>
    <cellStyle name="Normal 9 2 4 4 6 2" xfId="33373" xr:uid="{00000000-0005-0000-0000-0000D2640000}"/>
    <cellStyle name="Normal 9 2 4 4 7" xfId="13006" xr:uid="{00000000-0005-0000-0000-0000D3640000}"/>
    <cellStyle name="Normal 9 2 4 4 7 2" xfId="33374" xr:uid="{00000000-0005-0000-0000-0000D4640000}"/>
    <cellStyle name="Normal 9 2 4 4 8" xfId="33368" xr:uid="{00000000-0005-0000-0000-0000D5640000}"/>
    <cellStyle name="Normal 9 2 4 5" xfId="13007" xr:uid="{00000000-0005-0000-0000-0000D6640000}"/>
    <cellStyle name="Normal 9 2 4 5 2" xfId="33375" xr:uid="{00000000-0005-0000-0000-0000D7640000}"/>
    <cellStyle name="Normal 9 2 4 6" xfId="13008" xr:uid="{00000000-0005-0000-0000-0000D8640000}"/>
    <cellStyle name="Normal 9 2 4 6 2" xfId="33376" xr:uid="{00000000-0005-0000-0000-0000D9640000}"/>
    <cellStyle name="Normal 9 2 4 7" xfId="13009" xr:uid="{00000000-0005-0000-0000-0000DA640000}"/>
    <cellStyle name="Normal 9 2 4 7 2" xfId="33377" xr:uid="{00000000-0005-0000-0000-0000DB640000}"/>
    <cellStyle name="Normal 9 2 4 8" xfId="13010" xr:uid="{00000000-0005-0000-0000-0000DC640000}"/>
    <cellStyle name="Normal 9 2 4 8 2" xfId="33378" xr:uid="{00000000-0005-0000-0000-0000DD640000}"/>
    <cellStyle name="Normal 9 2 4 9" xfId="13011" xr:uid="{00000000-0005-0000-0000-0000DE640000}"/>
    <cellStyle name="Normal 9 2 4 9 2" xfId="33379" xr:uid="{00000000-0005-0000-0000-0000DF640000}"/>
    <cellStyle name="Normal 9 2 5" xfId="13012" xr:uid="{00000000-0005-0000-0000-0000E0640000}"/>
    <cellStyle name="Normal 9 2 5 10" xfId="13013" xr:uid="{00000000-0005-0000-0000-0000E1640000}"/>
    <cellStyle name="Normal 9 2 5 10 2" xfId="33381" xr:uid="{00000000-0005-0000-0000-0000E2640000}"/>
    <cellStyle name="Normal 9 2 5 11" xfId="13014" xr:uid="{00000000-0005-0000-0000-0000E3640000}"/>
    <cellStyle name="Normal 9 2 5 11 2" xfId="33382" xr:uid="{00000000-0005-0000-0000-0000E4640000}"/>
    <cellStyle name="Normal 9 2 5 12" xfId="13015" xr:uid="{00000000-0005-0000-0000-0000E5640000}"/>
    <cellStyle name="Normal 9 2 5 12 2" xfId="33383" xr:uid="{00000000-0005-0000-0000-0000E6640000}"/>
    <cellStyle name="Normal 9 2 5 13" xfId="33380" xr:uid="{00000000-0005-0000-0000-0000E7640000}"/>
    <cellStyle name="Normal 9 2 5 2" xfId="13016" xr:uid="{00000000-0005-0000-0000-0000E8640000}"/>
    <cellStyle name="Normal 9 2 5 2 2" xfId="33384" xr:uid="{00000000-0005-0000-0000-0000E9640000}"/>
    <cellStyle name="Normal 9 2 5 3" xfId="13017" xr:uid="{00000000-0005-0000-0000-0000EA640000}"/>
    <cellStyle name="Normal 9 2 5 3 2" xfId="13018" xr:uid="{00000000-0005-0000-0000-0000EB640000}"/>
    <cellStyle name="Normal 9 2 5 3 2 2" xfId="33386" xr:uid="{00000000-0005-0000-0000-0000EC640000}"/>
    <cellStyle name="Normal 9 2 5 3 3" xfId="13019" xr:uid="{00000000-0005-0000-0000-0000ED640000}"/>
    <cellStyle name="Normal 9 2 5 3 3 2" xfId="33387" xr:uid="{00000000-0005-0000-0000-0000EE640000}"/>
    <cellStyle name="Normal 9 2 5 3 4" xfId="13020" xr:uid="{00000000-0005-0000-0000-0000EF640000}"/>
    <cellStyle name="Normal 9 2 5 3 4 2" xfId="33388" xr:uid="{00000000-0005-0000-0000-0000F0640000}"/>
    <cellStyle name="Normal 9 2 5 3 5" xfId="13021" xr:uid="{00000000-0005-0000-0000-0000F1640000}"/>
    <cellStyle name="Normal 9 2 5 3 5 2" xfId="33389" xr:uid="{00000000-0005-0000-0000-0000F2640000}"/>
    <cellStyle name="Normal 9 2 5 3 6" xfId="33385" xr:uid="{00000000-0005-0000-0000-0000F3640000}"/>
    <cellStyle name="Normal 9 2 5 4" xfId="13022" xr:uid="{00000000-0005-0000-0000-0000F4640000}"/>
    <cellStyle name="Normal 9 2 5 4 2" xfId="13023" xr:uid="{00000000-0005-0000-0000-0000F5640000}"/>
    <cellStyle name="Normal 9 2 5 4 2 2" xfId="33391" xr:uid="{00000000-0005-0000-0000-0000F6640000}"/>
    <cellStyle name="Normal 9 2 5 4 3" xfId="13024" xr:uid="{00000000-0005-0000-0000-0000F7640000}"/>
    <cellStyle name="Normal 9 2 5 4 3 2" xfId="33392" xr:uid="{00000000-0005-0000-0000-0000F8640000}"/>
    <cellStyle name="Normal 9 2 5 4 4" xfId="13025" xr:uid="{00000000-0005-0000-0000-0000F9640000}"/>
    <cellStyle name="Normal 9 2 5 4 4 2" xfId="33393" xr:uid="{00000000-0005-0000-0000-0000FA640000}"/>
    <cellStyle name="Normal 9 2 5 4 5" xfId="13026" xr:uid="{00000000-0005-0000-0000-0000FB640000}"/>
    <cellStyle name="Normal 9 2 5 4 5 2" xfId="33394" xr:uid="{00000000-0005-0000-0000-0000FC640000}"/>
    <cellStyle name="Normal 9 2 5 4 6" xfId="13027" xr:uid="{00000000-0005-0000-0000-0000FD640000}"/>
    <cellStyle name="Normal 9 2 5 4 6 2" xfId="33395" xr:uid="{00000000-0005-0000-0000-0000FE640000}"/>
    <cellStyle name="Normal 9 2 5 4 7" xfId="13028" xr:uid="{00000000-0005-0000-0000-0000FF640000}"/>
    <cellStyle name="Normal 9 2 5 4 7 2" xfId="33396" xr:uid="{00000000-0005-0000-0000-000000650000}"/>
    <cellStyle name="Normal 9 2 5 4 8" xfId="33390" xr:uid="{00000000-0005-0000-0000-000001650000}"/>
    <cellStyle name="Normal 9 2 5 5" xfId="13029" xr:uid="{00000000-0005-0000-0000-000002650000}"/>
    <cellStyle name="Normal 9 2 5 5 2" xfId="33397" xr:uid="{00000000-0005-0000-0000-000003650000}"/>
    <cellStyle name="Normal 9 2 5 6" xfId="13030" xr:uid="{00000000-0005-0000-0000-000004650000}"/>
    <cellStyle name="Normal 9 2 5 6 2" xfId="33398" xr:uid="{00000000-0005-0000-0000-000005650000}"/>
    <cellStyle name="Normal 9 2 5 7" xfId="13031" xr:uid="{00000000-0005-0000-0000-000006650000}"/>
    <cellStyle name="Normal 9 2 5 7 2" xfId="33399" xr:uid="{00000000-0005-0000-0000-000007650000}"/>
    <cellStyle name="Normal 9 2 5 8" xfId="13032" xr:uid="{00000000-0005-0000-0000-000008650000}"/>
    <cellStyle name="Normal 9 2 5 8 2" xfId="33400" xr:uid="{00000000-0005-0000-0000-000009650000}"/>
    <cellStyle name="Normal 9 2 5 9" xfId="13033" xr:uid="{00000000-0005-0000-0000-00000A650000}"/>
    <cellStyle name="Normal 9 2 5 9 2" xfId="33401" xr:uid="{00000000-0005-0000-0000-00000B650000}"/>
    <cellStyle name="Normal 9 2 6" xfId="13034" xr:uid="{00000000-0005-0000-0000-00000C650000}"/>
    <cellStyle name="Normal 9 2 6 10" xfId="13035" xr:uid="{00000000-0005-0000-0000-00000D650000}"/>
    <cellStyle name="Normal 9 2 6 10 2" xfId="33403" xr:uid="{00000000-0005-0000-0000-00000E650000}"/>
    <cellStyle name="Normal 9 2 6 11" xfId="13036" xr:uid="{00000000-0005-0000-0000-00000F650000}"/>
    <cellStyle name="Normal 9 2 6 11 2" xfId="33404" xr:uid="{00000000-0005-0000-0000-000010650000}"/>
    <cellStyle name="Normal 9 2 6 12" xfId="13037" xr:uid="{00000000-0005-0000-0000-000011650000}"/>
    <cellStyle name="Normal 9 2 6 12 2" xfId="33405" xr:uid="{00000000-0005-0000-0000-000012650000}"/>
    <cellStyle name="Normal 9 2 6 13" xfId="33402" xr:uid="{00000000-0005-0000-0000-000013650000}"/>
    <cellStyle name="Normal 9 2 6 2" xfId="13038" xr:uid="{00000000-0005-0000-0000-000014650000}"/>
    <cellStyle name="Normal 9 2 6 2 2" xfId="33406" xr:uid="{00000000-0005-0000-0000-000015650000}"/>
    <cellStyle name="Normal 9 2 6 3" xfId="13039" xr:uid="{00000000-0005-0000-0000-000016650000}"/>
    <cellStyle name="Normal 9 2 6 3 2" xfId="13040" xr:uid="{00000000-0005-0000-0000-000017650000}"/>
    <cellStyle name="Normal 9 2 6 3 2 2" xfId="33408" xr:uid="{00000000-0005-0000-0000-000018650000}"/>
    <cellStyle name="Normal 9 2 6 3 3" xfId="13041" xr:uid="{00000000-0005-0000-0000-000019650000}"/>
    <cellStyle name="Normal 9 2 6 3 3 2" xfId="33409" xr:uid="{00000000-0005-0000-0000-00001A650000}"/>
    <cellStyle name="Normal 9 2 6 3 4" xfId="13042" xr:uid="{00000000-0005-0000-0000-00001B650000}"/>
    <cellStyle name="Normal 9 2 6 3 4 2" xfId="33410" xr:uid="{00000000-0005-0000-0000-00001C650000}"/>
    <cellStyle name="Normal 9 2 6 3 5" xfId="13043" xr:uid="{00000000-0005-0000-0000-00001D650000}"/>
    <cellStyle name="Normal 9 2 6 3 5 2" xfId="33411" xr:uid="{00000000-0005-0000-0000-00001E650000}"/>
    <cellStyle name="Normal 9 2 6 3 6" xfId="33407" xr:uid="{00000000-0005-0000-0000-00001F650000}"/>
    <cellStyle name="Normal 9 2 6 4" xfId="13044" xr:uid="{00000000-0005-0000-0000-000020650000}"/>
    <cellStyle name="Normal 9 2 6 4 2" xfId="13045" xr:uid="{00000000-0005-0000-0000-000021650000}"/>
    <cellStyle name="Normal 9 2 6 4 2 2" xfId="33413" xr:uid="{00000000-0005-0000-0000-000022650000}"/>
    <cellStyle name="Normal 9 2 6 4 3" xfId="13046" xr:uid="{00000000-0005-0000-0000-000023650000}"/>
    <cellStyle name="Normal 9 2 6 4 3 2" xfId="33414" xr:uid="{00000000-0005-0000-0000-000024650000}"/>
    <cellStyle name="Normal 9 2 6 4 4" xfId="13047" xr:uid="{00000000-0005-0000-0000-000025650000}"/>
    <cellStyle name="Normal 9 2 6 4 4 2" xfId="33415" xr:uid="{00000000-0005-0000-0000-000026650000}"/>
    <cellStyle name="Normal 9 2 6 4 5" xfId="13048" xr:uid="{00000000-0005-0000-0000-000027650000}"/>
    <cellStyle name="Normal 9 2 6 4 5 2" xfId="33416" xr:uid="{00000000-0005-0000-0000-000028650000}"/>
    <cellStyle name="Normal 9 2 6 4 6" xfId="13049" xr:uid="{00000000-0005-0000-0000-000029650000}"/>
    <cellStyle name="Normal 9 2 6 4 6 2" xfId="33417" xr:uid="{00000000-0005-0000-0000-00002A650000}"/>
    <cellStyle name="Normal 9 2 6 4 7" xfId="13050" xr:uid="{00000000-0005-0000-0000-00002B650000}"/>
    <cellStyle name="Normal 9 2 6 4 7 2" xfId="33418" xr:uid="{00000000-0005-0000-0000-00002C650000}"/>
    <cellStyle name="Normal 9 2 6 4 8" xfId="33412" xr:uid="{00000000-0005-0000-0000-00002D650000}"/>
    <cellStyle name="Normal 9 2 6 5" xfId="13051" xr:uid="{00000000-0005-0000-0000-00002E650000}"/>
    <cellStyle name="Normal 9 2 6 5 2" xfId="33419" xr:uid="{00000000-0005-0000-0000-00002F650000}"/>
    <cellStyle name="Normal 9 2 6 6" xfId="13052" xr:uid="{00000000-0005-0000-0000-000030650000}"/>
    <cellStyle name="Normal 9 2 6 6 2" xfId="33420" xr:uid="{00000000-0005-0000-0000-000031650000}"/>
    <cellStyle name="Normal 9 2 6 7" xfId="13053" xr:uid="{00000000-0005-0000-0000-000032650000}"/>
    <cellStyle name="Normal 9 2 6 7 2" xfId="33421" xr:uid="{00000000-0005-0000-0000-000033650000}"/>
    <cellStyle name="Normal 9 2 6 8" xfId="13054" xr:uid="{00000000-0005-0000-0000-000034650000}"/>
    <cellStyle name="Normal 9 2 6 8 2" xfId="33422" xr:uid="{00000000-0005-0000-0000-000035650000}"/>
    <cellStyle name="Normal 9 2 6 9" xfId="13055" xr:uid="{00000000-0005-0000-0000-000036650000}"/>
    <cellStyle name="Normal 9 2 6 9 2" xfId="33423" xr:uid="{00000000-0005-0000-0000-000037650000}"/>
    <cellStyle name="Normal 9 2 7" xfId="13056" xr:uid="{00000000-0005-0000-0000-000038650000}"/>
    <cellStyle name="Normal 9 2 7 10" xfId="13057" xr:uid="{00000000-0005-0000-0000-000039650000}"/>
    <cellStyle name="Normal 9 2 7 10 2" xfId="33425" xr:uid="{00000000-0005-0000-0000-00003A650000}"/>
    <cellStyle name="Normal 9 2 7 11" xfId="13058" xr:uid="{00000000-0005-0000-0000-00003B650000}"/>
    <cellStyle name="Normal 9 2 7 11 2" xfId="33426" xr:uid="{00000000-0005-0000-0000-00003C650000}"/>
    <cellStyle name="Normal 9 2 7 12" xfId="13059" xr:uid="{00000000-0005-0000-0000-00003D650000}"/>
    <cellStyle name="Normal 9 2 7 12 2" xfId="33427" xr:uid="{00000000-0005-0000-0000-00003E650000}"/>
    <cellStyle name="Normal 9 2 7 13" xfId="33424" xr:uid="{00000000-0005-0000-0000-00003F650000}"/>
    <cellStyle name="Normal 9 2 7 2" xfId="13060" xr:uid="{00000000-0005-0000-0000-000040650000}"/>
    <cellStyle name="Normal 9 2 7 2 2" xfId="33428" xr:uid="{00000000-0005-0000-0000-000041650000}"/>
    <cellStyle name="Normal 9 2 7 3" xfId="13061" xr:uid="{00000000-0005-0000-0000-000042650000}"/>
    <cellStyle name="Normal 9 2 7 3 2" xfId="13062" xr:uid="{00000000-0005-0000-0000-000043650000}"/>
    <cellStyle name="Normal 9 2 7 3 2 2" xfId="33430" xr:uid="{00000000-0005-0000-0000-000044650000}"/>
    <cellStyle name="Normal 9 2 7 3 3" xfId="13063" xr:uid="{00000000-0005-0000-0000-000045650000}"/>
    <cellStyle name="Normal 9 2 7 3 3 2" xfId="33431" xr:uid="{00000000-0005-0000-0000-000046650000}"/>
    <cellStyle name="Normal 9 2 7 3 4" xfId="13064" xr:uid="{00000000-0005-0000-0000-000047650000}"/>
    <cellStyle name="Normal 9 2 7 3 4 2" xfId="33432" xr:uid="{00000000-0005-0000-0000-000048650000}"/>
    <cellStyle name="Normal 9 2 7 3 5" xfId="13065" xr:uid="{00000000-0005-0000-0000-000049650000}"/>
    <cellStyle name="Normal 9 2 7 3 5 2" xfId="33433" xr:uid="{00000000-0005-0000-0000-00004A650000}"/>
    <cellStyle name="Normal 9 2 7 3 6" xfId="33429" xr:uid="{00000000-0005-0000-0000-00004B650000}"/>
    <cellStyle name="Normal 9 2 7 4" xfId="13066" xr:uid="{00000000-0005-0000-0000-00004C650000}"/>
    <cellStyle name="Normal 9 2 7 4 2" xfId="13067" xr:uid="{00000000-0005-0000-0000-00004D650000}"/>
    <cellStyle name="Normal 9 2 7 4 2 2" xfId="33435" xr:uid="{00000000-0005-0000-0000-00004E650000}"/>
    <cellStyle name="Normal 9 2 7 4 3" xfId="13068" xr:uid="{00000000-0005-0000-0000-00004F650000}"/>
    <cellStyle name="Normal 9 2 7 4 3 2" xfId="33436" xr:uid="{00000000-0005-0000-0000-000050650000}"/>
    <cellStyle name="Normal 9 2 7 4 4" xfId="13069" xr:uid="{00000000-0005-0000-0000-000051650000}"/>
    <cellStyle name="Normal 9 2 7 4 4 2" xfId="33437" xr:uid="{00000000-0005-0000-0000-000052650000}"/>
    <cellStyle name="Normal 9 2 7 4 5" xfId="13070" xr:uid="{00000000-0005-0000-0000-000053650000}"/>
    <cellStyle name="Normal 9 2 7 4 5 2" xfId="33438" xr:uid="{00000000-0005-0000-0000-000054650000}"/>
    <cellStyle name="Normal 9 2 7 4 6" xfId="13071" xr:uid="{00000000-0005-0000-0000-000055650000}"/>
    <cellStyle name="Normal 9 2 7 4 6 2" xfId="33439" xr:uid="{00000000-0005-0000-0000-000056650000}"/>
    <cellStyle name="Normal 9 2 7 4 7" xfId="13072" xr:uid="{00000000-0005-0000-0000-000057650000}"/>
    <cellStyle name="Normal 9 2 7 4 7 2" xfId="33440" xr:uid="{00000000-0005-0000-0000-000058650000}"/>
    <cellStyle name="Normal 9 2 7 4 8" xfId="33434" xr:uid="{00000000-0005-0000-0000-000059650000}"/>
    <cellStyle name="Normal 9 2 7 5" xfId="13073" xr:uid="{00000000-0005-0000-0000-00005A650000}"/>
    <cellStyle name="Normal 9 2 7 5 2" xfId="33441" xr:uid="{00000000-0005-0000-0000-00005B650000}"/>
    <cellStyle name="Normal 9 2 7 6" xfId="13074" xr:uid="{00000000-0005-0000-0000-00005C650000}"/>
    <cellStyle name="Normal 9 2 7 6 2" xfId="33442" xr:uid="{00000000-0005-0000-0000-00005D650000}"/>
    <cellStyle name="Normal 9 2 7 7" xfId="13075" xr:uid="{00000000-0005-0000-0000-00005E650000}"/>
    <cellStyle name="Normal 9 2 7 7 2" xfId="33443" xr:uid="{00000000-0005-0000-0000-00005F650000}"/>
    <cellStyle name="Normal 9 2 7 8" xfId="13076" xr:uid="{00000000-0005-0000-0000-000060650000}"/>
    <cellStyle name="Normal 9 2 7 8 2" xfId="33444" xr:uid="{00000000-0005-0000-0000-000061650000}"/>
    <cellStyle name="Normal 9 2 7 9" xfId="13077" xr:uid="{00000000-0005-0000-0000-000062650000}"/>
    <cellStyle name="Normal 9 2 7 9 2" xfId="33445" xr:uid="{00000000-0005-0000-0000-000063650000}"/>
    <cellStyle name="Normal 9 2 8" xfId="13078" xr:uid="{00000000-0005-0000-0000-000064650000}"/>
    <cellStyle name="Normal 9 2 8 10" xfId="13079" xr:uid="{00000000-0005-0000-0000-000065650000}"/>
    <cellStyle name="Normal 9 2 8 10 2" xfId="33447" xr:uid="{00000000-0005-0000-0000-000066650000}"/>
    <cellStyle name="Normal 9 2 8 11" xfId="13080" xr:uid="{00000000-0005-0000-0000-000067650000}"/>
    <cellStyle name="Normal 9 2 8 11 2" xfId="33448" xr:uid="{00000000-0005-0000-0000-000068650000}"/>
    <cellStyle name="Normal 9 2 8 12" xfId="13081" xr:uid="{00000000-0005-0000-0000-000069650000}"/>
    <cellStyle name="Normal 9 2 8 12 2" xfId="33449" xr:uid="{00000000-0005-0000-0000-00006A650000}"/>
    <cellStyle name="Normal 9 2 8 13" xfId="33446" xr:uid="{00000000-0005-0000-0000-00006B650000}"/>
    <cellStyle name="Normal 9 2 8 2" xfId="13082" xr:uid="{00000000-0005-0000-0000-00006C650000}"/>
    <cellStyle name="Normal 9 2 8 2 2" xfId="33450" xr:uid="{00000000-0005-0000-0000-00006D650000}"/>
    <cellStyle name="Normal 9 2 8 3" xfId="13083" xr:uid="{00000000-0005-0000-0000-00006E650000}"/>
    <cellStyle name="Normal 9 2 8 3 2" xfId="13084" xr:uid="{00000000-0005-0000-0000-00006F650000}"/>
    <cellStyle name="Normal 9 2 8 3 2 2" xfId="33452" xr:uid="{00000000-0005-0000-0000-000070650000}"/>
    <cellStyle name="Normal 9 2 8 3 3" xfId="13085" xr:uid="{00000000-0005-0000-0000-000071650000}"/>
    <cellStyle name="Normal 9 2 8 3 3 2" xfId="33453" xr:uid="{00000000-0005-0000-0000-000072650000}"/>
    <cellStyle name="Normal 9 2 8 3 4" xfId="13086" xr:uid="{00000000-0005-0000-0000-000073650000}"/>
    <cellStyle name="Normal 9 2 8 3 4 2" xfId="33454" xr:uid="{00000000-0005-0000-0000-000074650000}"/>
    <cellStyle name="Normal 9 2 8 3 5" xfId="13087" xr:uid="{00000000-0005-0000-0000-000075650000}"/>
    <cellStyle name="Normal 9 2 8 3 5 2" xfId="33455" xr:uid="{00000000-0005-0000-0000-000076650000}"/>
    <cellStyle name="Normal 9 2 8 3 6" xfId="33451" xr:uid="{00000000-0005-0000-0000-000077650000}"/>
    <cellStyle name="Normal 9 2 8 4" xfId="13088" xr:uid="{00000000-0005-0000-0000-000078650000}"/>
    <cellStyle name="Normal 9 2 8 4 2" xfId="13089" xr:uid="{00000000-0005-0000-0000-000079650000}"/>
    <cellStyle name="Normal 9 2 8 4 2 2" xfId="33457" xr:uid="{00000000-0005-0000-0000-00007A650000}"/>
    <cellStyle name="Normal 9 2 8 4 3" xfId="13090" xr:uid="{00000000-0005-0000-0000-00007B650000}"/>
    <cellStyle name="Normal 9 2 8 4 3 2" xfId="33458" xr:uid="{00000000-0005-0000-0000-00007C650000}"/>
    <cellStyle name="Normal 9 2 8 4 4" xfId="13091" xr:uid="{00000000-0005-0000-0000-00007D650000}"/>
    <cellStyle name="Normal 9 2 8 4 4 2" xfId="33459" xr:uid="{00000000-0005-0000-0000-00007E650000}"/>
    <cellStyle name="Normal 9 2 8 4 5" xfId="13092" xr:uid="{00000000-0005-0000-0000-00007F650000}"/>
    <cellStyle name="Normal 9 2 8 4 5 2" xfId="33460" xr:uid="{00000000-0005-0000-0000-000080650000}"/>
    <cellStyle name="Normal 9 2 8 4 6" xfId="13093" xr:uid="{00000000-0005-0000-0000-000081650000}"/>
    <cellStyle name="Normal 9 2 8 4 6 2" xfId="33461" xr:uid="{00000000-0005-0000-0000-000082650000}"/>
    <cellStyle name="Normal 9 2 8 4 7" xfId="13094" xr:uid="{00000000-0005-0000-0000-000083650000}"/>
    <cellStyle name="Normal 9 2 8 4 7 2" xfId="33462" xr:uid="{00000000-0005-0000-0000-000084650000}"/>
    <cellStyle name="Normal 9 2 8 4 8" xfId="33456" xr:uid="{00000000-0005-0000-0000-000085650000}"/>
    <cellStyle name="Normal 9 2 8 5" xfId="13095" xr:uid="{00000000-0005-0000-0000-000086650000}"/>
    <cellStyle name="Normal 9 2 8 5 2" xfId="33463" xr:uid="{00000000-0005-0000-0000-000087650000}"/>
    <cellStyle name="Normal 9 2 8 6" xfId="13096" xr:uid="{00000000-0005-0000-0000-000088650000}"/>
    <cellStyle name="Normal 9 2 8 6 2" xfId="33464" xr:uid="{00000000-0005-0000-0000-000089650000}"/>
    <cellStyle name="Normal 9 2 8 7" xfId="13097" xr:uid="{00000000-0005-0000-0000-00008A650000}"/>
    <cellStyle name="Normal 9 2 8 7 2" xfId="33465" xr:uid="{00000000-0005-0000-0000-00008B650000}"/>
    <cellStyle name="Normal 9 2 8 8" xfId="13098" xr:uid="{00000000-0005-0000-0000-00008C650000}"/>
    <cellStyle name="Normal 9 2 8 8 2" xfId="33466" xr:uid="{00000000-0005-0000-0000-00008D650000}"/>
    <cellStyle name="Normal 9 2 8 9" xfId="13099" xr:uid="{00000000-0005-0000-0000-00008E650000}"/>
    <cellStyle name="Normal 9 2 8 9 2" xfId="33467" xr:uid="{00000000-0005-0000-0000-00008F650000}"/>
    <cellStyle name="Normal 9 2 9" xfId="13100" xr:uid="{00000000-0005-0000-0000-000090650000}"/>
    <cellStyle name="Normal 9 2 9 10" xfId="13101" xr:uid="{00000000-0005-0000-0000-000091650000}"/>
    <cellStyle name="Normal 9 2 9 10 2" xfId="33469" xr:uid="{00000000-0005-0000-0000-000092650000}"/>
    <cellStyle name="Normal 9 2 9 11" xfId="13102" xr:uid="{00000000-0005-0000-0000-000093650000}"/>
    <cellStyle name="Normal 9 2 9 11 2" xfId="33470" xr:uid="{00000000-0005-0000-0000-000094650000}"/>
    <cellStyle name="Normal 9 2 9 12" xfId="13103" xr:uid="{00000000-0005-0000-0000-000095650000}"/>
    <cellStyle name="Normal 9 2 9 12 2" xfId="33471" xr:uid="{00000000-0005-0000-0000-000096650000}"/>
    <cellStyle name="Normal 9 2 9 13" xfId="33468" xr:uid="{00000000-0005-0000-0000-000097650000}"/>
    <cellStyle name="Normal 9 2 9 2" xfId="13104" xr:uid="{00000000-0005-0000-0000-000098650000}"/>
    <cellStyle name="Normal 9 2 9 2 2" xfId="33472" xr:uid="{00000000-0005-0000-0000-000099650000}"/>
    <cellStyle name="Normal 9 2 9 3" xfId="13105" xr:uid="{00000000-0005-0000-0000-00009A650000}"/>
    <cellStyle name="Normal 9 2 9 3 2" xfId="13106" xr:uid="{00000000-0005-0000-0000-00009B650000}"/>
    <cellStyle name="Normal 9 2 9 3 2 2" xfId="33474" xr:uid="{00000000-0005-0000-0000-00009C650000}"/>
    <cellStyle name="Normal 9 2 9 3 3" xfId="13107" xr:uid="{00000000-0005-0000-0000-00009D650000}"/>
    <cellStyle name="Normal 9 2 9 3 3 2" xfId="33475" xr:uid="{00000000-0005-0000-0000-00009E650000}"/>
    <cellStyle name="Normal 9 2 9 3 4" xfId="13108" xr:uid="{00000000-0005-0000-0000-00009F650000}"/>
    <cellStyle name="Normal 9 2 9 3 4 2" xfId="33476" xr:uid="{00000000-0005-0000-0000-0000A0650000}"/>
    <cellStyle name="Normal 9 2 9 3 5" xfId="13109" xr:uid="{00000000-0005-0000-0000-0000A1650000}"/>
    <cellStyle name="Normal 9 2 9 3 5 2" xfId="33477" xr:uid="{00000000-0005-0000-0000-0000A2650000}"/>
    <cellStyle name="Normal 9 2 9 3 6" xfId="33473" xr:uid="{00000000-0005-0000-0000-0000A3650000}"/>
    <cellStyle name="Normal 9 2 9 4" xfId="13110" xr:uid="{00000000-0005-0000-0000-0000A4650000}"/>
    <cellStyle name="Normal 9 2 9 4 2" xfId="13111" xr:uid="{00000000-0005-0000-0000-0000A5650000}"/>
    <cellStyle name="Normal 9 2 9 4 2 2" xfId="33479" xr:uid="{00000000-0005-0000-0000-0000A6650000}"/>
    <cellStyle name="Normal 9 2 9 4 3" xfId="13112" xr:uid="{00000000-0005-0000-0000-0000A7650000}"/>
    <cellStyle name="Normal 9 2 9 4 3 2" xfId="33480" xr:uid="{00000000-0005-0000-0000-0000A8650000}"/>
    <cellStyle name="Normal 9 2 9 4 4" xfId="13113" xr:uid="{00000000-0005-0000-0000-0000A9650000}"/>
    <cellStyle name="Normal 9 2 9 4 4 2" xfId="33481" xr:uid="{00000000-0005-0000-0000-0000AA650000}"/>
    <cellStyle name="Normal 9 2 9 4 5" xfId="13114" xr:uid="{00000000-0005-0000-0000-0000AB650000}"/>
    <cellStyle name="Normal 9 2 9 4 5 2" xfId="33482" xr:uid="{00000000-0005-0000-0000-0000AC650000}"/>
    <cellStyle name="Normal 9 2 9 4 6" xfId="13115" xr:uid="{00000000-0005-0000-0000-0000AD650000}"/>
    <cellStyle name="Normal 9 2 9 4 6 2" xfId="33483" xr:uid="{00000000-0005-0000-0000-0000AE650000}"/>
    <cellStyle name="Normal 9 2 9 4 7" xfId="13116" xr:uid="{00000000-0005-0000-0000-0000AF650000}"/>
    <cellStyle name="Normal 9 2 9 4 7 2" xfId="33484" xr:uid="{00000000-0005-0000-0000-0000B0650000}"/>
    <cellStyle name="Normal 9 2 9 4 8" xfId="33478" xr:uid="{00000000-0005-0000-0000-0000B1650000}"/>
    <cellStyle name="Normal 9 2 9 5" xfId="13117" xr:uid="{00000000-0005-0000-0000-0000B2650000}"/>
    <cellStyle name="Normal 9 2 9 5 2" xfId="33485" xr:uid="{00000000-0005-0000-0000-0000B3650000}"/>
    <cellStyle name="Normal 9 2 9 6" xfId="13118" xr:uid="{00000000-0005-0000-0000-0000B4650000}"/>
    <cellStyle name="Normal 9 2 9 6 2" xfId="33486" xr:uid="{00000000-0005-0000-0000-0000B5650000}"/>
    <cellStyle name="Normal 9 2 9 7" xfId="13119" xr:uid="{00000000-0005-0000-0000-0000B6650000}"/>
    <cellStyle name="Normal 9 2 9 7 2" xfId="33487" xr:uid="{00000000-0005-0000-0000-0000B7650000}"/>
    <cellStyle name="Normal 9 2 9 8" xfId="13120" xr:uid="{00000000-0005-0000-0000-0000B8650000}"/>
    <cellStyle name="Normal 9 2 9 8 2" xfId="33488" xr:uid="{00000000-0005-0000-0000-0000B9650000}"/>
    <cellStyle name="Normal 9 2 9 9" xfId="13121" xr:uid="{00000000-0005-0000-0000-0000BA650000}"/>
    <cellStyle name="Normal 9 2 9 9 2" xfId="33489" xr:uid="{00000000-0005-0000-0000-0000BB650000}"/>
    <cellStyle name="Normal 9 20" xfId="13122" xr:uid="{00000000-0005-0000-0000-0000BC650000}"/>
    <cellStyle name="Normal 9 20 10" xfId="13123" xr:uid="{00000000-0005-0000-0000-0000BD650000}"/>
    <cellStyle name="Normal 9 20 10 2" xfId="33491" xr:uid="{00000000-0005-0000-0000-0000BE650000}"/>
    <cellStyle name="Normal 9 20 11" xfId="13124" xr:uid="{00000000-0005-0000-0000-0000BF650000}"/>
    <cellStyle name="Normal 9 20 11 2" xfId="33492" xr:uid="{00000000-0005-0000-0000-0000C0650000}"/>
    <cellStyle name="Normal 9 20 12" xfId="33490" xr:uid="{00000000-0005-0000-0000-0000C1650000}"/>
    <cellStyle name="Normal 9 20 2" xfId="13125" xr:uid="{00000000-0005-0000-0000-0000C2650000}"/>
    <cellStyle name="Normal 9 20 2 2" xfId="13126" xr:uid="{00000000-0005-0000-0000-0000C3650000}"/>
    <cellStyle name="Normal 9 20 2 2 2" xfId="33494" xr:uid="{00000000-0005-0000-0000-0000C4650000}"/>
    <cellStyle name="Normal 9 20 2 3" xfId="13127" xr:uid="{00000000-0005-0000-0000-0000C5650000}"/>
    <cellStyle name="Normal 9 20 2 3 2" xfId="33495" xr:uid="{00000000-0005-0000-0000-0000C6650000}"/>
    <cellStyle name="Normal 9 20 2 4" xfId="13128" xr:uid="{00000000-0005-0000-0000-0000C7650000}"/>
    <cellStyle name="Normal 9 20 2 4 2" xfId="33496" xr:uid="{00000000-0005-0000-0000-0000C8650000}"/>
    <cellStyle name="Normal 9 20 2 5" xfId="13129" xr:uid="{00000000-0005-0000-0000-0000C9650000}"/>
    <cellStyle name="Normal 9 20 2 5 2" xfId="33497" xr:uid="{00000000-0005-0000-0000-0000CA650000}"/>
    <cellStyle name="Normal 9 20 2 6" xfId="33493" xr:uid="{00000000-0005-0000-0000-0000CB650000}"/>
    <cellStyle name="Normal 9 20 3" xfId="13130" xr:uid="{00000000-0005-0000-0000-0000CC650000}"/>
    <cellStyle name="Normal 9 20 3 2" xfId="13131" xr:uid="{00000000-0005-0000-0000-0000CD650000}"/>
    <cellStyle name="Normal 9 20 3 2 2" xfId="33499" xr:uid="{00000000-0005-0000-0000-0000CE650000}"/>
    <cellStyle name="Normal 9 20 3 3" xfId="13132" xr:uid="{00000000-0005-0000-0000-0000CF650000}"/>
    <cellStyle name="Normal 9 20 3 3 2" xfId="33500" xr:uid="{00000000-0005-0000-0000-0000D0650000}"/>
    <cellStyle name="Normal 9 20 3 4" xfId="13133" xr:uid="{00000000-0005-0000-0000-0000D1650000}"/>
    <cellStyle name="Normal 9 20 3 4 2" xfId="33501" xr:uid="{00000000-0005-0000-0000-0000D2650000}"/>
    <cellStyle name="Normal 9 20 3 5" xfId="13134" xr:uid="{00000000-0005-0000-0000-0000D3650000}"/>
    <cellStyle name="Normal 9 20 3 5 2" xfId="33502" xr:uid="{00000000-0005-0000-0000-0000D4650000}"/>
    <cellStyle name="Normal 9 20 3 6" xfId="13135" xr:uid="{00000000-0005-0000-0000-0000D5650000}"/>
    <cellStyle name="Normal 9 20 3 6 2" xfId="33503" xr:uid="{00000000-0005-0000-0000-0000D6650000}"/>
    <cellStyle name="Normal 9 20 3 7" xfId="13136" xr:uid="{00000000-0005-0000-0000-0000D7650000}"/>
    <cellStyle name="Normal 9 20 3 7 2" xfId="33504" xr:uid="{00000000-0005-0000-0000-0000D8650000}"/>
    <cellStyle name="Normal 9 20 3 8" xfId="33498" xr:uid="{00000000-0005-0000-0000-0000D9650000}"/>
    <cellStyle name="Normal 9 20 4" xfId="13137" xr:uid="{00000000-0005-0000-0000-0000DA650000}"/>
    <cellStyle name="Normal 9 20 4 2" xfId="33505" xr:uid="{00000000-0005-0000-0000-0000DB650000}"/>
    <cellStyle name="Normal 9 20 5" xfId="13138" xr:uid="{00000000-0005-0000-0000-0000DC650000}"/>
    <cellStyle name="Normal 9 20 5 2" xfId="33506" xr:uid="{00000000-0005-0000-0000-0000DD650000}"/>
    <cellStyle name="Normal 9 20 6" xfId="13139" xr:uid="{00000000-0005-0000-0000-0000DE650000}"/>
    <cellStyle name="Normal 9 20 6 2" xfId="33507" xr:uid="{00000000-0005-0000-0000-0000DF650000}"/>
    <cellStyle name="Normal 9 20 7" xfId="13140" xr:uid="{00000000-0005-0000-0000-0000E0650000}"/>
    <cellStyle name="Normal 9 20 7 2" xfId="33508" xr:uid="{00000000-0005-0000-0000-0000E1650000}"/>
    <cellStyle name="Normal 9 20 8" xfId="13141" xr:uid="{00000000-0005-0000-0000-0000E2650000}"/>
    <cellStyle name="Normal 9 20 8 2" xfId="33509" xr:uid="{00000000-0005-0000-0000-0000E3650000}"/>
    <cellStyle name="Normal 9 20 9" xfId="13142" xr:uid="{00000000-0005-0000-0000-0000E4650000}"/>
    <cellStyle name="Normal 9 20 9 2" xfId="33510" xr:uid="{00000000-0005-0000-0000-0000E5650000}"/>
    <cellStyle name="Normal 9 21" xfId="13143" xr:uid="{00000000-0005-0000-0000-0000E6650000}"/>
    <cellStyle name="Normal 9 21 10" xfId="13144" xr:uid="{00000000-0005-0000-0000-0000E7650000}"/>
    <cellStyle name="Normal 9 21 10 2" xfId="33512" xr:uid="{00000000-0005-0000-0000-0000E8650000}"/>
    <cellStyle name="Normal 9 21 11" xfId="13145" xr:uid="{00000000-0005-0000-0000-0000E9650000}"/>
    <cellStyle name="Normal 9 21 11 2" xfId="33513" xr:uid="{00000000-0005-0000-0000-0000EA650000}"/>
    <cellStyle name="Normal 9 21 12" xfId="33511" xr:uid="{00000000-0005-0000-0000-0000EB650000}"/>
    <cellStyle name="Normal 9 21 2" xfId="13146" xr:uid="{00000000-0005-0000-0000-0000EC650000}"/>
    <cellStyle name="Normal 9 21 2 2" xfId="13147" xr:uid="{00000000-0005-0000-0000-0000ED650000}"/>
    <cellStyle name="Normal 9 21 2 2 2" xfId="33515" xr:uid="{00000000-0005-0000-0000-0000EE650000}"/>
    <cellStyle name="Normal 9 21 2 3" xfId="13148" xr:uid="{00000000-0005-0000-0000-0000EF650000}"/>
    <cellStyle name="Normal 9 21 2 3 2" xfId="33516" xr:uid="{00000000-0005-0000-0000-0000F0650000}"/>
    <cellStyle name="Normal 9 21 2 4" xfId="13149" xr:uid="{00000000-0005-0000-0000-0000F1650000}"/>
    <cellStyle name="Normal 9 21 2 4 2" xfId="33517" xr:uid="{00000000-0005-0000-0000-0000F2650000}"/>
    <cellStyle name="Normal 9 21 2 5" xfId="13150" xr:uid="{00000000-0005-0000-0000-0000F3650000}"/>
    <cellStyle name="Normal 9 21 2 5 2" xfId="33518" xr:uid="{00000000-0005-0000-0000-0000F4650000}"/>
    <cellStyle name="Normal 9 21 2 6" xfId="33514" xr:uid="{00000000-0005-0000-0000-0000F5650000}"/>
    <cellStyle name="Normal 9 21 3" xfId="13151" xr:uid="{00000000-0005-0000-0000-0000F6650000}"/>
    <cellStyle name="Normal 9 21 3 2" xfId="13152" xr:uid="{00000000-0005-0000-0000-0000F7650000}"/>
    <cellStyle name="Normal 9 21 3 2 2" xfId="33520" xr:uid="{00000000-0005-0000-0000-0000F8650000}"/>
    <cellStyle name="Normal 9 21 3 3" xfId="13153" xr:uid="{00000000-0005-0000-0000-0000F9650000}"/>
    <cellStyle name="Normal 9 21 3 3 2" xfId="33521" xr:uid="{00000000-0005-0000-0000-0000FA650000}"/>
    <cellStyle name="Normal 9 21 3 4" xfId="13154" xr:uid="{00000000-0005-0000-0000-0000FB650000}"/>
    <cellStyle name="Normal 9 21 3 4 2" xfId="33522" xr:uid="{00000000-0005-0000-0000-0000FC650000}"/>
    <cellStyle name="Normal 9 21 3 5" xfId="13155" xr:uid="{00000000-0005-0000-0000-0000FD650000}"/>
    <cellStyle name="Normal 9 21 3 5 2" xfId="33523" xr:uid="{00000000-0005-0000-0000-0000FE650000}"/>
    <cellStyle name="Normal 9 21 3 6" xfId="13156" xr:uid="{00000000-0005-0000-0000-0000FF650000}"/>
    <cellStyle name="Normal 9 21 3 6 2" xfId="33524" xr:uid="{00000000-0005-0000-0000-000000660000}"/>
    <cellStyle name="Normal 9 21 3 7" xfId="13157" xr:uid="{00000000-0005-0000-0000-000001660000}"/>
    <cellStyle name="Normal 9 21 3 7 2" xfId="33525" xr:uid="{00000000-0005-0000-0000-000002660000}"/>
    <cellStyle name="Normal 9 21 3 8" xfId="33519" xr:uid="{00000000-0005-0000-0000-000003660000}"/>
    <cellStyle name="Normal 9 21 4" xfId="13158" xr:uid="{00000000-0005-0000-0000-000004660000}"/>
    <cellStyle name="Normal 9 21 4 2" xfId="33526" xr:uid="{00000000-0005-0000-0000-000005660000}"/>
    <cellStyle name="Normal 9 21 5" xfId="13159" xr:uid="{00000000-0005-0000-0000-000006660000}"/>
    <cellStyle name="Normal 9 21 5 2" xfId="33527" xr:uid="{00000000-0005-0000-0000-000007660000}"/>
    <cellStyle name="Normal 9 21 6" xfId="13160" xr:uid="{00000000-0005-0000-0000-000008660000}"/>
    <cellStyle name="Normal 9 21 6 2" xfId="33528" xr:uid="{00000000-0005-0000-0000-000009660000}"/>
    <cellStyle name="Normal 9 21 7" xfId="13161" xr:uid="{00000000-0005-0000-0000-00000A660000}"/>
    <cellStyle name="Normal 9 21 7 2" xfId="33529" xr:uid="{00000000-0005-0000-0000-00000B660000}"/>
    <cellStyle name="Normal 9 21 8" xfId="13162" xr:uid="{00000000-0005-0000-0000-00000C660000}"/>
    <cellStyle name="Normal 9 21 8 2" xfId="33530" xr:uid="{00000000-0005-0000-0000-00000D660000}"/>
    <cellStyle name="Normal 9 21 9" xfId="13163" xr:uid="{00000000-0005-0000-0000-00000E660000}"/>
    <cellStyle name="Normal 9 21 9 2" xfId="33531" xr:uid="{00000000-0005-0000-0000-00000F660000}"/>
    <cellStyle name="Normal 9 22" xfId="13164" xr:uid="{00000000-0005-0000-0000-000010660000}"/>
    <cellStyle name="Normal 9 22 2" xfId="13165" xr:uid="{00000000-0005-0000-0000-000011660000}"/>
    <cellStyle name="Normal 9 22 2 2" xfId="33533" xr:uid="{00000000-0005-0000-0000-000012660000}"/>
    <cellStyle name="Normal 9 22 3" xfId="13166" xr:uid="{00000000-0005-0000-0000-000013660000}"/>
    <cellStyle name="Normal 9 22 3 2" xfId="33534" xr:uid="{00000000-0005-0000-0000-000014660000}"/>
    <cellStyle name="Normal 9 22 4" xfId="13167" xr:uid="{00000000-0005-0000-0000-000015660000}"/>
    <cellStyle name="Normal 9 22 4 2" xfId="33535" xr:uid="{00000000-0005-0000-0000-000016660000}"/>
    <cellStyle name="Normal 9 22 5" xfId="13168" xr:uid="{00000000-0005-0000-0000-000017660000}"/>
    <cellStyle name="Normal 9 22 5 2" xfId="33536" xr:uid="{00000000-0005-0000-0000-000018660000}"/>
    <cellStyle name="Normal 9 22 6" xfId="33532" xr:uid="{00000000-0005-0000-0000-000019660000}"/>
    <cellStyle name="Normal 9 23" xfId="13169" xr:uid="{00000000-0005-0000-0000-00001A660000}"/>
    <cellStyle name="Normal 9 23 2" xfId="13170" xr:uid="{00000000-0005-0000-0000-00001B660000}"/>
    <cellStyle name="Normal 9 23 2 2" xfId="33538" xr:uid="{00000000-0005-0000-0000-00001C660000}"/>
    <cellStyle name="Normal 9 23 3" xfId="13171" xr:uid="{00000000-0005-0000-0000-00001D660000}"/>
    <cellStyle name="Normal 9 23 3 2" xfId="33539" xr:uid="{00000000-0005-0000-0000-00001E660000}"/>
    <cellStyle name="Normal 9 23 4" xfId="13172" xr:uid="{00000000-0005-0000-0000-00001F660000}"/>
    <cellStyle name="Normal 9 23 4 2" xfId="33540" xr:uid="{00000000-0005-0000-0000-000020660000}"/>
    <cellStyle name="Normal 9 23 5" xfId="13173" xr:uid="{00000000-0005-0000-0000-000021660000}"/>
    <cellStyle name="Normal 9 23 5 2" xfId="33541" xr:uid="{00000000-0005-0000-0000-000022660000}"/>
    <cellStyle name="Normal 9 23 6" xfId="13174" xr:uid="{00000000-0005-0000-0000-000023660000}"/>
    <cellStyle name="Normal 9 23 6 2" xfId="33542" xr:uid="{00000000-0005-0000-0000-000024660000}"/>
    <cellStyle name="Normal 9 23 7" xfId="13175" xr:uid="{00000000-0005-0000-0000-000025660000}"/>
    <cellStyle name="Normal 9 23 7 2" xfId="33543" xr:uid="{00000000-0005-0000-0000-000026660000}"/>
    <cellStyle name="Normal 9 23 8" xfId="33537" xr:uid="{00000000-0005-0000-0000-000027660000}"/>
    <cellStyle name="Normal 9 24" xfId="13176" xr:uid="{00000000-0005-0000-0000-000028660000}"/>
    <cellStyle name="Normal 9 24 2" xfId="33544" xr:uid="{00000000-0005-0000-0000-000029660000}"/>
    <cellStyle name="Normal 9 25" xfId="13177" xr:uid="{00000000-0005-0000-0000-00002A660000}"/>
    <cellStyle name="Normal 9 25 2" xfId="33545" xr:uid="{00000000-0005-0000-0000-00002B660000}"/>
    <cellStyle name="Normal 9 26" xfId="20577" xr:uid="{00000000-0005-0000-0000-00002C660000}"/>
    <cellStyle name="Normal 9 3" xfId="13178" xr:uid="{00000000-0005-0000-0000-00002D660000}"/>
    <cellStyle name="Normal 9 3 10" xfId="13179" xr:uid="{00000000-0005-0000-0000-00002E660000}"/>
    <cellStyle name="Normal 9 3 10 2" xfId="33546" xr:uid="{00000000-0005-0000-0000-00002F660000}"/>
    <cellStyle name="Normal 9 3 11" xfId="13180" xr:uid="{00000000-0005-0000-0000-000030660000}"/>
    <cellStyle name="Normal 9 3 11 2" xfId="33547" xr:uid="{00000000-0005-0000-0000-000031660000}"/>
    <cellStyle name="Normal 9 3 12" xfId="13181" xr:uid="{00000000-0005-0000-0000-000032660000}"/>
    <cellStyle name="Normal 9 3 12 2" xfId="33548" xr:uid="{00000000-0005-0000-0000-000033660000}"/>
    <cellStyle name="Normal 9 3 13" xfId="20697" xr:uid="{00000000-0005-0000-0000-000034660000}"/>
    <cellStyle name="Normal 9 3 2" xfId="13182" xr:uid="{00000000-0005-0000-0000-000035660000}"/>
    <cellStyle name="Normal 9 3 2 10" xfId="13183" xr:uid="{00000000-0005-0000-0000-000036660000}"/>
    <cellStyle name="Normal 9 3 2 10 2" xfId="33549" xr:uid="{00000000-0005-0000-0000-000037660000}"/>
    <cellStyle name="Normal 9 3 2 11" xfId="13184" xr:uid="{00000000-0005-0000-0000-000038660000}"/>
    <cellStyle name="Normal 9 3 2 11 2" xfId="33550" xr:uid="{00000000-0005-0000-0000-000039660000}"/>
    <cellStyle name="Normal 9 3 2 12" xfId="20698" xr:uid="{00000000-0005-0000-0000-00003A660000}"/>
    <cellStyle name="Normal 9 3 2 2" xfId="13185" xr:uid="{00000000-0005-0000-0000-00003B660000}"/>
    <cellStyle name="Normal 9 3 2 2 2" xfId="13186" xr:uid="{00000000-0005-0000-0000-00003C660000}"/>
    <cellStyle name="Normal 9 3 2 2 2 2" xfId="33552" xr:uid="{00000000-0005-0000-0000-00003D660000}"/>
    <cellStyle name="Normal 9 3 2 2 3" xfId="13187" xr:uid="{00000000-0005-0000-0000-00003E660000}"/>
    <cellStyle name="Normal 9 3 2 2 3 2" xfId="33553" xr:uid="{00000000-0005-0000-0000-00003F660000}"/>
    <cellStyle name="Normal 9 3 2 2 4" xfId="13188" xr:uid="{00000000-0005-0000-0000-000040660000}"/>
    <cellStyle name="Normal 9 3 2 2 4 2" xfId="33554" xr:uid="{00000000-0005-0000-0000-000041660000}"/>
    <cellStyle name="Normal 9 3 2 2 5" xfId="13189" xr:uid="{00000000-0005-0000-0000-000042660000}"/>
    <cellStyle name="Normal 9 3 2 2 5 2" xfId="33555" xr:uid="{00000000-0005-0000-0000-000043660000}"/>
    <cellStyle name="Normal 9 3 2 2 6" xfId="33551" xr:uid="{00000000-0005-0000-0000-000044660000}"/>
    <cellStyle name="Normal 9 3 2 3" xfId="13190" xr:uid="{00000000-0005-0000-0000-000045660000}"/>
    <cellStyle name="Normal 9 3 2 3 2" xfId="13191" xr:uid="{00000000-0005-0000-0000-000046660000}"/>
    <cellStyle name="Normal 9 3 2 3 2 2" xfId="33557" xr:uid="{00000000-0005-0000-0000-000047660000}"/>
    <cellStyle name="Normal 9 3 2 3 3" xfId="13192" xr:uid="{00000000-0005-0000-0000-000048660000}"/>
    <cellStyle name="Normal 9 3 2 3 3 2" xfId="33558" xr:uid="{00000000-0005-0000-0000-000049660000}"/>
    <cellStyle name="Normal 9 3 2 3 4" xfId="13193" xr:uid="{00000000-0005-0000-0000-00004A660000}"/>
    <cellStyle name="Normal 9 3 2 3 4 2" xfId="33559" xr:uid="{00000000-0005-0000-0000-00004B660000}"/>
    <cellStyle name="Normal 9 3 2 3 5" xfId="13194" xr:uid="{00000000-0005-0000-0000-00004C660000}"/>
    <cellStyle name="Normal 9 3 2 3 5 2" xfId="33560" xr:uid="{00000000-0005-0000-0000-00004D660000}"/>
    <cellStyle name="Normal 9 3 2 3 6" xfId="13195" xr:uid="{00000000-0005-0000-0000-00004E660000}"/>
    <cellStyle name="Normal 9 3 2 3 6 2" xfId="33561" xr:uid="{00000000-0005-0000-0000-00004F660000}"/>
    <cellStyle name="Normal 9 3 2 3 7" xfId="13196" xr:uid="{00000000-0005-0000-0000-000050660000}"/>
    <cellStyle name="Normal 9 3 2 3 7 2" xfId="33562" xr:uid="{00000000-0005-0000-0000-000051660000}"/>
    <cellStyle name="Normal 9 3 2 3 8" xfId="33556" xr:uid="{00000000-0005-0000-0000-000052660000}"/>
    <cellStyle name="Normal 9 3 2 4" xfId="13197" xr:uid="{00000000-0005-0000-0000-000053660000}"/>
    <cellStyle name="Normal 9 3 2 4 2" xfId="33563" xr:uid="{00000000-0005-0000-0000-000054660000}"/>
    <cellStyle name="Normal 9 3 2 5" xfId="13198" xr:uid="{00000000-0005-0000-0000-000055660000}"/>
    <cellStyle name="Normal 9 3 2 5 2" xfId="33564" xr:uid="{00000000-0005-0000-0000-000056660000}"/>
    <cellStyle name="Normal 9 3 2 6" xfId="13199" xr:uid="{00000000-0005-0000-0000-000057660000}"/>
    <cellStyle name="Normal 9 3 2 6 2" xfId="33565" xr:uid="{00000000-0005-0000-0000-000058660000}"/>
    <cellStyle name="Normal 9 3 2 7" xfId="13200" xr:uid="{00000000-0005-0000-0000-000059660000}"/>
    <cellStyle name="Normal 9 3 2 7 2" xfId="33566" xr:uid="{00000000-0005-0000-0000-00005A660000}"/>
    <cellStyle name="Normal 9 3 2 8" xfId="13201" xr:uid="{00000000-0005-0000-0000-00005B660000}"/>
    <cellStyle name="Normal 9 3 2 8 2" xfId="33567" xr:uid="{00000000-0005-0000-0000-00005C660000}"/>
    <cellStyle name="Normal 9 3 2 9" xfId="13202" xr:uid="{00000000-0005-0000-0000-00005D660000}"/>
    <cellStyle name="Normal 9 3 2 9 2" xfId="33568" xr:uid="{00000000-0005-0000-0000-00005E660000}"/>
    <cellStyle name="Normal 9 3 3" xfId="13203" xr:uid="{00000000-0005-0000-0000-00005F660000}"/>
    <cellStyle name="Normal 9 3 3 2" xfId="13204" xr:uid="{00000000-0005-0000-0000-000060660000}"/>
    <cellStyle name="Normal 9 3 3 2 2" xfId="33570" xr:uid="{00000000-0005-0000-0000-000061660000}"/>
    <cellStyle name="Normal 9 3 3 3" xfId="13205" xr:uid="{00000000-0005-0000-0000-000062660000}"/>
    <cellStyle name="Normal 9 3 3 3 2" xfId="33571" xr:uid="{00000000-0005-0000-0000-000063660000}"/>
    <cellStyle name="Normal 9 3 3 4" xfId="13206" xr:uid="{00000000-0005-0000-0000-000064660000}"/>
    <cellStyle name="Normal 9 3 3 4 2" xfId="33572" xr:uid="{00000000-0005-0000-0000-000065660000}"/>
    <cellStyle name="Normal 9 3 3 5" xfId="13207" xr:uid="{00000000-0005-0000-0000-000066660000}"/>
    <cellStyle name="Normal 9 3 3 5 2" xfId="33573" xr:uid="{00000000-0005-0000-0000-000067660000}"/>
    <cellStyle name="Normal 9 3 3 6" xfId="13208" xr:uid="{00000000-0005-0000-0000-000068660000}"/>
    <cellStyle name="Normal 9 3 3 6 2" xfId="33574" xr:uid="{00000000-0005-0000-0000-000069660000}"/>
    <cellStyle name="Normal 9 3 3 7" xfId="33569" xr:uid="{00000000-0005-0000-0000-00006A660000}"/>
    <cellStyle name="Normal 9 3 4" xfId="13209" xr:uid="{00000000-0005-0000-0000-00006B660000}"/>
    <cellStyle name="Normal 9 3 4 2" xfId="13210" xr:uid="{00000000-0005-0000-0000-00006C660000}"/>
    <cellStyle name="Normal 9 3 4 2 2" xfId="33576" xr:uid="{00000000-0005-0000-0000-00006D660000}"/>
    <cellStyle name="Normal 9 3 4 3" xfId="13211" xr:uid="{00000000-0005-0000-0000-00006E660000}"/>
    <cellStyle name="Normal 9 3 4 3 2" xfId="33577" xr:uid="{00000000-0005-0000-0000-00006F660000}"/>
    <cellStyle name="Normal 9 3 4 4" xfId="13212" xr:uid="{00000000-0005-0000-0000-000070660000}"/>
    <cellStyle name="Normal 9 3 4 4 2" xfId="33578" xr:uid="{00000000-0005-0000-0000-000071660000}"/>
    <cellStyle name="Normal 9 3 4 5" xfId="13213" xr:uid="{00000000-0005-0000-0000-000072660000}"/>
    <cellStyle name="Normal 9 3 4 5 2" xfId="33579" xr:uid="{00000000-0005-0000-0000-000073660000}"/>
    <cellStyle name="Normal 9 3 4 6" xfId="13214" xr:uid="{00000000-0005-0000-0000-000074660000}"/>
    <cellStyle name="Normal 9 3 4 6 2" xfId="33580" xr:uid="{00000000-0005-0000-0000-000075660000}"/>
    <cellStyle name="Normal 9 3 4 7" xfId="13215" xr:uid="{00000000-0005-0000-0000-000076660000}"/>
    <cellStyle name="Normal 9 3 4 7 2" xfId="33581" xr:uid="{00000000-0005-0000-0000-000077660000}"/>
    <cellStyle name="Normal 9 3 4 8" xfId="13216" xr:uid="{00000000-0005-0000-0000-000078660000}"/>
    <cellStyle name="Normal 9 3 4 8 2" xfId="33582" xr:uid="{00000000-0005-0000-0000-000079660000}"/>
    <cellStyle name="Normal 9 3 4 9" xfId="33575" xr:uid="{00000000-0005-0000-0000-00007A660000}"/>
    <cellStyle name="Normal 9 3 5" xfId="13217" xr:uid="{00000000-0005-0000-0000-00007B660000}"/>
    <cellStyle name="Normal 9 3 5 2" xfId="33583" xr:uid="{00000000-0005-0000-0000-00007C660000}"/>
    <cellStyle name="Normal 9 3 6" xfId="13218" xr:uid="{00000000-0005-0000-0000-00007D660000}"/>
    <cellStyle name="Normal 9 3 6 2" xfId="33584" xr:uid="{00000000-0005-0000-0000-00007E660000}"/>
    <cellStyle name="Normal 9 3 7" xfId="13219" xr:uid="{00000000-0005-0000-0000-00007F660000}"/>
    <cellStyle name="Normal 9 3 7 2" xfId="33585" xr:uid="{00000000-0005-0000-0000-000080660000}"/>
    <cellStyle name="Normal 9 3 8" xfId="13220" xr:uid="{00000000-0005-0000-0000-000081660000}"/>
    <cellStyle name="Normal 9 3 8 2" xfId="33586" xr:uid="{00000000-0005-0000-0000-000082660000}"/>
    <cellStyle name="Normal 9 3 9" xfId="13221" xr:uid="{00000000-0005-0000-0000-000083660000}"/>
    <cellStyle name="Normal 9 3 9 2" xfId="33587" xr:uid="{00000000-0005-0000-0000-000084660000}"/>
    <cellStyle name="Normal 9 4" xfId="13222" xr:uid="{00000000-0005-0000-0000-000085660000}"/>
    <cellStyle name="Normal 9 4 10" xfId="13223" xr:uid="{00000000-0005-0000-0000-000086660000}"/>
    <cellStyle name="Normal 9 4 10 2" xfId="33588" xr:uid="{00000000-0005-0000-0000-000087660000}"/>
    <cellStyle name="Normal 9 4 11" xfId="13224" xr:uid="{00000000-0005-0000-0000-000088660000}"/>
    <cellStyle name="Normal 9 4 11 2" xfId="33589" xr:uid="{00000000-0005-0000-0000-000089660000}"/>
    <cellStyle name="Normal 9 4 12" xfId="13225" xr:uid="{00000000-0005-0000-0000-00008A660000}"/>
    <cellStyle name="Normal 9 4 12 2" xfId="33590" xr:uid="{00000000-0005-0000-0000-00008B660000}"/>
    <cellStyle name="Normal 9 4 13" xfId="13226" xr:uid="{00000000-0005-0000-0000-00008C660000}"/>
    <cellStyle name="Normal 9 4 13 2" xfId="33591" xr:uid="{00000000-0005-0000-0000-00008D660000}"/>
    <cellStyle name="Normal 9 4 14" xfId="20708" xr:uid="{00000000-0005-0000-0000-00008E660000}"/>
    <cellStyle name="Normal 9 4 2" xfId="13227" xr:uid="{00000000-0005-0000-0000-00008F660000}"/>
    <cellStyle name="Normal 9 4 2 10" xfId="13228" xr:uid="{00000000-0005-0000-0000-000090660000}"/>
    <cellStyle name="Normal 9 4 2 10 2" xfId="33593" xr:uid="{00000000-0005-0000-0000-000091660000}"/>
    <cellStyle name="Normal 9 4 2 11" xfId="13229" xr:uid="{00000000-0005-0000-0000-000092660000}"/>
    <cellStyle name="Normal 9 4 2 11 2" xfId="33594" xr:uid="{00000000-0005-0000-0000-000093660000}"/>
    <cellStyle name="Normal 9 4 2 12" xfId="33592" xr:uid="{00000000-0005-0000-0000-000094660000}"/>
    <cellStyle name="Normal 9 4 2 2" xfId="13230" xr:uid="{00000000-0005-0000-0000-000095660000}"/>
    <cellStyle name="Normal 9 4 2 2 2" xfId="13231" xr:uid="{00000000-0005-0000-0000-000096660000}"/>
    <cellStyle name="Normal 9 4 2 2 2 2" xfId="33596" xr:uid="{00000000-0005-0000-0000-000097660000}"/>
    <cellStyle name="Normal 9 4 2 2 3" xfId="13232" xr:uid="{00000000-0005-0000-0000-000098660000}"/>
    <cellStyle name="Normal 9 4 2 2 3 2" xfId="33597" xr:uid="{00000000-0005-0000-0000-000099660000}"/>
    <cellStyle name="Normal 9 4 2 2 4" xfId="13233" xr:uid="{00000000-0005-0000-0000-00009A660000}"/>
    <cellStyle name="Normal 9 4 2 2 4 2" xfId="33598" xr:uid="{00000000-0005-0000-0000-00009B660000}"/>
    <cellStyle name="Normal 9 4 2 2 5" xfId="13234" xr:uid="{00000000-0005-0000-0000-00009C660000}"/>
    <cellStyle name="Normal 9 4 2 2 5 2" xfId="33599" xr:uid="{00000000-0005-0000-0000-00009D660000}"/>
    <cellStyle name="Normal 9 4 2 2 6" xfId="33595" xr:uid="{00000000-0005-0000-0000-00009E660000}"/>
    <cellStyle name="Normal 9 4 2 3" xfId="13235" xr:uid="{00000000-0005-0000-0000-00009F660000}"/>
    <cellStyle name="Normal 9 4 2 3 2" xfId="13236" xr:uid="{00000000-0005-0000-0000-0000A0660000}"/>
    <cellStyle name="Normal 9 4 2 3 2 2" xfId="33601" xr:uid="{00000000-0005-0000-0000-0000A1660000}"/>
    <cellStyle name="Normal 9 4 2 3 3" xfId="13237" xr:uid="{00000000-0005-0000-0000-0000A2660000}"/>
    <cellStyle name="Normal 9 4 2 3 3 2" xfId="33602" xr:uid="{00000000-0005-0000-0000-0000A3660000}"/>
    <cellStyle name="Normal 9 4 2 3 4" xfId="13238" xr:uid="{00000000-0005-0000-0000-0000A4660000}"/>
    <cellStyle name="Normal 9 4 2 3 4 2" xfId="33603" xr:uid="{00000000-0005-0000-0000-0000A5660000}"/>
    <cellStyle name="Normal 9 4 2 3 5" xfId="13239" xr:uid="{00000000-0005-0000-0000-0000A6660000}"/>
    <cellStyle name="Normal 9 4 2 3 5 2" xfId="33604" xr:uid="{00000000-0005-0000-0000-0000A7660000}"/>
    <cellStyle name="Normal 9 4 2 3 6" xfId="13240" xr:uid="{00000000-0005-0000-0000-0000A8660000}"/>
    <cellStyle name="Normal 9 4 2 3 6 2" xfId="33605" xr:uid="{00000000-0005-0000-0000-0000A9660000}"/>
    <cellStyle name="Normal 9 4 2 3 7" xfId="13241" xr:uid="{00000000-0005-0000-0000-0000AA660000}"/>
    <cellStyle name="Normal 9 4 2 3 7 2" xfId="33606" xr:uid="{00000000-0005-0000-0000-0000AB660000}"/>
    <cellStyle name="Normal 9 4 2 3 8" xfId="33600" xr:uid="{00000000-0005-0000-0000-0000AC660000}"/>
    <cellStyle name="Normal 9 4 2 4" xfId="13242" xr:uid="{00000000-0005-0000-0000-0000AD660000}"/>
    <cellStyle name="Normal 9 4 2 4 2" xfId="33607" xr:uid="{00000000-0005-0000-0000-0000AE660000}"/>
    <cellStyle name="Normal 9 4 2 5" xfId="13243" xr:uid="{00000000-0005-0000-0000-0000AF660000}"/>
    <cellStyle name="Normal 9 4 2 5 2" xfId="33608" xr:uid="{00000000-0005-0000-0000-0000B0660000}"/>
    <cellStyle name="Normal 9 4 2 6" xfId="13244" xr:uid="{00000000-0005-0000-0000-0000B1660000}"/>
    <cellStyle name="Normal 9 4 2 6 2" xfId="33609" xr:uid="{00000000-0005-0000-0000-0000B2660000}"/>
    <cellStyle name="Normal 9 4 2 7" xfId="13245" xr:uid="{00000000-0005-0000-0000-0000B3660000}"/>
    <cellStyle name="Normal 9 4 2 7 2" xfId="33610" xr:uid="{00000000-0005-0000-0000-0000B4660000}"/>
    <cellStyle name="Normal 9 4 2 8" xfId="13246" xr:uid="{00000000-0005-0000-0000-0000B5660000}"/>
    <cellStyle name="Normal 9 4 2 8 2" xfId="33611" xr:uid="{00000000-0005-0000-0000-0000B6660000}"/>
    <cellStyle name="Normal 9 4 2 9" xfId="13247" xr:uid="{00000000-0005-0000-0000-0000B7660000}"/>
    <cellStyle name="Normal 9 4 2 9 2" xfId="33612" xr:uid="{00000000-0005-0000-0000-0000B8660000}"/>
    <cellStyle name="Normal 9 4 3" xfId="13248" xr:uid="{00000000-0005-0000-0000-0000B9660000}"/>
    <cellStyle name="Normal 9 4 3 2" xfId="33613" xr:uid="{00000000-0005-0000-0000-0000BA660000}"/>
    <cellStyle name="Normal 9 4 4" xfId="13249" xr:uid="{00000000-0005-0000-0000-0000BB660000}"/>
    <cellStyle name="Normal 9 4 4 2" xfId="13250" xr:uid="{00000000-0005-0000-0000-0000BC660000}"/>
    <cellStyle name="Normal 9 4 4 2 2" xfId="33615" xr:uid="{00000000-0005-0000-0000-0000BD660000}"/>
    <cellStyle name="Normal 9 4 4 3" xfId="13251" xr:uid="{00000000-0005-0000-0000-0000BE660000}"/>
    <cellStyle name="Normal 9 4 4 3 2" xfId="33616" xr:uid="{00000000-0005-0000-0000-0000BF660000}"/>
    <cellStyle name="Normal 9 4 4 4" xfId="13252" xr:uid="{00000000-0005-0000-0000-0000C0660000}"/>
    <cellStyle name="Normal 9 4 4 4 2" xfId="33617" xr:uid="{00000000-0005-0000-0000-0000C1660000}"/>
    <cellStyle name="Normal 9 4 4 5" xfId="13253" xr:uid="{00000000-0005-0000-0000-0000C2660000}"/>
    <cellStyle name="Normal 9 4 4 5 2" xfId="33618" xr:uid="{00000000-0005-0000-0000-0000C3660000}"/>
    <cellStyle name="Normal 9 4 4 6" xfId="33614" xr:uid="{00000000-0005-0000-0000-0000C4660000}"/>
    <cellStyle name="Normal 9 4 5" xfId="13254" xr:uid="{00000000-0005-0000-0000-0000C5660000}"/>
    <cellStyle name="Normal 9 4 5 2" xfId="13255" xr:uid="{00000000-0005-0000-0000-0000C6660000}"/>
    <cellStyle name="Normal 9 4 5 2 2" xfId="33620" xr:uid="{00000000-0005-0000-0000-0000C7660000}"/>
    <cellStyle name="Normal 9 4 5 3" xfId="13256" xr:uid="{00000000-0005-0000-0000-0000C8660000}"/>
    <cellStyle name="Normal 9 4 5 3 2" xfId="33621" xr:uid="{00000000-0005-0000-0000-0000C9660000}"/>
    <cellStyle name="Normal 9 4 5 4" xfId="13257" xr:uid="{00000000-0005-0000-0000-0000CA660000}"/>
    <cellStyle name="Normal 9 4 5 4 2" xfId="33622" xr:uid="{00000000-0005-0000-0000-0000CB660000}"/>
    <cellStyle name="Normal 9 4 5 5" xfId="13258" xr:uid="{00000000-0005-0000-0000-0000CC660000}"/>
    <cellStyle name="Normal 9 4 5 5 2" xfId="33623" xr:uid="{00000000-0005-0000-0000-0000CD660000}"/>
    <cellStyle name="Normal 9 4 5 6" xfId="13259" xr:uid="{00000000-0005-0000-0000-0000CE660000}"/>
    <cellStyle name="Normal 9 4 5 6 2" xfId="33624" xr:uid="{00000000-0005-0000-0000-0000CF660000}"/>
    <cellStyle name="Normal 9 4 5 7" xfId="13260" xr:uid="{00000000-0005-0000-0000-0000D0660000}"/>
    <cellStyle name="Normal 9 4 5 7 2" xfId="33625" xr:uid="{00000000-0005-0000-0000-0000D1660000}"/>
    <cellStyle name="Normal 9 4 5 8" xfId="33619" xr:uid="{00000000-0005-0000-0000-0000D2660000}"/>
    <cellStyle name="Normal 9 4 6" xfId="13261" xr:uid="{00000000-0005-0000-0000-0000D3660000}"/>
    <cellStyle name="Normal 9 4 6 2" xfId="33626" xr:uid="{00000000-0005-0000-0000-0000D4660000}"/>
    <cellStyle name="Normal 9 4 7" xfId="13262" xr:uid="{00000000-0005-0000-0000-0000D5660000}"/>
    <cellStyle name="Normal 9 4 7 2" xfId="33627" xr:uid="{00000000-0005-0000-0000-0000D6660000}"/>
    <cellStyle name="Normal 9 4 8" xfId="13263" xr:uid="{00000000-0005-0000-0000-0000D7660000}"/>
    <cellStyle name="Normal 9 4 8 2" xfId="33628" xr:uid="{00000000-0005-0000-0000-0000D8660000}"/>
    <cellStyle name="Normal 9 4 9" xfId="13264" xr:uid="{00000000-0005-0000-0000-0000D9660000}"/>
    <cellStyle name="Normal 9 4 9 2" xfId="33629" xr:uid="{00000000-0005-0000-0000-0000DA660000}"/>
    <cellStyle name="Normal 9 5" xfId="13265" xr:uid="{00000000-0005-0000-0000-0000DB660000}"/>
    <cellStyle name="Normal 9 5 10" xfId="13266" xr:uid="{00000000-0005-0000-0000-0000DC660000}"/>
    <cellStyle name="Normal 9 5 10 2" xfId="33631" xr:uid="{00000000-0005-0000-0000-0000DD660000}"/>
    <cellStyle name="Normal 9 5 11" xfId="13267" xr:uid="{00000000-0005-0000-0000-0000DE660000}"/>
    <cellStyle name="Normal 9 5 11 2" xfId="33632" xr:uid="{00000000-0005-0000-0000-0000DF660000}"/>
    <cellStyle name="Normal 9 5 12" xfId="13268" xr:uid="{00000000-0005-0000-0000-0000E0660000}"/>
    <cellStyle name="Normal 9 5 12 2" xfId="33633" xr:uid="{00000000-0005-0000-0000-0000E1660000}"/>
    <cellStyle name="Normal 9 5 13" xfId="33630" xr:uid="{00000000-0005-0000-0000-0000E2660000}"/>
    <cellStyle name="Normal 9 5 2" xfId="13269" xr:uid="{00000000-0005-0000-0000-0000E3660000}"/>
    <cellStyle name="Normal 9 5 2 2" xfId="33634" xr:uid="{00000000-0005-0000-0000-0000E4660000}"/>
    <cellStyle name="Normal 9 5 3" xfId="13270" xr:uid="{00000000-0005-0000-0000-0000E5660000}"/>
    <cellStyle name="Normal 9 5 3 2" xfId="13271" xr:uid="{00000000-0005-0000-0000-0000E6660000}"/>
    <cellStyle name="Normal 9 5 3 2 2" xfId="33636" xr:uid="{00000000-0005-0000-0000-0000E7660000}"/>
    <cellStyle name="Normal 9 5 3 3" xfId="13272" xr:uid="{00000000-0005-0000-0000-0000E8660000}"/>
    <cellStyle name="Normal 9 5 3 3 2" xfId="33637" xr:uid="{00000000-0005-0000-0000-0000E9660000}"/>
    <cellStyle name="Normal 9 5 3 4" xfId="13273" xr:uid="{00000000-0005-0000-0000-0000EA660000}"/>
    <cellStyle name="Normal 9 5 3 4 2" xfId="33638" xr:uid="{00000000-0005-0000-0000-0000EB660000}"/>
    <cellStyle name="Normal 9 5 3 5" xfId="13274" xr:uid="{00000000-0005-0000-0000-0000EC660000}"/>
    <cellStyle name="Normal 9 5 3 5 2" xfId="33639" xr:uid="{00000000-0005-0000-0000-0000ED660000}"/>
    <cellStyle name="Normal 9 5 3 6" xfId="33635" xr:uid="{00000000-0005-0000-0000-0000EE660000}"/>
    <cellStyle name="Normal 9 5 4" xfId="13275" xr:uid="{00000000-0005-0000-0000-0000EF660000}"/>
    <cellStyle name="Normal 9 5 4 2" xfId="13276" xr:uid="{00000000-0005-0000-0000-0000F0660000}"/>
    <cellStyle name="Normal 9 5 4 2 2" xfId="33641" xr:uid="{00000000-0005-0000-0000-0000F1660000}"/>
    <cellStyle name="Normal 9 5 4 3" xfId="13277" xr:uid="{00000000-0005-0000-0000-0000F2660000}"/>
    <cellStyle name="Normal 9 5 4 3 2" xfId="33642" xr:uid="{00000000-0005-0000-0000-0000F3660000}"/>
    <cellStyle name="Normal 9 5 4 4" xfId="13278" xr:uid="{00000000-0005-0000-0000-0000F4660000}"/>
    <cellStyle name="Normal 9 5 4 4 2" xfId="33643" xr:uid="{00000000-0005-0000-0000-0000F5660000}"/>
    <cellStyle name="Normal 9 5 4 5" xfId="13279" xr:uid="{00000000-0005-0000-0000-0000F6660000}"/>
    <cellStyle name="Normal 9 5 4 5 2" xfId="33644" xr:uid="{00000000-0005-0000-0000-0000F7660000}"/>
    <cellStyle name="Normal 9 5 4 6" xfId="13280" xr:uid="{00000000-0005-0000-0000-0000F8660000}"/>
    <cellStyle name="Normal 9 5 4 6 2" xfId="33645" xr:uid="{00000000-0005-0000-0000-0000F9660000}"/>
    <cellStyle name="Normal 9 5 4 7" xfId="13281" xr:uid="{00000000-0005-0000-0000-0000FA660000}"/>
    <cellStyle name="Normal 9 5 4 7 2" xfId="33646" xr:uid="{00000000-0005-0000-0000-0000FB660000}"/>
    <cellStyle name="Normal 9 5 4 8" xfId="33640" xr:uid="{00000000-0005-0000-0000-0000FC660000}"/>
    <cellStyle name="Normal 9 5 5" xfId="13282" xr:uid="{00000000-0005-0000-0000-0000FD660000}"/>
    <cellStyle name="Normal 9 5 5 2" xfId="33647" xr:uid="{00000000-0005-0000-0000-0000FE660000}"/>
    <cellStyle name="Normal 9 5 6" xfId="13283" xr:uid="{00000000-0005-0000-0000-0000FF660000}"/>
    <cellStyle name="Normal 9 5 6 2" xfId="33648" xr:uid="{00000000-0005-0000-0000-000000670000}"/>
    <cellStyle name="Normal 9 5 7" xfId="13284" xr:uid="{00000000-0005-0000-0000-000001670000}"/>
    <cellStyle name="Normal 9 5 7 2" xfId="33649" xr:uid="{00000000-0005-0000-0000-000002670000}"/>
    <cellStyle name="Normal 9 5 8" xfId="13285" xr:uid="{00000000-0005-0000-0000-000003670000}"/>
    <cellStyle name="Normal 9 5 8 2" xfId="33650" xr:uid="{00000000-0005-0000-0000-000004670000}"/>
    <cellStyle name="Normal 9 5 9" xfId="13286" xr:uid="{00000000-0005-0000-0000-000005670000}"/>
    <cellStyle name="Normal 9 5 9 2" xfId="33651" xr:uid="{00000000-0005-0000-0000-000006670000}"/>
    <cellStyle name="Normal 9 6" xfId="13287" xr:uid="{00000000-0005-0000-0000-000007670000}"/>
    <cellStyle name="Normal 9 6 10" xfId="13288" xr:uid="{00000000-0005-0000-0000-000008670000}"/>
    <cellStyle name="Normal 9 6 10 2" xfId="33653" xr:uid="{00000000-0005-0000-0000-000009670000}"/>
    <cellStyle name="Normal 9 6 11" xfId="13289" xr:uid="{00000000-0005-0000-0000-00000A670000}"/>
    <cellStyle name="Normal 9 6 11 2" xfId="33654" xr:uid="{00000000-0005-0000-0000-00000B670000}"/>
    <cellStyle name="Normal 9 6 12" xfId="13290" xr:uid="{00000000-0005-0000-0000-00000C670000}"/>
    <cellStyle name="Normal 9 6 12 2" xfId="33655" xr:uid="{00000000-0005-0000-0000-00000D670000}"/>
    <cellStyle name="Normal 9 6 13" xfId="33652" xr:uid="{00000000-0005-0000-0000-00000E670000}"/>
    <cellStyle name="Normal 9 6 2" xfId="13291" xr:uid="{00000000-0005-0000-0000-00000F670000}"/>
    <cellStyle name="Normal 9 6 2 2" xfId="33656" xr:uid="{00000000-0005-0000-0000-000010670000}"/>
    <cellStyle name="Normal 9 6 3" xfId="13292" xr:uid="{00000000-0005-0000-0000-000011670000}"/>
    <cellStyle name="Normal 9 6 3 2" xfId="13293" xr:uid="{00000000-0005-0000-0000-000012670000}"/>
    <cellStyle name="Normal 9 6 3 2 2" xfId="33658" xr:uid="{00000000-0005-0000-0000-000013670000}"/>
    <cellStyle name="Normal 9 6 3 3" xfId="13294" xr:uid="{00000000-0005-0000-0000-000014670000}"/>
    <cellStyle name="Normal 9 6 3 3 2" xfId="33659" xr:uid="{00000000-0005-0000-0000-000015670000}"/>
    <cellStyle name="Normal 9 6 3 4" xfId="13295" xr:uid="{00000000-0005-0000-0000-000016670000}"/>
    <cellStyle name="Normal 9 6 3 4 2" xfId="33660" xr:uid="{00000000-0005-0000-0000-000017670000}"/>
    <cellStyle name="Normal 9 6 3 5" xfId="13296" xr:uid="{00000000-0005-0000-0000-000018670000}"/>
    <cellStyle name="Normal 9 6 3 5 2" xfId="33661" xr:uid="{00000000-0005-0000-0000-000019670000}"/>
    <cellStyle name="Normal 9 6 3 6" xfId="33657" xr:uid="{00000000-0005-0000-0000-00001A670000}"/>
    <cellStyle name="Normal 9 6 4" xfId="13297" xr:uid="{00000000-0005-0000-0000-00001B670000}"/>
    <cellStyle name="Normal 9 6 4 2" xfId="13298" xr:uid="{00000000-0005-0000-0000-00001C670000}"/>
    <cellStyle name="Normal 9 6 4 2 2" xfId="33663" xr:uid="{00000000-0005-0000-0000-00001D670000}"/>
    <cellStyle name="Normal 9 6 4 3" xfId="13299" xr:uid="{00000000-0005-0000-0000-00001E670000}"/>
    <cellStyle name="Normal 9 6 4 3 2" xfId="33664" xr:uid="{00000000-0005-0000-0000-00001F670000}"/>
    <cellStyle name="Normal 9 6 4 4" xfId="13300" xr:uid="{00000000-0005-0000-0000-000020670000}"/>
    <cellStyle name="Normal 9 6 4 4 2" xfId="33665" xr:uid="{00000000-0005-0000-0000-000021670000}"/>
    <cellStyle name="Normal 9 6 4 5" xfId="13301" xr:uid="{00000000-0005-0000-0000-000022670000}"/>
    <cellStyle name="Normal 9 6 4 5 2" xfId="33666" xr:uid="{00000000-0005-0000-0000-000023670000}"/>
    <cellStyle name="Normal 9 6 4 6" xfId="13302" xr:uid="{00000000-0005-0000-0000-000024670000}"/>
    <cellStyle name="Normal 9 6 4 6 2" xfId="33667" xr:uid="{00000000-0005-0000-0000-000025670000}"/>
    <cellStyle name="Normal 9 6 4 7" xfId="13303" xr:uid="{00000000-0005-0000-0000-000026670000}"/>
    <cellStyle name="Normal 9 6 4 7 2" xfId="33668" xr:uid="{00000000-0005-0000-0000-000027670000}"/>
    <cellStyle name="Normal 9 6 4 8" xfId="33662" xr:uid="{00000000-0005-0000-0000-000028670000}"/>
    <cellStyle name="Normal 9 6 5" xfId="13304" xr:uid="{00000000-0005-0000-0000-000029670000}"/>
    <cellStyle name="Normal 9 6 5 2" xfId="33669" xr:uid="{00000000-0005-0000-0000-00002A670000}"/>
    <cellStyle name="Normal 9 6 6" xfId="13305" xr:uid="{00000000-0005-0000-0000-00002B670000}"/>
    <cellStyle name="Normal 9 6 6 2" xfId="33670" xr:uid="{00000000-0005-0000-0000-00002C670000}"/>
    <cellStyle name="Normal 9 6 7" xfId="13306" xr:uid="{00000000-0005-0000-0000-00002D670000}"/>
    <cellStyle name="Normal 9 6 7 2" xfId="33671" xr:uid="{00000000-0005-0000-0000-00002E670000}"/>
    <cellStyle name="Normal 9 6 8" xfId="13307" xr:uid="{00000000-0005-0000-0000-00002F670000}"/>
    <cellStyle name="Normal 9 6 8 2" xfId="33672" xr:uid="{00000000-0005-0000-0000-000030670000}"/>
    <cellStyle name="Normal 9 6 9" xfId="13308" xr:uid="{00000000-0005-0000-0000-000031670000}"/>
    <cellStyle name="Normal 9 6 9 2" xfId="33673" xr:uid="{00000000-0005-0000-0000-000032670000}"/>
    <cellStyle name="Normal 9 7" xfId="13309" xr:uid="{00000000-0005-0000-0000-000033670000}"/>
    <cellStyle name="Normal 9 7 10" xfId="13310" xr:uid="{00000000-0005-0000-0000-000034670000}"/>
    <cellStyle name="Normal 9 7 10 2" xfId="33675" xr:uid="{00000000-0005-0000-0000-000035670000}"/>
    <cellStyle name="Normal 9 7 11" xfId="13311" xr:uid="{00000000-0005-0000-0000-000036670000}"/>
    <cellStyle name="Normal 9 7 11 2" xfId="33676" xr:uid="{00000000-0005-0000-0000-000037670000}"/>
    <cellStyle name="Normal 9 7 12" xfId="13312" xr:uid="{00000000-0005-0000-0000-000038670000}"/>
    <cellStyle name="Normal 9 7 12 2" xfId="33677" xr:uid="{00000000-0005-0000-0000-000039670000}"/>
    <cellStyle name="Normal 9 7 13" xfId="33674" xr:uid="{00000000-0005-0000-0000-00003A670000}"/>
    <cellStyle name="Normal 9 7 2" xfId="13313" xr:uid="{00000000-0005-0000-0000-00003B670000}"/>
    <cellStyle name="Normal 9 7 2 2" xfId="33678" xr:uid="{00000000-0005-0000-0000-00003C670000}"/>
    <cellStyle name="Normal 9 7 3" xfId="13314" xr:uid="{00000000-0005-0000-0000-00003D670000}"/>
    <cellStyle name="Normal 9 7 3 2" xfId="13315" xr:uid="{00000000-0005-0000-0000-00003E670000}"/>
    <cellStyle name="Normal 9 7 3 2 2" xfId="33680" xr:uid="{00000000-0005-0000-0000-00003F670000}"/>
    <cellStyle name="Normal 9 7 3 3" xfId="13316" xr:uid="{00000000-0005-0000-0000-000040670000}"/>
    <cellStyle name="Normal 9 7 3 3 2" xfId="33681" xr:uid="{00000000-0005-0000-0000-000041670000}"/>
    <cellStyle name="Normal 9 7 3 4" xfId="13317" xr:uid="{00000000-0005-0000-0000-000042670000}"/>
    <cellStyle name="Normal 9 7 3 4 2" xfId="33682" xr:uid="{00000000-0005-0000-0000-000043670000}"/>
    <cellStyle name="Normal 9 7 3 5" xfId="13318" xr:uid="{00000000-0005-0000-0000-000044670000}"/>
    <cellStyle name="Normal 9 7 3 5 2" xfId="33683" xr:uid="{00000000-0005-0000-0000-000045670000}"/>
    <cellStyle name="Normal 9 7 3 6" xfId="33679" xr:uid="{00000000-0005-0000-0000-000046670000}"/>
    <cellStyle name="Normal 9 7 4" xfId="13319" xr:uid="{00000000-0005-0000-0000-000047670000}"/>
    <cellStyle name="Normal 9 7 4 2" xfId="13320" xr:uid="{00000000-0005-0000-0000-000048670000}"/>
    <cellStyle name="Normal 9 7 4 2 2" xfId="33685" xr:uid="{00000000-0005-0000-0000-000049670000}"/>
    <cellStyle name="Normal 9 7 4 3" xfId="13321" xr:uid="{00000000-0005-0000-0000-00004A670000}"/>
    <cellStyle name="Normal 9 7 4 3 2" xfId="33686" xr:uid="{00000000-0005-0000-0000-00004B670000}"/>
    <cellStyle name="Normal 9 7 4 4" xfId="13322" xr:uid="{00000000-0005-0000-0000-00004C670000}"/>
    <cellStyle name="Normal 9 7 4 4 2" xfId="33687" xr:uid="{00000000-0005-0000-0000-00004D670000}"/>
    <cellStyle name="Normal 9 7 4 5" xfId="13323" xr:uid="{00000000-0005-0000-0000-00004E670000}"/>
    <cellStyle name="Normal 9 7 4 5 2" xfId="33688" xr:uid="{00000000-0005-0000-0000-00004F670000}"/>
    <cellStyle name="Normal 9 7 4 6" xfId="13324" xr:uid="{00000000-0005-0000-0000-000050670000}"/>
    <cellStyle name="Normal 9 7 4 6 2" xfId="33689" xr:uid="{00000000-0005-0000-0000-000051670000}"/>
    <cellStyle name="Normal 9 7 4 7" xfId="13325" xr:uid="{00000000-0005-0000-0000-000052670000}"/>
    <cellStyle name="Normal 9 7 4 7 2" xfId="33690" xr:uid="{00000000-0005-0000-0000-000053670000}"/>
    <cellStyle name="Normal 9 7 4 8" xfId="33684" xr:uid="{00000000-0005-0000-0000-000054670000}"/>
    <cellStyle name="Normal 9 7 5" xfId="13326" xr:uid="{00000000-0005-0000-0000-000055670000}"/>
    <cellStyle name="Normal 9 7 5 2" xfId="33691" xr:uid="{00000000-0005-0000-0000-000056670000}"/>
    <cellStyle name="Normal 9 7 6" xfId="13327" xr:uid="{00000000-0005-0000-0000-000057670000}"/>
    <cellStyle name="Normal 9 7 6 2" xfId="33692" xr:uid="{00000000-0005-0000-0000-000058670000}"/>
    <cellStyle name="Normal 9 7 7" xfId="13328" xr:uid="{00000000-0005-0000-0000-000059670000}"/>
    <cellStyle name="Normal 9 7 7 2" xfId="33693" xr:uid="{00000000-0005-0000-0000-00005A670000}"/>
    <cellStyle name="Normal 9 7 8" xfId="13329" xr:uid="{00000000-0005-0000-0000-00005B670000}"/>
    <cellStyle name="Normal 9 7 8 2" xfId="33694" xr:uid="{00000000-0005-0000-0000-00005C670000}"/>
    <cellStyle name="Normal 9 7 9" xfId="13330" xr:uid="{00000000-0005-0000-0000-00005D670000}"/>
    <cellStyle name="Normal 9 7 9 2" xfId="33695" xr:uid="{00000000-0005-0000-0000-00005E670000}"/>
    <cellStyle name="Normal 9 8" xfId="13331" xr:uid="{00000000-0005-0000-0000-00005F670000}"/>
    <cellStyle name="Normal 9 8 10" xfId="13332" xr:uid="{00000000-0005-0000-0000-000060670000}"/>
    <cellStyle name="Normal 9 8 10 2" xfId="33697" xr:uid="{00000000-0005-0000-0000-000061670000}"/>
    <cellStyle name="Normal 9 8 11" xfId="13333" xr:uid="{00000000-0005-0000-0000-000062670000}"/>
    <cellStyle name="Normal 9 8 11 2" xfId="33698" xr:uid="{00000000-0005-0000-0000-000063670000}"/>
    <cellStyle name="Normal 9 8 12" xfId="13334" xr:uid="{00000000-0005-0000-0000-000064670000}"/>
    <cellStyle name="Normal 9 8 12 2" xfId="33699" xr:uid="{00000000-0005-0000-0000-000065670000}"/>
    <cellStyle name="Normal 9 8 13" xfId="33696" xr:uid="{00000000-0005-0000-0000-000066670000}"/>
    <cellStyle name="Normal 9 8 2" xfId="13335" xr:uid="{00000000-0005-0000-0000-000067670000}"/>
    <cellStyle name="Normal 9 8 2 2" xfId="33700" xr:uid="{00000000-0005-0000-0000-000068670000}"/>
    <cellStyle name="Normal 9 8 3" xfId="13336" xr:uid="{00000000-0005-0000-0000-000069670000}"/>
    <cellStyle name="Normal 9 8 3 2" xfId="13337" xr:uid="{00000000-0005-0000-0000-00006A670000}"/>
    <cellStyle name="Normal 9 8 3 2 2" xfId="33702" xr:uid="{00000000-0005-0000-0000-00006B670000}"/>
    <cellStyle name="Normal 9 8 3 3" xfId="13338" xr:uid="{00000000-0005-0000-0000-00006C670000}"/>
    <cellStyle name="Normal 9 8 3 3 2" xfId="33703" xr:uid="{00000000-0005-0000-0000-00006D670000}"/>
    <cellStyle name="Normal 9 8 3 4" xfId="13339" xr:uid="{00000000-0005-0000-0000-00006E670000}"/>
    <cellStyle name="Normal 9 8 3 4 2" xfId="33704" xr:uid="{00000000-0005-0000-0000-00006F670000}"/>
    <cellStyle name="Normal 9 8 3 5" xfId="13340" xr:uid="{00000000-0005-0000-0000-000070670000}"/>
    <cellStyle name="Normal 9 8 3 5 2" xfId="33705" xr:uid="{00000000-0005-0000-0000-000071670000}"/>
    <cellStyle name="Normal 9 8 3 6" xfId="33701" xr:uid="{00000000-0005-0000-0000-000072670000}"/>
    <cellStyle name="Normal 9 8 4" xfId="13341" xr:uid="{00000000-0005-0000-0000-000073670000}"/>
    <cellStyle name="Normal 9 8 4 2" xfId="13342" xr:uid="{00000000-0005-0000-0000-000074670000}"/>
    <cellStyle name="Normal 9 8 4 2 2" xfId="33707" xr:uid="{00000000-0005-0000-0000-000075670000}"/>
    <cellStyle name="Normal 9 8 4 3" xfId="13343" xr:uid="{00000000-0005-0000-0000-000076670000}"/>
    <cellStyle name="Normal 9 8 4 3 2" xfId="33708" xr:uid="{00000000-0005-0000-0000-000077670000}"/>
    <cellStyle name="Normal 9 8 4 4" xfId="13344" xr:uid="{00000000-0005-0000-0000-000078670000}"/>
    <cellStyle name="Normal 9 8 4 4 2" xfId="33709" xr:uid="{00000000-0005-0000-0000-000079670000}"/>
    <cellStyle name="Normal 9 8 4 5" xfId="13345" xr:uid="{00000000-0005-0000-0000-00007A670000}"/>
    <cellStyle name="Normal 9 8 4 5 2" xfId="33710" xr:uid="{00000000-0005-0000-0000-00007B670000}"/>
    <cellStyle name="Normal 9 8 4 6" xfId="13346" xr:uid="{00000000-0005-0000-0000-00007C670000}"/>
    <cellStyle name="Normal 9 8 4 6 2" xfId="33711" xr:uid="{00000000-0005-0000-0000-00007D670000}"/>
    <cellStyle name="Normal 9 8 4 7" xfId="13347" xr:uid="{00000000-0005-0000-0000-00007E670000}"/>
    <cellStyle name="Normal 9 8 4 7 2" xfId="33712" xr:uid="{00000000-0005-0000-0000-00007F670000}"/>
    <cellStyle name="Normal 9 8 4 8" xfId="33706" xr:uid="{00000000-0005-0000-0000-000080670000}"/>
    <cellStyle name="Normal 9 8 5" xfId="13348" xr:uid="{00000000-0005-0000-0000-000081670000}"/>
    <cellStyle name="Normal 9 8 5 2" xfId="33713" xr:uid="{00000000-0005-0000-0000-000082670000}"/>
    <cellStyle name="Normal 9 8 6" xfId="13349" xr:uid="{00000000-0005-0000-0000-000083670000}"/>
    <cellStyle name="Normal 9 8 6 2" xfId="33714" xr:uid="{00000000-0005-0000-0000-000084670000}"/>
    <cellStyle name="Normal 9 8 7" xfId="13350" xr:uid="{00000000-0005-0000-0000-000085670000}"/>
    <cellStyle name="Normal 9 8 7 2" xfId="33715" xr:uid="{00000000-0005-0000-0000-000086670000}"/>
    <cellStyle name="Normal 9 8 8" xfId="13351" xr:uid="{00000000-0005-0000-0000-000087670000}"/>
    <cellStyle name="Normal 9 8 8 2" xfId="33716" xr:uid="{00000000-0005-0000-0000-000088670000}"/>
    <cellStyle name="Normal 9 8 9" xfId="13352" xr:uid="{00000000-0005-0000-0000-000089670000}"/>
    <cellStyle name="Normal 9 8 9 2" xfId="33717" xr:uid="{00000000-0005-0000-0000-00008A670000}"/>
    <cellStyle name="Normal 9 9" xfId="13353" xr:uid="{00000000-0005-0000-0000-00008B670000}"/>
    <cellStyle name="Normal 9 9 10" xfId="13354" xr:uid="{00000000-0005-0000-0000-00008C670000}"/>
    <cellStyle name="Normal 9 9 10 2" xfId="33719" xr:uid="{00000000-0005-0000-0000-00008D670000}"/>
    <cellStyle name="Normal 9 9 11" xfId="13355" xr:uid="{00000000-0005-0000-0000-00008E670000}"/>
    <cellStyle name="Normal 9 9 11 2" xfId="33720" xr:uid="{00000000-0005-0000-0000-00008F670000}"/>
    <cellStyle name="Normal 9 9 12" xfId="13356" xr:uid="{00000000-0005-0000-0000-000090670000}"/>
    <cellStyle name="Normal 9 9 12 2" xfId="33721" xr:uid="{00000000-0005-0000-0000-000091670000}"/>
    <cellStyle name="Normal 9 9 13" xfId="33718" xr:uid="{00000000-0005-0000-0000-000092670000}"/>
    <cellStyle name="Normal 9 9 2" xfId="13357" xr:uid="{00000000-0005-0000-0000-000093670000}"/>
    <cellStyle name="Normal 9 9 2 2" xfId="33722" xr:uid="{00000000-0005-0000-0000-000094670000}"/>
    <cellStyle name="Normal 9 9 3" xfId="13358" xr:uid="{00000000-0005-0000-0000-000095670000}"/>
    <cellStyle name="Normal 9 9 3 2" xfId="13359" xr:uid="{00000000-0005-0000-0000-000096670000}"/>
    <cellStyle name="Normal 9 9 3 2 2" xfId="33724" xr:uid="{00000000-0005-0000-0000-000097670000}"/>
    <cellStyle name="Normal 9 9 3 3" xfId="13360" xr:uid="{00000000-0005-0000-0000-000098670000}"/>
    <cellStyle name="Normal 9 9 3 3 2" xfId="33725" xr:uid="{00000000-0005-0000-0000-000099670000}"/>
    <cellStyle name="Normal 9 9 3 4" xfId="13361" xr:uid="{00000000-0005-0000-0000-00009A670000}"/>
    <cellStyle name="Normal 9 9 3 4 2" xfId="33726" xr:uid="{00000000-0005-0000-0000-00009B670000}"/>
    <cellStyle name="Normal 9 9 3 5" xfId="13362" xr:uid="{00000000-0005-0000-0000-00009C670000}"/>
    <cellStyle name="Normal 9 9 3 5 2" xfId="33727" xr:uid="{00000000-0005-0000-0000-00009D670000}"/>
    <cellStyle name="Normal 9 9 3 6" xfId="33723" xr:uid="{00000000-0005-0000-0000-00009E670000}"/>
    <cellStyle name="Normal 9 9 4" xfId="13363" xr:uid="{00000000-0005-0000-0000-00009F670000}"/>
    <cellStyle name="Normal 9 9 4 2" xfId="13364" xr:uid="{00000000-0005-0000-0000-0000A0670000}"/>
    <cellStyle name="Normal 9 9 4 2 2" xfId="33729" xr:uid="{00000000-0005-0000-0000-0000A1670000}"/>
    <cellStyle name="Normal 9 9 4 3" xfId="13365" xr:uid="{00000000-0005-0000-0000-0000A2670000}"/>
    <cellStyle name="Normal 9 9 4 3 2" xfId="33730" xr:uid="{00000000-0005-0000-0000-0000A3670000}"/>
    <cellStyle name="Normal 9 9 4 4" xfId="13366" xr:uid="{00000000-0005-0000-0000-0000A4670000}"/>
    <cellStyle name="Normal 9 9 4 4 2" xfId="33731" xr:uid="{00000000-0005-0000-0000-0000A5670000}"/>
    <cellStyle name="Normal 9 9 4 5" xfId="13367" xr:uid="{00000000-0005-0000-0000-0000A6670000}"/>
    <cellStyle name="Normal 9 9 4 5 2" xfId="33732" xr:uid="{00000000-0005-0000-0000-0000A7670000}"/>
    <cellStyle name="Normal 9 9 4 6" xfId="13368" xr:uid="{00000000-0005-0000-0000-0000A8670000}"/>
    <cellStyle name="Normal 9 9 4 6 2" xfId="33733" xr:uid="{00000000-0005-0000-0000-0000A9670000}"/>
    <cellStyle name="Normal 9 9 4 7" xfId="13369" xr:uid="{00000000-0005-0000-0000-0000AA670000}"/>
    <cellStyle name="Normal 9 9 4 7 2" xfId="33734" xr:uid="{00000000-0005-0000-0000-0000AB670000}"/>
    <cellStyle name="Normal 9 9 4 8" xfId="33728" xr:uid="{00000000-0005-0000-0000-0000AC670000}"/>
    <cellStyle name="Normal 9 9 5" xfId="13370" xr:uid="{00000000-0005-0000-0000-0000AD670000}"/>
    <cellStyle name="Normal 9 9 5 2" xfId="33735" xr:uid="{00000000-0005-0000-0000-0000AE670000}"/>
    <cellStyle name="Normal 9 9 6" xfId="13371" xr:uid="{00000000-0005-0000-0000-0000AF670000}"/>
    <cellStyle name="Normal 9 9 6 2" xfId="33736" xr:uid="{00000000-0005-0000-0000-0000B0670000}"/>
    <cellStyle name="Normal 9 9 7" xfId="13372" xr:uid="{00000000-0005-0000-0000-0000B1670000}"/>
    <cellStyle name="Normal 9 9 7 2" xfId="33737" xr:uid="{00000000-0005-0000-0000-0000B2670000}"/>
    <cellStyle name="Normal 9 9 8" xfId="13373" xr:uid="{00000000-0005-0000-0000-0000B3670000}"/>
    <cellStyle name="Normal 9 9 8 2" xfId="33738" xr:uid="{00000000-0005-0000-0000-0000B4670000}"/>
    <cellStyle name="Normal 9 9 9" xfId="13374" xr:uid="{00000000-0005-0000-0000-0000B5670000}"/>
    <cellStyle name="Normal 9 9 9 2" xfId="33739" xr:uid="{00000000-0005-0000-0000-0000B6670000}"/>
    <cellStyle name="Note" xfId="13375" xr:uid="{00000000-0005-0000-0000-0000B7670000}"/>
    <cellStyle name="Note 10" xfId="13376" xr:uid="{00000000-0005-0000-0000-0000B8670000}"/>
    <cellStyle name="Note 10 10" xfId="13377" xr:uid="{00000000-0005-0000-0000-0000B9670000}"/>
    <cellStyle name="Note 10 10 2" xfId="33741" xr:uid="{00000000-0005-0000-0000-0000BA670000}"/>
    <cellStyle name="Note 10 11" xfId="13378" xr:uid="{00000000-0005-0000-0000-0000BB670000}"/>
    <cellStyle name="Note 10 11 2" xfId="33742" xr:uid="{00000000-0005-0000-0000-0000BC670000}"/>
    <cellStyle name="Note 10 12" xfId="33740" xr:uid="{00000000-0005-0000-0000-0000BD670000}"/>
    <cellStyle name="Note 10 2" xfId="13379" xr:uid="{00000000-0005-0000-0000-0000BE670000}"/>
    <cellStyle name="Note 10 2 2" xfId="13380" xr:uid="{00000000-0005-0000-0000-0000BF670000}"/>
    <cellStyle name="Note 10 2 2 2" xfId="33744" xr:uid="{00000000-0005-0000-0000-0000C0670000}"/>
    <cellStyle name="Note 10 2 3" xfId="13381" xr:uid="{00000000-0005-0000-0000-0000C1670000}"/>
    <cellStyle name="Note 10 2 3 2" xfId="33745" xr:uid="{00000000-0005-0000-0000-0000C2670000}"/>
    <cellStyle name="Note 10 2 4" xfId="13382" xr:uid="{00000000-0005-0000-0000-0000C3670000}"/>
    <cellStyle name="Note 10 2 4 2" xfId="33746" xr:uid="{00000000-0005-0000-0000-0000C4670000}"/>
    <cellStyle name="Note 10 2 5" xfId="13383" xr:uid="{00000000-0005-0000-0000-0000C5670000}"/>
    <cellStyle name="Note 10 2 5 2" xfId="33747" xr:uid="{00000000-0005-0000-0000-0000C6670000}"/>
    <cellStyle name="Note 10 2 6" xfId="13384" xr:uid="{00000000-0005-0000-0000-0000C7670000}"/>
    <cellStyle name="Note 10 2 6 2" xfId="33748" xr:uid="{00000000-0005-0000-0000-0000C8670000}"/>
    <cellStyle name="Note 10 2 7" xfId="13385" xr:uid="{00000000-0005-0000-0000-0000C9670000}"/>
    <cellStyle name="Note 10 2 7 2" xfId="33749" xr:uid="{00000000-0005-0000-0000-0000CA670000}"/>
    <cellStyle name="Note 10 2 8" xfId="13386" xr:uid="{00000000-0005-0000-0000-0000CB670000}"/>
    <cellStyle name="Note 10 2 8 2" xfId="33750" xr:uid="{00000000-0005-0000-0000-0000CC670000}"/>
    <cellStyle name="Note 10 2 9" xfId="33743" xr:uid="{00000000-0005-0000-0000-0000CD670000}"/>
    <cellStyle name="Note 10 3" xfId="13387" xr:uid="{00000000-0005-0000-0000-0000CE670000}"/>
    <cellStyle name="Note 10 3 2" xfId="13388" xr:uid="{00000000-0005-0000-0000-0000CF670000}"/>
    <cellStyle name="Note 10 3 2 2" xfId="33752" xr:uid="{00000000-0005-0000-0000-0000D0670000}"/>
    <cellStyle name="Note 10 3 3" xfId="13389" xr:uid="{00000000-0005-0000-0000-0000D1670000}"/>
    <cellStyle name="Note 10 3 3 2" xfId="33753" xr:uid="{00000000-0005-0000-0000-0000D2670000}"/>
    <cellStyle name="Note 10 3 4" xfId="13390" xr:uid="{00000000-0005-0000-0000-0000D3670000}"/>
    <cellStyle name="Note 10 3 4 2" xfId="33754" xr:uid="{00000000-0005-0000-0000-0000D4670000}"/>
    <cellStyle name="Note 10 3 5" xfId="13391" xr:uid="{00000000-0005-0000-0000-0000D5670000}"/>
    <cellStyle name="Note 10 3 5 2" xfId="33755" xr:uid="{00000000-0005-0000-0000-0000D6670000}"/>
    <cellStyle name="Note 10 3 6" xfId="13392" xr:uid="{00000000-0005-0000-0000-0000D7670000}"/>
    <cellStyle name="Note 10 3 6 2" xfId="33756" xr:uid="{00000000-0005-0000-0000-0000D8670000}"/>
    <cellStyle name="Note 10 3 7" xfId="13393" xr:uid="{00000000-0005-0000-0000-0000D9670000}"/>
    <cellStyle name="Note 10 3 7 2" xfId="33757" xr:uid="{00000000-0005-0000-0000-0000DA670000}"/>
    <cellStyle name="Note 10 3 8" xfId="33751" xr:uid="{00000000-0005-0000-0000-0000DB670000}"/>
    <cellStyle name="Note 10 4" xfId="13394" xr:uid="{00000000-0005-0000-0000-0000DC670000}"/>
    <cellStyle name="Note 10 4 2" xfId="13395" xr:uid="{00000000-0005-0000-0000-0000DD670000}"/>
    <cellStyle name="Note 10 4 2 2" xfId="33759" xr:uid="{00000000-0005-0000-0000-0000DE670000}"/>
    <cellStyle name="Note 10 4 3" xfId="33758" xr:uid="{00000000-0005-0000-0000-0000DF670000}"/>
    <cellStyle name="Note 10 5" xfId="13396" xr:uid="{00000000-0005-0000-0000-0000E0670000}"/>
    <cellStyle name="Note 10 5 2" xfId="33760" xr:uid="{00000000-0005-0000-0000-0000E1670000}"/>
    <cellStyle name="Note 10 6" xfId="13397" xr:uid="{00000000-0005-0000-0000-0000E2670000}"/>
    <cellStyle name="Note 10 6 2" xfId="33761" xr:uid="{00000000-0005-0000-0000-0000E3670000}"/>
    <cellStyle name="Note 10 7" xfId="13398" xr:uid="{00000000-0005-0000-0000-0000E4670000}"/>
    <cellStyle name="Note 10 7 2" xfId="33762" xr:uid="{00000000-0005-0000-0000-0000E5670000}"/>
    <cellStyle name="Note 10 8" xfId="13399" xr:uid="{00000000-0005-0000-0000-0000E6670000}"/>
    <cellStyle name="Note 10 8 2" xfId="33763" xr:uid="{00000000-0005-0000-0000-0000E7670000}"/>
    <cellStyle name="Note 10 9" xfId="13400" xr:uid="{00000000-0005-0000-0000-0000E8670000}"/>
    <cellStyle name="Note 10 9 2" xfId="33764" xr:uid="{00000000-0005-0000-0000-0000E9670000}"/>
    <cellStyle name="Note 11" xfId="13401" xr:uid="{00000000-0005-0000-0000-0000EA670000}"/>
    <cellStyle name="Note 11 10" xfId="13402" xr:uid="{00000000-0005-0000-0000-0000EB670000}"/>
    <cellStyle name="Note 11 10 2" xfId="33766" xr:uid="{00000000-0005-0000-0000-0000EC670000}"/>
    <cellStyle name="Note 11 11" xfId="13403" xr:uid="{00000000-0005-0000-0000-0000ED670000}"/>
    <cellStyle name="Note 11 11 2" xfId="33767" xr:uid="{00000000-0005-0000-0000-0000EE670000}"/>
    <cellStyle name="Note 11 12" xfId="33765" xr:uid="{00000000-0005-0000-0000-0000EF670000}"/>
    <cellStyle name="Note 11 2" xfId="13404" xr:uid="{00000000-0005-0000-0000-0000F0670000}"/>
    <cellStyle name="Note 11 2 2" xfId="13405" xr:uid="{00000000-0005-0000-0000-0000F1670000}"/>
    <cellStyle name="Note 11 2 2 2" xfId="33769" xr:uid="{00000000-0005-0000-0000-0000F2670000}"/>
    <cellStyle name="Note 11 2 3" xfId="13406" xr:uid="{00000000-0005-0000-0000-0000F3670000}"/>
    <cellStyle name="Note 11 2 3 2" xfId="33770" xr:uid="{00000000-0005-0000-0000-0000F4670000}"/>
    <cellStyle name="Note 11 2 4" xfId="13407" xr:uid="{00000000-0005-0000-0000-0000F5670000}"/>
    <cellStyle name="Note 11 2 4 2" xfId="33771" xr:uid="{00000000-0005-0000-0000-0000F6670000}"/>
    <cellStyle name="Note 11 2 5" xfId="13408" xr:uid="{00000000-0005-0000-0000-0000F7670000}"/>
    <cellStyle name="Note 11 2 5 2" xfId="33772" xr:uid="{00000000-0005-0000-0000-0000F8670000}"/>
    <cellStyle name="Note 11 2 6" xfId="13409" xr:uid="{00000000-0005-0000-0000-0000F9670000}"/>
    <cellStyle name="Note 11 2 6 2" xfId="33773" xr:uid="{00000000-0005-0000-0000-0000FA670000}"/>
    <cellStyle name="Note 11 2 7" xfId="13410" xr:uid="{00000000-0005-0000-0000-0000FB670000}"/>
    <cellStyle name="Note 11 2 7 2" xfId="33774" xr:uid="{00000000-0005-0000-0000-0000FC670000}"/>
    <cellStyle name="Note 11 2 8" xfId="13411" xr:uid="{00000000-0005-0000-0000-0000FD670000}"/>
    <cellStyle name="Note 11 2 8 2" xfId="33775" xr:uid="{00000000-0005-0000-0000-0000FE670000}"/>
    <cellStyle name="Note 11 2 9" xfId="33768" xr:uid="{00000000-0005-0000-0000-0000FF670000}"/>
    <cellStyle name="Note 11 3" xfId="13412" xr:uid="{00000000-0005-0000-0000-000000680000}"/>
    <cellStyle name="Note 11 3 2" xfId="13413" xr:uid="{00000000-0005-0000-0000-000001680000}"/>
    <cellStyle name="Note 11 3 2 2" xfId="33777" xr:uid="{00000000-0005-0000-0000-000002680000}"/>
    <cellStyle name="Note 11 3 3" xfId="13414" xr:uid="{00000000-0005-0000-0000-000003680000}"/>
    <cellStyle name="Note 11 3 3 2" xfId="33778" xr:uid="{00000000-0005-0000-0000-000004680000}"/>
    <cellStyle name="Note 11 3 4" xfId="13415" xr:uid="{00000000-0005-0000-0000-000005680000}"/>
    <cellStyle name="Note 11 3 4 2" xfId="33779" xr:uid="{00000000-0005-0000-0000-000006680000}"/>
    <cellStyle name="Note 11 3 5" xfId="13416" xr:uid="{00000000-0005-0000-0000-000007680000}"/>
    <cellStyle name="Note 11 3 5 2" xfId="33780" xr:uid="{00000000-0005-0000-0000-000008680000}"/>
    <cellStyle name="Note 11 3 6" xfId="13417" xr:uid="{00000000-0005-0000-0000-000009680000}"/>
    <cellStyle name="Note 11 3 6 2" xfId="33781" xr:uid="{00000000-0005-0000-0000-00000A680000}"/>
    <cellStyle name="Note 11 3 7" xfId="13418" xr:uid="{00000000-0005-0000-0000-00000B680000}"/>
    <cellStyle name="Note 11 3 7 2" xfId="33782" xr:uid="{00000000-0005-0000-0000-00000C680000}"/>
    <cellStyle name="Note 11 3 8" xfId="33776" xr:uid="{00000000-0005-0000-0000-00000D680000}"/>
    <cellStyle name="Note 11 4" xfId="13419" xr:uid="{00000000-0005-0000-0000-00000E680000}"/>
    <cellStyle name="Note 11 4 2" xfId="13420" xr:uid="{00000000-0005-0000-0000-00000F680000}"/>
    <cellStyle name="Note 11 4 2 2" xfId="33784" xr:uid="{00000000-0005-0000-0000-000010680000}"/>
    <cellStyle name="Note 11 4 3" xfId="33783" xr:uid="{00000000-0005-0000-0000-000011680000}"/>
    <cellStyle name="Note 11 5" xfId="13421" xr:uid="{00000000-0005-0000-0000-000012680000}"/>
    <cellStyle name="Note 11 5 2" xfId="33785" xr:uid="{00000000-0005-0000-0000-000013680000}"/>
    <cellStyle name="Note 11 6" xfId="13422" xr:uid="{00000000-0005-0000-0000-000014680000}"/>
    <cellStyle name="Note 11 6 2" xfId="33786" xr:uid="{00000000-0005-0000-0000-000015680000}"/>
    <cellStyle name="Note 11 7" xfId="13423" xr:uid="{00000000-0005-0000-0000-000016680000}"/>
    <cellStyle name="Note 11 7 2" xfId="33787" xr:uid="{00000000-0005-0000-0000-000017680000}"/>
    <cellStyle name="Note 11 8" xfId="13424" xr:uid="{00000000-0005-0000-0000-000018680000}"/>
    <cellStyle name="Note 11 8 2" xfId="33788" xr:uid="{00000000-0005-0000-0000-000019680000}"/>
    <cellStyle name="Note 11 9" xfId="13425" xr:uid="{00000000-0005-0000-0000-00001A680000}"/>
    <cellStyle name="Note 11 9 2" xfId="33789" xr:uid="{00000000-0005-0000-0000-00001B680000}"/>
    <cellStyle name="Note 12" xfId="13426" xr:uid="{00000000-0005-0000-0000-00001C680000}"/>
    <cellStyle name="Note 12 10" xfId="13427" xr:uid="{00000000-0005-0000-0000-00001D680000}"/>
    <cellStyle name="Note 12 10 2" xfId="33791" xr:uid="{00000000-0005-0000-0000-00001E680000}"/>
    <cellStyle name="Note 12 11" xfId="13428" xr:uid="{00000000-0005-0000-0000-00001F680000}"/>
    <cellStyle name="Note 12 11 2" xfId="33792" xr:uid="{00000000-0005-0000-0000-000020680000}"/>
    <cellStyle name="Note 12 12" xfId="33790" xr:uid="{00000000-0005-0000-0000-000021680000}"/>
    <cellStyle name="Note 12 2" xfId="13429" xr:uid="{00000000-0005-0000-0000-000022680000}"/>
    <cellStyle name="Note 12 2 2" xfId="13430" xr:uid="{00000000-0005-0000-0000-000023680000}"/>
    <cellStyle name="Note 12 2 2 2" xfId="33794" xr:uid="{00000000-0005-0000-0000-000024680000}"/>
    <cellStyle name="Note 12 2 3" xfId="13431" xr:uid="{00000000-0005-0000-0000-000025680000}"/>
    <cellStyle name="Note 12 2 3 2" xfId="33795" xr:uid="{00000000-0005-0000-0000-000026680000}"/>
    <cellStyle name="Note 12 2 4" xfId="13432" xr:uid="{00000000-0005-0000-0000-000027680000}"/>
    <cellStyle name="Note 12 2 4 2" xfId="33796" xr:uid="{00000000-0005-0000-0000-000028680000}"/>
    <cellStyle name="Note 12 2 5" xfId="13433" xr:uid="{00000000-0005-0000-0000-000029680000}"/>
    <cellStyle name="Note 12 2 5 2" xfId="33797" xr:uid="{00000000-0005-0000-0000-00002A680000}"/>
    <cellStyle name="Note 12 2 6" xfId="13434" xr:uid="{00000000-0005-0000-0000-00002B680000}"/>
    <cellStyle name="Note 12 2 6 2" xfId="33798" xr:uid="{00000000-0005-0000-0000-00002C680000}"/>
    <cellStyle name="Note 12 2 7" xfId="13435" xr:uid="{00000000-0005-0000-0000-00002D680000}"/>
    <cellStyle name="Note 12 2 7 2" xfId="33799" xr:uid="{00000000-0005-0000-0000-00002E680000}"/>
    <cellStyle name="Note 12 2 8" xfId="13436" xr:uid="{00000000-0005-0000-0000-00002F680000}"/>
    <cellStyle name="Note 12 2 8 2" xfId="33800" xr:uid="{00000000-0005-0000-0000-000030680000}"/>
    <cellStyle name="Note 12 2 9" xfId="33793" xr:uid="{00000000-0005-0000-0000-000031680000}"/>
    <cellStyle name="Note 12 3" xfId="13437" xr:uid="{00000000-0005-0000-0000-000032680000}"/>
    <cellStyle name="Note 12 3 2" xfId="13438" xr:uid="{00000000-0005-0000-0000-000033680000}"/>
    <cellStyle name="Note 12 3 2 2" xfId="33802" xr:uid="{00000000-0005-0000-0000-000034680000}"/>
    <cellStyle name="Note 12 3 3" xfId="13439" xr:uid="{00000000-0005-0000-0000-000035680000}"/>
    <cellStyle name="Note 12 3 3 2" xfId="33803" xr:uid="{00000000-0005-0000-0000-000036680000}"/>
    <cellStyle name="Note 12 3 4" xfId="13440" xr:uid="{00000000-0005-0000-0000-000037680000}"/>
    <cellStyle name="Note 12 3 4 2" xfId="33804" xr:uid="{00000000-0005-0000-0000-000038680000}"/>
    <cellStyle name="Note 12 3 5" xfId="13441" xr:uid="{00000000-0005-0000-0000-000039680000}"/>
    <cellStyle name="Note 12 3 5 2" xfId="33805" xr:uid="{00000000-0005-0000-0000-00003A680000}"/>
    <cellStyle name="Note 12 3 6" xfId="13442" xr:uid="{00000000-0005-0000-0000-00003B680000}"/>
    <cellStyle name="Note 12 3 6 2" xfId="33806" xr:uid="{00000000-0005-0000-0000-00003C680000}"/>
    <cellStyle name="Note 12 3 7" xfId="13443" xr:uid="{00000000-0005-0000-0000-00003D680000}"/>
    <cellStyle name="Note 12 3 7 2" xfId="33807" xr:uid="{00000000-0005-0000-0000-00003E680000}"/>
    <cellStyle name="Note 12 3 8" xfId="33801" xr:uid="{00000000-0005-0000-0000-00003F680000}"/>
    <cellStyle name="Note 12 4" xfId="13444" xr:uid="{00000000-0005-0000-0000-000040680000}"/>
    <cellStyle name="Note 12 4 2" xfId="13445" xr:uid="{00000000-0005-0000-0000-000041680000}"/>
    <cellStyle name="Note 12 4 2 2" xfId="33809" xr:uid="{00000000-0005-0000-0000-000042680000}"/>
    <cellStyle name="Note 12 4 3" xfId="33808" xr:uid="{00000000-0005-0000-0000-000043680000}"/>
    <cellStyle name="Note 12 5" xfId="13446" xr:uid="{00000000-0005-0000-0000-000044680000}"/>
    <cellStyle name="Note 12 5 2" xfId="33810" xr:uid="{00000000-0005-0000-0000-000045680000}"/>
    <cellStyle name="Note 12 6" xfId="13447" xr:uid="{00000000-0005-0000-0000-000046680000}"/>
    <cellStyle name="Note 12 6 2" xfId="33811" xr:uid="{00000000-0005-0000-0000-000047680000}"/>
    <cellStyle name="Note 12 7" xfId="13448" xr:uid="{00000000-0005-0000-0000-000048680000}"/>
    <cellStyle name="Note 12 7 2" xfId="33812" xr:uid="{00000000-0005-0000-0000-000049680000}"/>
    <cellStyle name="Note 12 8" xfId="13449" xr:uid="{00000000-0005-0000-0000-00004A680000}"/>
    <cellStyle name="Note 12 8 2" xfId="33813" xr:uid="{00000000-0005-0000-0000-00004B680000}"/>
    <cellStyle name="Note 12 9" xfId="13450" xr:uid="{00000000-0005-0000-0000-00004C680000}"/>
    <cellStyle name="Note 12 9 2" xfId="33814" xr:uid="{00000000-0005-0000-0000-00004D680000}"/>
    <cellStyle name="Note 13" xfId="13451" xr:uid="{00000000-0005-0000-0000-00004E680000}"/>
    <cellStyle name="Note 13 10" xfId="13452" xr:uid="{00000000-0005-0000-0000-00004F680000}"/>
    <cellStyle name="Note 13 10 2" xfId="33816" xr:uid="{00000000-0005-0000-0000-000050680000}"/>
    <cellStyle name="Note 13 11" xfId="13453" xr:uid="{00000000-0005-0000-0000-000051680000}"/>
    <cellStyle name="Note 13 11 2" xfId="33817" xr:uid="{00000000-0005-0000-0000-000052680000}"/>
    <cellStyle name="Note 13 12" xfId="33815" xr:uid="{00000000-0005-0000-0000-000053680000}"/>
    <cellStyle name="Note 13 2" xfId="13454" xr:uid="{00000000-0005-0000-0000-000054680000}"/>
    <cellStyle name="Note 13 2 2" xfId="13455" xr:uid="{00000000-0005-0000-0000-000055680000}"/>
    <cellStyle name="Note 13 2 2 2" xfId="33819" xr:uid="{00000000-0005-0000-0000-000056680000}"/>
    <cellStyle name="Note 13 2 3" xfId="13456" xr:uid="{00000000-0005-0000-0000-000057680000}"/>
    <cellStyle name="Note 13 2 3 2" xfId="33820" xr:uid="{00000000-0005-0000-0000-000058680000}"/>
    <cellStyle name="Note 13 2 4" xfId="13457" xr:uid="{00000000-0005-0000-0000-000059680000}"/>
    <cellStyle name="Note 13 2 4 2" xfId="33821" xr:uid="{00000000-0005-0000-0000-00005A680000}"/>
    <cellStyle name="Note 13 2 5" xfId="13458" xr:uid="{00000000-0005-0000-0000-00005B680000}"/>
    <cellStyle name="Note 13 2 5 2" xfId="33822" xr:uid="{00000000-0005-0000-0000-00005C680000}"/>
    <cellStyle name="Note 13 2 6" xfId="13459" xr:uid="{00000000-0005-0000-0000-00005D680000}"/>
    <cellStyle name="Note 13 2 6 2" xfId="33823" xr:uid="{00000000-0005-0000-0000-00005E680000}"/>
    <cellStyle name="Note 13 2 7" xfId="13460" xr:uid="{00000000-0005-0000-0000-00005F680000}"/>
    <cellStyle name="Note 13 2 7 2" xfId="33824" xr:uid="{00000000-0005-0000-0000-000060680000}"/>
    <cellStyle name="Note 13 2 8" xfId="13461" xr:uid="{00000000-0005-0000-0000-000061680000}"/>
    <cellStyle name="Note 13 2 8 2" xfId="33825" xr:uid="{00000000-0005-0000-0000-000062680000}"/>
    <cellStyle name="Note 13 2 9" xfId="33818" xr:uid="{00000000-0005-0000-0000-000063680000}"/>
    <cellStyle name="Note 13 3" xfId="13462" xr:uid="{00000000-0005-0000-0000-000064680000}"/>
    <cellStyle name="Note 13 3 2" xfId="13463" xr:uid="{00000000-0005-0000-0000-000065680000}"/>
    <cellStyle name="Note 13 3 2 2" xfId="33827" xr:uid="{00000000-0005-0000-0000-000066680000}"/>
    <cellStyle name="Note 13 3 3" xfId="13464" xr:uid="{00000000-0005-0000-0000-000067680000}"/>
    <cellStyle name="Note 13 3 3 2" xfId="33828" xr:uid="{00000000-0005-0000-0000-000068680000}"/>
    <cellStyle name="Note 13 3 4" xfId="13465" xr:uid="{00000000-0005-0000-0000-000069680000}"/>
    <cellStyle name="Note 13 3 4 2" xfId="33829" xr:uid="{00000000-0005-0000-0000-00006A680000}"/>
    <cellStyle name="Note 13 3 5" xfId="13466" xr:uid="{00000000-0005-0000-0000-00006B680000}"/>
    <cellStyle name="Note 13 3 5 2" xfId="33830" xr:uid="{00000000-0005-0000-0000-00006C680000}"/>
    <cellStyle name="Note 13 3 6" xfId="13467" xr:uid="{00000000-0005-0000-0000-00006D680000}"/>
    <cellStyle name="Note 13 3 6 2" xfId="33831" xr:uid="{00000000-0005-0000-0000-00006E680000}"/>
    <cellStyle name="Note 13 3 7" xfId="13468" xr:uid="{00000000-0005-0000-0000-00006F680000}"/>
    <cellStyle name="Note 13 3 7 2" xfId="33832" xr:uid="{00000000-0005-0000-0000-000070680000}"/>
    <cellStyle name="Note 13 3 8" xfId="33826" xr:uid="{00000000-0005-0000-0000-000071680000}"/>
    <cellStyle name="Note 13 4" xfId="13469" xr:uid="{00000000-0005-0000-0000-000072680000}"/>
    <cellStyle name="Note 13 4 2" xfId="13470" xr:uid="{00000000-0005-0000-0000-000073680000}"/>
    <cellStyle name="Note 13 4 2 2" xfId="33834" xr:uid="{00000000-0005-0000-0000-000074680000}"/>
    <cellStyle name="Note 13 4 3" xfId="33833" xr:uid="{00000000-0005-0000-0000-000075680000}"/>
    <cellStyle name="Note 13 5" xfId="13471" xr:uid="{00000000-0005-0000-0000-000076680000}"/>
    <cellStyle name="Note 13 5 2" xfId="33835" xr:uid="{00000000-0005-0000-0000-000077680000}"/>
    <cellStyle name="Note 13 6" xfId="13472" xr:uid="{00000000-0005-0000-0000-000078680000}"/>
    <cellStyle name="Note 13 6 2" xfId="33836" xr:uid="{00000000-0005-0000-0000-000079680000}"/>
    <cellStyle name="Note 13 7" xfId="13473" xr:uid="{00000000-0005-0000-0000-00007A680000}"/>
    <cellStyle name="Note 13 7 2" xfId="33837" xr:uid="{00000000-0005-0000-0000-00007B680000}"/>
    <cellStyle name="Note 13 8" xfId="13474" xr:uid="{00000000-0005-0000-0000-00007C680000}"/>
    <cellStyle name="Note 13 8 2" xfId="33838" xr:uid="{00000000-0005-0000-0000-00007D680000}"/>
    <cellStyle name="Note 13 9" xfId="13475" xr:uid="{00000000-0005-0000-0000-00007E680000}"/>
    <cellStyle name="Note 13 9 2" xfId="33839" xr:uid="{00000000-0005-0000-0000-00007F680000}"/>
    <cellStyle name="Note 14" xfId="13476" xr:uid="{00000000-0005-0000-0000-000080680000}"/>
    <cellStyle name="Note 14 10" xfId="13477" xr:uid="{00000000-0005-0000-0000-000081680000}"/>
    <cellStyle name="Note 14 10 2" xfId="33841" xr:uid="{00000000-0005-0000-0000-000082680000}"/>
    <cellStyle name="Note 14 11" xfId="13478" xr:uid="{00000000-0005-0000-0000-000083680000}"/>
    <cellStyle name="Note 14 11 2" xfId="33842" xr:uid="{00000000-0005-0000-0000-000084680000}"/>
    <cellStyle name="Note 14 12" xfId="33840" xr:uid="{00000000-0005-0000-0000-000085680000}"/>
    <cellStyle name="Note 14 2" xfId="13479" xr:uid="{00000000-0005-0000-0000-000086680000}"/>
    <cellStyle name="Note 14 2 2" xfId="13480" xr:uid="{00000000-0005-0000-0000-000087680000}"/>
    <cellStyle name="Note 14 2 2 2" xfId="33844" xr:uid="{00000000-0005-0000-0000-000088680000}"/>
    <cellStyle name="Note 14 2 3" xfId="13481" xr:uid="{00000000-0005-0000-0000-000089680000}"/>
    <cellStyle name="Note 14 2 3 2" xfId="33845" xr:uid="{00000000-0005-0000-0000-00008A680000}"/>
    <cellStyle name="Note 14 2 4" xfId="13482" xr:uid="{00000000-0005-0000-0000-00008B680000}"/>
    <cellStyle name="Note 14 2 4 2" xfId="33846" xr:uid="{00000000-0005-0000-0000-00008C680000}"/>
    <cellStyle name="Note 14 2 5" xfId="13483" xr:uid="{00000000-0005-0000-0000-00008D680000}"/>
    <cellStyle name="Note 14 2 5 2" xfId="33847" xr:uid="{00000000-0005-0000-0000-00008E680000}"/>
    <cellStyle name="Note 14 2 6" xfId="13484" xr:uid="{00000000-0005-0000-0000-00008F680000}"/>
    <cellStyle name="Note 14 2 6 2" xfId="33848" xr:uid="{00000000-0005-0000-0000-000090680000}"/>
    <cellStyle name="Note 14 2 7" xfId="13485" xr:uid="{00000000-0005-0000-0000-000091680000}"/>
    <cellStyle name="Note 14 2 7 2" xfId="33849" xr:uid="{00000000-0005-0000-0000-000092680000}"/>
    <cellStyle name="Note 14 2 8" xfId="13486" xr:uid="{00000000-0005-0000-0000-000093680000}"/>
    <cellStyle name="Note 14 2 8 2" xfId="33850" xr:uid="{00000000-0005-0000-0000-000094680000}"/>
    <cellStyle name="Note 14 2 9" xfId="33843" xr:uid="{00000000-0005-0000-0000-000095680000}"/>
    <cellStyle name="Note 14 3" xfId="13487" xr:uid="{00000000-0005-0000-0000-000096680000}"/>
    <cellStyle name="Note 14 3 2" xfId="13488" xr:uid="{00000000-0005-0000-0000-000097680000}"/>
    <cellStyle name="Note 14 3 2 2" xfId="33852" xr:uid="{00000000-0005-0000-0000-000098680000}"/>
    <cellStyle name="Note 14 3 3" xfId="13489" xr:uid="{00000000-0005-0000-0000-000099680000}"/>
    <cellStyle name="Note 14 3 3 2" xfId="33853" xr:uid="{00000000-0005-0000-0000-00009A680000}"/>
    <cellStyle name="Note 14 3 4" xfId="13490" xr:uid="{00000000-0005-0000-0000-00009B680000}"/>
    <cellStyle name="Note 14 3 4 2" xfId="33854" xr:uid="{00000000-0005-0000-0000-00009C680000}"/>
    <cellStyle name="Note 14 3 5" xfId="13491" xr:uid="{00000000-0005-0000-0000-00009D680000}"/>
    <cellStyle name="Note 14 3 5 2" xfId="33855" xr:uid="{00000000-0005-0000-0000-00009E680000}"/>
    <cellStyle name="Note 14 3 6" xfId="13492" xr:uid="{00000000-0005-0000-0000-00009F680000}"/>
    <cellStyle name="Note 14 3 6 2" xfId="33856" xr:uid="{00000000-0005-0000-0000-0000A0680000}"/>
    <cellStyle name="Note 14 3 7" xfId="13493" xr:uid="{00000000-0005-0000-0000-0000A1680000}"/>
    <cellStyle name="Note 14 3 7 2" xfId="33857" xr:uid="{00000000-0005-0000-0000-0000A2680000}"/>
    <cellStyle name="Note 14 3 8" xfId="33851" xr:uid="{00000000-0005-0000-0000-0000A3680000}"/>
    <cellStyle name="Note 14 4" xfId="13494" xr:uid="{00000000-0005-0000-0000-0000A4680000}"/>
    <cellStyle name="Note 14 4 2" xfId="13495" xr:uid="{00000000-0005-0000-0000-0000A5680000}"/>
    <cellStyle name="Note 14 4 2 2" xfId="33859" xr:uid="{00000000-0005-0000-0000-0000A6680000}"/>
    <cellStyle name="Note 14 4 3" xfId="33858" xr:uid="{00000000-0005-0000-0000-0000A7680000}"/>
    <cellStyle name="Note 14 5" xfId="13496" xr:uid="{00000000-0005-0000-0000-0000A8680000}"/>
    <cellStyle name="Note 14 5 2" xfId="33860" xr:uid="{00000000-0005-0000-0000-0000A9680000}"/>
    <cellStyle name="Note 14 6" xfId="13497" xr:uid="{00000000-0005-0000-0000-0000AA680000}"/>
    <cellStyle name="Note 14 6 2" xfId="33861" xr:uid="{00000000-0005-0000-0000-0000AB680000}"/>
    <cellStyle name="Note 14 7" xfId="13498" xr:uid="{00000000-0005-0000-0000-0000AC680000}"/>
    <cellStyle name="Note 14 7 2" xfId="33862" xr:uid="{00000000-0005-0000-0000-0000AD680000}"/>
    <cellStyle name="Note 14 8" xfId="13499" xr:uid="{00000000-0005-0000-0000-0000AE680000}"/>
    <cellStyle name="Note 14 8 2" xfId="33863" xr:uid="{00000000-0005-0000-0000-0000AF680000}"/>
    <cellStyle name="Note 14 9" xfId="13500" xr:uid="{00000000-0005-0000-0000-0000B0680000}"/>
    <cellStyle name="Note 14 9 2" xfId="33864" xr:uid="{00000000-0005-0000-0000-0000B1680000}"/>
    <cellStyle name="Note 15" xfId="13501" xr:uid="{00000000-0005-0000-0000-0000B2680000}"/>
    <cellStyle name="Note 15 10" xfId="13502" xr:uid="{00000000-0005-0000-0000-0000B3680000}"/>
    <cellStyle name="Note 15 10 2" xfId="33866" xr:uid="{00000000-0005-0000-0000-0000B4680000}"/>
    <cellStyle name="Note 15 11" xfId="13503" xr:uid="{00000000-0005-0000-0000-0000B5680000}"/>
    <cellStyle name="Note 15 11 2" xfId="33867" xr:uid="{00000000-0005-0000-0000-0000B6680000}"/>
    <cellStyle name="Note 15 12" xfId="33865" xr:uid="{00000000-0005-0000-0000-0000B7680000}"/>
    <cellStyle name="Note 15 2" xfId="13504" xr:uid="{00000000-0005-0000-0000-0000B8680000}"/>
    <cellStyle name="Note 15 2 2" xfId="13505" xr:uid="{00000000-0005-0000-0000-0000B9680000}"/>
    <cellStyle name="Note 15 2 2 2" xfId="33869" xr:uid="{00000000-0005-0000-0000-0000BA680000}"/>
    <cellStyle name="Note 15 2 3" xfId="13506" xr:uid="{00000000-0005-0000-0000-0000BB680000}"/>
    <cellStyle name="Note 15 2 3 2" xfId="33870" xr:uid="{00000000-0005-0000-0000-0000BC680000}"/>
    <cellStyle name="Note 15 2 4" xfId="13507" xr:uid="{00000000-0005-0000-0000-0000BD680000}"/>
    <cellStyle name="Note 15 2 4 2" xfId="33871" xr:uid="{00000000-0005-0000-0000-0000BE680000}"/>
    <cellStyle name="Note 15 2 5" xfId="13508" xr:uid="{00000000-0005-0000-0000-0000BF680000}"/>
    <cellStyle name="Note 15 2 5 2" xfId="33872" xr:uid="{00000000-0005-0000-0000-0000C0680000}"/>
    <cellStyle name="Note 15 2 6" xfId="13509" xr:uid="{00000000-0005-0000-0000-0000C1680000}"/>
    <cellStyle name="Note 15 2 6 2" xfId="33873" xr:uid="{00000000-0005-0000-0000-0000C2680000}"/>
    <cellStyle name="Note 15 2 7" xfId="13510" xr:uid="{00000000-0005-0000-0000-0000C3680000}"/>
    <cellStyle name="Note 15 2 7 2" xfId="33874" xr:uid="{00000000-0005-0000-0000-0000C4680000}"/>
    <cellStyle name="Note 15 2 8" xfId="13511" xr:uid="{00000000-0005-0000-0000-0000C5680000}"/>
    <cellStyle name="Note 15 2 8 2" xfId="33875" xr:uid="{00000000-0005-0000-0000-0000C6680000}"/>
    <cellStyle name="Note 15 2 9" xfId="33868" xr:uid="{00000000-0005-0000-0000-0000C7680000}"/>
    <cellStyle name="Note 15 3" xfId="13512" xr:uid="{00000000-0005-0000-0000-0000C8680000}"/>
    <cellStyle name="Note 15 3 2" xfId="13513" xr:uid="{00000000-0005-0000-0000-0000C9680000}"/>
    <cellStyle name="Note 15 3 2 2" xfId="33877" xr:uid="{00000000-0005-0000-0000-0000CA680000}"/>
    <cellStyle name="Note 15 3 3" xfId="13514" xr:uid="{00000000-0005-0000-0000-0000CB680000}"/>
    <cellStyle name="Note 15 3 3 2" xfId="33878" xr:uid="{00000000-0005-0000-0000-0000CC680000}"/>
    <cellStyle name="Note 15 3 4" xfId="13515" xr:uid="{00000000-0005-0000-0000-0000CD680000}"/>
    <cellStyle name="Note 15 3 4 2" xfId="33879" xr:uid="{00000000-0005-0000-0000-0000CE680000}"/>
    <cellStyle name="Note 15 3 5" xfId="13516" xr:uid="{00000000-0005-0000-0000-0000CF680000}"/>
    <cellStyle name="Note 15 3 5 2" xfId="33880" xr:uid="{00000000-0005-0000-0000-0000D0680000}"/>
    <cellStyle name="Note 15 3 6" xfId="13517" xr:uid="{00000000-0005-0000-0000-0000D1680000}"/>
    <cellStyle name="Note 15 3 6 2" xfId="33881" xr:uid="{00000000-0005-0000-0000-0000D2680000}"/>
    <cellStyle name="Note 15 3 7" xfId="13518" xr:uid="{00000000-0005-0000-0000-0000D3680000}"/>
    <cellStyle name="Note 15 3 7 2" xfId="33882" xr:uid="{00000000-0005-0000-0000-0000D4680000}"/>
    <cellStyle name="Note 15 3 8" xfId="33876" xr:uid="{00000000-0005-0000-0000-0000D5680000}"/>
    <cellStyle name="Note 15 4" xfId="13519" xr:uid="{00000000-0005-0000-0000-0000D6680000}"/>
    <cellStyle name="Note 15 4 2" xfId="13520" xr:uid="{00000000-0005-0000-0000-0000D7680000}"/>
    <cellStyle name="Note 15 4 2 2" xfId="33884" xr:uid="{00000000-0005-0000-0000-0000D8680000}"/>
    <cellStyle name="Note 15 4 3" xfId="33883" xr:uid="{00000000-0005-0000-0000-0000D9680000}"/>
    <cellStyle name="Note 15 5" xfId="13521" xr:uid="{00000000-0005-0000-0000-0000DA680000}"/>
    <cellStyle name="Note 15 5 2" xfId="33885" xr:uid="{00000000-0005-0000-0000-0000DB680000}"/>
    <cellStyle name="Note 15 6" xfId="13522" xr:uid="{00000000-0005-0000-0000-0000DC680000}"/>
    <cellStyle name="Note 15 6 2" xfId="33886" xr:uid="{00000000-0005-0000-0000-0000DD680000}"/>
    <cellStyle name="Note 15 7" xfId="13523" xr:uid="{00000000-0005-0000-0000-0000DE680000}"/>
    <cellStyle name="Note 15 7 2" xfId="33887" xr:uid="{00000000-0005-0000-0000-0000DF680000}"/>
    <cellStyle name="Note 15 8" xfId="13524" xr:uid="{00000000-0005-0000-0000-0000E0680000}"/>
    <cellStyle name="Note 15 8 2" xfId="33888" xr:uid="{00000000-0005-0000-0000-0000E1680000}"/>
    <cellStyle name="Note 15 9" xfId="13525" xr:uid="{00000000-0005-0000-0000-0000E2680000}"/>
    <cellStyle name="Note 15 9 2" xfId="33889" xr:uid="{00000000-0005-0000-0000-0000E3680000}"/>
    <cellStyle name="Note 16" xfId="13526" xr:uid="{00000000-0005-0000-0000-0000E4680000}"/>
    <cellStyle name="Note 16 10" xfId="13527" xr:uid="{00000000-0005-0000-0000-0000E5680000}"/>
    <cellStyle name="Note 16 10 2" xfId="33891" xr:uid="{00000000-0005-0000-0000-0000E6680000}"/>
    <cellStyle name="Note 16 11" xfId="13528" xr:uid="{00000000-0005-0000-0000-0000E7680000}"/>
    <cellStyle name="Note 16 11 2" xfId="33892" xr:uid="{00000000-0005-0000-0000-0000E8680000}"/>
    <cellStyle name="Note 16 12" xfId="33890" xr:uid="{00000000-0005-0000-0000-0000E9680000}"/>
    <cellStyle name="Note 16 2" xfId="13529" xr:uid="{00000000-0005-0000-0000-0000EA680000}"/>
    <cellStyle name="Note 16 2 2" xfId="13530" xr:uid="{00000000-0005-0000-0000-0000EB680000}"/>
    <cellStyle name="Note 16 2 2 2" xfId="33894" xr:uid="{00000000-0005-0000-0000-0000EC680000}"/>
    <cellStyle name="Note 16 2 3" xfId="13531" xr:uid="{00000000-0005-0000-0000-0000ED680000}"/>
    <cellStyle name="Note 16 2 3 2" xfId="33895" xr:uid="{00000000-0005-0000-0000-0000EE680000}"/>
    <cellStyle name="Note 16 2 4" xfId="13532" xr:uid="{00000000-0005-0000-0000-0000EF680000}"/>
    <cellStyle name="Note 16 2 4 2" xfId="33896" xr:uid="{00000000-0005-0000-0000-0000F0680000}"/>
    <cellStyle name="Note 16 2 5" xfId="13533" xr:uid="{00000000-0005-0000-0000-0000F1680000}"/>
    <cellStyle name="Note 16 2 5 2" xfId="33897" xr:uid="{00000000-0005-0000-0000-0000F2680000}"/>
    <cellStyle name="Note 16 2 6" xfId="13534" xr:uid="{00000000-0005-0000-0000-0000F3680000}"/>
    <cellStyle name="Note 16 2 6 2" xfId="33898" xr:uid="{00000000-0005-0000-0000-0000F4680000}"/>
    <cellStyle name="Note 16 2 7" xfId="13535" xr:uid="{00000000-0005-0000-0000-0000F5680000}"/>
    <cellStyle name="Note 16 2 7 2" xfId="33899" xr:uid="{00000000-0005-0000-0000-0000F6680000}"/>
    <cellStyle name="Note 16 2 8" xfId="13536" xr:uid="{00000000-0005-0000-0000-0000F7680000}"/>
    <cellStyle name="Note 16 2 8 2" xfId="33900" xr:uid="{00000000-0005-0000-0000-0000F8680000}"/>
    <cellStyle name="Note 16 2 9" xfId="33893" xr:uid="{00000000-0005-0000-0000-0000F9680000}"/>
    <cellStyle name="Note 16 3" xfId="13537" xr:uid="{00000000-0005-0000-0000-0000FA680000}"/>
    <cellStyle name="Note 16 3 2" xfId="13538" xr:uid="{00000000-0005-0000-0000-0000FB680000}"/>
    <cellStyle name="Note 16 3 2 2" xfId="33902" xr:uid="{00000000-0005-0000-0000-0000FC680000}"/>
    <cellStyle name="Note 16 3 3" xfId="13539" xr:uid="{00000000-0005-0000-0000-0000FD680000}"/>
    <cellStyle name="Note 16 3 3 2" xfId="33903" xr:uid="{00000000-0005-0000-0000-0000FE680000}"/>
    <cellStyle name="Note 16 3 4" xfId="13540" xr:uid="{00000000-0005-0000-0000-0000FF680000}"/>
    <cellStyle name="Note 16 3 4 2" xfId="33904" xr:uid="{00000000-0005-0000-0000-000000690000}"/>
    <cellStyle name="Note 16 3 5" xfId="13541" xr:uid="{00000000-0005-0000-0000-000001690000}"/>
    <cellStyle name="Note 16 3 5 2" xfId="33905" xr:uid="{00000000-0005-0000-0000-000002690000}"/>
    <cellStyle name="Note 16 3 6" xfId="13542" xr:uid="{00000000-0005-0000-0000-000003690000}"/>
    <cellStyle name="Note 16 3 6 2" xfId="33906" xr:uid="{00000000-0005-0000-0000-000004690000}"/>
    <cellStyle name="Note 16 3 7" xfId="13543" xr:uid="{00000000-0005-0000-0000-000005690000}"/>
    <cellStyle name="Note 16 3 7 2" xfId="33907" xr:uid="{00000000-0005-0000-0000-000006690000}"/>
    <cellStyle name="Note 16 3 8" xfId="33901" xr:uid="{00000000-0005-0000-0000-000007690000}"/>
    <cellStyle name="Note 16 4" xfId="13544" xr:uid="{00000000-0005-0000-0000-000008690000}"/>
    <cellStyle name="Note 16 4 2" xfId="13545" xr:uid="{00000000-0005-0000-0000-000009690000}"/>
    <cellStyle name="Note 16 4 2 2" xfId="33909" xr:uid="{00000000-0005-0000-0000-00000A690000}"/>
    <cellStyle name="Note 16 4 3" xfId="33908" xr:uid="{00000000-0005-0000-0000-00000B690000}"/>
    <cellStyle name="Note 16 5" xfId="13546" xr:uid="{00000000-0005-0000-0000-00000C690000}"/>
    <cellStyle name="Note 16 5 2" xfId="33910" xr:uid="{00000000-0005-0000-0000-00000D690000}"/>
    <cellStyle name="Note 16 6" xfId="13547" xr:uid="{00000000-0005-0000-0000-00000E690000}"/>
    <cellStyle name="Note 16 6 2" xfId="33911" xr:uid="{00000000-0005-0000-0000-00000F690000}"/>
    <cellStyle name="Note 16 7" xfId="13548" xr:uid="{00000000-0005-0000-0000-000010690000}"/>
    <cellStyle name="Note 16 7 2" xfId="33912" xr:uid="{00000000-0005-0000-0000-000011690000}"/>
    <cellStyle name="Note 16 8" xfId="13549" xr:uid="{00000000-0005-0000-0000-000012690000}"/>
    <cellStyle name="Note 16 8 2" xfId="33913" xr:uid="{00000000-0005-0000-0000-000013690000}"/>
    <cellStyle name="Note 16 9" xfId="13550" xr:uid="{00000000-0005-0000-0000-000014690000}"/>
    <cellStyle name="Note 16 9 2" xfId="33914" xr:uid="{00000000-0005-0000-0000-000015690000}"/>
    <cellStyle name="Note 17" xfId="13551" xr:uid="{00000000-0005-0000-0000-000016690000}"/>
    <cellStyle name="Note 17 2" xfId="13552" xr:uid="{00000000-0005-0000-0000-000017690000}"/>
    <cellStyle name="Note 17 2 2" xfId="33916" xr:uid="{00000000-0005-0000-0000-000018690000}"/>
    <cellStyle name="Note 17 3" xfId="13553" xr:uid="{00000000-0005-0000-0000-000019690000}"/>
    <cellStyle name="Note 17 3 2" xfId="33917" xr:uid="{00000000-0005-0000-0000-00001A690000}"/>
    <cellStyle name="Note 17 4" xfId="13554" xr:uid="{00000000-0005-0000-0000-00001B690000}"/>
    <cellStyle name="Note 17 4 2" xfId="33918" xr:uid="{00000000-0005-0000-0000-00001C690000}"/>
    <cellStyle name="Note 17 5" xfId="13555" xr:uid="{00000000-0005-0000-0000-00001D690000}"/>
    <cellStyle name="Note 17 5 2" xfId="33919" xr:uid="{00000000-0005-0000-0000-00001E690000}"/>
    <cellStyle name="Note 17 6" xfId="13556" xr:uid="{00000000-0005-0000-0000-00001F690000}"/>
    <cellStyle name="Note 17 6 2" xfId="33920" xr:uid="{00000000-0005-0000-0000-000020690000}"/>
    <cellStyle name="Note 17 7" xfId="13557" xr:uid="{00000000-0005-0000-0000-000021690000}"/>
    <cellStyle name="Note 17 7 2" xfId="33921" xr:uid="{00000000-0005-0000-0000-000022690000}"/>
    <cellStyle name="Note 17 8" xfId="13558" xr:uid="{00000000-0005-0000-0000-000023690000}"/>
    <cellStyle name="Note 17 8 2" xfId="33922" xr:uid="{00000000-0005-0000-0000-000024690000}"/>
    <cellStyle name="Note 17 9" xfId="33915" xr:uid="{00000000-0005-0000-0000-000025690000}"/>
    <cellStyle name="Note 18" xfId="13559" xr:uid="{00000000-0005-0000-0000-000026690000}"/>
    <cellStyle name="Note 18 2" xfId="13560" xr:uid="{00000000-0005-0000-0000-000027690000}"/>
    <cellStyle name="Note 18 2 2" xfId="33924" xr:uid="{00000000-0005-0000-0000-000028690000}"/>
    <cellStyle name="Note 18 3" xfId="13561" xr:uid="{00000000-0005-0000-0000-000029690000}"/>
    <cellStyle name="Note 18 3 2" xfId="33925" xr:uid="{00000000-0005-0000-0000-00002A690000}"/>
    <cellStyle name="Note 18 4" xfId="13562" xr:uid="{00000000-0005-0000-0000-00002B690000}"/>
    <cellStyle name="Note 18 4 2" xfId="33926" xr:uid="{00000000-0005-0000-0000-00002C690000}"/>
    <cellStyle name="Note 18 5" xfId="13563" xr:uid="{00000000-0005-0000-0000-00002D690000}"/>
    <cellStyle name="Note 18 5 2" xfId="33927" xr:uid="{00000000-0005-0000-0000-00002E690000}"/>
    <cellStyle name="Note 18 6" xfId="13564" xr:uid="{00000000-0005-0000-0000-00002F690000}"/>
    <cellStyle name="Note 18 6 2" xfId="33928" xr:uid="{00000000-0005-0000-0000-000030690000}"/>
    <cellStyle name="Note 18 7" xfId="13565" xr:uid="{00000000-0005-0000-0000-000031690000}"/>
    <cellStyle name="Note 18 7 2" xfId="33929" xr:uid="{00000000-0005-0000-0000-000032690000}"/>
    <cellStyle name="Note 18 8" xfId="33923" xr:uid="{00000000-0005-0000-0000-000033690000}"/>
    <cellStyle name="Note 19" xfId="13566" xr:uid="{00000000-0005-0000-0000-000034690000}"/>
    <cellStyle name="Note 19 2" xfId="13567" xr:uid="{00000000-0005-0000-0000-000035690000}"/>
    <cellStyle name="Note 19 2 2" xfId="33931" xr:uid="{00000000-0005-0000-0000-000036690000}"/>
    <cellStyle name="Note 19 3" xfId="33930" xr:uid="{00000000-0005-0000-0000-000037690000}"/>
    <cellStyle name="Note 2" xfId="13568" xr:uid="{00000000-0005-0000-0000-000038690000}"/>
    <cellStyle name="Note 2 10" xfId="13569" xr:uid="{00000000-0005-0000-0000-000039690000}"/>
    <cellStyle name="Note 2 10 10" xfId="13570" xr:uid="{00000000-0005-0000-0000-00003A690000}"/>
    <cellStyle name="Note 2 10 10 2" xfId="33933" xr:uid="{00000000-0005-0000-0000-00003B690000}"/>
    <cellStyle name="Note 2 10 11" xfId="13571" xr:uid="{00000000-0005-0000-0000-00003C690000}"/>
    <cellStyle name="Note 2 10 11 2" xfId="33934" xr:uid="{00000000-0005-0000-0000-00003D690000}"/>
    <cellStyle name="Note 2 10 12" xfId="33932" xr:uid="{00000000-0005-0000-0000-00003E690000}"/>
    <cellStyle name="Note 2 10 2" xfId="13572" xr:uid="{00000000-0005-0000-0000-00003F690000}"/>
    <cellStyle name="Note 2 10 2 2" xfId="13573" xr:uid="{00000000-0005-0000-0000-000040690000}"/>
    <cellStyle name="Note 2 10 2 2 2" xfId="33936" xr:uid="{00000000-0005-0000-0000-000041690000}"/>
    <cellStyle name="Note 2 10 2 3" xfId="13574" xr:uid="{00000000-0005-0000-0000-000042690000}"/>
    <cellStyle name="Note 2 10 2 3 2" xfId="33937" xr:uid="{00000000-0005-0000-0000-000043690000}"/>
    <cellStyle name="Note 2 10 2 4" xfId="13575" xr:uid="{00000000-0005-0000-0000-000044690000}"/>
    <cellStyle name="Note 2 10 2 4 2" xfId="33938" xr:uid="{00000000-0005-0000-0000-000045690000}"/>
    <cellStyle name="Note 2 10 2 5" xfId="13576" xr:uid="{00000000-0005-0000-0000-000046690000}"/>
    <cellStyle name="Note 2 10 2 5 2" xfId="33939" xr:uid="{00000000-0005-0000-0000-000047690000}"/>
    <cellStyle name="Note 2 10 2 6" xfId="13577" xr:uid="{00000000-0005-0000-0000-000048690000}"/>
    <cellStyle name="Note 2 10 2 6 2" xfId="33940" xr:uid="{00000000-0005-0000-0000-000049690000}"/>
    <cellStyle name="Note 2 10 2 7" xfId="13578" xr:uid="{00000000-0005-0000-0000-00004A690000}"/>
    <cellStyle name="Note 2 10 2 7 2" xfId="33941" xr:uid="{00000000-0005-0000-0000-00004B690000}"/>
    <cellStyle name="Note 2 10 2 8" xfId="13579" xr:uid="{00000000-0005-0000-0000-00004C690000}"/>
    <cellStyle name="Note 2 10 2 8 2" xfId="33942" xr:uid="{00000000-0005-0000-0000-00004D690000}"/>
    <cellStyle name="Note 2 10 2 9" xfId="33935" xr:uid="{00000000-0005-0000-0000-00004E690000}"/>
    <cellStyle name="Note 2 10 3" xfId="13580" xr:uid="{00000000-0005-0000-0000-00004F690000}"/>
    <cellStyle name="Note 2 10 3 2" xfId="13581" xr:uid="{00000000-0005-0000-0000-000050690000}"/>
    <cellStyle name="Note 2 10 3 2 2" xfId="33944" xr:uid="{00000000-0005-0000-0000-000051690000}"/>
    <cellStyle name="Note 2 10 3 3" xfId="13582" xr:uid="{00000000-0005-0000-0000-000052690000}"/>
    <cellStyle name="Note 2 10 3 3 2" xfId="33945" xr:uid="{00000000-0005-0000-0000-000053690000}"/>
    <cellStyle name="Note 2 10 3 4" xfId="13583" xr:uid="{00000000-0005-0000-0000-000054690000}"/>
    <cellStyle name="Note 2 10 3 4 2" xfId="33946" xr:uid="{00000000-0005-0000-0000-000055690000}"/>
    <cellStyle name="Note 2 10 3 5" xfId="13584" xr:uid="{00000000-0005-0000-0000-000056690000}"/>
    <cellStyle name="Note 2 10 3 5 2" xfId="33947" xr:uid="{00000000-0005-0000-0000-000057690000}"/>
    <cellStyle name="Note 2 10 3 6" xfId="13585" xr:uid="{00000000-0005-0000-0000-000058690000}"/>
    <cellStyle name="Note 2 10 3 6 2" xfId="33948" xr:uid="{00000000-0005-0000-0000-000059690000}"/>
    <cellStyle name="Note 2 10 3 7" xfId="13586" xr:uid="{00000000-0005-0000-0000-00005A690000}"/>
    <cellStyle name="Note 2 10 3 7 2" xfId="33949" xr:uid="{00000000-0005-0000-0000-00005B690000}"/>
    <cellStyle name="Note 2 10 3 8" xfId="33943" xr:uid="{00000000-0005-0000-0000-00005C690000}"/>
    <cellStyle name="Note 2 10 4" xfId="13587" xr:uid="{00000000-0005-0000-0000-00005D690000}"/>
    <cellStyle name="Note 2 10 4 2" xfId="13588" xr:uid="{00000000-0005-0000-0000-00005E690000}"/>
    <cellStyle name="Note 2 10 4 2 2" xfId="33951" xr:uid="{00000000-0005-0000-0000-00005F690000}"/>
    <cellStyle name="Note 2 10 4 3" xfId="33950" xr:uid="{00000000-0005-0000-0000-000060690000}"/>
    <cellStyle name="Note 2 10 5" xfId="13589" xr:uid="{00000000-0005-0000-0000-000061690000}"/>
    <cellStyle name="Note 2 10 5 2" xfId="33952" xr:uid="{00000000-0005-0000-0000-000062690000}"/>
    <cellStyle name="Note 2 10 6" xfId="13590" xr:uid="{00000000-0005-0000-0000-000063690000}"/>
    <cellStyle name="Note 2 10 6 2" xfId="33953" xr:uid="{00000000-0005-0000-0000-000064690000}"/>
    <cellStyle name="Note 2 10 7" xfId="13591" xr:uid="{00000000-0005-0000-0000-000065690000}"/>
    <cellStyle name="Note 2 10 7 2" xfId="33954" xr:uid="{00000000-0005-0000-0000-000066690000}"/>
    <cellStyle name="Note 2 10 8" xfId="13592" xr:uid="{00000000-0005-0000-0000-000067690000}"/>
    <cellStyle name="Note 2 10 8 2" xfId="33955" xr:uid="{00000000-0005-0000-0000-000068690000}"/>
    <cellStyle name="Note 2 10 9" xfId="13593" xr:uid="{00000000-0005-0000-0000-000069690000}"/>
    <cellStyle name="Note 2 10 9 2" xfId="33956" xr:uid="{00000000-0005-0000-0000-00006A690000}"/>
    <cellStyle name="Note 2 11" xfId="13594" xr:uid="{00000000-0005-0000-0000-00006B690000}"/>
    <cellStyle name="Note 2 11 10" xfId="13595" xr:uid="{00000000-0005-0000-0000-00006C690000}"/>
    <cellStyle name="Note 2 11 10 2" xfId="33958" xr:uid="{00000000-0005-0000-0000-00006D690000}"/>
    <cellStyle name="Note 2 11 11" xfId="13596" xr:uid="{00000000-0005-0000-0000-00006E690000}"/>
    <cellStyle name="Note 2 11 11 2" xfId="33959" xr:uid="{00000000-0005-0000-0000-00006F690000}"/>
    <cellStyle name="Note 2 11 12" xfId="33957" xr:uid="{00000000-0005-0000-0000-000070690000}"/>
    <cellStyle name="Note 2 11 2" xfId="13597" xr:uid="{00000000-0005-0000-0000-000071690000}"/>
    <cellStyle name="Note 2 11 2 2" xfId="13598" xr:uid="{00000000-0005-0000-0000-000072690000}"/>
    <cellStyle name="Note 2 11 2 2 2" xfId="33961" xr:uid="{00000000-0005-0000-0000-000073690000}"/>
    <cellStyle name="Note 2 11 2 3" xfId="13599" xr:uid="{00000000-0005-0000-0000-000074690000}"/>
    <cellStyle name="Note 2 11 2 3 2" xfId="33962" xr:uid="{00000000-0005-0000-0000-000075690000}"/>
    <cellStyle name="Note 2 11 2 4" xfId="13600" xr:uid="{00000000-0005-0000-0000-000076690000}"/>
    <cellStyle name="Note 2 11 2 4 2" xfId="33963" xr:uid="{00000000-0005-0000-0000-000077690000}"/>
    <cellStyle name="Note 2 11 2 5" xfId="13601" xr:uid="{00000000-0005-0000-0000-000078690000}"/>
    <cellStyle name="Note 2 11 2 5 2" xfId="33964" xr:uid="{00000000-0005-0000-0000-000079690000}"/>
    <cellStyle name="Note 2 11 2 6" xfId="13602" xr:uid="{00000000-0005-0000-0000-00007A690000}"/>
    <cellStyle name="Note 2 11 2 6 2" xfId="33965" xr:uid="{00000000-0005-0000-0000-00007B690000}"/>
    <cellStyle name="Note 2 11 2 7" xfId="13603" xr:uid="{00000000-0005-0000-0000-00007C690000}"/>
    <cellStyle name="Note 2 11 2 7 2" xfId="33966" xr:uid="{00000000-0005-0000-0000-00007D690000}"/>
    <cellStyle name="Note 2 11 2 8" xfId="13604" xr:uid="{00000000-0005-0000-0000-00007E690000}"/>
    <cellStyle name="Note 2 11 2 8 2" xfId="33967" xr:uid="{00000000-0005-0000-0000-00007F690000}"/>
    <cellStyle name="Note 2 11 2 9" xfId="33960" xr:uid="{00000000-0005-0000-0000-000080690000}"/>
    <cellStyle name="Note 2 11 3" xfId="13605" xr:uid="{00000000-0005-0000-0000-000081690000}"/>
    <cellStyle name="Note 2 11 3 2" xfId="13606" xr:uid="{00000000-0005-0000-0000-000082690000}"/>
    <cellStyle name="Note 2 11 3 2 2" xfId="33969" xr:uid="{00000000-0005-0000-0000-000083690000}"/>
    <cellStyle name="Note 2 11 3 3" xfId="13607" xr:uid="{00000000-0005-0000-0000-000084690000}"/>
    <cellStyle name="Note 2 11 3 3 2" xfId="33970" xr:uid="{00000000-0005-0000-0000-000085690000}"/>
    <cellStyle name="Note 2 11 3 4" xfId="13608" xr:uid="{00000000-0005-0000-0000-000086690000}"/>
    <cellStyle name="Note 2 11 3 4 2" xfId="33971" xr:uid="{00000000-0005-0000-0000-000087690000}"/>
    <cellStyle name="Note 2 11 3 5" xfId="13609" xr:uid="{00000000-0005-0000-0000-000088690000}"/>
    <cellStyle name="Note 2 11 3 5 2" xfId="33972" xr:uid="{00000000-0005-0000-0000-000089690000}"/>
    <cellStyle name="Note 2 11 3 6" xfId="13610" xr:uid="{00000000-0005-0000-0000-00008A690000}"/>
    <cellStyle name="Note 2 11 3 6 2" xfId="33973" xr:uid="{00000000-0005-0000-0000-00008B690000}"/>
    <cellStyle name="Note 2 11 3 7" xfId="13611" xr:uid="{00000000-0005-0000-0000-00008C690000}"/>
    <cellStyle name="Note 2 11 3 7 2" xfId="33974" xr:uid="{00000000-0005-0000-0000-00008D690000}"/>
    <cellStyle name="Note 2 11 3 8" xfId="33968" xr:uid="{00000000-0005-0000-0000-00008E690000}"/>
    <cellStyle name="Note 2 11 4" xfId="13612" xr:uid="{00000000-0005-0000-0000-00008F690000}"/>
    <cellStyle name="Note 2 11 4 2" xfId="13613" xr:uid="{00000000-0005-0000-0000-000090690000}"/>
    <cellStyle name="Note 2 11 4 2 2" xfId="33976" xr:uid="{00000000-0005-0000-0000-000091690000}"/>
    <cellStyle name="Note 2 11 4 3" xfId="33975" xr:uid="{00000000-0005-0000-0000-000092690000}"/>
    <cellStyle name="Note 2 11 5" xfId="13614" xr:uid="{00000000-0005-0000-0000-000093690000}"/>
    <cellStyle name="Note 2 11 5 2" xfId="33977" xr:uid="{00000000-0005-0000-0000-000094690000}"/>
    <cellStyle name="Note 2 11 6" xfId="13615" xr:uid="{00000000-0005-0000-0000-000095690000}"/>
    <cellStyle name="Note 2 11 6 2" xfId="33978" xr:uid="{00000000-0005-0000-0000-000096690000}"/>
    <cellStyle name="Note 2 11 7" xfId="13616" xr:uid="{00000000-0005-0000-0000-000097690000}"/>
    <cellStyle name="Note 2 11 7 2" xfId="33979" xr:uid="{00000000-0005-0000-0000-000098690000}"/>
    <cellStyle name="Note 2 11 8" xfId="13617" xr:uid="{00000000-0005-0000-0000-000099690000}"/>
    <cellStyle name="Note 2 11 8 2" xfId="33980" xr:uid="{00000000-0005-0000-0000-00009A690000}"/>
    <cellStyle name="Note 2 11 9" xfId="13618" xr:uid="{00000000-0005-0000-0000-00009B690000}"/>
    <cellStyle name="Note 2 11 9 2" xfId="33981" xr:uid="{00000000-0005-0000-0000-00009C690000}"/>
    <cellStyle name="Note 2 12" xfId="13619" xr:uid="{00000000-0005-0000-0000-00009D690000}"/>
    <cellStyle name="Note 2 12 10" xfId="13620" xr:uid="{00000000-0005-0000-0000-00009E690000}"/>
    <cellStyle name="Note 2 12 10 2" xfId="33983" xr:uid="{00000000-0005-0000-0000-00009F690000}"/>
    <cellStyle name="Note 2 12 11" xfId="13621" xr:uid="{00000000-0005-0000-0000-0000A0690000}"/>
    <cellStyle name="Note 2 12 11 2" xfId="33984" xr:uid="{00000000-0005-0000-0000-0000A1690000}"/>
    <cellStyle name="Note 2 12 12" xfId="33982" xr:uid="{00000000-0005-0000-0000-0000A2690000}"/>
    <cellStyle name="Note 2 12 2" xfId="13622" xr:uid="{00000000-0005-0000-0000-0000A3690000}"/>
    <cellStyle name="Note 2 12 2 2" xfId="13623" xr:uid="{00000000-0005-0000-0000-0000A4690000}"/>
    <cellStyle name="Note 2 12 2 2 2" xfId="33986" xr:uid="{00000000-0005-0000-0000-0000A5690000}"/>
    <cellStyle name="Note 2 12 2 3" xfId="13624" xr:uid="{00000000-0005-0000-0000-0000A6690000}"/>
    <cellStyle name="Note 2 12 2 3 2" xfId="33987" xr:uid="{00000000-0005-0000-0000-0000A7690000}"/>
    <cellStyle name="Note 2 12 2 4" xfId="13625" xr:uid="{00000000-0005-0000-0000-0000A8690000}"/>
    <cellStyle name="Note 2 12 2 4 2" xfId="33988" xr:uid="{00000000-0005-0000-0000-0000A9690000}"/>
    <cellStyle name="Note 2 12 2 5" xfId="13626" xr:uid="{00000000-0005-0000-0000-0000AA690000}"/>
    <cellStyle name="Note 2 12 2 5 2" xfId="33989" xr:uid="{00000000-0005-0000-0000-0000AB690000}"/>
    <cellStyle name="Note 2 12 2 6" xfId="13627" xr:uid="{00000000-0005-0000-0000-0000AC690000}"/>
    <cellStyle name="Note 2 12 2 6 2" xfId="33990" xr:uid="{00000000-0005-0000-0000-0000AD690000}"/>
    <cellStyle name="Note 2 12 2 7" xfId="13628" xr:uid="{00000000-0005-0000-0000-0000AE690000}"/>
    <cellStyle name="Note 2 12 2 7 2" xfId="33991" xr:uid="{00000000-0005-0000-0000-0000AF690000}"/>
    <cellStyle name="Note 2 12 2 8" xfId="13629" xr:uid="{00000000-0005-0000-0000-0000B0690000}"/>
    <cellStyle name="Note 2 12 2 8 2" xfId="33992" xr:uid="{00000000-0005-0000-0000-0000B1690000}"/>
    <cellStyle name="Note 2 12 2 9" xfId="33985" xr:uid="{00000000-0005-0000-0000-0000B2690000}"/>
    <cellStyle name="Note 2 12 3" xfId="13630" xr:uid="{00000000-0005-0000-0000-0000B3690000}"/>
    <cellStyle name="Note 2 12 3 2" xfId="13631" xr:uid="{00000000-0005-0000-0000-0000B4690000}"/>
    <cellStyle name="Note 2 12 3 2 2" xfId="33994" xr:uid="{00000000-0005-0000-0000-0000B5690000}"/>
    <cellStyle name="Note 2 12 3 3" xfId="13632" xr:uid="{00000000-0005-0000-0000-0000B6690000}"/>
    <cellStyle name="Note 2 12 3 3 2" xfId="33995" xr:uid="{00000000-0005-0000-0000-0000B7690000}"/>
    <cellStyle name="Note 2 12 3 4" xfId="13633" xr:uid="{00000000-0005-0000-0000-0000B8690000}"/>
    <cellStyle name="Note 2 12 3 4 2" xfId="33996" xr:uid="{00000000-0005-0000-0000-0000B9690000}"/>
    <cellStyle name="Note 2 12 3 5" xfId="13634" xr:uid="{00000000-0005-0000-0000-0000BA690000}"/>
    <cellStyle name="Note 2 12 3 5 2" xfId="33997" xr:uid="{00000000-0005-0000-0000-0000BB690000}"/>
    <cellStyle name="Note 2 12 3 6" xfId="13635" xr:uid="{00000000-0005-0000-0000-0000BC690000}"/>
    <cellStyle name="Note 2 12 3 6 2" xfId="33998" xr:uid="{00000000-0005-0000-0000-0000BD690000}"/>
    <cellStyle name="Note 2 12 3 7" xfId="13636" xr:uid="{00000000-0005-0000-0000-0000BE690000}"/>
    <cellStyle name="Note 2 12 3 7 2" xfId="33999" xr:uid="{00000000-0005-0000-0000-0000BF690000}"/>
    <cellStyle name="Note 2 12 3 8" xfId="33993" xr:uid="{00000000-0005-0000-0000-0000C0690000}"/>
    <cellStyle name="Note 2 12 4" xfId="13637" xr:uid="{00000000-0005-0000-0000-0000C1690000}"/>
    <cellStyle name="Note 2 12 4 2" xfId="13638" xr:uid="{00000000-0005-0000-0000-0000C2690000}"/>
    <cellStyle name="Note 2 12 4 2 2" xfId="34001" xr:uid="{00000000-0005-0000-0000-0000C3690000}"/>
    <cellStyle name="Note 2 12 4 3" xfId="34000" xr:uid="{00000000-0005-0000-0000-0000C4690000}"/>
    <cellStyle name="Note 2 12 5" xfId="13639" xr:uid="{00000000-0005-0000-0000-0000C5690000}"/>
    <cellStyle name="Note 2 12 5 2" xfId="34002" xr:uid="{00000000-0005-0000-0000-0000C6690000}"/>
    <cellStyle name="Note 2 12 6" xfId="13640" xr:uid="{00000000-0005-0000-0000-0000C7690000}"/>
    <cellStyle name="Note 2 12 6 2" xfId="34003" xr:uid="{00000000-0005-0000-0000-0000C8690000}"/>
    <cellStyle name="Note 2 12 7" xfId="13641" xr:uid="{00000000-0005-0000-0000-0000C9690000}"/>
    <cellStyle name="Note 2 12 7 2" xfId="34004" xr:uid="{00000000-0005-0000-0000-0000CA690000}"/>
    <cellStyle name="Note 2 12 8" xfId="13642" xr:uid="{00000000-0005-0000-0000-0000CB690000}"/>
    <cellStyle name="Note 2 12 8 2" xfId="34005" xr:uid="{00000000-0005-0000-0000-0000CC690000}"/>
    <cellStyle name="Note 2 12 9" xfId="13643" xr:uid="{00000000-0005-0000-0000-0000CD690000}"/>
    <cellStyle name="Note 2 12 9 2" xfId="34006" xr:uid="{00000000-0005-0000-0000-0000CE690000}"/>
    <cellStyle name="Note 2 13" xfId="13644" xr:uid="{00000000-0005-0000-0000-0000CF690000}"/>
    <cellStyle name="Note 2 13 10" xfId="13645" xr:uid="{00000000-0005-0000-0000-0000D0690000}"/>
    <cellStyle name="Note 2 13 10 2" xfId="34008" xr:uid="{00000000-0005-0000-0000-0000D1690000}"/>
    <cellStyle name="Note 2 13 11" xfId="13646" xr:uid="{00000000-0005-0000-0000-0000D2690000}"/>
    <cellStyle name="Note 2 13 11 2" xfId="34009" xr:uid="{00000000-0005-0000-0000-0000D3690000}"/>
    <cellStyle name="Note 2 13 12" xfId="34007" xr:uid="{00000000-0005-0000-0000-0000D4690000}"/>
    <cellStyle name="Note 2 13 2" xfId="13647" xr:uid="{00000000-0005-0000-0000-0000D5690000}"/>
    <cellStyle name="Note 2 13 2 2" xfId="13648" xr:uid="{00000000-0005-0000-0000-0000D6690000}"/>
    <cellStyle name="Note 2 13 2 2 2" xfId="34011" xr:uid="{00000000-0005-0000-0000-0000D7690000}"/>
    <cellStyle name="Note 2 13 2 3" xfId="13649" xr:uid="{00000000-0005-0000-0000-0000D8690000}"/>
    <cellStyle name="Note 2 13 2 3 2" xfId="34012" xr:uid="{00000000-0005-0000-0000-0000D9690000}"/>
    <cellStyle name="Note 2 13 2 4" xfId="13650" xr:uid="{00000000-0005-0000-0000-0000DA690000}"/>
    <cellStyle name="Note 2 13 2 4 2" xfId="34013" xr:uid="{00000000-0005-0000-0000-0000DB690000}"/>
    <cellStyle name="Note 2 13 2 5" xfId="13651" xr:uid="{00000000-0005-0000-0000-0000DC690000}"/>
    <cellStyle name="Note 2 13 2 5 2" xfId="34014" xr:uid="{00000000-0005-0000-0000-0000DD690000}"/>
    <cellStyle name="Note 2 13 2 6" xfId="13652" xr:uid="{00000000-0005-0000-0000-0000DE690000}"/>
    <cellStyle name="Note 2 13 2 6 2" xfId="34015" xr:uid="{00000000-0005-0000-0000-0000DF690000}"/>
    <cellStyle name="Note 2 13 2 7" xfId="13653" xr:uid="{00000000-0005-0000-0000-0000E0690000}"/>
    <cellStyle name="Note 2 13 2 7 2" xfId="34016" xr:uid="{00000000-0005-0000-0000-0000E1690000}"/>
    <cellStyle name="Note 2 13 2 8" xfId="13654" xr:uid="{00000000-0005-0000-0000-0000E2690000}"/>
    <cellStyle name="Note 2 13 2 8 2" xfId="34017" xr:uid="{00000000-0005-0000-0000-0000E3690000}"/>
    <cellStyle name="Note 2 13 2 9" xfId="34010" xr:uid="{00000000-0005-0000-0000-0000E4690000}"/>
    <cellStyle name="Note 2 13 3" xfId="13655" xr:uid="{00000000-0005-0000-0000-0000E5690000}"/>
    <cellStyle name="Note 2 13 3 2" xfId="13656" xr:uid="{00000000-0005-0000-0000-0000E6690000}"/>
    <cellStyle name="Note 2 13 3 2 2" xfId="34019" xr:uid="{00000000-0005-0000-0000-0000E7690000}"/>
    <cellStyle name="Note 2 13 3 3" xfId="13657" xr:uid="{00000000-0005-0000-0000-0000E8690000}"/>
    <cellStyle name="Note 2 13 3 3 2" xfId="34020" xr:uid="{00000000-0005-0000-0000-0000E9690000}"/>
    <cellStyle name="Note 2 13 3 4" xfId="13658" xr:uid="{00000000-0005-0000-0000-0000EA690000}"/>
    <cellStyle name="Note 2 13 3 4 2" xfId="34021" xr:uid="{00000000-0005-0000-0000-0000EB690000}"/>
    <cellStyle name="Note 2 13 3 5" xfId="13659" xr:uid="{00000000-0005-0000-0000-0000EC690000}"/>
    <cellStyle name="Note 2 13 3 5 2" xfId="34022" xr:uid="{00000000-0005-0000-0000-0000ED690000}"/>
    <cellStyle name="Note 2 13 3 6" xfId="13660" xr:uid="{00000000-0005-0000-0000-0000EE690000}"/>
    <cellStyle name="Note 2 13 3 6 2" xfId="34023" xr:uid="{00000000-0005-0000-0000-0000EF690000}"/>
    <cellStyle name="Note 2 13 3 7" xfId="13661" xr:uid="{00000000-0005-0000-0000-0000F0690000}"/>
    <cellStyle name="Note 2 13 3 7 2" xfId="34024" xr:uid="{00000000-0005-0000-0000-0000F1690000}"/>
    <cellStyle name="Note 2 13 3 8" xfId="34018" xr:uid="{00000000-0005-0000-0000-0000F2690000}"/>
    <cellStyle name="Note 2 13 4" xfId="13662" xr:uid="{00000000-0005-0000-0000-0000F3690000}"/>
    <cellStyle name="Note 2 13 4 2" xfId="13663" xr:uid="{00000000-0005-0000-0000-0000F4690000}"/>
    <cellStyle name="Note 2 13 4 2 2" xfId="34026" xr:uid="{00000000-0005-0000-0000-0000F5690000}"/>
    <cellStyle name="Note 2 13 4 3" xfId="34025" xr:uid="{00000000-0005-0000-0000-0000F6690000}"/>
    <cellStyle name="Note 2 13 5" xfId="13664" xr:uid="{00000000-0005-0000-0000-0000F7690000}"/>
    <cellStyle name="Note 2 13 5 2" xfId="34027" xr:uid="{00000000-0005-0000-0000-0000F8690000}"/>
    <cellStyle name="Note 2 13 6" xfId="13665" xr:uid="{00000000-0005-0000-0000-0000F9690000}"/>
    <cellStyle name="Note 2 13 6 2" xfId="34028" xr:uid="{00000000-0005-0000-0000-0000FA690000}"/>
    <cellStyle name="Note 2 13 7" xfId="13666" xr:uid="{00000000-0005-0000-0000-0000FB690000}"/>
    <cellStyle name="Note 2 13 7 2" xfId="34029" xr:uid="{00000000-0005-0000-0000-0000FC690000}"/>
    <cellStyle name="Note 2 13 8" xfId="13667" xr:uid="{00000000-0005-0000-0000-0000FD690000}"/>
    <cellStyle name="Note 2 13 8 2" xfId="34030" xr:uid="{00000000-0005-0000-0000-0000FE690000}"/>
    <cellStyle name="Note 2 13 9" xfId="13668" xr:uid="{00000000-0005-0000-0000-0000FF690000}"/>
    <cellStyle name="Note 2 13 9 2" xfId="34031" xr:uid="{00000000-0005-0000-0000-0000006A0000}"/>
    <cellStyle name="Note 2 14" xfId="13669" xr:uid="{00000000-0005-0000-0000-0000016A0000}"/>
    <cellStyle name="Note 2 14 10" xfId="13670" xr:uid="{00000000-0005-0000-0000-0000026A0000}"/>
    <cellStyle name="Note 2 14 10 2" xfId="34033" xr:uid="{00000000-0005-0000-0000-0000036A0000}"/>
    <cellStyle name="Note 2 14 11" xfId="13671" xr:uid="{00000000-0005-0000-0000-0000046A0000}"/>
    <cellStyle name="Note 2 14 11 2" xfId="34034" xr:uid="{00000000-0005-0000-0000-0000056A0000}"/>
    <cellStyle name="Note 2 14 12" xfId="34032" xr:uid="{00000000-0005-0000-0000-0000066A0000}"/>
    <cellStyle name="Note 2 14 2" xfId="13672" xr:uid="{00000000-0005-0000-0000-0000076A0000}"/>
    <cellStyle name="Note 2 14 2 2" xfId="13673" xr:uid="{00000000-0005-0000-0000-0000086A0000}"/>
    <cellStyle name="Note 2 14 2 2 2" xfId="34036" xr:uid="{00000000-0005-0000-0000-0000096A0000}"/>
    <cellStyle name="Note 2 14 2 3" xfId="13674" xr:uid="{00000000-0005-0000-0000-00000A6A0000}"/>
    <cellStyle name="Note 2 14 2 3 2" xfId="34037" xr:uid="{00000000-0005-0000-0000-00000B6A0000}"/>
    <cellStyle name="Note 2 14 2 4" xfId="13675" xr:uid="{00000000-0005-0000-0000-00000C6A0000}"/>
    <cellStyle name="Note 2 14 2 4 2" xfId="34038" xr:uid="{00000000-0005-0000-0000-00000D6A0000}"/>
    <cellStyle name="Note 2 14 2 5" xfId="13676" xr:uid="{00000000-0005-0000-0000-00000E6A0000}"/>
    <cellStyle name="Note 2 14 2 5 2" xfId="34039" xr:uid="{00000000-0005-0000-0000-00000F6A0000}"/>
    <cellStyle name="Note 2 14 2 6" xfId="13677" xr:uid="{00000000-0005-0000-0000-0000106A0000}"/>
    <cellStyle name="Note 2 14 2 6 2" xfId="34040" xr:uid="{00000000-0005-0000-0000-0000116A0000}"/>
    <cellStyle name="Note 2 14 2 7" xfId="13678" xr:uid="{00000000-0005-0000-0000-0000126A0000}"/>
    <cellStyle name="Note 2 14 2 7 2" xfId="34041" xr:uid="{00000000-0005-0000-0000-0000136A0000}"/>
    <cellStyle name="Note 2 14 2 8" xfId="13679" xr:uid="{00000000-0005-0000-0000-0000146A0000}"/>
    <cellStyle name="Note 2 14 2 8 2" xfId="34042" xr:uid="{00000000-0005-0000-0000-0000156A0000}"/>
    <cellStyle name="Note 2 14 2 9" xfId="34035" xr:uid="{00000000-0005-0000-0000-0000166A0000}"/>
    <cellStyle name="Note 2 14 3" xfId="13680" xr:uid="{00000000-0005-0000-0000-0000176A0000}"/>
    <cellStyle name="Note 2 14 3 2" xfId="13681" xr:uid="{00000000-0005-0000-0000-0000186A0000}"/>
    <cellStyle name="Note 2 14 3 2 2" xfId="34044" xr:uid="{00000000-0005-0000-0000-0000196A0000}"/>
    <cellStyle name="Note 2 14 3 3" xfId="13682" xr:uid="{00000000-0005-0000-0000-00001A6A0000}"/>
    <cellStyle name="Note 2 14 3 3 2" xfId="34045" xr:uid="{00000000-0005-0000-0000-00001B6A0000}"/>
    <cellStyle name="Note 2 14 3 4" xfId="13683" xr:uid="{00000000-0005-0000-0000-00001C6A0000}"/>
    <cellStyle name="Note 2 14 3 4 2" xfId="34046" xr:uid="{00000000-0005-0000-0000-00001D6A0000}"/>
    <cellStyle name="Note 2 14 3 5" xfId="13684" xr:uid="{00000000-0005-0000-0000-00001E6A0000}"/>
    <cellStyle name="Note 2 14 3 5 2" xfId="34047" xr:uid="{00000000-0005-0000-0000-00001F6A0000}"/>
    <cellStyle name="Note 2 14 3 6" xfId="13685" xr:uid="{00000000-0005-0000-0000-0000206A0000}"/>
    <cellStyle name="Note 2 14 3 6 2" xfId="34048" xr:uid="{00000000-0005-0000-0000-0000216A0000}"/>
    <cellStyle name="Note 2 14 3 7" xfId="13686" xr:uid="{00000000-0005-0000-0000-0000226A0000}"/>
    <cellStyle name="Note 2 14 3 7 2" xfId="34049" xr:uid="{00000000-0005-0000-0000-0000236A0000}"/>
    <cellStyle name="Note 2 14 3 8" xfId="34043" xr:uid="{00000000-0005-0000-0000-0000246A0000}"/>
    <cellStyle name="Note 2 14 4" xfId="13687" xr:uid="{00000000-0005-0000-0000-0000256A0000}"/>
    <cellStyle name="Note 2 14 4 2" xfId="13688" xr:uid="{00000000-0005-0000-0000-0000266A0000}"/>
    <cellStyle name="Note 2 14 4 2 2" xfId="34051" xr:uid="{00000000-0005-0000-0000-0000276A0000}"/>
    <cellStyle name="Note 2 14 4 3" xfId="34050" xr:uid="{00000000-0005-0000-0000-0000286A0000}"/>
    <cellStyle name="Note 2 14 5" xfId="13689" xr:uid="{00000000-0005-0000-0000-0000296A0000}"/>
    <cellStyle name="Note 2 14 5 2" xfId="34052" xr:uid="{00000000-0005-0000-0000-00002A6A0000}"/>
    <cellStyle name="Note 2 14 6" xfId="13690" xr:uid="{00000000-0005-0000-0000-00002B6A0000}"/>
    <cellStyle name="Note 2 14 6 2" xfId="34053" xr:uid="{00000000-0005-0000-0000-00002C6A0000}"/>
    <cellStyle name="Note 2 14 7" xfId="13691" xr:uid="{00000000-0005-0000-0000-00002D6A0000}"/>
    <cellStyle name="Note 2 14 7 2" xfId="34054" xr:uid="{00000000-0005-0000-0000-00002E6A0000}"/>
    <cellStyle name="Note 2 14 8" xfId="13692" xr:uid="{00000000-0005-0000-0000-00002F6A0000}"/>
    <cellStyle name="Note 2 14 8 2" xfId="34055" xr:uid="{00000000-0005-0000-0000-0000306A0000}"/>
    <cellStyle name="Note 2 14 9" xfId="13693" xr:uid="{00000000-0005-0000-0000-0000316A0000}"/>
    <cellStyle name="Note 2 14 9 2" xfId="34056" xr:uid="{00000000-0005-0000-0000-0000326A0000}"/>
    <cellStyle name="Note 2 15" xfId="13694" xr:uid="{00000000-0005-0000-0000-0000336A0000}"/>
    <cellStyle name="Note 2 15 10" xfId="13695" xr:uid="{00000000-0005-0000-0000-0000346A0000}"/>
    <cellStyle name="Note 2 15 10 2" xfId="34058" xr:uid="{00000000-0005-0000-0000-0000356A0000}"/>
    <cellStyle name="Note 2 15 11" xfId="13696" xr:uid="{00000000-0005-0000-0000-0000366A0000}"/>
    <cellStyle name="Note 2 15 11 2" xfId="34059" xr:uid="{00000000-0005-0000-0000-0000376A0000}"/>
    <cellStyle name="Note 2 15 12" xfId="34057" xr:uid="{00000000-0005-0000-0000-0000386A0000}"/>
    <cellStyle name="Note 2 15 2" xfId="13697" xr:uid="{00000000-0005-0000-0000-0000396A0000}"/>
    <cellStyle name="Note 2 15 2 2" xfId="13698" xr:uid="{00000000-0005-0000-0000-00003A6A0000}"/>
    <cellStyle name="Note 2 15 2 2 2" xfId="34061" xr:uid="{00000000-0005-0000-0000-00003B6A0000}"/>
    <cellStyle name="Note 2 15 2 3" xfId="13699" xr:uid="{00000000-0005-0000-0000-00003C6A0000}"/>
    <cellStyle name="Note 2 15 2 3 2" xfId="34062" xr:uid="{00000000-0005-0000-0000-00003D6A0000}"/>
    <cellStyle name="Note 2 15 2 4" xfId="13700" xr:uid="{00000000-0005-0000-0000-00003E6A0000}"/>
    <cellStyle name="Note 2 15 2 4 2" xfId="34063" xr:uid="{00000000-0005-0000-0000-00003F6A0000}"/>
    <cellStyle name="Note 2 15 2 5" xfId="13701" xr:uid="{00000000-0005-0000-0000-0000406A0000}"/>
    <cellStyle name="Note 2 15 2 5 2" xfId="34064" xr:uid="{00000000-0005-0000-0000-0000416A0000}"/>
    <cellStyle name="Note 2 15 2 6" xfId="13702" xr:uid="{00000000-0005-0000-0000-0000426A0000}"/>
    <cellStyle name="Note 2 15 2 6 2" xfId="34065" xr:uid="{00000000-0005-0000-0000-0000436A0000}"/>
    <cellStyle name="Note 2 15 2 7" xfId="13703" xr:uid="{00000000-0005-0000-0000-0000446A0000}"/>
    <cellStyle name="Note 2 15 2 7 2" xfId="34066" xr:uid="{00000000-0005-0000-0000-0000456A0000}"/>
    <cellStyle name="Note 2 15 2 8" xfId="13704" xr:uid="{00000000-0005-0000-0000-0000466A0000}"/>
    <cellStyle name="Note 2 15 2 8 2" xfId="34067" xr:uid="{00000000-0005-0000-0000-0000476A0000}"/>
    <cellStyle name="Note 2 15 2 9" xfId="34060" xr:uid="{00000000-0005-0000-0000-0000486A0000}"/>
    <cellStyle name="Note 2 15 3" xfId="13705" xr:uid="{00000000-0005-0000-0000-0000496A0000}"/>
    <cellStyle name="Note 2 15 3 2" xfId="13706" xr:uid="{00000000-0005-0000-0000-00004A6A0000}"/>
    <cellStyle name="Note 2 15 3 2 2" xfId="34069" xr:uid="{00000000-0005-0000-0000-00004B6A0000}"/>
    <cellStyle name="Note 2 15 3 3" xfId="13707" xr:uid="{00000000-0005-0000-0000-00004C6A0000}"/>
    <cellStyle name="Note 2 15 3 3 2" xfId="34070" xr:uid="{00000000-0005-0000-0000-00004D6A0000}"/>
    <cellStyle name="Note 2 15 3 4" xfId="13708" xr:uid="{00000000-0005-0000-0000-00004E6A0000}"/>
    <cellStyle name="Note 2 15 3 4 2" xfId="34071" xr:uid="{00000000-0005-0000-0000-00004F6A0000}"/>
    <cellStyle name="Note 2 15 3 5" xfId="13709" xr:uid="{00000000-0005-0000-0000-0000506A0000}"/>
    <cellStyle name="Note 2 15 3 5 2" xfId="34072" xr:uid="{00000000-0005-0000-0000-0000516A0000}"/>
    <cellStyle name="Note 2 15 3 6" xfId="13710" xr:uid="{00000000-0005-0000-0000-0000526A0000}"/>
    <cellStyle name="Note 2 15 3 6 2" xfId="34073" xr:uid="{00000000-0005-0000-0000-0000536A0000}"/>
    <cellStyle name="Note 2 15 3 7" xfId="13711" xr:uid="{00000000-0005-0000-0000-0000546A0000}"/>
    <cellStyle name="Note 2 15 3 7 2" xfId="34074" xr:uid="{00000000-0005-0000-0000-0000556A0000}"/>
    <cellStyle name="Note 2 15 3 8" xfId="34068" xr:uid="{00000000-0005-0000-0000-0000566A0000}"/>
    <cellStyle name="Note 2 15 4" xfId="13712" xr:uid="{00000000-0005-0000-0000-0000576A0000}"/>
    <cellStyle name="Note 2 15 4 2" xfId="13713" xr:uid="{00000000-0005-0000-0000-0000586A0000}"/>
    <cellStyle name="Note 2 15 4 2 2" xfId="34076" xr:uid="{00000000-0005-0000-0000-0000596A0000}"/>
    <cellStyle name="Note 2 15 4 3" xfId="34075" xr:uid="{00000000-0005-0000-0000-00005A6A0000}"/>
    <cellStyle name="Note 2 15 5" xfId="13714" xr:uid="{00000000-0005-0000-0000-00005B6A0000}"/>
    <cellStyle name="Note 2 15 5 2" xfId="34077" xr:uid="{00000000-0005-0000-0000-00005C6A0000}"/>
    <cellStyle name="Note 2 15 6" xfId="13715" xr:uid="{00000000-0005-0000-0000-00005D6A0000}"/>
    <cellStyle name="Note 2 15 6 2" xfId="34078" xr:uid="{00000000-0005-0000-0000-00005E6A0000}"/>
    <cellStyle name="Note 2 15 7" xfId="13716" xr:uid="{00000000-0005-0000-0000-00005F6A0000}"/>
    <cellStyle name="Note 2 15 7 2" xfId="34079" xr:uid="{00000000-0005-0000-0000-0000606A0000}"/>
    <cellStyle name="Note 2 15 8" xfId="13717" xr:uid="{00000000-0005-0000-0000-0000616A0000}"/>
    <cellStyle name="Note 2 15 8 2" xfId="34080" xr:uid="{00000000-0005-0000-0000-0000626A0000}"/>
    <cellStyle name="Note 2 15 9" xfId="13718" xr:uid="{00000000-0005-0000-0000-0000636A0000}"/>
    <cellStyle name="Note 2 15 9 2" xfId="34081" xr:uid="{00000000-0005-0000-0000-0000646A0000}"/>
    <cellStyle name="Note 2 16" xfId="13719" xr:uid="{00000000-0005-0000-0000-0000656A0000}"/>
    <cellStyle name="Note 2 16 2" xfId="13720" xr:uid="{00000000-0005-0000-0000-0000666A0000}"/>
    <cellStyle name="Note 2 16 2 2" xfId="34083" xr:uid="{00000000-0005-0000-0000-0000676A0000}"/>
    <cellStyle name="Note 2 16 3" xfId="13721" xr:uid="{00000000-0005-0000-0000-0000686A0000}"/>
    <cellStyle name="Note 2 16 3 2" xfId="34084" xr:uid="{00000000-0005-0000-0000-0000696A0000}"/>
    <cellStyle name="Note 2 16 4" xfId="13722" xr:uid="{00000000-0005-0000-0000-00006A6A0000}"/>
    <cellStyle name="Note 2 16 4 2" xfId="34085" xr:uid="{00000000-0005-0000-0000-00006B6A0000}"/>
    <cellStyle name="Note 2 16 5" xfId="13723" xr:uid="{00000000-0005-0000-0000-00006C6A0000}"/>
    <cellStyle name="Note 2 16 5 2" xfId="34086" xr:uid="{00000000-0005-0000-0000-00006D6A0000}"/>
    <cellStyle name="Note 2 16 6" xfId="13724" xr:uid="{00000000-0005-0000-0000-00006E6A0000}"/>
    <cellStyle name="Note 2 16 6 2" xfId="34087" xr:uid="{00000000-0005-0000-0000-00006F6A0000}"/>
    <cellStyle name="Note 2 16 7" xfId="13725" xr:uid="{00000000-0005-0000-0000-0000706A0000}"/>
    <cellStyle name="Note 2 16 7 2" xfId="34088" xr:uid="{00000000-0005-0000-0000-0000716A0000}"/>
    <cellStyle name="Note 2 16 8" xfId="13726" xr:uid="{00000000-0005-0000-0000-0000726A0000}"/>
    <cellStyle name="Note 2 16 8 2" xfId="34089" xr:uid="{00000000-0005-0000-0000-0000736A0000}"/>
    <cellStyle name="Note 2 16 9" xfId="34082" xr:uid="{00000000-0005-0000-0000-0000746A0000}"/>
    <cellStyle name="Note 2 17" xfId="13727" xr:uid="{00000000-0005-0000-0000-0000756A0000}"/>
    <cellStyle name="Note 2 17 2" xfId="13728" xr:uid="{00000000-0005-0000-0000-0000766A0000}"/>
    <cellStyle name="Note 2 17 2 2" xfId="34091" xr:uid="{00000000-0005-0000-0000-0000776A0000}"/>
    <cellStyle name="Note 2 17 3" xfId="13729" xr:uid="{00000000-0005-0000-0000-0000786A0000}"/>
    <cellStyle name="Note 2 17 3 2" xfId="34092" xr:uid="{00000000-0005-0000-0000-0000796A0000}"/>
    <cellStyle name="Note 2 17 4" xfId="13730" xr:uid="{00000000-0005-0000-0000-00007A6A0000}"/>
    <cellStyle name="Note 2 17 4 2" xfId="34093" xr:uid="{00000000-0005-0000-0000-00007B6A0000}"/>
    <cellStyle name="Note 2 17 5" xfId="13731" xr:uid="{00000000-0005-0000-0000-00007C6A0000}"/>
    <cellStyle name="Note 2 17 5 2" xfId="34094" xr:uid="{00000000-0005-0000-0000-00007D6A0000}"/>
    <cellStyle name="Note 2 17 6" xfId="13732" xr:uid="{00000000-0005-0000-0000-00007E6A0000}"/>
    <cellStyle name="Note 2 17 6 2" xfId="34095" xr:uid="{00000000-0005-0000-0000-00007F6A0000}"/>
    <cellStyle name="Note 2 17 7" xfId="13733" xr:uid="{00000000-0005-0000-0000-0000806A0000}"/>
    <cellStyle name="Note 2 17 7 2" xfId="34096" xr:uid="{00000000-0005-0000-0000-0000816A0000}"/>
    <cellStyle name="Note 2 17 8" xfId="34090" xr:uid="{00000000-0005-0000-0000-0000826A0000}"/>
    <cellStyle name="Note 2 18" xfId="13734" xr:uid="{00000000-0005-0000-0000-0000836A0000}"/>
    <cellStyle name="Note 2 18 2" xfId="13735" xr:uid="{00000000-0005-0000-0000-0000846A0000}"/>
    <cellStyle name="Note 2 18 2 2" xfId="34098" xr:uid="{00000000-0005-0000-0000-0000856A0000}"/>
    <cellStyle name="Note 2 18 3" xfId="34097" xr:uid="{00000000-0005-0000-0000-0000866A0000}"/>
    <cellStyle name="Note 2 19" xfId="13736" xr:uid="{00000000-0005-0000-0000-0000876A0000}"/>
    <cellStyle name="Note 2 19 2" xfId="34099" xr:uid="{00000000-0005-0000-0000-0000886A0000}"/>
    <cellStyle name="Note 2 2" xfId="13737" xr:uid="{00000000-0005-0000-0000-0000896A0000}"/>
    <cellStyle name="Note 2 2 10" xfId="13738" xr:uid="{00000000-0005-0000-0000-00008A6A0000}"/>
    <cellStyle name="Note 2 2 10 2" xfId="34101" xr:uid="{00000000-0005-0000-0000-00008B6A0000}"/>
    <cellStyle name="Note 2 2 11" xfId="13739" xr:uid="{00000000-0005-0000-0000-00008C6A0000}"/>
    <cellStyle name="Note 2 2 11 2" xfId="34102" xr:uid="{00000000-0005-0000-0000-00008D6A0000}"/>
    <cellStyle name="Note 2 2 12" xfId="13740" xr:uid="{00000000-0005-0000-0000-00008E6A0000}"/>
    <cellStyle name="Note 2 2 12 2" xfId="34103" xr:uid="{00000000-0005-0000-0000-00008F6A0000}"/>
    <cellStyle name="Note 2 2 13" xfId="13741" xr:uid="{00000000-0005-0000-0000-0000906A0000}"/>
    <cellStyle name="Note 2 2 13 2" xfId="34104" xr:uid="{00000000-0005-0000-0000-0000916A0000}"/>
    <cellStyle name="Note 2 2 14" xfId="13742" xr:uid="{00000000-0005-0000-0000-0000926A0000}"/>
    <cellStyle name="Note 2 2 14 2" xfId="34105" xr:uid="{00000000-0005-0000-0000-0000936A0000}"/>
    <cellStyle name="Note 2 2 15" xfId="34100" xr:uid="{00000000-0005-0000-0000-0000946A0000}"/>
    <cellStyle name="Note 2 2 2" xfId="13743" xr:uid="{00000000-0005-0000-0000-0000956A0000}"/>
    <cellStyle name="Note 2 2 2 10" xfId="13744" xr:uid="{00000000-0005-0000-0000-0000966A0000}"/>
    <cellStyle name="Note 2 2 2 10 2" xfId="34107" xr:uid="{00000000-0005-0000-0000-0000976A0000}"/>
    <cellStyle name="Note 2 2 2 11" xfId="13745" xr:uid="{00000000-0005-0000-0000-0000986A0000}"/>
    <cellStyle name="Note 2 2 2 11 2" xfId="34108" xr:uid="{00000000-0005-0000-0000-0000996A0000}"/>
    <cellStyle name="Note 2 2 2 12" xfId="34106" xr:uid="{00000000-0005-0000-0000-00009A6A0000}"/>
    <cellStyle name="Note 2 2 2 2" xfId="13746" xr:uid="{00000000-0005-0000-0000-00009B6A0000}"/>
    <cellStyle name="Note 2 2 2 2 2" xfId="13747" xr:uid="{00000000-0005-0000-0000-00009C6A0000}"/>
    <cellStyle name="Note 2 2 2 2 2 2" xfId="34110" xr:uid="{00000000-0005-0000-0000-00009D6A0000}"/>
    <cellStyle name="Note 2 2 2 2 3" xfId="13748" xr:uid="{00000000-0005-0000-0000-00009E6A0000}"/>
    <cellStyle name="Note 2 2 2 2 3 2" xfId="34111" xr:uid="{00000000-0005-0000-0000-00009F6A0000}"/>
    <cellStyle name="Note 2 2 2 2 4" xfId="13749" xr:uid="{00000000-0005-0000-0000-0000A06A0000}"/>
    <cellStyle name="Note 2 2 2 2 4 2" xfId="34112" xr:uid="{00000000-0005-0000-0000-0000A16A0000}"/>
    <cellStyle name="Note 2 2 2 2 5" xfId="13750" xr:uid="{00000000-0005-0000-0000-0000A26A0000}"/>
    <cellStyle name="Note 2 2 2 2 5 2" xfId="34113" xr:uid="{00000000-0005-0000-0000-0000A36A0000}"/>
    <cellStyle name="Note 2 2 2 2 6" xfId="13751" xr:uid="{00000000-0005-0000-0000-0000A46A0000}"/>
    <cellStyle name="Note 2 2 2 2 6 2" xfId="34114" xr:uid="{00000000-0005-0000-0000-0000A56A0000}"/>
    <cellStyle name="Note 2 2 2 2 7" xfId="13752" xr:uid="{00000000-0005-0000-0000-0000A66A0000}"/>
    <cellStyle name="Note 2 2 2 2 7 2" xfId="34115" xr:uid="{00000000-0005-0000-0000-0000A76A0000}"/>
    <cellStyle name="Note 2 2 2 2 8" xfId="13753" xr:uid="{00000000-0005-0000-0000-0000A86A0000}"/>
    <cellStyle name="Note 2 2 2 2 8 2" xfId="34116" xr:uid="{00000000-0005-0000-0000-0000A96A0000}"/>
    <cellStyle name="Note 2 2 2 2 9" xfId="34109" xr:uid="{00000000-0005-0000-0000-0000AA6A0000}"/>
    <cellStyle name="Note 2 2 2 3" xfId="13754" xr:uid="{00000000-0005-0000-0000-0000AB6A0000}"/>
    <cellStyle name="Note 2 2 2 3 2" xfId="13755" xr:uid="{00000000-0005-0000-0000-0000AC6A0000}"/>
    <cellStyle name="Note 2 2 2 3 2 2" xfId="34118" xr:uid="{00000000-0005-0000-0000-0000AD6A0000}"/>
    <cellStyle name="Note 2 2 2 3 3" xfId="13756" xr:uid="{00000000-0005-0000-0000-0000AE6A0000}"/>
    <cellStyle name="Note 2 2 2 3 3 2" xfId="34119" xr:uid="{00000000-0005-0000-0000-0000AF6A0000}"/>
    <cellStyle name="Note 2 2 2 3 4" xfId="13757" xr:uid="{00000000-0005-0000-0000-0000B06A0000}"/>
    <cellStyle name="Note 2 2 2 3 4 2" xfId="34120" xr:uid="{00000000-0005-0000-0000-0000B16A0000}"/>
    <cellStyle name="Note 2 2 2 3 5" xfId="13758" xr:uid="{00000000-0005-0000-0000-0000B26A0000}"/>
    <cellStyle name="Note 2 2 2 3 5 2" xfId="34121" xr:uid="{00000000-0005-0000-0000-0000B36A0000}"/>
    <cellStyle name="Note 2 2 2 3 6" xfId="13759" xr:uid="{00000000-0005-0000-0000-0000B46A0000}"/>
    <cellStyle name="Note 2 2 2 3 6 2" xfId="34122" xr:uid="{00000000-0005-0000-0000-0000B56A0000}"/>
    <cellStyle name="Note 2 2 2 3 7" xfId="13760" xr:uid="{00000000-0005-0000-0000-0000B66A0000}"/>
    <cellStyle name="Note 2 2 2 3 7 2" xfId="34123" xr:uid="{00000000-0005-0000-0000-0000B76A0000}"/>
    <cellStyle name="Note 2 2 2 3 8" xfId="34117" xr:uid="{00000000-0005-0000-0000-0000B86A0000}"/>
    <cellStyle name="Note 2 2 2 4" xfId="13761" xr:uid="{00000000-0005-0000-0000-0000B96A0000}"/>
    <cellStyle name="Note 2 2 2 4 2" xfId="13762" xr:uid="{00000000-0005-0000-0000-0000BA6A0000}"/>
    <cellStyle name="Note 2 2 2 4 2 2" xfId="34125" xr:uid="{00000000-0005-0000-0000-0000BB6A0000}"/>
    <cellStyle name="Note 2 2 2 4 3" xfId="34124" xr:uid="{00000000-0005-0000-0000-0000BC6A0000}"/>
    <cellStyle name="Note 2 2 2 5" xfId="13763" xr:uid="{00000000-0005-0000-0000-0000BD6A0000}"/>
    <cellStyle name="Note 2 2 2 5 2" xfId="34126" xr:uid="{00000000-0005-0000-0000-0000BE6A0000}"/>
    <cellStyle name="Note 2 2 2 6" xfId="13764" xr:uid="{00000000-0005-0000-0000-0000BF6A0000}"/>
    <cellStyle name="Note 2 2 2 6 2" xfId="34127" xr:uid="{00000000-0005-0000-0000-0000C06A0000}"/>
    <cellStyle name="Note 2 2 2 7" xfId="13765" xr:uid="{00000000-0005-0000-0000-0000C16A0000}"/>
    <cellStyle name="Note 2 2 2 7 2" xfId="34128" xr:uid="{00000000-0005-0000-0000-0000C26A0000}"/>
    <cellStyle name="Note 2 2 2 8" xfId="13766" xr:uid="{00000000-0005-0000-0000-0000C36A0000}"/>
    <cellStyle name="Note 2 2 2 8 2" xfId="34129" xr:uid="{00000000-0005-0000-0000-0000C46A0000}"/>
    <cellStyle name="Note 2 2 2 9" xfId="13767" xr:uid="{00000000-0005-0000-0000-0000C56A0000}"/>
    <cellStyle name="Note 2 2 2 9 2" xfId="34130" xr:uid="{00000000-0005-0000-0000-0000C66A0000}"/>
    <cellStyle name="Note 2 2 3" xfId="13768" xr:uid="{00000000-0005-0000-0000-0000C76A0000}"/>
    <cellStyle name="Note 2 2 3 10" xfId="13769" xr:uid="{00000000-0005-0000-0000-0000C86A0000}"/>
    <cellStyle name="Note 2 2 3 10 2" xfId="34132" xr:uid="{00000000-0005-0000-0000-0000C96A0000}"/>
    <cellStyle name="Note 2 2 3 11" xfId="13770" xr:uid="{00000000-0005-0000-0000-0000CA6A0000}"/>
    <cellStyle name="Note 2 2 3 11 2" xfId="34133" xr:uid="{00000000-0005-0000-0000-0000CB6A0000}"/>
    <cellStyle name="Note 2 2 3 12" xfId="34131" xr:uid="{00000000-0005-0000-0000-0000CC6A0000}"/>
    <cellStyle name="Note 2 2 3 2" xfId="13771" xr:uid="{00000000-0005-0000-0000-0000CD6A0000}"/>
    <cellStyle name="Note 2 2 3 2 2" xfId="13772" xr:uid="{00000000-0005-0000-0000-0000CE6A0000}"/>
    <cellStyle name="Note 2 2 3 2 2 2" xfId="34135" xr:uid="{00000000-0005-0000-0000-0000CF6A0000}"/>
    <cellStyle name="Note 2 2 3 2 3" xfId="13773" xr:uid="{00000000-0005-0000-0000-0000D06A0000}"/>
    <cellStyle name="Note 2 2 3 2 3 2" xfId="34136" xr:uid="{00000000-0005-0000-0000-0000D16A0000}"/>
    <cellStyle name="Note 2 2 3 2 4" xfId="13774" xr:uid="{00000000-0005-0000-0000-0000D26A0000}"/>
    <cellStyle name="Note 2 2 3 2 4 2" xfId="34137" xr:uid="{00000000-0005-0000-0000-0000D36A0000}"/>
    <cellStyle name="Note 2 2 3 2 5" xfId="13775" xr:uid="{00000000-0005-0000-0000-0000D46A0000}"/>
    <cellStyle name="Note 2 2 3 2 5 2" xfId="34138" xr:uid="{00000000-0005-0000-0000-0000D56A0000}"/>
    <cellStyle name="Note 2 2 3 2 6" xfId="13776" xr:uid="{00000000-0005-0000-0000-0000D66A0000}"/>
    <cellStyle name="Note 2 2 3 2 6 2" xfId="34139" xr:uid="{00000000-0005-0000-0000-0000D76A0000}"/>
    <cellStyle name="Note 2 2 3 2 7" xfId="13777" xr:uid="{00000000-0005-0000-0000-0000D86A0000}"/>
    <cellStyle name="Note 2 2 3 2 7 2" xfId="34140" xr:uid="{00000000-0005-0000-0000-0000D96A0000}"/>
    <cellStyle name="Note 2 2 3 2 8" xfId="13778" xr:uid="{00000000-0005-0000-0000-0000DA6A0000}"/>
    <cellStyle name="Note 2 2 3 2 8 2" xfId="34141" xr:uid="{00000000-0005-0000-0000-0000DB6A0000}"/>
    <cellStyle name="Note 2 2 3 2 9" xfId="34134" xr:uid="{00000000-0005-0000-0000-0000DC6A0000}"/>
    <cellStyle name="Note 2 2 3 3" xfId="13779" xr:uid="{00000000-0005-0000-0000-0000DD6A0000}"/>
    <cellStyle name="Note 2 2 3 3 2" xfId="13780" xr:uid="{00000000-0005-0000-0000-0000DE6A0000}"/>
    <cellStyle name="Note 2 2 3 3 2 2" xfId="34143" xr:uid="{00000000-0005-0000-0000-0000DF6A0000}"/>
    <cellStyle name="Note 2 2 3 3 3" xfId="13781" xr:uid="{00000000-0005-0000-0000-0000E06A0000}"/>
    <cellStyle name="Note 2 2 3 3 3 2" xfId="34144" xr:uid="{00000000-0005-0000-0000-0000E16A0000}"/>
    <cellStyle name="Note 2 2 3 3 4" xfId="13782" xr:uid="{00000000-0005-0000-0000-0000E26A0000}"/>
    <cellStyle name="Note 2 2 3 3 4 2" xfId="34145" xr:uid="{00000000-0005-0000-0000-0000E36A0000}"/>
    <cellStyle name="Note 2 2 3 3 5" xfId="13783" xr:uid="{00000000-0005-0000-0000-0000E46A0000}"/>
    <cellStyle name="Note 2 2 3 3 5 2" xfId="34146" xr:uid="{00000000-0005-0000-0000-0000E56A0000}"/>
    <cellStyle name="Note 2 2 3 3 6" xfId="13784" xr:uid="{00000000-0005-0000-0000-0000E66A0000}"/>
    <cellStyle name="Note 2 2 3 3 6 2" xfId="34147" xr:uid="{00000000-0005-0000-0000-0000E76A0000}"/>
    <cellStyle name="Note 2 2 3 3 7" xfId="13785" xr:uid="{00000000-0005-0000-0000-0000E86A0000}"/>
    <cellStyle name="Note 2 2 3 3 7 2" xfId="34148" xr:uid="{00000000-0005-0000-0000-0000E96A0000}"/>
    <cellStyle name="Note 2 2 3 3 8" xfId="34142" xr:uid="{00000000-0005-0000-0000-0000EA6A0000}"/>
    <cellStyle name="Note 2 2 3 4" xfId="13786" xr:uid="{00000000-0005-0000-0000-0000EB6A0000}"/>
    <cellStyle name="Note 2 2 3 4 2" xfId="13787" xr:uid="{00000000-0005-0000-0000-0000EC6A0000}"/>
    <cellStyle name="Note 2 2 3 4 2 2" xfId="34150" xr:uid="{00000000-0005-0000-0000-0000ED6A0000}"/>
    <cellStyle name="Note 2 2 3 4 3" xfId="34149" xr:uid="{00000000-0005-0000-0000-0000EE6A0000}"/>
    <cellStyle name="Note 2 2 3 5" xfId="13788" xr:uid="{00000000-0005-0000-0000-0000EF6A0000}"/>
    <cellStyle name="Note 2 2 3 5 2" xfId="34151" xr:uid="{00000000-0005-0000-0000-0000F06A0000}"/>
    <cellStyle name="Note 2 2 3 6" xfId="13789" xr:uid="{00000000-0005-0000-0000-0000F16A0000}"/>
    <cellStyle name="Note 2 2 3 6 2" xfId="34152" xr:uid="{00000000-0005-0000-0000-0000F26A0000}"/>
    <cellStyle name="Note 2 2 3 7" xfId="13790" xr:uid="{00000000-0005-0000-0000-0000F36A0000}"/>
    <cellStyle name="Note 2 2 3 7 2" xfId="34153" xr:uid="{00000000-0005-0000-0000-0000F46A0000}"/>
    <cellStyle name="Note 2 2 3 8" xfId="13791" xr:uid="{00000000-0005-0000-0000-0000F56A0000}"/>
    <cellStyle name="Note 2 2 3 8 2" xfId="34154" xr:uid="{00000000-0005-0000-0000-0000F66A0000}"/>
    <cellStyle name="Note 2 2 3 9" xfId="13792" xr:uid="{00000000-0005-0000-0000-0000F76A0000}"/>
    <cellStyle name="Note 2 2 3 9 2" xfId="34155" xr:uid="{00000000-0005-0000-0000-0000F86A0000}"/>
    <cellStyle name="Note 2 2 4" xfId="13793" xr:uid="{00000000-0005-0000-0000-0000F96A0000}"/>
    <cellStyle name="Note 2 2 4 10" xfId="13794" xr:uid="{00000000-0005-0000-0000-0000FA6A0000}"/>
    <cellStyle name="Note 2 2 4 10 2" xfId="34157" xr:uid="{00000000-0005-0000-0000-0000FB6A0000}"/>
    <cellStyle name="Note 2 2 4 11" xfId="13795" xr:uid="{00000000-0005-0000-0000-0000FC6A0000}"/>
    <cellStyle name="Note 2 2 4 11 2" xfId="34158" xr:uid="{00000000-0005-0000-0000-0000FD6A0000}"/>
    <cellStyle name="Note 2 2 4 12" xfId="34156" xr:uid="{00000000-0005-0000-0000-0000FE6A0000}"/>
    <cellStyle name="Note 2 2 4 2" xfId="13796" xr:uid="{00000000-0005-0000-0000-0000FF6A0000}"/>
    <cellStyle name="Note 2 2 4 2 2" xfId="13797" xr:uid="{00000000-0005-0000-0000-0000006B0000}"/>
    <cellStyle name="Note 2 2 4 2 2 2" xfId="34160" xr:uid="{00000000-0005-0000-0000-0000016B0000}"/>
    <cellStyle name="Note 2 2 4 2 3" xfId="13798" xr:uid="{00000000-0005-0000-0000-0000026B0000}"/>
    <cellStyle name="Note 2 2 4 2 3 2" xfId="34161" xr:uid="{00000000-0005-0000-0000-0000036B0000}"/>
    <cellStyle name="Note 2 2 4 2 4" xfId="13799" xr:uid="{00000000-0005-0000-0000-0000046B0000}"/>
    <cellStyle name="Note 2 2 4 2 4 2" xfId="34162" xr:uid="{00000000-0005-0000-0000-0000056B0000}"/>
    <cellStyle name="Note 2 2 4 2 5" xfId="13800" xr:uid="{00000000-0005-0000-0000-0000066B0000}"/>
    <cellStyle name="Note 2 2 4 2 5 2" xfId="34163" xr:uid="{00000000-0005-0000-0000-0000076B0000}"/>
    <cellStyle name="Note 2 2 4 2 6" xfId="13801" xr:uid="{00000000-0005-0000-0000-0000086B0000}"/>
    <cellStyle name="Note 2 2 4 2 6 2" xfId="34164" xr:uid="{00000000-0005-0000-0000-0000096B0000}"/>
    <cellStyle name="Note 2 2 4 2 7" xfId="13802" xr:uid="{00000000-0005-0000-0000-00000A6B0000}"/>
    <cellStyle name="Note 2 2 4 2 7 2" xfId="34165" xr:uid="{00000000-0005-0000-0000-00000B6B0000}"/>
    <cellStyle name="Note 2 2 4 2 8" xfId="13803" xr:uid="{00000000-0005-0000-0000-00000C6B0000}"/>
    <cellStyle name="Note 2 2 4 2 8 2" xfId="34166" xr:uid="{00000000-0005-0000-0000-00000D6B0000}"/>
    <cellStyle name="Note 2 2 4 2 9" xfId="34159" xr:uid="{00000000-0005-0000-0000-00000E6B0000}"/>
    <cellStyle name="Note 2 2 4 3" xfId="13804" xr:uid="{00000000-0005-0000-0000-00000F6B0000}"/>
    <cellStyle name="Note 2 2 4 3 2" xfId="13805" xr:uid="{00000000-0005-0000-0000-0000106B0000}"/>
    <cellStyle name="Note 2 2 4 3 2 2" xfId="34168" xr:uid="{00000000-0005-0000-0000-0000116B0000}"/>
    <cellStyle name="Note 2 2 4 3 3" xfId="13806" xr:uid="{00000000-0005-0000-0000-0000126B0000}"/>
    <cellStyle name="Note 2 2 4 3 3 2" xfId="34169" xr:uid="{00000000-0005-0000-0000-0000136B0000}"/>
    <cellStyle name="Note 2 2 4 3 4" xfId="13807" xr:uid="{00000000-0005-0000-0000-0000146B0000}"/>
    <cellStyle name="Note 2 2 4 3 4 2" xfId="34170" xr:uid="{00000000-0005-0000-0000-0000156B0000}"/>
    <cellStyle name="Note 2 2 4 3 5" xfId="13808" xr:uid="{00000000-0005-0000-0000-0000166B0000}"/>
    <cellStyle name="Note 2 2 4 3 5 2" xfId="34171" xr:uid="{00000000-0005-0000-0000-0000176B0000}"/>
    <cellStyle name="Note 2 2 4 3 6" xfId="13809" xr:uid="{00000000-0005-0000-0000-0000186B0000}"/>
    <cellStyle name="Note 2 2 4 3 6 2" xfId="34172" xr:uid="{00000000-0005-0000-0000-0000196B0000}"/>
    <cellStyle name="Note 2 2 4 3 7" xfId="13810" xr:uid="{00000000-0005-0000-0000-00001A6B0000}"/>
    <cellStyle name="Note 2 2 4 3 7 2" xfId="34173" xr:uid="{00000000-0005-0000-0000-00001B6B0000}"/>
    <cellStyle name="Note 2 2 4 3 8" xfId="34167" xr:uid="{00000000-0005-0000-0000-00001C6B0000}"/>
    <cellStyle name="Note 2 2 4 4" xfId="13811" xr:uid="{00000000-0005-0000-0000-00001D6B0000}"/>
    <cellStyle name="Note 2 2 4 4 2" xfId="13812" xr:uid="{00000000-0005-0000-0000-00001E6B0000}"/>
    <cellStyle name="Note 2 2 4 4 2 2" xfId="34175" xr:uid="{00000000-0005-0000-0000-00001F6B0000}"/>
    <cellStyle name="Note 2 2 4 4 3" xfId="34174" xr:uid="{00000000-0005-0000-0000-0000206B0000}"/>
    <cellStyle name="Note 2 2 4 5" xfId="13813" xr:uid="{00000000-0005-0000-0000-0000216B0000}"/>
    <cellStyle name="Note 2 2 4 5 2" xfId="34176" xr:uid="{00000000-0005-0000-0000-0000226B0000}"/>
    <cellStyle name="Note 2 2 4 6" xfId="13814" xr:uid="{00000000-0005-0000-0000-0000236B0000}"/>
    <cellStyle name="Note 2 2 4 6 2" xfId="34177" xr:uid="{00000000-0005-0000-0000-0000246B0000}"/>
    <cellStyle name="Note 2 2 4 7" xfId="13815" xr:uid="{00000000-0005-0000-0000-0000256B0000}"/>
    <cellStyle name="Note 2 2 4 7 2" xfId="34178" xr:uid="{00000000-0005-0000-0000-0000266B0000}"/>
    <cellStyle name="Note 2 2 4 8" xfId="13816" xr:uid="{00000000-0005-0000-0000-0000276B0000}"/>
    <cellStyle name="Note 2 2 4 8 2" xfId="34179" xr:uid="{00000000-0005-0000-0000-0000286B0000}"/>
    <cellStyle name="Note 2 2 4 9" xfId="13817" xr:uid="{00000000-0005-0000-0000-0000296B0000}"/>
    <cellStyle name="Note 2 2 4 9 2" xfId="34180" xr:uid="{00000000-0005-0000-0000-00002A6B0000}"/>
    <cellStyle name="Note 2 2 5" xfId="13818" xr:uid="{00000000-0005-0000-0000-00002B6B0000}"/>
    <cellStyle name="Note 2 2 5 2" xfId="13819" xr:uid="{00000000-0005-0000-0000-00002C6B0000}"/>
    <cellStyle name="Note 2 2 5 2 2" xfId="34182" xr:uid="{00000000-0005-0000-0000-00002D6B0000}"/>
    <cellStyle name="Note 2 2 5 3" xfId="13820" xr:uid="{00000000-0005-0000-0000-00002E6B0000}"/>
    <cellStyle name="Note 2 2 5 3 2" xfId="34183" xr:uid="{00000000-0005-0000-0000-00002F6B0000}"/>
    <cellStyle name="Note 2 2 5 4" xfId="13821" xr:uid="{00000000-0005-0000-0000-0000306B0000}"/>
    <cellStyle name="Note 2 2 5 4 2" xfId="34184" xr:uid="{00000000-0005-0000-0000-0000316B0000}"/>
    <cellStyle name="Note 2 2 5 5" xfId="13822" xr:uid="{00000000-0005-0000-0000-0000326B0000}"/>
    <cellStyle name="Note 2 2 5 5 2" xfId="34185" xr:uid="{00000000-0005-0000-0000-0000336B0000}"/>
    <cellStyle name="Note 2 2 5 6" xfId="13823" xr:uid="{00000000-0005-0000-0000-0000346B0000}"/>
    <cellStyle name="Note 2 2 5 6 2" xfId="34186" xr:uid="{00000000-0005-0000-0000-0000356B0000}"/>
    <cellStyle name="Note 2 2 5 7" xfId="13824" xr:uid="{00000000-0005-0000-0000-0000366B0000}"/>
    <cellStyle name="Note 2 2 5 7 2" xfId="34187" xr:uid="{00000000-0005-0000-0000-0000376B0000}"/>
    <cellStyle name="Note 2 2 5 8" xfId="13825" xr:uid="{00000000-0005-0000-0000-0000386B0000}"/>
    <cellStyle name="Note 2 2 5 8 2" xfId="34188" xr:uid="{00000000-0005-0000-0000-0000396B0000}"/>
    <cellStyle name="Note 2 2 5 9" xfId="34181" xr:uid="{00000000-0005-0000-0000-00003A6B0000}"/>
    <cellStyle name="Note 2 2 6" xfId="13826" xr:uid="{00000000-0005-0000-0000-00003B6B0000}"/>
    <cellStyle name="Note 2 2 6 2" xfId="13827" xr:uid="{00000000-0005-0000-0000-00003C6B0000}"/>
    <cellStyle name="Note 2 2 6 2 2" xfId="34190" xr:uid="{00000000-0005-0000-0000-00003D6B0000}"/>
    <cellStyle name="Note 2 2 6 3" xfId="13828" xr:uid="{00000000-0005-0000-0000-00003E6B0000}"/>
    <cellStyle name="Note 2 2 6 3 2" xfId="34191" xr:uid="{00000000-0005-0000-0000-00003F6B0000}"/>
    <cellStyle name="Note 2 2 6 4" xfId="13829" xr:uid="{00000000-0005-0000-0000-0000406B0000}"/>
    <cellStyle name="Note 2 2 6 4 2" xfId="34192" xr:uid="{00000000-0005-0000-0000-0000416B0000}"/>
    <cellStyle name="Note 2 2 6 5" xfId="13830" xr:uid="{00000000-0005-0000-0000-0000426B0000}"/>
    <cellStyle name="Note 2 2 6 5 2" xfId="34193" xr:uid="{00000000-0005-0000-0000-0000436B0000}"/>
    <cellStyle name="Note 2 2 6 6" xfId="13831" xr:uid="{00000000-0005-0000-0000-0000446B0000}"/>
    <cellStyle name="Note 2 2 6 6 2" xfId="34194" xr:uid="{00000000-0005-0000-0000-0000456B0000}"/>
    <cellStyle name="Note 2 2 6 7" xfId="13832" xr:uid="{00000000-0005-0000-0000-0000466B0000}"/>
    <cellStyle name="Note 2 2 6 7 2" xfId="34195" xr:uid="{00000000-0005-0000-0000-0000476B0000}"/>
    <cellStyle name="Note 2 2 6 8" xfId="34189" xr:uid="{00000000-0005-0000-0000-0000486B0000}"/>
    <cellStyle name="Note 2 2 7" xfId="13833" xr:uid="{00000000-0005-0000-0000-0000496B0000}"/>
    <cellStyle name="Note 2 2 7 2" xfId="13834" xr:uid="{00000000-0005-0000-0000-00004A6B0000}"/>
    <cellStyle name="Note 2 2 7 2 2" xfId="34197" xr:uid="{00000000-0005-0000-0000-00004B6B0000}"/>
    <cellStyle name="Note 2 2 7 3" xfId="34196" xr:uid="{00000000-0005-0000-0000-00004C6B0000}"/>
    <cellStyle name="Note 2 2 8" xfId="13835" xr:uid="{00000000-0005-0000-0000-00004D6B0000}"/>
    <cellStyle name="Note 2 2 8 2" xfId="34198" xr:uid="{00000000-0005-0000-0000-00004E6B0000}"/>
    <cellStyle name="Note 2 2 9" xfId="13836" xr:uid="{00000000-0005-0000-0000-00004F6B0000}"/>
    <cellStyle name="Note 2 2 9 2" xfId="34199" xr:uid="{00000000-0005-0000-0000-0000506B0000}"/>
    <cellStyle name="Note 2 20" xfId="13837" xr:uid="{00000000-0005-0000-0000-0000516B0000}"/>
    <cellStyle name="Note 2 20 2" xfId="34200" xr:uid="{00000000-0005-0000-0000-0000526B0000}"/>
    <cellStyle name="Note 2 21" xfId="13838" xr:uid="{00000000-0005-0000-0000-0000536B0000}"/>
    <cellStyle name="Note 2 21 2" xfId="34201" xr:uid="{00000000-0005-0000-0000-0000546B0000}"/>
    <cellStyle name="Note 2 22" xfId="13839" xr:uid="{00000000-0005-0000-0000-0000556B0000}"/>
    <cellStyle name="Note 2 22 2" xfId="34202" xr:uid="{00000000-0005-0000-0000-0000566B0000}"/>
    <cellStyle name="Note 2 23" xfId="13840" xr:uid="{00000000-0005-0000-0000-0000576B0000}"/>
    <cellStyle name="Note 2 23 2" xfId="34203" xr:uid="{00000000-0005-0000-0000-0000586B0000}"/>
    <cellStyle name="Note 2 24" xfId="13841" xr:uid="{00000000-0005-0000-0000-0000596B0000}"/>
    <cellStyle name="Note 2 24 2" xfId="34204" xr:uid="{00000000-0005-0000-0000-00005A6B0000}"/>
    <cellStyle name="Note 2 25" xfId="13842" xr:uid="{00000000-0005-0000-0000-00005B6B0000}"/>
    <cellStyle name="Note 2 25 2" xfId="34205" xr:uid="{00000000-0005-0000-0000-00005C6B0000}"/>
    <cellStyle name="Note 2 26" xfId="20580" xr:uid="{00000000-0005-0000-0000-00005D6B0000}"/>
    <cellStyle name="Note 2 3" xfId="13843" xr:uid="{00000000-0005-0000-0000-00005E6B0000}"/>
    <cellStyle name="Note 2 3 10" xfId="13844" xr:uid="{00000000-0005-0000-0000-00005F6B0000}"/>
    <cellStyle name="Note 2 3 10 2" xfId="34207" xr:uid="{00000000-0005-0000-0000-0000606B0000}"/>
    <cellStyle name="Note 2 3 11" xfId="13845" xr:uid="{00000000-0005-0000-0000-0000616B0000}"/>
    <cellStyle name="Note 2 3 11 2" xfId="34208" xr:uid="{00000000-0005-0000-0000-0000626B0000}"/>
    <cellStyle name="Note 2 3 12" xfId="34206" xr:uid="{00000000-0005-0000-0000-0000636B0000}"/>
    <cellStyle name="Note 2 3 2" xfId="13846" xr:uid="{00000000-0005-0000-0000-0000646B0000}"/>
    <cellStyle name="Note 2 3 2 2" xfId="13847" xr:uid="{00000000-0005-0000-0000-0000656B0000}"/>
    <cellStyle name="Note 2 3 2 2 2" xfId="34210" xr:uid="{00000000-0005-0000-0000-0000666B0000}"/>
    <cellStyle name="Note 2 3 2 3" xfId="13848" xr:uid="{00000000-0005-0000-0000-0000676B0000}"/>
    <cellStyle name="Note 2 3 2 3 2" xfId="34211" xr:uid="{00000000-0005-0000-0000-0000686B0000}"/>
    <cellStyle name="Note 2 3 2 4" xfId="13849" xr:uid="{00000000-0005-0000-0000-0000696B0000}"/>
    <cellStyle name="Note 2 3 2 4 2" xfId="34212" xr:uid="{00000000-0005-0000-0000-00006A6B0000}"/>
    <cellStyle name="Note 2 3 2 5" xfId="13850" xr:uid="{00000000-0005-0000-0000-00006B6B0000}"/>
    <cellStyle name="Note 2 3 2 5 2" xfId="34213" xr:uid="{00000000-0005-0000-0000-00006C6B0000}"/>
    <cellStyle name="Note 2 3 2 6" xfId="13851" xr:uid="{00000000-0005-0000-0000-00006D6B0000}"/>
    <cellStyle name="Note 2 3 2 6 2" xfId="34214" xr:uid="{00000000-0005-0000-0000-00006E6B0000}"/>
    <cellStyle name="Note 2 3 2 7" xfId="13852" xr:uid="{00000000-0005-0000-0000-00006F6B0000}"/>
    <cellStyle name="Note 2 3 2 7 2" xfId="34215" xr:uid="{00000000-0005-0000-0000-0000706B0000}"/>
    <cellStyle name="Note 2 3 2 8" xfId="13853" xr:uid="{00000000-0005-0000-0000-0000716B0000}"/>
    <cellStyle name="Note 2 3 2 8 2" xfId="34216" xr:uid="{00000000-0005-0000-0000-0000726B0000}"/>
    <cellStyle name="Note 2 3 2 9" xfId="34209" xr:uid="{00000000-0005-0000-0000-0000736B0000}"/>
    <cellStyle name="Note 2 3 3" xfId="13854" xr:uid="{00000000-0005-0000-0000-0000746B0000}"/>
    <cellStyle name="Note 2 3 3 2" xfId="13855" xr:uid="{00000000-0005-0000-0000-0000756B0000}"/>
    <cellStyle name="Note 2 3 3 2 2" xfId="34218" xr:uid="{00000000-0005-0000-0000-0000766B0000}"/>
    <cellStyle name="Note 2 3 3 3" xfId="13856" xr:uid="{00000000-0005-0000-0000-0000776B0000}"/>
    <cellStyle name="Note 2 3 3 3 2" xfId="34219" xr:uid="{00000000-0005-0000-0000-0000786B0000}"/>
    <cellStyle name="Note 2 3 3 4" xfId="13857" xr:uid="{00000000-0005-0000-0000-0000796B0000}"/>
    <cellStyle name="Note 2 3 3 4 2" xfId="34220" xr:uid="{00000000-0005-0000-0000-00007A6B0000}"/>
    <cellStyle name="Note 2 3 3 5" xfId="13858" xr:uid="{00000000-0005-0000-0000-00007B6B0000}"/>
    <cellStyle name="Note 2 3 3 5 2" xfId="34221" xr:uid="{00000000-0005-0000-0000-00007C6B0000}"/>
    <cellStyle name="Note 2 3 3 6" xfId="13859" xr:uid="{00000000-0005-0000-0000-00007D6B0000}"/>
    <cellStyle name="Note 2 3 3 6 2" xfId="34222" xr:uid="{00000000-0005-0000-0000-00007E6B0000}"/>
    <cellStyle name="Note 2 3 3 7" xfId="13860" xr:uid="{00000000-0005-0000-0000-00007F6B0000}"/>
    <cellStyle name="Note 2 3 3 7 2" xfId="34223" xr:uid="{00000000-0005-0000-0000-0000806B0000}"/>
    <cellStyle name="Note 2 3 3 8" xfId="34217" xr:uid="{00000000-0005-0000-0000-0000816B0000}"/>
    <cellStyle name="Note 2 3 4" xfId="13861" xr:uid="{00000000-0005-0000-0000-0000826B0000}"/>
    <cellStyle name="Note 2 3 4 2" xfId="13862" xr:uid="{00000000-0005-0000-0000-0000836B0000}"/>
    <cellStyle name="Note 2 3 4 2 2" xfId="34225" xr:uid="{00000000-0005-0000-0000-0000846B0000}"/>
    <cellStyle name="Note 2 3 4 3" xfId="34224" xr:uid="{00000000-0005-0000-0000-0000856B0000}"/>
    <cellStyle name="Note 2 3 5" xfId="13863" xr:uid="{00000000-0005-0000-0000-0000866B0000}"/>
    <cellStyle name="Note 2 3 5 2" xfId="34226" xr:uid="{00000000-0005-0000-0000-0000876B0000}"/>
    <cellStyle name="Note 2 3 6" xfId="13864" xr:uid="{00000000-0005-0000-0000-0000886B0000}"/>
    <cellStyle name="Note 2 3 6 2" xfId="34227" xr:uid="{00000000-0005-0000-0000-0000896B0000}"/>
    <cellStyle name="Note 2 3 7" xfId="13865" xr:uid="{00000000-0005-0000-0000-00008A6B0000}"/>
    <cellStyle name="Note 2 3 7 2" xfId="34228" xr:uid="{00000000-0005-0000-0000-00008B6B0000}"/>
    <cellStyle name="Note 2 3 8" xfId="13866" xr:uid="{00000000-0005-0000-0000-00008C6B0000}"/>
    <cellStyle name="Note 2 3 8 2" xfId="34229" xr:uid="{00000000-0005-0000-0000-00008D6B0000}"/>
    <cellStyle name="Note 2 3 9" xfId="13867" xr:uid="{00000000-0005-0000-0000-00008E6B0000}"/>
    <cellStyle name="Note 2 3 9 2" xfId="34230" xr:uid="{00000000-0005-0000-0000-00008F6B0000}"/>
    <cellStyle name="Note 2 4" xfId="13868" xr:uid="{00000000-0005-0000-0000-0000906B0000}"/>
    <cellStyle name="Note 2 4 10" xfId="13869" xr:uid="{00000000-0005-0000-0000-0000916B0000}"/>
    <cellStyle name="Note 2 4 10 2" xfId="34232" xr:uid="{00000000-0005-0000-0000-0000926B0000}"/>
    <cellStyle name="Note 2 4 11" xfId="13870" xr:uid="{00000000-0005-0000-0000-0000936B0000}"/>
    <cellStyle name="Note 2 4 11 2" xfId="34233" xr:uid="{00000000-0005-0000-0000-0000946B0000}"/>
    <cellStyle name="Note 2 4 12" xfId="34231" xr:uid="{00000000-0005-0000-0000-0000956B0000}"/>
    <cellStyle name="Note 2 4 2" xfId="13871" xr:uid="{00000000-0005-0000-0000-0000966B0000}"/>
    <cellStyle name="Note 2 4 2 2" xfId="13872" xr:uid="{00000000-0005-0000-0000-0000976B0000}"/>
    <cellStyle name="Note 2 4 2 2 2" xfId="34235" xr:uid="{00000000-0005-0000-0000-0000986B0000}"/>
    <cellStyle name="Note 2 4 2 3" xfId="13873" xr:uid="{00000000-0005-0000-0000-0000996B0000}"/>
    <cellStyle name="Note 2 4 2 3 2" xfId="34236" xr:uid="{00000000-0005-0000-0000-00009A6B0000}"/>
    <cellStyle name="Note 2 4 2 4" xfId="13874" xr:uid="{00000000-0005-0000-0000-00009B6B0000}"/>
    <cellStyle name="Note 2 4 2 4 2" xfId="34237" xr:uid="{00000000-0005-0000-0000-00009C6B0000}"/>
    <cellStyle name="Note 2 4 2 5" xfId="13875" xr:uid="{00000000-0005-0000-0000-00009D6B0000}"/>
    <cellStyle name="Note 2 4 2 5 2" xfId="34238" xr:uid="{00000000-0005-0000-0000-00009E6B0000}"/>
    <cellStyle name="Note 2 4 2 6" xfId="13876" xr:uid="{00000000-0005-0000-0000-00009F6B0000}"/>
    <cellStyle name="Note 2 4 2 6 2" xfId="34239" xr:uid="{00000000-0005-0000-0000-0000A06B0000}"/>
    <cellStyle name="Note 2 4 2 7" xfId="13877" xr:uid="{00000000-0005-0000-0000-0000A16B0000}"/>
    <cellStyle name="Note 2 4 2 7 2" xfId="34240" xr:uid="{00000000-0005-0000-0000-0000A26B0000}"/>
    <cellStyle name="Note 2 4 2 8" xfId="13878" xr:uid="{00000000-0005-0000-0000-0000A36B0000}"/>
    <cellStyle name="Note 2 4 2 8 2" xfId="34241" xr:uid="{00000000-0005-0000-0000-0000A46B0000}"/>
    <cellStyle name="Note 2 4 2 9" xfId="34234" xr:uid="{00000000-0005-0000-0000-0000A56B0000}"/>
    <cellStyle name="Note 2 4 3" xfId="13879" xr:uid="{00000000-0005-0000-0000-0000A66B0000}"/>
    <cellStyle name="Note 2 4 3 2" xfId="13880" xr:uid="{00000000-0005-0000-0000-0000A76B0000}"/>
    <cellStyle name="Note 2 4 3 2 2" xfId="34243" xr:uid="{00000000-0005-0000-0000-0000A86B0000}"/>
    <cellStyle name="Note 2 4 3 3" xfId="13881" xr:uid="{00000000-0005-0000-0000-0000A96B0000}"/>
    <cellStyle name="Note 2 4 3 3 2" xfId="34244" xr:uid="{00000000-0005-0000-0000-0000AA6B0000}"/>
    <cellStyle name="Note 2 4 3 4" xfId="13882" xr:uid="{00000000-0005-0000-0000-0000AB6B0000}"/>
    <cellStyle name="Note 2 4 3 4 2" xfId="34245" xr:uid="{00000000-0005-0000-0000-0000AC6B0000}"/>
    <cellStyle name="Note 2 4 3 5" xfId="13883" xr:uid="{00000000-0005-0000-0000-0000AD6B0000}"/>
    <cellStyle name="Note 2 4 3 5 2" xfId="34246" xr:uid="{00000000-0005-0000-0000-0000AE6B0000}"/>
    <cellStyle name="Note 2 4 3 6" xfId="13884" xr:uid="{00000000-0005-0000-0000-0000AF6B0000}"/>
    <cellStyle name="Note 2 4 3 6 2" xfId="34247" xr:uid="{00000000-0005-0000-0000-0000B06B0000}"/>
    <cellStyle name="Note 2 4 3 7" xfId="13885" xr:uid="{00000000-0005-0000-0000-0000B16B0000}"/>
    <cellStyle name="Note 2 4 3 7 2" xfId="34248" xr:uid="{00000000-0005-0000-0000-0000B26B0000}"/>
    <cellStyle name="Note 2 4 3 8" xfId="34242" xr:uid="{00000000-0005-0000-0000-0000B36B0000}"/>
    <cellStyle name="Note 2 4 4" xfId="13886" xr:uid="{00000000-0005-0000-0000-0000B46B0000}"/>
    <cellStyle name="Note 2 4 4 2" xfId="13887" xr:uid="{00000000-0005-0000-0000-0000B56B0000}"/>
    <cellStyle name="Note 2 4 4 2 2" xfId="34250" xr:uid="{00000000-0005-0000-0000-0000B66B0000}"/>
    <cellStyle name="Note 2 4 4 3" xfId="34249" xr:uid="{00000000-0005-0000-0000-0000B76B0000}"/>
    <cellStyle name="Note 2 4 5" xfId="13888" xr:uid="{00000000-0005-0000-0000-0000B86B0000}"/>
    <cellStyle name="Note 2 4 5 2" xfId="34251" xr:uid="{00000000-0005-0000-0000-0000B96B0000}"/>
    <cellStyle name="Note 2 4 6" xfId="13889" xr:uid="{00000000-0005-0000-0000-0000BA6B0000}"/>
    <cellStyle name="Note 2 4 6 2" xfId="34252" xr:uid="{00000000-0005-0000-0000-0000BB6B0000}"/>
    <cellStyle name="Note 2 4 7" xfId="13890" xr:uid="{00000000-0005-0000-0000-0000BC6B0000}"/>
    <cellStyle name="Note 2 4 7 2" xfId="34253" xr:uid="{00000000-0005-0000-0000-0000BD6B0000}"/>
    <cellStyle name="Note 2 4 8" xfId="13891" xr:uid="{00000000-0005-0000-0000-0000BE6B0000}"/>
    <cellStyle name="Note 2 4 8 2" xfId="34254" xr:uid="{00000000-0005-0000-0000-0000BF6B0000}"/>
    <cellStyle name="Note 2 4 9" xfId="13892" xr:uid="{00000000-0005-0000-0000-0000C06B0000}"/>
    <cellStyle name="Note 2 4 9 2" xfId="34255" xr:uid="{00000000-0005-0000-0000-0000C16B0000}"/>
    <cellStyle name="Note 2 5" xfId="13893" xr:uid="{00000000-0005-0000-0000-0000C26B0000}"/>
    <cellStyle name="Note 2 5 10" xfId="13894" xr:uid="{00000000-0005-0000-0000-0000C36B0000}"/>
    <cellStyle name="Note 2 5 10 2" xfId="34257" xr:uid="{00000000-0005-0000-0000-0000C46B0000}"/>
    <cellStyle name="Note 2 5 11" xfId="13895" xr:uid="{00000000-0005-0000-0000-0000C56B0000}"/>
    <cellStyle name="Note 2 5 11 2" xfId="34258" xr:uid="{00000000-0005-0000-0000-0000C66B0000}"/>
    <cellStyle name="Note 2 5 12" xfId="34256" xr:uid="{00000000-0005-0000-0000-0000C76B0000}"/>
    <cellStyle name="Note 2 5 2" xfId="13896" xr:uid="{00000000-0005-0000-0000-0000C86B0000}"/>
    <cellStyle name="Note 2 5 2 2" xfId="13897" xr:uid="{00000000-0005-0000-0000-0000C96B0000}"/>
    <cellStyle name="Note 2 5 2 2 2" xfId="34260" xr:uid="{00000000-0005-0000-0000-0000CA6B0000}"/>
    <cellStyle name="Note 2 5 2 3" xfId="13898" xr:uid="{00000000-0005-0000-0000-0000CB6B0000}"/>
    <cellStyle name="Note 2 5 2 3 2" xfId="34261" xr:uid="{00000000-0005-0000-0000-0000CC6B0000}"/>
    <cellStyle name="Note 2 5 2 4" xfId="13899" xr:uid="{00000000-0005-0000-0000-0000CD6B0000}"/>
    <cellStyle name="Note 2 5 2 4 2" xfId="34262" xr:uid="{00000000-0005-0000-0000-0000CE6B0000}"/>
    <cellStyle name="Note 2 5 2 5" xfId="13900" xr:uid="{00000000-0005-0000-0000-0000CF6B0000}"/>
    <cellStyle name="Note 2 5 2 5 2" xfId="34263" xr:uid="{00000000-0005-0000-0000-0000D06B0000}"/>
    <cellStyle name="Note 2 5 2 6" xfId="13901" xr:uid="{00000000-0005-0000-0000-0000D16B0000}"/>
    <cellStyle name="Note 2 5 2 6 2" xfId="34264" xr:uid="{00000000-0005-0000-0000-0000D26B0000}"/>
    <cellStyle name="Note 2 5 2 7" xfId="13902" xr:uid="{00000000-0005-0000-0000-0000D36B0000}"/>
    <cellStyle name="Note 2 5 2 7 2" xfId="34265" xr:uid="{00000000-0005-0000-0000-0000D46B0000}"/>
    <cellStyle name="Note 2 5 2 8" xfId="13903" xr:uid="{00000000-0005-0000-0000-0000D56B0000}"/>
    <cellStyle name="Note 2 5 2 8 2" xfId="34266" xr:uid="{00000000-0005-0000-0000-0000D66B0000}"/>
    <cellStyle name="Note 2 5 2 9" xfId="34259" xr:uid="{00000000-0005-0000-0000-0000D76B0000}"/>
    <cellStyle name="Note 2 5 3" xfId="13904" xr:uid="{00000000-0005-0000-0000-0000D86B0000}"/>
    <cellStyle name="Note 2 5 3 2" xfId="13905" xr:uid="{00000000-0005-0000-0000-0000D96B0000}"/>
    <cellStyle name="Note 2 5 3 2 2" xfId="34268" xr:uid="{00000000-0005-0000-0000-0000DA6B0000}"/>
    <cellStyle name="Note 2 5 3 3" xfId="13906" xr:uid="{00000000-0005-0000-0000-0000DB6B0000}"/>
    <cellStyle name="Note 2 5 3 3 2" xfId="34269" xr:uid="{00000000-0005-0000-0000-0000DC6B0000}"/>
    <cellStyle name="Note 2 5 3 4" xfId="13907" xr:uid="{00000000-0005-0000-0000-0000DD6B0000}"/>
    <cellStyle name="Note 2 5 3 4 2" xfId="34270" xr:uid="{00000000-0005-0000-0000-0000DE6B0000}"/>
    <cellStyle name="Note 2 5 3 5" xfId="13908" xr:uid="{00000000-0005-0000-0000-0000DF6B0000}"/>
    <cellStyle name="Note 2 5 3 5 2" xfId="34271" xr:uid="{00000000-0005-0000-0000-0000E06B0000}"/>
    <cellStyle name="Note 2 5 3 6" xfId="13909" xr:uid="{00000000-0005-0000-0000-0000E16B0000}"/>
    <cellStyle name="Note 2 5 3 6 2" xfId="34272" xr:uid="{00000000-0005-0000-0000-0000E26B0000}"/>
    <cellStyle name="Note 2 5 3 7" xfId="13910" xr:uid="{00000000-0005-0000-0000-0000E36B0000}"/>
    <cellStyle name="Note 2 5 3 7 2" xfId="34273" xr:uid="{00000000-0005-0000-0000-0000E46B0000}"/>
    <cellStyle name="Note 2 5 3 8" xfId="34267" xr:uid="{00000000-0005-0000-0000-0000E56B0000}"/>
    <cellStyle name="Note 2 5 4" xfId="13911" xr:uid="{00000000-0005-0000-0000-0000E66B0000}"/>
    <cellStyle name="Note 2 5 4 2" xfId="13912" xr:uid="{00000000-0005-0000-0000-0000E76B0000}"/>
    <cellStyle name="Note 2 5 4 2 2" xfId="34275" xr:uid="{00000000-0005-0000-0000-0000E86B0000}"/>
    <cellStyle name="Note 2 5 4 3" xfId="34274" xr:uid="{00000000-0005-0000-0000-0000E96B0000}"/>
    <cellStyle name="Note 2 5 5" xfId="13913" xr:uid="{00000000-0005-0000-0000-0000EA6B0000}"/>
    <cellStyle name="Note 2 5 5 2" xfId="34276" xr:uid="{00000000-0005-0000-0000-0000EB6B0000}"/>
    <cellStyle name="Note 2 5 6" xfId="13914" xr:uid="{00000000-0005-0000-0000-0000EC6B0000}"/>
    <cellStyle name="Note 2 5 6 2" xfId="34277" xr:uid="{00000000-0005-0000-0000-0000ED6B0000}"/>
    <cellStyle name="Note 2 5 7" xfId="13915" xr:uid="{00000000-0005-0000-0000-0000EE6B0000}"/>
    <cellStyle name="Note 2 5 7 2" xfId="34278" xr:uid="{00000000-0005-0000-0000-0000EF6B0000}"/>
    <cellStyle name="Note 2 5 8" xfId="13916" xr:uid="{00000000-0005-0000-0000-0000F06B0000}"/>
    <cellStyle name="Note 2 5 8 2" xfId="34279" xr:uid="{00000000-0005-0000-0000-0000F16B0000}"/>
    <cellStyle name="Note 2 5 9" xfId="13917" xr:uid="{00000000-0005-0000-0000-0000F26B0000}"/>
    <cellStyle name="Note 2 5 9 2" xfId="34280" xr:uid="{00000000-0005-0000-0000-0000F36B0000}"/>
    <cellStyle name="Note 2 6" xfId="13918" xr:uid="{00000000-0005-0000-0000-0000F46B0000}"/>
    <cellStyle name="Note 2 6 10" xfId="13919" xr:uid="{00000000-0005-0000-0000-0000F56B0000}"/>
    <cellStyle name="Note 2 6 10 2" xfId="34282" xr:uid="{00000000-0005-0000-0000-0000F66B0000}"/>
    <cellStyle name="Note 2 6 11" xfId="13920" xr:uid="{00000000-0005-0000-0000-0000F76B0000}"/>
    <cellStyle name="Note 2 6 11 2" xfId="34283" xr:uid="{00000000-0005-0000-0000-0000F86B0000}"/>
    <cellStyle name="Note 2 6 12" xfId="34281" xr:uid="{00000000-0005-0000-0000-0000F96B0000}"/>
    <cellStyle name="Note 2 6 2" xfId="13921" xr:uid="{00000000-0005-0000-0000-0000FA6B0000}"/>
    <cellStyle name="Note 2 6 2 2" xfId="13922" xr:uid="{00000000-0005-0000-0000-0000FB6B0000}"/>
    <cellStyle name="Note 2 6 2 2 2" xfId="34285" xr:uid="{00000000-0005-0000-0000-0000FC6B0000}"/>
    <cellStyle name="Note 2 6 2 3" xfId="13923" xr:uid="{00000000-0005-0000-0000-0000FD6B0000}"/>
    <cellStyle name="Note 2 6 2 3 2" xfId="34286" xr:uid="{00000000-0005-0000-0000-0000FE6B0000}"/>
    <cellStyle name="Note 2 6 2 4" xfId="13924" xr:uid="{00000000-0005-0000-0000-0000FF6B0000}"/>
    <cellStyle name="Note 2 6 2 4 2" xfId="34287" xr:uid="{00000000-0005-0000-0000-0000006C0000}"/>
    <cellStyle name="Note 2 6 2 5" xfId="13925" xr:uid="{00000000-0005-0000-0000-0000016C0000}"/>
    <cellStyle name="Note 2 6 2 5 2" xfId="34288" xr:uid="{00000000-0005-0000-0000-0000026C0000}"/>
    <cellStyle name="Note 2 6 2 6" xfId="13926" xr:uid="{00000000-0005-0000-0000-0000036C0000}"/>
    <cellStyle name="Note 2 6 2 6 2" xfId="34289" xr:uid="{00000000-0005-0000-0000-0000046C0000}"/>
    <cellStyle name="Note 2 6 2 7" xfId="13927" xr:uid="{00000000-0005-0000-0000-0000056C0000}"/>
    <cellStyle name="Note 2 6 2 7 2" xfId="34290" xr:uid="{00000000-0005-0000-0000-0000066C0000}"/>
    <cellStyle name="Note 2 6 2 8" xfId="13928" xr:uid="{00000000-0005-0000-0000-0000076C0000}"/>
    <cellStyle name="Note 2 6 2 8 2" xfId="34291" xr:uid="{00000000-0005-0000-0000-0000086C0000}"/>
    <cellStyle name="Note 2 6 2 9" xfId="34284" xr:uid="{00000000-0005-0000-0000-0000096C0000}"/>
    <cellStyle name="Note 2 6 3" xfId="13929" xr:uid="{00000000-0005-0000-0000-00000A6C0000}"/>
    <cellStyle name="Note 2 6 3 2" xfId="13930" xr:uid="{00000000-0005-0000-0000-00000B6C0000}"/>
    <cellStyle name="Note 2 6 3 2 2" xfId="34293" xr:uid="{00000000-0005-0000-0000-00000C6C0000}"/>
    <cellStyle name="Note 2 6 3 3" xfId="13931" xr:uid="{00000000-0005-0000-0000-00000D6C0000}"/>
    <cellStyle name="Note 2 6 3 3 2" xfId="34294" xr:uid="{00000000-0005-0000-0000-00000E6C0000}"/>
    <cellStyle name="Note 2 6 3 4" xfId="13932" xr:uid="{00000000-0005-0000-0000-00000F6C0000}"/>
    <cellStyle name="Note 2 6 3 4 2" xfId="34295" xr:uid="{00000000-0005-0000-0000-0000106C0000}"/>
    <cellStyle name="Note 2 6 3 5" xfId="13933" xr:uid="{00000000-0005-0000-0000-0000116C0000}"/>
    <cellStyle name="Note 2 6 3 5 2" xfId="34296" xr:uid="{00000000-0005-0000-0000-0000126C0000}"/>
    <cellStyle name="Note 2 6 3 6" xfId="13934" xr:uid="{00000000-0005-0000-0000-0000136C0000}"/>
    <cellStyle name="Note 2 6 3 6 2" xfId="34297" xr:uid="{00000000-0005-0000-0000-0000146C0000}"/>
    <cellStyle name="Note 2 6 3 7" xfId="13935" xr:uid="{00000000-0005-0000-0000-0000156C0000}"/>
    <cellStyle name="Note 2 6 3 7 2" xfId="34298" xr:uid="{00000000-0005-0000-0000-0000166C0000}"/>
    <cellStyle name="Note 2 6 3 8" xfId="34292" xr:uid="{00000000-0005-0000-0000-0000176C0000}"/>
    <cellStyle name="Note 2 6 4" xfId="13936" xr:uid="{00000000-0005-0000-0000-0000186C0000}"/>
    <cellStyle name="Note 2 6 4 2" xfId="13937" xr:uid="{00000000-0005-0000-0000-0000196C0000}"/>
    <cellStyle name="Note 2 6 4 2 2" xfId="34300" xr:uid="{00000000-0005-0000-0000-00001A6C0000}"/>
    <cellStyle name="Note 2 6 4 3" xfId="34299" xr:uid="{00000000-0005-0000-0000-00001B6C0000}"/>
    <cellStyle name="Note 2 6 5" xfId="13938" xr:uid="{00000000-0005-0000-0000-00001C6C0000}"/>
    <cellStyle name="Note 2 6 5 2" xfId="34301" xr:uid="{00000000-0005-0000-0000-00001D6C0000}"/>
    <cellStyle name="Note 2 6 6" xfId="13939" xr:uid="{00000000-0005-0000-0000-00001E6C0000}"/>
    <cellStyle name="Note 2 6 6 2" xfId="34302" xr:uid="{00000000-0005-0000-0000-00001F6C0000}"/>
    <cellStyle name="Note 2 6 7" xfId="13940" xr:uid="{00000000-0005-0000-0000-0000206C0000}"/>
    <cellStyle name="Note 2 6 7 2" xfId="34303" xr:uid="{00000000-0005-0000-0000-0000216C0000}"/>
    <cellStyle name="Note 2 6 8" xfId="13941" xr:uid="{00000000-0005-0000-0000-0000226C0000}"/>
    <cellStyle name="Note 2 6 8 2" xfId="34304" xr:uid="{00000000-0005-0000-0000-0000236C0000}"/>
    <cellStyle name="Note 2 6 9" xfId="13942" xr:uid="{00000000-0005-0000-0000-0000246C0000}"/>
    <cellStyle name="Note 2 6 9 2" xfId="34305" xr:uid="{00000000-0005-0000-0000-0000256C0000}"/>
    <cellStyle name="Note 2 7" xfId="13943" xr:uid="{00000000-0005-0000-0000-0000266C0000}"/>
    <cellStyle name="Note 2 7 10" xfId="13944" xr:uid="{00000000-0005-0000-0000-0000276C0000}"/>
    <cellStyle name="Note 2 7 10 2" xfId="34307" xr:uid="{00000000-0005-0000-0000-0000286C0000}"/>
    <cellStyle name="Note 2 7 11" xfId="13945" xr:uid="{00000000-0005-0000-0000-0000296C0000}"/>
    <cellStyle name="Note 2 7 11 2" xfId="34308" xr:uid="{00000000-0005-0000-0000-00002A6C0000}"/>
    <cellStyle name="Note 2 7 12" xfId="34306" xr:uid="{00000000-0005-0000-0000-00002B6C0000}"/>
    <cellStyle name="Note 2 7 2" xfId="13946" xr:uid="{00000000-0005-0000-0000-00002C6C0000}"/>
    <cellStyle name="Note 2 7 2 2" xfId="13947" xr:uid="{00000000-0005-0000-0000-00002D6C0000}"/>
    <cellStyle name="Note 2 7 2 2 2" xfId="34310" xr:uid="{00000000-0005-0000-0000-00002E6C0000}"/>
    <cellStyle name="Note 2 7 2 3" xfId="13948" xr:uid="{00000000-0005-0000-0000-00002F6C0000}"/>
    <cellStyle name="Note 2 7 2 3 2" xfId="34311" xr:uid="{00000000-0005-0000-0000-0000306C0000}"/>
    <cellStyle name="Note 2 7 2 4" xfId="13949" xr:uid="{00000000-0005-0000-0000-0000316C0000}"/>
    <cellStyle name="Note 2 7 2 4 2" xfId="34312" xr:uid="{00000000-0005-0000-0000-0000326C0000}"/>
    <cellStyle name="Note 2 7 2 5" xfId="13950" xr:uid="{00000000-0005-0000-0000-0000336C0000}"/>
    <cellStyle name="Note 2 7 2 5 2" xfId="34313" xr:uid="{00000000-0005-0000-0000-0000346C0000}"/>
    <cellStyle name="Note 2 7 2 6" xfId="13951" xr:uid="{00000000-0005-0000-0000-0000356C0000}"/>
    <cellStyle name="Note 2 7 2 6 2" xfId="34314" xr:uid="{00000000-0005-0000-0000-0000366C0000}"/>
    <cellStyle name="Note 2 7 2 7" xfId="13952" xr:uid="{00000000-0005-0000-0000-0000376C0000}"/>
    <cellStyle name="Note 2 7 2 7 2" xfId="34315" xr:uid="{00000000-0005-0000-0000-0000386C0000}"/>
    <cellStyle name="Note 2 7 2 8" xfId="13953" xr:uid="{00000000-0005-0000-0000-0000396C0000}"/>
    <cellStyle name="Note 2 7 2 8 2" xfId="34316" xr:uid="{00000000-0005-0000-0000-00003A6C0000}"/>
    <cellStyle name="Note 2 7 2 9" xfId="34309" xr:uid="{00000000-0005-0000-0000-00003B6C0000}"/>
    <cellStyle name="Note 2 7 3" xfId="13954" xr:uid="{00000000-0005-0000-0000-00003C6C0000}"/>
    <cellStyle name="Note 2 7 3 2" xfId="13955" xr:uid="{00000000-0005-0000-0000-00003D6C0000}"/>
    <cellStyle name="Note 2 7 3 2 2" xfId="34318" xr:uid="{00000000-0005-0000-0000-00003E6C0000}"/>
    <cellStyle name="Note 2 7 3 3" xfId="13956" xr:uid="{00000000-0005-0000-0000-00003F6C0000}"/>
    <cellStyle name="Note 2 7 3 3 2" xfId="34319" xr:uid="{00000000-0005-0000-0000-0000406C0000}"/>
    <cellStyle name="Note 2 7 3 4" xfId="13957" xr:uid="{00000000-0005-0000-0000-0000416C0000}"/>
    <cellStyle name="Note 2 7 3 4 2" xfId="34320" xr:uid="{00000000-0005-0000-0000-0000426C0000}"/>
    <cellStyle name="Note 2 7 3 5" xfId="13958" xr:uid="{00000000-0005-0000-0000-0000436C0000}"/>
    <cellStyle name="Note 2 7 3 5 2" xfId="34321" xr:uid="{00000000-0005-0000-0000-0000446C0000}"/>
    <cellStyle name="Note 2 7 3 6" xfId="13959" xr:uid="{00000000-0005-0000-0000-0000456C0000}"/>
    <cellStyle name="Note 2 7 3 6 2" xfId="34322" xr:uid="{00000000-0005-0000-0000-0000466C0000}"/>
    <cellStyle name="Note 2 7 3 7" xfId="13960" xr:uid="{00000000-0005-0000-0000-0000476C0000}"/>
    <cellStyle name="Note 2 7 3 7 2" xfId="34323" xr:uid="{00000000-0005-0000-0000-0000486C0000}"/>
    <cellStyle name="Note 2 7 3 8" xfId="34317" xr:uid="{00000000-0005-0000-0000-0000496C0000}"/>
    <cellStyle name="Note 2 7 4" xfId="13961" xr:uid="{00000000-0005-0000-0000-00004A6C0000}"/>
    <cellStyle name="Note 2 7 4 2" xfId="13962" xr:uid="{00000000-0005-0000-0000-00004B6C0000}"/>
    <cellStyle name="Note 2 7 4 2 2" xfId="34325" xr:uid="{00000000-0005-0000-0000-00004C6C0000}"/>
    <cellStyle name="Note 2 7 4 3" xfId="34324" xr:uid="{00000000-0005-0000-0000-00004D6C0000}"/>
    <cellStyle name="Note 2 7 5" xfId="13963" xr:uid="{00000000-0005-0000-0000-00004E6C0000}"/>
    <cellStyle name="Note 2 7 5 2" xfId="34326" xr:uid="{00000000-0005-0000-0000-00004F6C0000}"/>
    <cellStyle name="Note 2 7 6" xfId="13964" xr:uid="{00000000-0005-0000-0000-0000506C0000}"/>
    <cellStyle name="Note 2 7 6 2" xfId="34327" xr:uid="{00000000-0005-0000-0000-0000516C0000}"/>
    <cellStyle name="Note 2 7 7" xfId="13965" xr:uid="{00000000-0005-0000-0000-0000526C0000}"/>
    <cellStyle name="Note 2 7 7 2" xfId="34328" xr:uid="{00000000-0005-0000-0000-0000536C0000}"/>
    <cellStyle name="Note 2 7 8" xfId="13966" xr:uid="{00000000-0005-0000-0000-0000546C0000}"/>
    <cellStyle name="Note 2 7 8 2" xfId="34329" xr:uid="{00000000-0005-0000-0000-0000556C0000}"/>
    <cellStyle name="Note 2 7 9" xfId="13967" xr:uid="{00000000-0005-0000-0000-0000566C0000}"/>
    <cellStyle name="Note 2 7 9 2" xfId="34330" xr:uid="{00000000-0005-0000-0000-0000576C0000}"/>
    <cellStyle name="Note 2 8" xfId="13968" xr:uid="{00000000-0005-0000-0000-0000586C0000}"/>
    <cellStyle name="Note 2 8 10" xfId="13969" xr:uid="{00000000-0005-0000-0000-0000596C0000}"/>
    <cellStyle name="Note 2 8 10 2" xfId="34332" xr:uid="{00000000-0005-0000-0000-00005A6C0000}"/>
    <cellStyle name="Note 2 8 11" xfId="13970" xr:uid="{00000000-0005-0000-0000-00005B6C0000}"/>
    <cellStyle name="Note 2 8 11 2" xfId="34333" xr:uid="{00000000-0005-0000-0000-00005C6C0000}"/>
    <cellStyle name="Note 2 8 12" xfId="34331" xr:uid="{00000000-0005-0000-0000-00005D6C0000}"/>
    <cellStyle name="Note 2 8 2" xfId="13971" xr:uid="{00000000-0005-0000-0000-00005E6C0000}"/>
    <cellStyle name="Note 2 8 2 2" xfId="13972" xr:uid="{00000000-0005-0000-0000-00005F6C0000}"/>
    <cellStyle name="Note 2 8 2 2 2" xfId="34335" xr:uid="{00000000-0005-0000-0000-0000606C0000}"/>
    <cellStyle name="Note 2 8 2 3" xfId="13973" xr:uid="{00000000-0005-0000-0000-0000616C0000}"/>
    <cellStyle name="Note 2 8 2 3 2" xfId="34336" xr:uid="{00000000-0005-0000-0000-0000626C0000}"/>
    <cellStyle name="Note 2 8 2 4" xfId="13974" xr:uid="{00000000-0005-0000-0000-0000636C0000}"/>
    <cellStyle name="Note 2 8 2 4 2" xfId="34337" xr:uid="{00000000-0005-0000-0000-0000646C0000}"/>
    <cellStyle name="Note 2 8 2 5" xfId="13975" xr:uid="{00000000-0005-0000-0000-0000656C0000}"/>
    <cellStyle name="Note 2 8 2 5 2" xfId="34338" xr:uid="{00000000-0005-0000-0000-0000666C0000}"/>
    <cellStyle name="Note 2 8 2 6" xfId="13976" xr:uid="{00000000-0005-0000-0000-0000676C0000}"/>
    <cellStyle name="Note 2 8 2 6 2" xfId="34339" xr:uid="{00000000-0005-0000-0000-0000686C0000}"/>
    <cellStyle name="Note 2 8 2 7" xfId="13977" xr:uid="{00000000-0005-0000-0000-0000696C0000}"/>
    <cellStyle name="Note 2 8 2 7 2" xfId="34340" xr:uid="{00000000-0005-0000-0000-00006A6C0000}"/>
    <cellStyle name="Note 2 8 2 8" xfId="13978" xr:uid="{00000000-0005-0000-0000-00006B6C0000}"/>
    <cellStyle name="Note 2 8 2 8 2" xfId="34341" xr:uid="{00000000-0005-0000-0000-00006C6C0000}"/>
    <cellStyle name="Note 2 8 2 9" xfId="34334" xr:uid="{00000000-0005-0000-0000-00006D6C0000}"/>
    <cellStyle name="Note 2 8 3" xfId="13979" xr:uid="{00000000-0005-0000-0000-00006E6C0000}"/>
    <cellStyle name="Note 2 8 3 2" xfId="13980" xr:uid="{00000000-0005-0000-0000-00006F6C0000}"/>
    <cellStyle name="Note 2 8 3 2 2" xfId="34343" xr:uid="{00000000-0005-0000-0000-0000706C0000}"/>
    <cellStyle name="Note 2 8 3 3" xfId="13981" xr:uid="{00000000-0005-0000-0000-0000716C0000}"/>
    <cellStyle name="Note 2 8 3 3 2" xfId="34344" xr:uid="{00000000-0005-0000-0000-0000726C0000}"/>
    <cellStyle name="Note 2 8 3 4" xfId="13982" xr:uid="{00000000-0005-0000-0000-0000736C0000}"/>
    <cellStyle name="Note 2 8 3 4 2" xfId="34345" xr:uid="{00000000-0005-0000-0000-0000746C0000}"/>
    <cellStyle name="Note 2 8 3 5" xfId="13983" xr:uid="{00000000-0005-0000-0000-0000756C0000}"/>
    <cellStyle name="Note 2 8 3 5 2" xfId="34346" xr:uid="{00000000-0005-0000-0000-0000766C0000}"/>
    <cellStyle name="Note 2 8 3 6" xfId="13984" xr:uid="{00000000-0005-0000-0000-0000776C0000}"/>
    <cellStyle name="Note 2 8 3 6 2" xfId="34347" xr:uid="{00000000-0005-0000-0000-0000786C0000}"/>
    <cellStyle name="Note 2 8 3 7" xfId="13985" xr:uid="{00000000-0005-0000-0000-0000796C0000}"/>
    <cellStyle name="Note 2 8 3 7 2" xfId="34348" xr:uid="{00000000-0005-0000-0000-00007A6C0000}"/>
    <cellStyle name="Note 2 8 3 8" xfId="34342" xr:uid="{00000000-0005-0000-0000-00007B6C0000}"/>
    <cellStyle name="Note 2 8 4" xfId="13986" xr:uid="{00000000-0005-0000-0000-00007C6C0000}"/>
    <cellStyle name="Note 2 8 4 2" xfId="13987" xr:uid="{00000000-0005-0000-0000-00007D6C0000}"/>
    <cellStyle name="Note 2 8 4 2 2" xfId="34350" xr:uid="{00000000-0005-0000-0000-00007E6C0000}"/>
    <cellStyle name="Note 2 8 4 3" xfId="34349" xr:uid="{00000000-0005-0000-0000-00007F6C0000}"/>
    <cellStyle name="Note 2 8 5" xfId="13988" xr:uid="{00000000-0005-0000-0000-0000806C0000}"/>
    <cellStyle name="Note 2 8 5 2" xfId="34351" xr:uid="{00000000-0005-0000-0000-0000816C0000}"/>
    <cellStyle name="Note 2 8 6" xfId="13989" xr:uid="{00000000-0005-0000-0000-0000826C0000}"/>
    <cellStyle name="Note 2 8 6 2" xfId="34352" xr:uid="{00000000-0005-0000-0000-0000836C0000}"/>
    <cellStyle name="Note 2 8 7" xfId="13990" xr:uid="{00000000-0005-0000-0000-0000846C0000}"/>
    <cellStyle name="Note 2 8 7 2" xfId="34353" xr:uid="{00000000-0005-0000-0000-0000856C0000}"/>
    <cellStyle name="Note 2 8 8" xfId="13991" xr:uid="{00000000-0005-0000-0000-0000866C0000}"/>
    <cellStyle name="Note 2 8 8 2" xfId="34354" xr:uid="{00000000-0005-0000-0000-0000876C0000}"/>
    <cellStyle name="Note 2 8 9" xfId="13992" xr:uid="{00000000-0005-0000-0000-0000886C0000}"/>
    <cellStyle name="Note 2 8 9 2" xfId="34355" xr:uid="{00000000-0005-0000-0000-0000896C0000}"/>
    <cellStyle name="Note 2 9" xfId="13993" xr:uid="{00000000-0005-0000-0000-00008A6C0000}"/>
    <cellStyle name="Note 2 9 10" xfId="13994" xr:uid="{00000000-0005-0000-0000-00008B6C0000}"/>
    <cellStyle name="Note 2 9 10 2" xfId="34357" xr:uid="{00000000-0005-0000-0000-00008C6C0000}"/>
    <cellStyle name="Note 2 9 11" xfId="13995" xr:uid="{00000000-0005-0000-0000-00008D6C0000}"/>
    <cellStyle name="Note 2 9 11 2" xfId="34358" xr:uid="{00000000-0005-0000-0000-00008E6C0000}"/>
    <cellStyle name="Note 2 9 12" xfId="34356" xr:uid="{00000000-0005-0000-0000-00008F6C0000}"/>
    <cellStyle name="Note 2 9 2" xfId="13996" xr:uid="{00000000-0005-0000-0000-0000906C0000}"/>
    <cellStyle name="Note 2 9 2 2" xfId="13997" xr:uid="{00000000-0005-0000-0000-0000916C0000}"/>
    <cellStyle name="Note 2 9 2 2 2" xfId="34360" xr:uid="{00000000-0005-0000-0000-0000926C0000}"/>
    <cellStyle name="Note 2 9 2 3" xfId="13998" xr:uid="{00000000-0005-0000-0000-0000936C0000}"/>
    <cellStyle name="Note 2 9 2 3 2" xfId="34361" xr:uid="{00000000-0005-0000-0000-0000946C0000}"/>
    <cellStyle name="Note 2 9 2 4" xfId="13999" xr:uid="{00000000-0005-0000-0000-0000956C0000}"/>
    <cellStyle name="Note 2 9 2 4 2" xfId="34362" xr:uid="{00000000-0005-0000-0000-0000966C0000}"/>
    <cellStyle name="Note 2 9 2 5" xfId="14000" xr:uid="{00000000-0005-0000-0000-0000976C0000}"/>
    <cellStyle name="Note 2 9 2 5 2" xfId="34363" xr:uid="{00000000-0005-0000-0000-0000986C0000}"/>
    <cellStyle name="Note 2 9 2 6" xfId="14001" xr:uid="{00000000-0005-0000-0000-0000996C0000}"/>
    <cellStyle name="Note 2 9 2 6 2" xfId="34364" xr:uid="{00000000-0005-0000-0000-00009A6C0000}"/>
    <cellStyle name="Note 2 9 2 7" xfId="14002" xr:uid="{00000000-0005-0000-0000-00009B6C0000}"/>
    <cellStyle name="Note 2 9 2 7 2" xfId="34365" xr:uid="{00000000-0005-0000-0000-00009C6C0000}"/>
    <cellStyle name="Note 2 9 2 8" xfId="14003" xr:uid="{00000000-0005-0000-0000-00009D6C0000}"/>
    <cellStyle name="Note 2 9 2 8 2" xfId="34366" xr:uid="{00000000-0005-0000-0000-00009E6C0000}"/>
    <cellStyle name="Note 2 9 2 9" xfId="34359" xr:uid="{00000000-0005-0000-0000-00009F6C0000}"/>
    <cellStyle name="Note 2 9 3" xfId="14004" xr:uid="{00000000-0005-0000-0000-0000A06C0000}"/>
    <cellStyle name="Note 2 9 3 2" xfId="14005" xr:uid="{00000000-0005-0000-0000-0000A16C0000}"/>
    <cellStyle name="Note 2 9 3 2 2" xfId="34368" xr:uid="{00000000-0005-0000-0000-0000A26C0000}"/>
    <cellStyle name="Note 2 9 3 3" xfId="14006" xr:uid="{00000000-0005-0000-0000-0000A36C0000}"/>
    <cellStyle name="Note 2 9 3 3 2" xfId="34369" xr:uid="{00000000-0005-0000-0000-0000A46C0000}"/>
    <cellStyle name="Note 2 9 3 4" xfId="14007" xr:uid="{00000000-0005-0000-0000-0000A56C0000}"/>
    <cellStyle name="Note 2 9 3 4 2" xfId="34370" xr:uid="{00000000-0005-0000-0000-0000A66C0000}"/>
    <cellStyle name="Note 2 9 3 5" xfId="14008" xr:uid="{00000000-0005-0000-0000-0000A76C0000}"/>
    <cellStyle name="Note 2 9 3 5 2" xfId="34371" xr:uid="{00000000-0005-0000-0000-0000A86C0000}"/>
    <cellStyle name="Note 2 9 3 6" xfId="14009" xr:uid="{00000000-0005-0000-0000-0000A96C0000}"/>
    <cellStyle name="Note 2 9 3 6 2" xfId="34372" xr:uid="{00000000-0005-0000-0000-0000AA6C0000}"/>
    <cellStyle name="Note 2 9 3 7" xfId="14010" xr:uid="{00000000-0005-0000-0000-0000AB6C0000}"/>
    <cellStyle name="Note 2 9 3 7 2" xfId="34373" xr:uid="{00000000-0005-0000-0000-0000AC6C0000}"/>
    <cellStyle name="Note 2 9 3 8" xfId="34367" xr:uid="{00000000-0005-0000-0000-0000AD6C0000}"/>
    <cellStyle name="Note 2 9 4" xfId="14011" xr:uid="{00000000-0005-0000-0000-0000AE6C0000}"/>
    <cellStyle name="Note 2 9 4 2" xfId="14012" xr:uid="{00000000-0005-0000-0000-0000AF6C0000}"/>
    <cellStyle name="Note 2 9 4 2 2" xfId="34375" xr:uid="{00000000-0005-0000-0000-0000B06C0000}"/>
    <cellStyle name="Note 2 9 4 3" xfId="34374" xr:uid="{00000000-0005-0000-0000-0000B16C0000}"/>
    <cellStyle name="Note 2 9 5" xfId="14013" xr:uid="{00000000-0005-0000-0000-0000B26C0000}"/>
    <cellStyle name="Note 2 9 5 2" xfId="34376" xr:uid="{00000000-0005-0000-0000-0000B36C0000}"/>
    <cellStyle name="Note 2 9 6" xfId="14014" xr:uid="{00000000-0005-0000-0000-0000B46C0000}"/>
    <cellStyle name="Note 2 9 6 2" xfId="34377" xr:uid="{00000000-0005-0000-0000-0000B56C0000}"/>
    <cellStyle name="Note 2 9 7" xfId="14015" xr:uid="{00000000-0005-0000-0000-0000B66C0000}"/>
    <cellStyle name="Note 2 9 7 2" xfId="34378" xr:uid="{00000000-0005-0000-0000-0000B76C0000}"/>
    <cellStyle name="Note 2 9 8" xfId="14016" xr:uid="{00000000-0005-0000-0000-0000B86C0000}"/>
    <cellStyle name="Note 2 9 8 2" xfId="34379" xr:uid="{00000000-0005-0000-0000-0000B96C0000}"/>
    <cellStyle name="Note 2 9 9" xfId="14017" xr:uid="{00000000-0005-0000-0000-0000BA6C0000}"/>
    <cellStyle name="Note 2 9 9 2" xfId="34380" xr:uid="{00000000-0005-0000-0000-0000BB6C0000}"/>
    <cellStyle name="Note 20" xfId="14018" xr:uid="{00000000-0005-0000-0000-0000BC6C0000}"/>
    <cellStyle name="Note 20 2" xfId="14019" xr:uid="{00000000-0005-0000-0000-0000BD6C0000}"/>
    <cellStyle name="Note 20 2 2" xfId="34382" xr:uid="{00000000-0005-0000-0000-0000BE6C0000}"/>
    <cellStyle name="Note 20 3" xfId="34381" xr:uid="{00000000-0005-0000-0000-0000BF6C0000}"/>
    <cellStyle name="Note 21" xfId="14020" xr:uid="{00000000-0005-0000-0000-0000C06C0000}"/>
    <cellStyle name="Note 21 2" xfId="34383" xr:uid="{00000000-0005-0000-0000-0000C16C0000}"/>
    <cellStyle name="Note 22" xfId="14021" xr:uid="{00000000-0005-0000-0000-0000C26C0000}"/>
    <cellStyle name="Note 22 2" xfId="34384" xr:uid="{00000000-0005-0000-0000-0000C36C0000}"/>
    <cellStyle name="Note 23" xfId="14022" xr:uid="{00000000-0005-0000-0000-0000C46C0000}"/>
    <cellStyle name="Note 23 2" xfId="34385" xr:uid="{00000000-0005-0000-0000-0000C56C0000}"/>
    <cellStyle name="Note 24" xfId="14023" xr:uid="{00000000-0005-0000-0000-0000C66C0000}"/>
    <cellStyle name="Note 24 2" xfId="34386" xr:uid="{00000000-0005-0000-0000-0000C76C0000}"/>
    <cellStyle name="Note 25" xfId="14024" xr:uid="{00000000-0005-0000-0000-0000C86C0000}"/>
    <cellStyle name="Note 25 2" xfId="34387" xr:uid="{00000000-0005-0000-0000-0000C96C0000}"/>
    <cellStyle name="Note 26" xfId="14025" xr:uid="{00000000-0005-0000-0000-0000CA6C0000}"/>
    <cellStyle name="Note 26 2" xfId="34388" xr:uid="{00000000-0005-0000-0000-0000CB6C0000}"/>
    <cellStyle name="Note 27" xfId="20579" xr:uid="{00000000-0005-0000-0000-0000CC6C0000}"/>
    <cellStyle name="Note 3" xfId="14026" xr:uid="{00000000-0005-0000-0000-0000CD6C0000}"/>
    <cellStyle name="Note 3 10" xfId="14027" xr:uid="{00000000-0005-0000-0000-0000CE6C0000}"/>
    <cellStyle name="Note 3 10 2" xfId="34389" xr:uid="{00000000-0005-0000-0000-0000CF6C0000}"/>
    <cellStyle name="Note 3 11" xfId="14028" xr:uid="{00000000-0005-0000-0000-0000D06C0000}"/>
    <cellStyle name="Note 3 11 2" xfId="34390" xr:uid="{00000000-0005-0000-0000-0000D16C0000}"/>
    <cellStyle name="Note 3 12" xfId="14029" xr:uid="{00000000-0005-0000-0000-0000D26C0000}"/>
    <cellStyle name="Note 3 12 2" xfId="34391" xr:uid="{00000000-0005-0000-0000-0000D36C0000}"/>
    <cellStyle name="Note 3 13" xfId="14030" xr:uid="{00000000-0005-0000-0000-0000D46C0000}"/>
    <cellStyle name="Note 3 13 2" xfId="34392" xr:uid="{00000000-0005-0000-0000-0000D56C0000}"/>
    <cellStyle name="Note 3 14" xfId="14031" xr:uid="{00000000-0005-0000-0000-0000D66C0000}"/>
    <cellStyle name="Note 3 14 2" xfId="34393" xr:uid="{00000000-0005-0000-0000-0000D76C0000}"/>
    <cellStyle name="Note 3 15" xfId="20581" xr:uid="{00000000-0005-0000-0000-0000D86C0000}"/>
    <cellStyle name="Note 3 2" xfId="14032" xr:uid="{00000000-0005-0000-0000-0000D96C0000}"/>
    <cellStyle name="Note 3 2 10" xfId="14033" xr:uid="{00000000-0005-0000-0000-0000DA6C0000}"/>
    <cellStyle name="Note 3 2 10 2" xfId="34395" xr:uid="{00000000-0005-0000-0000-0000DB6C0000}"/>
    <cellStyle name="Note 3 2 11" xfId="14034" xr:uid="{00000000-0005-0000-0000-0000DC6C0000}"/>
    <cellStyle name="Note 3 2 11 2" xfId="34396" xr:uid="{00000000-0005-0000-0000-0000DD6C0000}"/>
    <cellStyle name="Note 3 2 12" xfId="34394" xr:uid="{00000000-0005-0000-0000-0000DE6C0000}"/>
    <cellStyle name="Note 3 2 2" xfId="14035" xr:uid="{00000000-0005-0000-0000-0000DF6C0000}"/>
    <cellStyle name="Note 3 2 2 2" xfId="14036" xr:uid="{00000000-0005-0000-0000-0000E06C0000}"/>
    <cellStyle name="Note 3 2 2 2 2" xfId="34398" xr:uid="{00000000-0005-0000-0000-0000E16C0000}"/>
    <cellStyle name="Note 3 2 2 3" xfId="14037" xr:uid="{00000000-0005-0000-0000-0000E26C0000}"/>
    <cellStyle name="Note 3 2 2 3 2" xfId="34399" xr:uid="{00000000-0005-0000-0000-0000E36C0000}"/>
    <cellStyle name="Note 3 2 2 4" xfId="14038" xr:uid="{00000000-0005-0000-0000-0000E46C0000}"/>
    <cellStyle name="Note 3 2 2 4 2" xfId="34400" xr:uid="{00000000-0005-0000-0000-0000E56C0000}"/>
    <cellStyle name="Note 3 2 2 5" xfId="14039" xr:uid="{00000000-0005-0000-0000-0000E66C0000}"/>
    <cellStyle name="Note 3 2 2 5 2" xfId="34401" xr:uid="{00000000-0005-0000-0000-0000E76C0000}"/>
    <cellStyle name="Note 3 2 2 6" xfId="14040" xr:uid="{00000000-0005-0000-0000-0000E86C0000}"/>
    <cellStyle name="Note 3 2 2 6 2" xfId="34402" xr:uid="{00000000-0005-0000-0000-0000E96C0000}"/>
    <cellStyle name="Note 3 2 2 7" xfId="14041" xr:uid="{00000000-0005-0000-0000-0000EA6C0000}"/>
    <cellStyle name="Note 3 2 2 7 2" xfId="34403" xr:uid="{00000000-0005-0000-0000-0000EB6C0000}"/>
    <cellStyle name="Note 3 2 2 8" xfId="14042" xr:uid="{00000000-0005-0000-0000-0000EC6C0000}"/>
    <cellStyle name="Note 3 2 2 8 2" xfId="34404" xr:uid="{00000000-0005-0000-0000-0000ED6C0000}"/>
    <cellStyle name="Note 3 2 2 9" xfId="34397" xr:uid="{00000000-0005-0000-0000-0000EE6C0000}"/>
    <cellStyle name="Note 3 2 3" xfId="14043" xr:uid="{00000000-0005-0000-0000-0000EF6C0000}"/>
    <cellStyle name="Note 3 2 3 2" xfId="14044" xr:uid="{00000000-0005-0000-0000-0000F06C0000}"/>
    <cellStyle name="Note 3 2 3 2 2" xfId="34406" xr:uid="{00000000-0005-0000-0000-0000F16C0000}"/>
    <cellStyle name="Note 3 2 3 3" xfId="14045" xr:uid="{00000000-0005-0000-0000-0000F26C0000}"/>
    <cellStyle name="Note 3 2 3 3 2" xfId="34407" xr:uid="{00000000-0005-0000-0000-0000F36C0000}"/>
    <cellStyle name="Note 3 2 3 4" xfId="14046" xr:uid="{00000000-0005-0000-0000-0000F46C0000}"/>
    <cellStyle name="Note 3 2 3 4 2" xfId="34408" xr:uid="{00000000-0005-0000-0000-0000F56C0000}"/>
    <cellStyle name="Note 3 2 3 5" xfId="14047" xr:uid="{00000000-0005-0000-0000-0000F66C0000}"/>
    <cellStyle name="Note 3 2 3 5 2" xfId="34409" xr:uid="{00000000-0005-0000-0000-0000F76C0000}"/>
    <cellStyle name="Note 3 2 3 6" xfId="14048" xr:uid="{00000000-0005-0000-0000-0000F86C0000}"/>
    <cellStyle name="Note 3 2 3 6 2" xfId="34410" xr:uid="{00000000-0005-0000-0000-0000F96C0000}"/>
    <cellStyle name="Note 3 2 3 7" xfId="14049" xr:uid="{00000000-0005-0000-0000-0000FA6C0000}"/>
    <cellStyle name="Note 3 2 3 7 2" xfId="34411" xr:uid="{00000000-0005-0000-0000-0000FB6C0000}"/>
    <cellStyle name="Note 3 2 3 8" xfId="34405" xr:uid="{00000000-0005-0000-0000-0000FC6C0000}"/>
    <cellStyle name="Note 3 2 4" xfId="14050" xr:uid="{00000000-0005-0000-0000-0000FD6C0000}"/>
    <cellStyle name="Note 3 2 4 2" xfId="14051" xr:uid="{00000000-0005-0000-0000-0000FE6C0000}"/>
    <cellStyle name="Note 3 2 4 2 2" xfId="34413" xr:uid="{00000000-0005-0000-0000-0000FF6C0000}"/>
    <cellStyle name="Note 3 2 4 3" xfId="34412" xr:uid="{00000000-0005-0000-0000-0000006D0000}"/>
    <cellStyle name="Note 3 2 5" xfId="14052" xr:uid="{00000000-0005-0000-0000-0000016D0000}"/>
    <cellStyle name="Note 3 2 5 2" xfId="34414" xr:uid="{00000000-0005-0000-0000-0000026D0000}"/>
    <cellStyle name="Note 3 2 6" xfId="14053" xr:uid="{00000000-0005-0000-0000-0000036D0000}"/>
    <cellStyle name="Note 3 2 6 2" xfId="34415" xr:uid="{00000000-0005-0000-0000-0000046D0000}"/>
    <cellStyle name="Note 3 2 7" xfId="14054" xr:uid="{00000000-0005-0000-0000-0000056D0000}"/>
    <cellStyle name="Note 3 2 7 2" xfId="34416" xr:uid="{00000000-0005-0000-0000-0000066D0000}"/>
    <cellStyle name="Note 3 2 8" xfId="14055" xr:uid="{00000000-0005-0000-0000-0000076D0000}"/>
    <cellStyle name="Note 3 2 8 2" xfId="34417" xr:uid="{00000000-0005-0000-0000-0000086D0000}"/>
    <cellStyle name="Note 3 2 9" xfId="14056" xr:uid="{00000000-0005-0000-0000-0000096D0000}"/>
    <cellStyle name="Note 3 2 9 2" xfId="34418" xr:uid="{00000000-0005-0000-0000-00000A6D0000}"/>
    <cellStyle name="Note 3 3" xfId="14057" xr:uid="{00000000-0005-0000-0000-00000B6D0000}"/>
    <cellStyle name="Note 3 3 10" xfId="14058" xr:uid="{00000000-0005-0000-0000-00000C6D0000}"/>
    <cellStyle name="Note 3 3 10 2" xfId="34420" xr:uid="{00000000-0005-0000-0000-00000D6D0000}"/>
    <cellStyle name="Note 3 3 11" xfId="14059" xr:uid="{00000000-0005-0000-0000-00000E6D0000}"/>
    <cellStyle name="Note 3 3 11 2" xfId="34421" xr:uid="{00000000-0005-0000-0000-00000F6D0000}"/>
    <cellStyle name="Note 3 3 12" xfId="34419" xr:uid="{00000000-0005-0000-0000-0000106D0000}"/>
    <cellStyle name="Note 3 3 2" xfId="14060" xr:uid="{00000000-0005-0000-0000-0000116D0000}"/>
    <cellStyle name="Note 3 3 2 2" xfId="14061" xr:uid="{00000000-0005-0000-0000-0000126D0000}"/>
    <cellStyle name="Note 3 3 2 2 2" xfId="34423" xr:uid="{00000000-0005-0000-0000-0000136D0000}"/>
    <cellStyle name="Note 3 3 2 3" xfId="14062" xr:uid="{00000000-0005-0000-0000-0000146D0000}"/>
    <cellStyle name="Note 3 3 2 3 2" xfId="34424" xr:uid="{00000000-0005-0000-0000-0000156D0000}"/>
    <cellStyle name="Note 3 3 2 4" xfId="14063" xr:uid="{00000000-0005-0000-0000-0000166D0000}"/>
    <cellStyle name="Note 3 3 2 4 2" xfId="34425" xr:uid="{00000000-0005-0000-0000-0000176D0000}"/>
    <cellStyle name="Note 3 3 2 5" xfId="14064" xr:uid="{00000000-0005-0000-0000-0000186D0000}"/>
    <cellStyle name="Note 3 3 2 5 2" xfId="34426" xr:uid="{00000000-0005-0000-0000-0000196D0000}"/>
    <cellStyle name="Note 3 3 2 6" xfId="14065" xr:uid="{00000000-0005-0000-0000-00001A6D0000}"/>
    <cellStyle name="Note 3 3 2 6 2" xfId="34427" xr:uid="{00000000-0005-0000-0000-00001B6D0000}"/>
    <cellStyle name="Note 3 3 2 7" xfId="14066" xr:uid="{00000000-0005-0000-0000-00001C6D0000}"/>
    <cellStyle name="Note 3 3 2 7 2" xfId="34428" xr:uid="{00000000-0005-0000-0000-00001D6D0000}"/>
    <cellStyle name="Note 3 3 2 8" xfId="14067" xr:uid="{00000000-0005-0000-0000-00001E6D0000}"/>
    <cellStyle name="Note 3 3 2 8 2" xfId="34429" xr:uid="{00000000-0005-0000-0000-00001F6D0000}"/>
    <cellStyle name="Note 3 3 2 9" xfId="34422" xr:uid="{00000000-0005-0000-0000-0000206D0000}"/>
    <cellStyle name="Note 3 3 3" xfId="14068" xr:uid="{00000000-0005-0000-0000-0000216D0000}"/>
    <cellStyle name="Note 3 3 3 2" xfId="14069" xr:uid="{00000000-0005-0000-0000-0000226D0000}"/>
    <cellStyle name="Note 3 3 3 2 2" xfId="34431" xr:uid="{00000000-0005-0000-0000-0000236D0000}"/>
    <cellStyle name="Note 3 3 3 3" xfId="14070" xr:uid="{00000000-0005-0000-0000-0000246D0000}"/>
    <cellStyle name="Note 3 3 3 3 2" xfId="34432" xr:uid="{00000000-0005-0000-0000-0000256D0000}"/>
    <cellStyle name="Note 3 3 3 4" xfId="14071" xr:uid="{00000000-0005-0000-0000-0000266D0000}"/>
    <cellStyle name="Note 3 3 3 4 2" xfId="34433" xr:uid="{00000000-0005-0000-0000-0000276D0000}"/>
    <cellStyle name="Note 3 3 3 5" xfId="14072" xr:uid="{00000000-0005-0000-0000-0000286D0000}"/>
    <cellStyle name="Note 3 3 3 5 2" xfId="34434" xr:uid="{00000000-0005-0000-0000-0000296D0000}"/>
    <cellStyle name="Note 3 3 3 6" xfId="14073" xr:uid="{00000000-0005-0000-0000-00002A6D0000}"/>
    <cellStyle name="Note 3 3 3 6 2" xfId="34435" xr:uid="{00000000-0005-0000-0000-00002B6D0000}"/>
    <cellStyle name="Note 3 3 3 7" xfId="14074" xr:uid="{00000000-0005-0000-0000-00002C6D0000}"/>
    <cellStyle name="Note 3 3 3 7 2" xfId="34436" xr:uid="{00000000-0005-0000-0000-00002D6D0000}"/>
    <cellStyle name="Note 3 3 3 8" xfId="34430" xr:uid="{00000000-0005-0000-0000-00002E6D0000}"/>
    <cellStyle name="Note 3 3 4" xfId="14075" xr:uid="{00000000-0005-0000-0000-00002F6D0000}"/>
    <cellStyle name="Note 3 3 4 2" xfId="14076" xr:uid="{00000000-0005-0000-0000-0000306D0000}"/>
    <cellStyle name="Note 3 3 4 2 2" xfId="34438" xr:uid="{00000000-0005-0000-0000-0000316D0000}"/>
    <cellStyle name="Note 3 3 4 3" xfId="34437" xr:uid="{00000000-0005-0000-0000-0000326D0000}"/>
    <cellStyle name="Note 3 3 5" xfId="14077" xr:uid="{00000000-0005-0000-0000-0000336D0000}"/>
    <cellStyle name="Note 3 3 5 2" xfId="34439" xr:uid="{00000000-0005-0000-0000-0000346D0000}"/>
    <cellStyle name="Note 3 3 6" xfId="14078" xr:uid="{00000000-0005-0000-0000-0000356D0000}"/>
    <cellStyle name="Note 3 3 6 2" xfId="34440" xr:uid="{00000000-0005-0000-0000-0000366D0000}"/>
    <cellStyle name="Note 3 3 7" xfId="14079" xr:uid="{00000000-0005-0000-0000-0000376D0000}"/>
    <cellStyle name="Note 3 3 7 2" xfId="34441" xr:uid="{00000000-0005-0000-0000-0000386D0000}"/>
    <cellStyle name="Note 3 3 8" xfId="14080" xr:uid="{00000000-0005-0000-0000-0000396D0000}"/>
    <cellStyle name="Note 3 3 8 2" xfId="34442" xr:uid="{00000000-0005-0000-0000-00003A6D0000}"/>
    <cellStyle name="Note 3 3 9" xfId="14081" xr:uid="{00000000-0005-0000-0000-00003B6D0000}"/>
    <cellStyle name="Note 3 3 9 2" xfId="34443" xr:uid="{00000000-0005-0000-0000-00003C6D0000}"/>
    <cellStyle name="Note 3 4" xfId="14082" xr:uid="{00000000-0005-0000-0000-00003D6D0000}"/>
    <cellStyle name="Note 3 4 10" xfId="14083" xr:uid="{00000000-0005-0000-0000-00003E6D0000}"/>
    <cellStyle name="Note 3 4 10 2" xfId="34445" xr:uid="{00000000-0005-0000-0000-00003F6D0000}"/>
    <cellStyle name="Note 3 4 11" xfId="14084" xr:uid="{00000000-0005-0000-0000-0000406D0000}"/>
    <cellStyle name="Note 3 4 11 2" xfId="34446" xr:uid="{00000000-0005-0000-0000-0000416D0000}"/>
    <cellStyle name="Note 3 4 12" xfId="34444" xr:uid="{00000000-0005-0000-0000-0000426D0000}"/>
    <cellStyle name="Note 3 4 2" xfId="14085" xr:uid="{00000000-0005-0000-0000-0000436D0000}"/>
    <cellStyle name="Note 3 4 2 2" xfId="14086" xr:uid="{00000000-0005-0000-0000-0000446D0000}"/>
    <cellStyle name="Note 3 4 2 2 2" xfId="34448" xr:uid="{00000000-0005-0000-0000-0000456D0000}"/>
    <cellStyle name="Note 3 4 2 3" xfId="14087" xr:uid="{00000000-0005-0000-0000-0000466D0000}"/>
    <cellStyle name="Note 3 4 2 3 2" xfId="34449" xr:uid="{00000000-0005-0000-0000-0000476D0000}"/>
    <cellStyle name="Note 3 4 2 4" xfId="14088" xr:uid="{00000000-0005-0000-0000-0000486D0000}"/>
    <cellStyle name="Note 3 4 2 4 2" xfId="34450" xr:uid="{00000000-0005-0000-0000-0000496D0000}"/>
    <cellStyle name="Note 3 4 2 5" xfId="14089" xr:uid="{00000000-0005-0000-0000-00004A6D0000}"/>
    <cellStyle name="Note 3 4 2 5 2" xfId="34451" xr:uid="{00000000-0005-0000-0000-00004B6D0000}"/>
    <cellStyle name="Note 3 4 2 6" xfId="14090" xr:uid="{00000000-0005-0000-0000-00004C6D0000}"/>
    <cellStyle name="Note 3 4 2 6 2" xfId="34452" xr:uid="{00000000-0005-0000-0000-00004D6D0000}"/>
    <cellStyle name="Note 3 4 2 7" xfId="14091" xr:uid="{00000000-0005-0000-0000-00004E6D0000}"/>
    <cellStyle name="Note 3 4 2 7 2" xfId="34453" xr:uid="{00000000-0005-0000-0000-00004F6D0000}"/>
    <cellStyle name="Note 3 4 2 8" xfId="14092" xr:uid="{00000000-0005-0000-0000-0000506D0000}"/>
    <cellStyle name="Note 3 4 2 8 2" xfId="34454" xr:uid="{00000000-0005-0000-0000-0000516D0000}"/>
    <cellStyle name="Note 3 4 2 9" xfId="34447" xr:uid="{00000000-0005-0000-0000-0000526D0000}"/>
    <cellStyle name="Note 3 4 3" xfId="14093" xr:uid="{00000000-0005-0000-0000-0000536D0000}"/>
    <cellStyle name="Note 3 4 3 2" xfId="14094" xr:uid="{00000000-0005-0000-0000-0000546D0000}"/>
    <cellStyle name="Note 3 4 3 2 2" xfId="34456" xr:uid="{00000000-0005-0000-0000-0000556D0000}"/>
    <cellStyle name="Note 3 4 3 3" xfId="14095" xr:uid="{00000000-0005-0000-0000-0000566D0000}"/>
    <cellStyle name="Note 3 4 3 3 2" xfId="34457" xr:uid="{00000000-0005-0000-0000-0000576D0000}"/>
    <cellStyle name="Note 3 4 3 4" xfId="14096" xr:uid="{00000000-0005-0000-0000-0000586D0000}"/>
    <cellStyle name="Note 3 4 3 4 2" xfId="34458" xr:uid="{00000000-0005-0000-0000-0000596D0000}"/>
    <cellStyle name="Note 3 4 3 5" xfId="14097" xr:uid="{00000000-0005-0000-0000-00005A6D0000}"/>
    <cellStyle name="Note 3 4 3 5 2" xfId="34459" xr:uid="{00000000-0005-0000-0000-00005B6D0000}"/>
    <cellStyle name="Note 3 4 3 6" xfId="14098" xr:uid="{00000000-0005-0000-0000-00005C6D0000}"/>
    <cellStyle name="Note 3 4 3 6 2" xfId="34460" xr:uid="{00000000-0005-0000-0000-00005D6D0000}"/>
    <cellStyle name="Note 3 4 3 7" xfId="14099" xr:uid="{00000000-0005-0000-0000-00005E6D0000}"/>
    <cellStyle name="Note 3 4 3 7 2" xfId="34461" xr:uid="{00000000-0005-0000-0000-00005F6D0000}"/>
    <cellStyle name="Note 3 4 3 8" xfId="34455" xr:uid="{00000000-0005-0000-0000-0000606D0000}"/>
    <cellStyle name="Note 3 4 4" xfId="14100" xr:uid="{00000000-0005-0000-0000-0000616D0000}"/>
    <cellStyle name="Note 3 4 4 2" xfId="14101" xr:uid="{00000000-0005-0000-0000-0000626D0000}"/>
    <cellStyle name="Note 3 4 4 2 2" xfId="34463" xr:uid="{00000000-0005-0000-0000-0000636D0000}"/>
    <cellStyle name="Note 3 4 4 3" xfId="34462" xr:uid="{00000000-0005-0000-0000-0000646D0000}"/>
    <cellStyle name="Note 3 4 5" xfId="14102" xr:uid="{00000000-0005-0000-0000-0000656D0000}"/>
    <cellStyle name="Note 3 4 5 2" xfId="34464" xr:uid="{00000000-0005-0000-0000-0000666D0000}"/>
    <cellStyle name="Note 3 4 6" xfId="14103" xr:uid="{00000000-0005-0000-0000-0000676D0000}"/>
    <cellStyle name="Note 3 4 6 2" xfId="34465" xr:uid="{00000000-0005-0000-0000-0000686D0000}"/>
    <cellStyle name="Note 3 4 7" xfId="14104" xr:uid="{00000000-0005-0000-0000-0000696D0000}"/>
    <cellStyle name="Note 3 4 7 2" xfId="34466" xr:uid="{00000000-0005-0000-0000-00006A6D0000}"/>
    <cellStyle name="Note 3 4 8" xfId="14105" xr:uid="{00000000-0005-0000-0000-00006B6D0000}"/>
    <cellStyle name="Note 3 4 8 2" xfId="34467" xr:uid="{00000000-0005-0000-0000-00006C6D0000}"/>
    <cellStyle name="Note 3 4 9" xfId="14106" xr:uid="{00000000-0005-0000-0000-00006D6D0000}"/>
    <cellStyle name="Note 3 4 9 2" xfId="34468" xr:uid="{00000000-0005-0000-0000-00006E6D0000}"/>
    <cellStyle name="Note 3 5" xfId="14107" xr:uid="{00000000-0005-0000-0000-00006F6D0000}"/>
    <cellStyle name="Note 3 5 2" xfId="14108" xr:uid="{00000000-0005-0000-0000-0000706D0000}"/>
    <cellStyle name="Note 3 5 2 2" xfId="34470" xr:uid="{00000000-0005-0000-0000-0000716D0000}"/>
    <cellStyle name="Note 3 5 3" xfId="14109" xr:uid="{00000000-0005-0000-0000-0000726D0000}"/>
    <cellStyle name="Note 3 5 3 2" xfId="34471" xr:uid="{00000000-0005-0000-0000-0000736D0000}"/>
    <cellStyle name="Note 3 5 4" xfId="14110" xr:uid="{00000000-0005-0000-0000-0000746D0000}"/>
    <cellStyle name="Note 3 5 4 2" xfId="34472" xr:uid="{00000000-0005-0000-0000-0000756D0000}"/>
    <cellStyle name="Note 3 5 5" xfId="14111" xr:uid="{00000000-0005-0000-0000-0000766D0000}"/>
    <cellStyle name="Note 3 5 5 2" xfId="34473" xr:uid="{00000000-0005-0000-0000-0000776D0000}"/>
    <cellStyle name="Note 3 5 6" xfId="14112" xr:uid="{00000000-0005-0000-0000-0000786D0000}"/>
    <cellStyle name="Note 3 5 6 2" xfId="34474" xr:uid="{00000000-0005-0000-0000-0000796D0000}"/>
    <cellStyle name="Note 3 5 7" xfId="14113" xr:uid="{00000000-0005-0000-0000-00007A6D0000}"/>
    <cellStyle name="Note 3 5 7 2" xfId="34475" xr:uid="{00000000-0005-0000-0000-00007B6D0000}"/>
    <cellStyle name="Note 3 5 8" xfId="14114" xr:uid="{00000000-0005-0000-0000-00007C6D0000}"/>
    <cellStyle name="Note 3 5 8 2" xfId="34476" xr:uid="{00000000-0005-0000-0000-00007D6D0000}"/>
    <cellStyle name="Note 3 5 9" xfId="34469" xr:uid="{00000000-0005-0000-0000-00007E6D0000}"/>
    <cellStyle name="Note 3 6" xfId="14115" xr:uid="{00000000-0005-0000-0000-00007F6D0000}"/>
    <cellStyle name="Note 3 6 2" xfId="14116" xr:uid="{00000000-0005-0000-0000-0000806D0000}"/>
    <cellStyle name="Note 3 6 2 2" xfId="34478" xr:uid="{00000000-0005-0000-0000-0000816D0000}"/>
    <cellStyle name="Note 3 6 3" xfId="14117" xr:uid="{00000000-0005-0000-0000-0000826D0000}"/>
    <cellStyle name="Note 3 6 3 2" xfId="34479" xr:uid="{00000000-0005-0000-0000-0000836D0000}"/>
    <cellStyle name="Note 3 6 4" xfId="14118" xr:uid="{00000000-0005-0000-0000-0000846D0000}"/>
    <cellStyle name="Note 3 6 4 2" xfId="34480" xr:uid="{00000000-0005-0000-0000-0000856D0000}"/>
    <cellStyle name="Note 3 6 5" xfId="14119" xr:uid="{00000000-0005-0000-0000-0000866D0000}"/>
    <cellStyle name="Note 3 6 5 2" xfId="34481" xr:uid="{00000000-0005-0000-0000-0000876D0000}"/>
    <cellStyle name="Note 3 6 6" xfId="14120" xr:uid="{00000000-0005-0000-0000-0000886D0000}"/>
    <cellStyle name="Note 3 6 6 2" xfId="34482" xr:uid="{00000000-0005-0000-0000-0000896D0000}"/>
    <cellStyle name="Note 3 6 7" xfId="14121" xr:uid="{00000000-0005-0000-0000-00008A6D0000}"/>
    <cellStyle name="Note 3 6 7 2" xfId="34483" xr:uid="{00000000-0005-0000-0000-00008B6D0000}"/>
    <cellStyle name="Note 3 6 8" xfId="34477" xr:uid="{00000000-0005-0000-0000-00008C6D0000}"/>
    <cellStyle name="Note 3 7" xfId="14122" xr:uid="{00000000-0005-0000-0000-00008D6D0000}"/>
    <cellStyle name="Note 3 7 2" xfId="14123" xr:uid="{00000000-0005-0000-0000-00008E6D0000}"/>
    <cellStyle name="Note 3 7 2 2" xfId="34485" xr:uid="{00000000-0005-0000-0000-00008F6D0000}"/>
    <cellStyle name="Note 3 7 3" xfId="34484" xr:uid="{00000000-0005-0000-0000-0000906D0000}"/>
    <cellStyle name="Note 3 8" xfId="14124" xr:uid="{00000000-0005-0000-0000-0000916D0000}"/>
    <cellStyle name="Note 3 8 2" xfId="34486" xr:uid="{00000000-0005-0000-0000-0000926D0000}"/>
    <cellStyle name="Note 3 9" xfId="14125" xr:uid="{00000000-0005-0000-0000-0000936D0000}"/>
    <cellStyle name="Note 3 9 2" xfId="34487" xr:uid="{00000000-0005-0000-0000-0000946D0000}"/>
    <cellStyle name="Note 4" xfId="14126" xr:uid="{00000000-0005-0000-0000-0000956D0000}"/>
    <cellStyle name="Note 4 10" xfId="14127" xr:uid="{00000000-0005-0000-0000-0000966D0000}"/>
    <cellStyle name="Note 4 10 2" xfId="34488" xr:uid="{00000000-0005-0000-0000-0000976D0000}"/>
    <cellStyle name="Note 4 11" xfId="14128" xr:uid="{00000000-0005-0000-0000-0000986D0000}"/>
    <cellStyle name="Note 4 11 2" xfId="34489" xr:uid="{00000000-0005-0000-0000-0000996D0000}"/>
    <cellStyle name="Note 4 12" xfId="20582" xr:uid="{00000000-0005-0000-0000-00009A6D0000}"/>
    <cellStyle name="Note 4 2" xfId="14129" xr:uid="{00000000-0005-0000-0000-00009B6D0000}"/>
    <cellStyle name="Note 4 2 2" xfId="14130" xr:uid="{00000000-0005-0000-0000-00009C6D0000}"/>
    <cellStyle name="Note 4 2 2 2" xfId="34491" xr:uid="{00000000-0005-0000-0000-00009D6D0000}"/>
    <cellStyle name="Note 4 2 3" xfId="14131" xr:uid="{00000000-0005-0000-0000-00009E6D0000}"/>
    <cellStyle name="Note 4 2 3 2" xfId="34492" xr:uid="{00000000-0005-0000-0000-00009F6D0000}"/>
    <cellStyle name="Note 4 2 4" xfId="14132" xr:uid="{00000000-0005-0000-0000-0000A06D0000}"/>
    <cellStyle name="Note 4 2 4 2" xfId="34493" xr:uid="{00000000-0005-0000-0000-0000A16D0000}"/>
    <cellStyle name="Note 4 2 5" xfId="14133" xr:uid="{00000000-0005-0000-0000-0000A26D0000}"/>
    <cellStyle name="Note 4 2 5 2" xfId="34494" xr:uid="{00000000-0005-0000-0000-0000A36D0000}"/>
    <cellStyle name="Note 4 2 6" xfId="14134" xr:uid="{00000000-0005-0000-0000-0000A46D0000}"/>
    <cellStyle name="Note 4 2 6 2" xfId="34495" xr:uid="{00000000-0005-0000-0000-0000A56D0000}"/>
    <cellStyle name="Note 4 2 7" xfId="14135" xr:uid="{00000000-0005-0000-0000-0000A66D0000}"/>
    <cellStyle name="Note 4 2 7 2" xfId="34496" xr:uid="{00000000-0005-0000-0000-0000A76D0000}"/>
    <cellStyle name="Note 4 2 8" xfId="14136" xr:uid="{00000000-0005-0000-0000-0000A86D0000}"/>
    <cellStyle name="Note 4 2 8 2" xfId="34497" xr:uid="{00000000-0005-0000-0000-0000A96D0000}"/>
    <cellStyle name="Note 4 2 9" xfId="34490" xr:uid="{00000000-0005-0000-0000-0000AA6D0000}"/>
    <cellStyle name="Note 4 3" xfId="14137" xr:uid="{00000000-0005-0000-0000-0000AB6D0000}"/>
    <cellStyle name="Note 4 3 2" xfId="14138" xr:uid="{00000000-0005-0000-0000-0000AC6D0000}"/>
    <cellStyle name="Note 4 3 2 2" xfId="34499" xr:uid="{00000000-0005-0000-0000-0000AD6D0000}"/>
    <cellStyle name="Note 4 3 3" xfId="14139" xr:uid="{00000000-0005-0000-0000-0000AE6D0000}"/>
    <cellStyle name="Note 4 3 3 2" xfId="34500" xr:uid="{00000000-0005-0000-0000-0000AF6D0000}"/>
    <cellStyle name="Note 4 3 4" xfId="14140" xr:uid="{00000000-0005-0000-0000-0000B06D0000}"/>
    <cellStyle name="Note 4 3 4 2" xfId="34501" xr:uid="{00000000-0005-0000-0000-0000B16D0000}"/>
    <cellStyle name="Note 4 3 5" xfId="14141" xr:uid="{00000000-0005-0000-0000-0000B26D0000}"/>
    <cellStyle name="Note 4 3 5 2" xfId="34502" xr:uid="{00000000-0005-0000-0000-0000B36D0000}"/>
    <cellStyle name="Note 4 3 6" xfId="14142" xr:uid="{00000000-0005-0000-0000-0000B46D0000}"/>
    <cellStyle name="Note 4 3 6 2" xfId="34503" xr:uid="{00000000-0005-0000-0000-0000B56D0000}"/>
    <cellStyle name="Note 4 3 7" xfId="14143" xr:uid="{00000000-0005-0000-0000-0000B66D0000}"/>
    <cellStyle name="Note 4 3 7 2" xfId="34504" xr:uid="{00000000-0005-0000-0000-0000B76D0000}"/>
    <cellStyle name="Note 4 3 8" xfId="34498" xr:uid="{00000000-0005-0000-0000-0000B86D0000}"/>
    <cellStyle name="Note 4 4" xfId="14144" xr:uid="{00000000-0005-0000-0000-0000B96D0000}"/>
    <cellStyle name="Note 4 4 2" xfId="14145" xr:uid="{00000000-0005-0000-0000-0000BA6D0000}"/>
    <cellStyle name="Note 4 4 2 2" xfId="34506" xr:uid="{00000000-0005-0000-0000-0000BB6D0000}"/>
    <cellStyle name="Note 4 4 3" xfId="34505" xr:uid="{00000000-0005-0000-0000-0000BC6D0000}"/>
    <cellStyle name="Note 4 5" xfId="14146" xr:uid="{00000000-0005-0000-0000-0000BD6D0000}"/>
    <cellStyle name="Note 4 5 2" xfId="34507" xr:uid="{00000000-0005-0000-0000-0000BE6D0000}"/>
    <cellStyle name="Note 4 6" xfId="14147" xr:uid="{00000000-0005-0000-0000-0000BF6D0000}"/>
    <cellStyle name="Note 4 6 2" xfId="34508" xr:uid="{00000000-0005-0000-0000-0000C06D0000}"/>
    <cellStyle name="Note 4 7" xfId="14148" xr:uid="{00000000-0005-0000-0000-0000C16D0000}"/>
    <cellStyle name="Note 4 7 2" xfId="34509" xr:uid="{00000000-0005-0000-0000-0000C26D0000}"/>
    <cellStyle name="Note 4 8" xfId="14149" xr:uid="{00000000-0005-0000-0000-0000C36D0000}"/>
    <cellStyle name="Note 4 8 2" xfId="34510" xr:uid="{00000000-0005-0000-0000-0000C46D0000}"/>
    <cellStyle name="Note 4 9" xfId="14150" xr:uid="{00000000-0005-0000-0000-0000C56D0000}"/>
    <cellStyle name="Note 4 9 2" xfId="34511" xr:uid="{00000000-0005-0000-0000-0000C66D0000}"/>
    <cellStyle name="Note 5" xfId="14151" xr:uid="{00000000-0005-0000-0000-0000C76D0000}"/>
    <cellStyle name="Note 5 10" xfId="14152" xr:uid="{00000000-0005-0000-0000-0000C86D0000}"/>
    <cellStyle name="Note 5 10 2" xfId="34512" xr:uid="{00000000-0005-0000-0000-0000C96D0000}"/>
    <cellStyle name="Note 5 11" xfId="14153" xr:uid="{00000000-0005-0000-0000-0000CA6D0000}"/>
    <cellStyle name="Note 5 11 2" xfId="34513" xr:uid="{00000000-0005-0000-0000-0000CB6D0000}"/>
    <cellStyle name="Note 5 12" xfId="20583" xr:uid="{00000000-0005-0000-0000-0000CC6D0000}"/>
    <cellStyle name="Note 5 2" xfId="14154" xr:uid="{00000000-0005-0000-0000-0000CD6D0000}"/>
    <cellStyle name="Note 5 2 2" xfId="14155" xr:uid="{00000000-0005-0000-0000-0000CE6D0000}"/>
    <cellStyle name="Note 5 2 2 2" xfId="34515" xr:uid="{00000000-0005-0000-0000-0000CF6D0000}"/>
    <cellStyle name="Note 5 2 3" xfId="14156" xr:uid="{00000000-0005-0000-0000-0000D06D0000}"/>
    <cellStyle name="Note 5 2 3 2" xfId="34516" xr:uid="{00000000-0005-0000-0000-0000D16D0000}"/>
    <cellStyle name="Note 5 2 4" xfId="14157" xr:uid="{00000000-0005-0000-0000-0000D26D0000}"/>
    <cellStyle name="Note 5 2 4 2" xfId="34517" xr:uid="{00000000-0005-0000-0000-0000D36D0000}"/>
    <cellStyle name="Note 5 2 5" xfId="14158" xr:uid="{00000000-0005-0000-0000-0000D46D0000}"/>
    <cellStyle name="Note 5 2 5 2" xfId="34518" xr:uid="{00000000-0005-0000-0000-0000D56D0000}"/>
    <cellStyle name="Note 5 2 6" xfId="14159" xr:uid="{00000000-0005-0000-0000-0000D66D0000}"/>
    <cellStyle name="Note 5 2 6 2" xfId="34519" xr:uid="{00000000-0005-0000-0000-0000D76D0000}"/>
    <cellStyle name="Note 5 2 7" xfId="14160" xr:uid="{00000000-0005-0000-0000-0000D86D0000}"/>
    <cellStyle name="Note 5 2 7 2" xfId="34520" xr:uid="{00000000-0005-0000-0000-0000D96D0000}"/>
    <cellStyle name="Note 5 2 8" xfId="14161" xr:uid="{00000000-0005-0000-0000-0000DA6D0000}"/>
    <cellStyle name="Note 5 2 8 2" xfId="34521" xr:uid="{00000000-0005-0000-0000-0000DB6D0000}"/>
    <cellStyle name="Note 5 2 9" xfId="34514" xr:uid="{00000000-0005-0000-0000-0000DC6D0000}"/>
    <cellStyle name="Note 5 3" xfId="14162" xr:uid="{00000000-0005-0000-0000-0000DD6D0000}"/>
    <cellStyle name="Note 5 3 2" xfId="14163" xr:uid="{00000000-0005-0000-0000-0000DE6D0000}"/>
    <cellStyle name="Note 5 3 2 2" xfId="34523" xr:uid="{00000000-0005-0000-0000-0000DF6D0000}"/>
    <cellStyle name="Note 5 3 3" xfId="14164" xr:uid="{00000000-0005-0000-0000-0000E06D0000}"/>
    <cellStyle name="Note 5 3 3 2" xfId="34524" xr:uid="{00000000-0005-0000-0000-0000E16D0000}"/>
    <cellStyle name="Note 5 3 4" xfId="14165" xr:uid="{00000000-0005-0000-0000-0000E26D0000}"/>
    <cellStyle name="Note 5 3 4 2" xfId="34525" xr:uid="{00000000-0005-0000-0000-0000E36D0000}"/>
    <cellStyle name="Note 5 3 5" xfId="14166" xr:uid="{00000000-0005-0000-0000-0000E46D0000}"/>
    <cellStyle name="Note 5 3 5 2" xfId="34526" xr:uid="{00000000-0005-0000-0000-0000E56D0000}"/>
    <cellStyle name="Note 5 3 6" xfId="14167" xr:uid="{00000000-0005-0000-0000-0000E66D0000}"/>
    <cellStyle name="Note 5 3 6 2" xfId="34527" xr:uid="{00000000-0005-0000-0000-0000E76D0000}"/>
    <cellStyle name="Note 5 3 7" xfId="14168" xr:uid="{00000000-0005-0000-0000-0000E86D0000}"/>
    <cellStyle name="Note 5 3 7 2" xfId="34528" xr:uid="{00000000-0005-0000-0000-0000E96D0000}"/>
    <cellStyle name="Note 5 3 8" xfId="34522" xr:uid="{00000000-0005-0000-0000-0000EA6D0000}"/>
    <cellStyle name="Note 5 4" xfId="14169" xr:uid="{00000000-0005-0000-0000-0000EB6D0000}"/>
    <cellStyle name="Note 5 4 2" xfId="14170" xr:uid="{00000000-0005-0000-0000-0000EC6D0000}"/>
    <cellStyle name="Note 5 4 2 2" xfId="34530" xr:uid="{00000000-0005-0000-0000-0000ED6D0000}"/>
    <cellStyle name="Note 5 4 3" xfId="34529" xr:uid="{00000000-0005-0000-0000-0000EE6D0000}"/>
    <cellStyle name="Note 5 5" xfId="14171" xr:uid="{00000000-0005-0000-0000-0000EF6D0000}"/>
    <cellStyle name="Note 5 5 2" xfId="34531" xr:uid="{00000000-0005-0000-0000-0000F06D0000}"/>
    <cellStyle name="Note 5 6" xfId="14172" xr:uid="{00000000-0005-0000-0000-0000F16D0000}"/>
    <cellStyle name="Note 5 6 2" xfId="34532" xr:uid="{00000000-0005-0000-0000-0000F26D0000}"/>
    <cellStyle name="Note 5 7" xfId="14173" xr:uid="{00000000-0005-0000-0000-0000F36D0000}"/>
    <cellStyle name="Note 5 7 2" xfId="34533" xr:uid="{00000000-0005-0000-0000-0000F46D0000}"/>
    <cellStyle name="Note 5 8" xfId="14174" xr:uid="{00000000-0005-0000-0000-0000F56D0000}"/>
    <cellStyle name="Note 5 8 2" xfId="34534" xr:uid="{00000000-0005-0000-0000-0000F66D0000}"/>
    <cellStyle name="Note 5 9" xfId="14175" xr:uid="{00000000-0005-0000-0000-0000F76D0000}"/>
    <cellStyle name="Note 5 9 2" xfId="34535" xr:uid="{00000000-0005-0000-0000-0000F86D0000}"/>
    <cellStyle name="Note 6" xfId="14176" xr:uid="{00000000-0005-0000-0000-0000F96D0000}"/>
    <cellStyle name="Note 6 10" xfId="14177" xr:uid="{00000000-0005-0000-0000-0000FA6D0000}"/>
    <cellStyle name="Note 6 10 2" xfId="34536" xr:uid="{00000000-0005-0000-0000-0000FB6D0000}"/>
    <cellStyle name="Note 6 11" xfId="14178" xr:uid="{00000000-0005-0000-0000-0000FC6D0000}"/>
    <cellStyle name="Note 6 11 2" xfId="34537" xr:uid="{00000000-0005-0000-0000-0000FD6D0000}"/>
    <cellStyle name="Note 6 12" xfId="20584" xr:uid="{00000000-0005-0000-0000-0000FE6D0000}"/>
    <cellStyle name="Note 6 2" xfId="14179" xr:uid="{00000000-0005-0000-0000-0000FF6D0000}"/>
    <cellStyle name="Note 6 2 2" xfId="14180" xr:uid="{00000000-0005-0000-0000-0000006E0000}"/>
    <cellStyle name="Note 6 2 2 2" xfId="34539" xr:uid="{00000000-0005-0000-0000-0000016E0000}"/>
    <cellStyle name="Note 6 2 3" xfId="14181" xr:uid="{00000000-0005-0000-0000-0000026E0000}"/>
    <cellStyle name="Note 6 2 3 2" xfId="34540" xr:uid="{00000000-0005-0000-0000-0000036E0000}"/>
    <cellStyle name="Note 6 2 4" xfId="14182" xr:uid="{00000000-0005-0000-0000-0000046E0000}"/>
    <cellStyle name="Note 6 2 4 2" xfId="34541" xr:uid="{00000000-0005-0000-0000-0000056E0000}"/>
    <cellStyle name="Note 6 2 5" xfId="14183" xr:uid="{00000000-0005-0000-0000-0000066E0000}"/>
    <cellStyle name="Note 6 2 5 2" xfId="34542" xr:uid="{00000000-0005-0000-0000-0000076E0000}"/>
    <cellStyle name="Note 6 2 6" xfId="14184" xr:uid="{00000000-0005-0000-0000-0000086E0000}"/>
    <cellStyle name="Note 6 2 6 2" xfId="34543" xr:uid="{00000000-0005-0000-0000-0000096E0000}"/>
    <cellStyle name="Note 6 2 7" xfId="14185" xr:uid="{00000000-0005-0000-0000-00000A6E0000}"/>
    <cellStyle name="Note 6 2 7 2" xfId="34544" xr:uid="{00000000-0005-0000-0000-00000B6E0000}"/>
    <cellStyle name="Note 6 2 8" xfId="14186" xr:uid="{00000000-0005-0000-0000-00000C6E0000}"/>
    <cellStyle name="Note 6 2 8 2" xfId="34545" xr:uid="{00000000-0005-0000-0000-00000D6E0000}"/>
    <cellStyle name="Note 6 2 9" xfId="34538" xr:uid="{00000000-0005-0000-0000-00000E6E0000}"/>
    <cellStyle name="Note 6 3" xfId="14187" xr:uid="{00000000-0005-0000-0000-00000F6E0000}"/>
    <cellStyle name="Note 6 3 2" xfId="14188" xr:uid="{00000000-0005-0000-0000-0000106E0000}"/>
    <cellStyle name="Note 6 3 2 2" xfId="34547" xr:uid="{00000000-0005-0000-0000-0000116E0000}"/>
    <cellStyle name="Note 6 3 3" xfId="14189" xr:uid="{00000000-0005-0000-0000-0000126E0000}"/>
    <cellStyle name="Note 6 3 3 2" xfId="34548" xr:uid="{00000000-0005-0000-0000-0000136E0000}"/>
    <cellStyle name="Note 6 3 4" xfId="14190" xr:uid="{00000000-0005-0000-0000-0000146E0000}"/>
    <cellStyle name="Note 6 3 4 2" xfId="34549" xr:uid="{00000000-0005-0000-0000-0000156E0000}"/>
    <cellStyle name="Note 6 3 5" xfId="14191" xr:uid="{00000000-0005-0000-0000-0000166E0000}"/>
    <cellStyle name="Note 6 3 5 2" xfId="34550" xr:uid="{00000000-0005-0000-0000-0000176E0000}"/>
    <cellStyle name="Note 6 3 6" xfId="14192" xr:uid="{00000000-0005-0000-0000-0000186E0000}"/>
    <cellStyle name="Note 6 3 6 2" xfId="34551" xr:uid="{00000000-0005-0000-0000-0000196E0000}"/>
    <cellStyle name="Note 6 3 7" xfId="14193" xr:uid="{00000000-0005-0000-0000-00001A6E0000}"/>
    <cellStyle name="Note 6 3 7 2" xfId="34552" xr:uid="{00000000-0005-0000-0000-00001B6E0000}"/>
    <cellStyle name="Note 6 3 8" xfId="34546" xr:uid="{00000000-0005-0000-0000-00001C6E0000}"/>
    <cellStyle name="Note 6 4" xfId="14194" xr:uid="{00000000-0005-0000-0000-00001D6E0000}"/>
    <cellStyle name="Note 6 4 2" xfId="14195" xr:uid="{00000000-0005-0000-0000-00001E6E0000}"/>
    <cellStyle name="Note 6 4 2 2" xfId="34554" xr:uid="{00000000-0005-0000-0000-00001F6E0000}"/>
    <cellStyle name="Note 6 4 3" xfId="34553" xr:uid="{00000000-0005-0000-0000-0000206E0000}"/>
    <cellStyle name="Note 6 5" xfId="14196" xr:uid="{00000000-0005-0000-0000-0000216E0000}"/>
    <cellStyle name="Note 6 5 2" xfId="34555" xr:uid="{00000000-0005-0000-0000-0000226E0000}"/>
    <cellStyle name="Note 6 6" xfId="14197" xr:uid="{00000000-0005-0000-0000-0000236E0000}"/>
    <cellStyle name="Note 6 6 2" xfId="34556" xr:uid="{00000000-0005-0000-0000-0000246E0000}"/>
    <cellStyle name="Note 6 7" xfId="14198" xr:uid="{00000000-0005-0000-0000-0000256E0000}"/>
    <cellStyle name="Note 6 7 2" xfId="34557" xr:uid="{00000000-0005-0000-0000-0000266E0000}"/>
    <cellStyle name="Note 6 8" xfId="14199" xr:uid="{00000000-0005-0000-0000-0000276E0000}"/>
    <cellStyle name="Note 6 8 2" xfId="34558" xr:uid="{00000000-0005-0000-0000-0000286E0000}"/>
    <cellStyle name="Note 6 9" xfId="14200" xr:uid="{00000000-0005-0000-0000-0000296E0000}"/>
    <cellStyle name="Note 6 9 2" xfId="34559" xr:uid="{00000000-0005-0000-0000-00002A6E0000}"/>
    <cellStyle name="Note 7" xfId="14201" xr:uid="{00000000-0005-0000-0000-00002B6E0000}"/>
    <cellStyle name="Note 7 10" xfId="14202" xr:uid="{00000000-0005-0000-0000-00002C6E0000}"/>
    <cellStyle name="Note 7 10 2" xfId="34561" xr:uid="{00000000-0005-0000-0000-00002D6E0000}"/>
    <cellStyle name="Note 7 11" xfId="14203" xr:uid="{00000000-0005-0000-0000-00002E6E0000}"/>
    <cellStyle name="Note 7 11 2" xfId="34562" xr:uid="{00000000-0005-0000-0000-00002F6E0000}"/>
    <cellStyle name="Note 7 12" xfId="34560" xr:uid="{00000000-0005-0000-0000-0000306E0000}"/>
    <cellStyle name="Note 7 2" xfId="14204" xr:uid="{00000000-0005-0000-0000-0000316E0000}"/>
    <cellStyle name="Note 7 2 2" xfId="14205" xr:uid="{00000000-0005-0000-0000-0000326E0000}"/>
    <cellStyle name="Note 7 2 2 2" xfId="34564" xr:uid="{00000000-0005-0000-0000-0000336E0000}"/>
    <cellStyle name="Note 7 2 3" xfId="14206" xr:uid="{00000000-0005-0000-0000-0000346E0000}"/>
    <cellStyle name="Note 7 2 3 2" xfId="34565" xr:uid="{00000000-0005-0000-0000-0000356E0000}"/>
    <cellStyle name="Note 7 2 4" xfId="14207" xr:uid="{00000000-0005-0000-0000-0000366E0000}"/>
    <cellStyle name="Note 7 2 4 2" xfId="34566" xr:uid="{00000000-0005-0000-0000-0000376E0000}"/>
    <cellStyle name="Note 7 2 5" xfId="14208" xr:uid="{00000000-0005-0000-0000-0000386E0000}"/>
    <cellStyle name="Note 7 2 5 2" xfId="34567" xr:uid="{00000000-0005-0000-0000-0000396E0000}"/>
    <cellStyle name="Note 7 2 6" xfId="14209" xr:uid="{00000000-0005-0000-0000-00003A6E0000}"/>
    <cellStyle name="Note 7 2 6 2" xfId="34568" xr:uid="{00000000-0005-0000-0000-00003B6E0000}"/>
    <cellStyle name="Note 7 2 7" xfId="14210" xr:uid="{00000000-0005-0000-0000-00003C6E0000}"/>
    <cellStyle name="Note 7 2 7 2" xfId="34569" xr:uid="{00000000-0005-0000-0000-00003D6E0000}"/>
    <cellStyle name="Note 7 2 8" xfId="14211" xr:uid="{00000000-0005-0000-0000-00003E6E0000}"/>
    <cellStyle name="Note 7 2 8 2" xfId="34570" xr:uid="{00000000-0005-0000-0000-00003F6E0000}"/>
    <cellStyle name="Note 7 2 9" xfId="34563" xr:uid="{00000000-0005-0000-0000-0000406E0000}"/>
    <cellStyle name="Note 7 3" xfId="14212" xr:uid="{00000000-0005-0000-0000-0000416E0000}"/>
    <cellStyle name="Note 7 3 2" xfId="14213" xr:uid="{00000000-0005-0000-0000-0000426E0000}"/>
    <cellStyle name="Note 7 3 2 2" xfId="34572" xr:uid="{00000000-0005-0000-0000-0000436E0000}"/>
    <cellStyle name="Note 7 3 3" xfId="14214" xr:uid="{00000000-0005-0000-0000-0000446E0000}"/>
    <cellStyle name="Note 7 3 3 2" xfId="34573" xr:uid="{00000000-0005-0000-0000-0000456E0000}"/>
    <cellStyle name="Note 7 3 4" xfId="14215" xr:uid="{00000000-0005-0000-0000-0000466E0000}"/>
    <cellStyle name="Note 7 3 4 2" xfId="34574" xr:uid="{00000000-0005-0000-0000-0000476E0000}"/>
    <cellStyle name="Note 7 3 5" xfId="14216" xr:uid="{00000000-0005-0000-0000-0000486E0000}"/>
    <cellStyle name="Note 7 3 5 2" xfId="34575" xr:uid="{00000000-0005-0000-0000-0000496E0000}"/>
    <cellStyle name="Note 7 3 6" xfId="14217" xr:uid="{00000000-0005-0000-0000-00004A6E0000}"/>
    <cellStyle name="Note 7 3 6 2" xfId="34576" xr:uid="{00000000-0005-0000-0000-00004B6E0000}"/>
    <cellStyle name="Note 7 3 7" xfId="14218" xr:uid="{00000000-0005-0000-0000-00004C6E0000}"/>
    <cellStyle name="Note 7 3 7 2" xfId="34577" xr:uid="{00000000-0005-0000-0000-00004D6E0000}"/>
    <cellStyle name="Note 7 3 8" xfId="34571" xr:uid="{00000000-0005-0000-0000-00004E6E0000}"/>
    <cellStyle name="Note 7 4" xfId="14219" xr:uid="{00000000-0005-0000-0000-00004F6E0000}"/>
    <cellStyle name="Note 7 4 2" xfId="14220" xr:uid="{00000000-0005-0000-0000-0000506E0000}"/>
    <cellStyle name="Note 7 4 2 2" xfId="34579" xr:uid="{00000000-0005-0000-0000-0000516E0000}"/>
    <cellStyle name="Note 7 4 3" xfId="34578" xr:uid="{00000000-0005-0000-0000-0000526E0000}"/>
    <cellStyle name="Note 7 5" xfId="14221" xr:uid="{00000000-0005-0000-0000-0000536E0000}"/>
    <cellStyle name="Note 7 5 2" xfId="34580" xr:uid="{00000000-0005-0000-0000-0000546E0000}"/>
    <cellStyle name="Note 7 6" xfId="14222" xr:uid="{00000000-0005-0000-0000-0000556E0000}"/>
    <cellStyle name="Note 7 6 2" xfId="34581" xr:uid="{00000000-0005-0000-0000-0000566E0000}"/>
    <cellStyle name="Note 7 7" xfId="14223" xr:uid="{00000000-0005-0000-0000-0000576E0000}"/>
    <cellStyle name="Note 7 7 2" xfId="34582" xr:uid="{00000000-0005-0000-0000-0000586E0000}"/>
    <cellStyle name="Note 7 8" xfId="14224" xr:uid="{00000000-0005-0000-0000-0000596E0000}"/>
    <cellStyle name="Note 7 8 2" xfId="34583" xr:uid="{00000000-0005-0000-0000-00005A6E0000}"/>
    <cellStyle name="Note 7 9" xfId="14225" xr:uid="{00000000-0005-0000-0000-00005B6E0000}"/>
    <cellStyle name="Note 7 9 2" xfId="34584" xr:uid="{00000000-0005-0000-0000-00005C6E0000}"/>
    <cellStyle name="Note 8" xfId="14226" xr:uid="{00000000-0005-0000-0000-00005D6E0000}"/>
    <cellStyle name="Note 8 10" xfId="14227" xr:uid="{00000000-0005-0000-0000-00005E6E0000}"/>
    <cellStyle name="Note 8 10 2" xfId="34586" xr:uid="{00000000-0005-0000-0000-00005F6E0000}"/>
    <cellStyle name="Note 8 11" xfId="14228" xr:uid="{00000000-0005-0000-0000-0000606E0000}"/>
    <cellStyle name="Note 8 11 2" xfId="34587" xr:uid="{00000000-0005-0000-0000-0000616E0000}"/>
    <cellStyle name="Note 8 12" xfId="34585" xr:uid="{00000000-0005-0000-0000-0000626E0000}"/>
    <cellStyle name="Note 8 2" xfId="14229" xr:uid="{00000000-0005-0000-0000-0000636E0000}"/>
    <cellStyle name="Note 8 2 2" xfId="14230" xr:uid="{00000000-0005-0000-0000-0000646E0000}"/>
    <cellStyle name="Note 8 2 2 2" xfId="34589" xr:uid="{00000000-0005-0000-0000-0000656E0000}"/>
    <cellStyle name="Note 8 2 3" xfId="14231" xr:uid="{00000000-0005-0000-0000-0000666E0000}"/>
    <cellStyle name="Note 8 2 3 2" xfId="34590" xr:uid="{00000000-0005-0000-0000-0000676E0000}"/>
    <cellStyle name="Note 8 2 4" xfId="14232" xr:uid="{00000000-0005-0000-0000-0000686E0000}"/>
    <cellStyle name="Note 8 2 4 2" xfId="34591" xr:uid="{00000000-0005-0000-0000-0000696E0000}"/>
    <cellStyle name="Note 8 2 5" xfId="14233" xr:uid="{00000000-0005-0000-0000-00006A6E0000}"/>
    <cellStyle name="Note 8 2 5 2" xfId="34592" xr:uid="{00000000-0005-0000-0000-00006B6E0000}"/>
    <cellStyle name="Note 8 2 6" xfId="14234" xr:uid="{00000000-0005-0000-0000-00006C6E0000}"/>
    <cellStyle name="Note 8 2 6 2" xfId="34593" xr:uid="{00000000-0005-0000-0000-00006D6E0000}"/>
    <cellStyle name="Note 8 2 7" xfId="14235" xr:uid="{00000000-0005-0000-0000-00006E6E0000}"/>
    <cellStyle name="Note 8 2 7 2" xfId="34594" xr:uid="{00000000-0005-0000-0000-00006F6E0000}"/>
    <cellStyle name="Note 8 2 8" xfId="14236" xr:uid="{00000000-0005-0000-0000-0000706E0000}"/>
    <cellStyle name="Note 8 2 8 2" xfId="34595" xr:uid="{00000000-0005-0000-0000-0000716E0000}"/>
    <cellStyle name="Note 8 2 9" xfId="34588" xr:uid="{00000000-0005-0000-0000-0000726E0000}"/>
    <cellStyle name="Note 8 3" xfId="14237" xr:uid="{00000000-0005-0000-0000-0000736E0000}"/>
    <cellStyle name="Note 8 3 2" xfId="14238" xr:uid="{00000000-0005-0000-0000-0000746E0000}"/>
    <cellStyle name="Note 8 3 2 2" xfId="34597" xr:uid="{00000000-0005-0000-0000-0000756E0000}"/>
    <cellStyle name="Note 8 3 3" xfId="14239" xr:uid="{00000000-0005-0000-0000-0000766E0000}"/>
    <cellStyle name="Note 8 3 3 2" xfId="34598" xr:uid="{00000000-0005-0000-0000-0000776E0000}"/>
    <cellStyle name="Note 8 3 4" xfId="14240" xr:uid="{00000000-0005-0000-0000-0000786E0000}"/>
    <cellStyle name="Note 8 3 4 2" xfId="34599" xr:uid="{00000000-0005-0000-0000-0000796E0000}"/>
    <cellStyle name="Note 8 3 5" xfId="14241" xr:uid="{00000000-0005-0000-0000-00007A6E0000}"/>
    <cellStyle name="Note 8 3 5 2" xfId="34600" xr:uid="{00000000-0005-0000-0000-00007B6E0000}"/>
    <cellStyle name="Note 8 3 6" xfId="14242" xr:uid="{00000000-0005-0000-0000-00007C6E0000}"/>
    <cellStyle name="Note 8 3 6 2" xfId="34601" xr:uid="{00000000-0005-0000-0000-00007D6E0000}"/>
    <cellStyle name="Note 8 3 7" xfId="14243" xr:uid="{00000000-0005-0000-0000-00007E6E0000}"/>
    <cellStyle name="Note 8 3 7 2" xfId="34602" xr:uid="{00000000-0005-0000-0000-00007F6E0000}"/>
    <cellStyle name="Note 8 3 8" xfId="34596" xr:uid="{00000000-0005-0000-0000-0000806E0000}"/>
    <cellStyle name="Note 8 4" xfId="14244" xr:uid="{00000000-0005-0000-0000-0000816E0000}"/>
    <cellStyle name="Note 8 4 2" xfId="14245" xr:uid="{00000000-0005-0000-0000-0000826E0000}"/>
    <cellStyle name="Note 8 4 2 2" xfId="34604" xr:uid="{00000000-0005-0000-0000-0000836E0000}"/>
    <cellStyle name="Note 8 4 3" xfId="34603" xr:uid="{00000000-0005-0000-0000-0000846E0000}"/>
    <cellStyle name="Note 8 5" xfId="14246" xr:uid="{00000000-0005-0000-0000-0000856E0000}"/>
    <cellStyle name="Note 8 5 2" xfId="34605" xr:uid="{00000000-0005-0000-0000-0000866E0000}"/>
    <cellStyle name="Note 8 6" xfId="14247" xr:uid="{00000000-0005-0000-0000-0000876E0000}"/>
    <cellStyle name="Note 8 6 2" xfId="34606" xr:uid="{00000000-0005-0000-0000-0000886E0000}"/>
    <cellStyle name="Note 8 7" xfId="14248" xr:uid="{00000000-0005-0000-0000-0000896E0000}"/>
    <cellStyle name="Note 8 7 2" xfId="34607" xr:uid="{00000000-0005-0000-0000-00008A6E0000}"/>
    <cellStyle name="Note 8 8" xfId="14249" xr:uid="{00000000-0005-0000-0000-00008B6E0000}"/>
    <cellStyle name="Note 8 8 2" xfId="34608" xr:uid="{00000000-0005-0000-0000-00008C6E0000}"/>
    <cellStyle name="Note 8 9" xfId="14250" xr:uid="{00000000-0005-0000-0000-00008D6E0000}"/>
    <cellStyle name="Note 8 9 2" xfId="34609" xr:uid="{00000000-0005-0000-0000-00008E6E0000}"/>
    <cellStyle name="Note 9" xfId="14251" xr:uid="{00000000-0005-0000-0000-00008F6E0000}"/>
    <cellStyle name="Note 9 10" xfId="14252" xr:uid="{00000000-0005-0000-0000-0000906E0000}"/>
    <cellStyle name="Note 9 10 2" xfId="34611" xr:uid="{00000000-0005-0000-0000-0000916E0000}"/>
    <cellStyle name="Note 9 11" xfId="14253" xr:uid="{00000000-0005-0000-0000-0000926E0000}"/>
    <cellStyle name="Note 9 11 2" xfId="34612" xr:uid="{00000000-0005-0000-0000-0000936E0000}"/>
    <cellStyle name="Note 9 12" xfId="34610" xr:uid="{00000000-0005-0000-0000-0000946E0000}"/>
    <cellStyle name="Note 9 2" xfId="14254" xr:uid="{00000000-0005-0000-0000-0000956E0000}"/>
    <cellStyle name="Note 9 2 2" xfId="14255" xr:uid="{00000000-0005-0000-0000-0000966E0000}"/>
    <cellStyle name="Note 9 2 2 2" xfId="34614" xr:uid="{00000000-0005-0000-0000-0000976E0000}"/>
    <cellStyle name="Note 9 2 3" xfId="14256" xr:uid="{00000000-0005-0000-0000-0000986E0000}"/>
    <cellStyle name="Note 9 2 3 2" xfId="34615" xr:uid="{00000000-0005-0000-0000-0000996E0000}"/>
    <cellStyle name="Note 9 2 4" xfId="14257" xr:uid="{00000000-0005-0000-0000-00009A6E0000}"/>
    <cellStyle name="Note 9 2 4 2" xfId="34616" xr:uid="{00000000-0005-0000-0000-00009B6E0000}"/>
    <cellStyle name="Note 9 2 5" xfId="14258" xr:uid="{00000000-0005-0000-0000-00009C6E0000}"/>
    <cellStyle name="Note 9 2 5 2" xfId="34617" xr:uid="{00000000-0005-0000-0000-00009D6E0000}"/>
    <cellStyle name="Note 9 2 6" xfId="14259" xr:uid="{00000000-0005-0000-0000-00009E6E0000}"/>
    <cellStyle name="Note 9 2 6 2" xfId="34618" xr:uid="{00000000-0005-0000-0000-00009F6E0000}"/>
    <cellStyle name="Note 9 2 7" xfId="14260" xr:uid="{00000000-0005-0000-0000-0000A06E0000}"/>
    <cellStyle name="Note 9 2 7 2" xfId="34619" xr:uid="{00000000-0005-0000-0000-0000A16E0000}"/>
    <cellStyle name="Note 9 2 8" xfId="14261" xr:uid="{00000000-0005-0000-0000-0000A26E0000}"/>
    <cellStyle name="Note 9 2 8 2" xfId="34620" xr:uid="{00000000-0005-0000-0000-0000A36E0000}"/>
    <cellStyle name="Note 9 2 9" xfId="34613" xr:uid="{00000000-0005-0000-0000-0000A46E0000}"/>
    <cellStyle name="Note 9 3" xfId="14262" xr:uid="{00000000-0005-0000-0000-0000A56E0000}"/>
    <cellStyle name="Note 9 3 2" xfId="14263" xr:uid="{00000000-0005-0000-0000-0000A66E0000}"/>
    <cellStyle name="Note 9 3 2 2" xfId="34622" xr:uid="{00000000-0005-0000-0000-0000A76E0000}"/>
    <cellStyle name="Note 9 3 3" xfId="14264" xr:uid="{00000000-0005-0000-0000-0000A86E0000}"/>
    <cellStyle name="Note 9 3 3 2" xfId="34623" xr:uid="{00000000-0005-0000-0000-0000A96E0000}"/>
    <cellStyle name="Note 9 3 4" xfId="14265" xr:uid="{00000000-0005-0000-0000-0000AA6E0000}"/>
    <cellStyle name="Note 9 3 4 2" xfId="34624" xr:uid="{00000000-0005-0000-0000-0000AB6E0000}"/>
    <cellStyle name="Note 9 3 5" xfId="14266" xr:uid="{00000000-0005-0000-0000-0000AC6E0000}"/>
    <cellStyle name="Note 9 3 5 2" xfId="34625" xr:uid="{00000000-0005-0000-0000-0000AD6E0000}"/>
    <cellStyle name="Note 9 3 6" xfId="14267" xr:uid="{00000000-0005-0000-0000-0000AE6E0000}"/>
    <cellStyle name="Note 9 3 6 2" xfId="34626" xr:uid="{00000000-0005-0000-0000-0000AF6E0000}"/>
    <cellStyle name="Note 9 3 7" xfId="14268" xr:uid="{00000000-0005-0000-0000-0000B06E0000}"/>
    <cellStyle name="Note 9 3 7 2" xfId="34627" xr:uid="{00000000-0005-0000-0000-0000B16E0000}"/>
    <cellStyle name="Note 9 3 8" xfId="34621" xr:uid="{00000000-0005-0000-0000-0000B26E0000}"/>
    <cellStyle name="Note 9 4" xfId="14269" xr:uid="{00000000-0005-0000-0000-0000B36E0000}"/>
    <cellStyle name="Note 9 4 2" xfId="14270" xr:uid="{00000000-0005-0000-0000-0000B46E0000}"/>
    <cellStyle name="Note 9 4 2 2" xfId="34629" xr:uid="{00000000-0005-0000-0000-0000B56E0000}"/>
    <cellStyle name="Note 9 4 3" xfId="34628" xr:uid="{00000000-0005-0000-0000-0000B66E0000}"/>
    <cellStyle name="Note 9 5" xfId="14271" xr:uid="{00000000-0005-0000-0000-0000B76E0000}"/>
    <cellStyle name="Note 9 5 2" xfId="34630" xr:uid="{00000000-0005-0000-0000-0000B86E0000}"/>
    <cellStyle name="Note 9 6" xfId="14272" xr:uid="{00000000-0005-0000-0000-0000B96E0000}"/>
    <cellStyle name="Note 9 6 2" xfId="34631" xr:uid="{00000000-0005-0000-0000-0000BA6E0000}"/>
    <cellStyle name="Note 9 7" xfId="14273" xr:uid="{00000000-0005-0000-0000-0000BB6E0000}"/>
    <cellStyle name="Note 9 7 2" xfId="34632" xr:uid="{00000000-0005-0000-0000-0000BC6E0000}"/>
    <cellStyle name="Note 9 8" xfId="14274" xr:uid="{00000000-0005-0000-0000-0000BD6E0000}"/>
    <cellStyle name="Note 9 8 2" xfId="34633" xr:uid="{00000000-0005-0000-0000-0000BE6E0000}"/>
    <cellStyle name="Note 9 9" xfId="14275" xr:uid="{00000000-0005-0000-0000-0000BF6E0000}"/>
    <cellStyle name="Note 9 9 2" xfId="34634" xr:uid="{00000000-0005-0000-0000-0000C06E0000}"/>
    <cellStyle name="Output" xfId="14276" xr:uid="{00000000-0005-0000-0000-0000C16E0000}"/>
    <cellStyle name="Output 10" xfId="14277" xr:uid="{00000000-0005-0000-0000-0000C26E0000}"/>
    <cellStyle name="Output 10 10" xfId="14278" xr:uid="{00000000-0005-0000-0000-0000C36E0000}"/>
    <cellStyle name="Output 10 10 2" xfId="34636" xr:uid="{00000000-0005-0000-0000-0000C46E0000}"/>
    <cellStyle name="Output 10 11" xfId="34635" xr:uid="{00000000-0005-0000-0000-0000C56E0000}"/>
    <cellStyle name="Output 10 2" xfId="14279" xr:uid="{00000000-0005-0000-0000-0000C66E0000}"/>
    <cellStyle name="Output 10 2 2" xfId="14280" xr:uid="{00000000-0005-0000-0000-0000C76E0000}"/>
    <cellStyle name="Output 10 2 2 2" xfId="34638" xr:uid="{00000000-0005-0000-0000-0000C86E0000}"/>
    <cellStyle name="Output 10 2 3" xfId="14281" xr:uid="{00000000-0005-0000-0000-0000C96E0000}"/>
    <cellStyle name="Output 10 2 3 2" xfId="34639" xr:uid="{00000000-0005-0000-0000-0000CA6E0000}"/>
    <cellStyle name="Output 10 2 4" xfId="14282" xr:uid="{00000000-0005-0000-0000-0000CB6E0000}"/>
    <cellStyle name="Output 10 2 4 2" xfId="34640" xr:uid="{00000000-0005-0000-0000-0000CC6E0000}"/>
    <cellStyle name="Output 10 2 5" xfId="14283" xr:uid="{00000000-0005-0000-0000-0000CD6E0000}"/>
    <cellStyle name="Output 10 2 5 2" xfId="34641" xr:uid="{00000000-0005-0000-0000-0000CE6E0000}"/>
    <cellStyle name="Output 10 2 6" xfId="14284" xr:uid="{00000000-0005-0000-0000-0000CF6E0000}"/>
    <cellStyle name="Output 10 2 6 2" xfId="34642" xr:uid="{00000000-0005-0000-0000-0000D06E0000}"/>
    <cellStyle name="Output 10 2 7" xfId="34637" xr:uid="{00000000-0005-0000-0000-0000D16E0000}"/>
    <cellStyle name="Output 10 3" xfId="14285" xr:uid="{00000000-0005-0000-0000-0000D26E0000}"/>
    <cellStyle name="Output 10 3 2" xfId="14286" xr:uid="{00000000-0005-0000-0000-0000D36E0000}"/>
    <cellStyle name="Output 10 3 2 2" xfId="34644" xr:uid="{00000000-0005-0000-0000-0000D46E0000}"/>
    <cellStyle name="Output 10 3 3" xfId="14287" xr:uid="{00000000-0005-0000-0000-0000D56E0000}"/>
    <cellStyle name="Output 10 3 3 2" xfId="34645" xr:uid="{00000000-0005-0000-0000-0000D66E0000}"/>
    <cellStyle name="Output 10 3 4" xfId="14288" xr:uid="{00000000-0005-0000-0000-0000D76E0000}"/>
    <cellStyle name="Output 10 3 4 2" xfId="34646" xr:uid="{00000000-0005-0000-0000-0000D86E0000}"/>
    <cellStyle name="Output 10 3 5" xfId="14289" xr:uid="{00000000-0005-0000-0000-0000D96E0000}"/>
    <cellStyle name="Output 10 3 5 2" xfId="34647" xr:uid="{00000000-0005-0000-0000-0000DA6E0000}"/>
    <cellStyle name="Output 10 3 6" xfId="34643" xr:uid="{00000000-0005-0000-0000-0000DB6E0000}"/>
    <cellStyle name="Output 10 4" xfId="14290" xr:uid="{00000000-0005-0000-0000-0000DC6E0000}"/>
    <cellStyle name="Output 10 4 2" xfId="34648" xr:uid="{00000000-0005-0000-0000-0000DD6E0000}"/>
    <cellStyle name="Output 10 5" xfId="14291" xr:uid="{00000000-0005-0000-0000-0000DE6E0000}"/>
    <cellStyle name="Output 10 5 2" xfId="34649" xr:uid="{00000000-0005-0000-0000-0000DF6E0000}"/>
    <cellStyle name="Output 10 6" xfId="14292" xr:uid="{00000000-0005-0000-0000-0000E06E0000}"/>
    <cellStyle name="Output 10 6 2" xfId="34650" xr:uid="{00000000-0005-0000-0000-0000E16E0000}"/>
    <cellStyle name="Output 10 7" xfId="14293" xr:uid="{00000000-0005-0000-0000-0000E26E0000}"/>
    <cellStyle name="Output 10 7 2" xfId="34651" xr:uid="{00000000-0005-0000-0000-0000E36E0000}"/>
    <cellStyle name="Output 10 8" xfId="14294" xr:uid="{00000000-0005-0000-0000-0000E46E0000}"/>
    <cellStyle name="Output 10 8 2" xfId="34652" xr:uid="{00000000-0005-0000-0000-0000E56E0000}"/>
    <cellStyle name="Output 10 9" xfId="14295" xr:uid="{00000000-0005-0000-0000-0000E66E0000}"/>
    <cellStyle name="Output 10 9 2" xfId="34653" xr:uid="{00000000-0005-0000-0000-0000E76E0000}"/>
    <cellStyle name="Output 11" xfId="14296" xr:uid="{00000000-0005-0000-0000-0000E86E0000}"/>
    <cellStyle name="Output 11 10" xfId="14297" xr:uid="{00000000-0005-0000-0000-0000E96E0000}"/>
    <cellStyle name="Output 11 10 2" xfId="34655" xr:uid="{00000000-0005-0000-0000-0000EA6E0000}"/>
    <cellStyle name="Output 11 11" xfId="34654" xr:uid="{00000000-0005-0000-0000-0000EB6E0000}"/>
    <cellStyle name="Output 11 2" xfId="14298" xr:uid="{00000000-0005-0000-0000-0000EC6E0000}"/>
    <cellStyle name="Output 11 2 2" xfId="14299" xr:uid="{00000000-0005-0000-0000-0000ED6E0000}"/>
    <cellStyle name="Output 11 2 2 2" xfId="34657" xr:uid="{00000000-0005-0000-0000-0000EE6E0000}"/>
    <cellStyle name="Output 11 2 3" xfId="14300" xr:uid="{00000000-0005-0000-0000-0000EF6E0000}"/>
    <cellStyle name="Output 11 2 3 2" xfId="34658" xr:uid="{00000000-0005-0000-0000-0000F06E0000}"/>
    <cellStyle name="Output 11 2 4" xfId="14301" xr:uid="{00000000-0005-0000-0000-0000F16E0000}"/>
    <cellStyle name="Output 11 2 4 2" xfId="34659" xr:uid="{00000000-0005-0000-0000-0000F26E0000}"/>
    <cellStyle name="Output 11 2 5" xfId="14302" xr:uid="{00000000-0005-0000-0000-0000F36E0000}"/>
    <cellStyle name="Output 11 2 5 2" xfId="34660" xr:uid="{00000000-0005-0000-0000-0000F46E0000}"/>
    <cellStyle name="Output 11 2 6" xfId="14303" xr:uid="{00000000-0005-0000-0000-0000F56E0000}"/>
    <cellStyle name="Output 11 2 6 2" xfId="34661" xr:uid="{00000000-0005-0000-0000-0000F66E0000}"/>
    <cellStyle name="Output 11 2 7" xfId="34656" xr:uid="{00000000-0005-0000-0000-0000F76E0000}"/>
    <cellStyle name="Output 11 3" xfId="14304" xr:uid="{00000000-0005-0000-0000-0000F86E0000}"/>
    <cellStyle name="Output 11 3 2" xfId="14305" xr:uid="{00000000-0005-0000-0000-0000F96E0000}"/>
    <cellStyle name="Output 11 3 2 2" xfId="34663" xr:uid="{00000000-0005-0000-0000-0000FA6E0000}"/>
    <cellStyle name="Output 11 3 3" xfId="14306" xr:uid="{00000000-0005-0000-0000-0000FB6E0000}"/>
    <cellStyle name="Output 11 3 3 2" xfId="34664" xr:uid="{00000000-0005-0000-0000-0000FC6E0000}"/>
    <cellStyle name="Output 11 3 4" xfId="14307" xr:uid="{00000000-0005-0000-0000-0000FD6E0000}"/>
    <cellStyle name="Output 11 3 4 2" xfId="34665" xr:uid="{00000000-0005-0000-0000-0000FE6E0000}"/>
    <cellStyle name="Output 11 3 5" xfId="14308" xr:uid="{00000000-0005-0000-0000-0000FF6E0000}"/>
    <cellStyle name="Output 11 3 5 2" xfId="34666" xr:uid="{00000000-0005-0000-0000-0000006F0000}"/>
    <cellStyle name="Output 11 3 6" xfId="34662" xr:uid="{00000000-0005-0000-0000-0000016F0000}"/>
    <cellStyle name="Output 11 4" xfId="14309" xr:uid="{00000000-0005-0000-0000-0000026F0000}"/>
    <cellStyle name="Output 11 4 2" xfId="34667" xr:uid="{00000000-0005-0000-0000-0000036F0000}"/>
    <cellStyle name="Output 11 5" xfId="14310" xr:uid="{00000000-0005-0000-0000-0000046F0000}"/>
    <cellStyle name="Output 11 5 2" xfId="34668" xr:uid="{00000000-0005-0000-0000-0000056F0000}"/>
    <cellStyle name="Output 11 6" xfId="14311" xr:uid="{00000000-0005-0000-0000-0000066F0000}"/>
    <cellStyle name="Output 11 6 2" xfId="34669" xr:uid="{00000000-0005-0000-0000-0000076F0000}"/>
    <cellStyle name="Output 11 7" xfId="14312" xr:uid="{00000000-0005-0000-0000-0000086F0000}"/>
    <cellStyle name="Output 11 7 2" xfId="34670" xr:uid="{00000000-0005-0000-0000-0000096F0000}"/>
    <cellStyle name="Output 11 8" xfId="14313" xr:uid="{00000000-0005-0000-0000-00000A6F0000}"/>
    <cellStyle name="Output 11 8 2" xfId="34671" xr:uid="{00000000-0005-0000-0000-00000B6F0000}"/>
    <cellStyle name="Output 11 9" xfId="14314" xr:uid="{00000000-0005-0000-0000-00000C6F0000}"/>
    <cellStyle name="Output 11 9 2" xfId="34672" xr:uid="{00000000-0005-0000-0000-00000D6F0000}"/>
    <cellStyle name="Output 12" xfId="14315" xr:uid="{00000000-0005-0000-0000-00000E6F0000}"/>
    <cellStyle name="Output 12 10" xfId="14316" xr:uid="{00000000-0005-0000-0000-00000F6F0000}"/>
    <cellStyle name="Output 12 10 2" xfId="34674" xr:uid="{00000000-0005-0000-0000-0000106F0000}"/>
    <cellStyle name="Output 12 11" xfId="34673" xr:uid="{00000000-0005-0000-0000-0000116F0000}"/>
    <cellStyle name="Output 12 2" xfId="14317" xr:uid="{00000000-0005-0000-0000-0000126F0000}"/>
    <cellStyle name="Output 12 2 2" xfId="14318" xr:uid="{00000000-0005-0000-0000-0000136F0000}"/>
    <cellStyle name="Output 12 2 2 2" xfId="34676" xr:uid="{00000000-0005-0000-0000-0000146F0000}"/>
    <cellStyle name="Output 12 2 3" xfId="14319" xr:uid="{00000000-0005-0000-0000-0000156F0000}"/>
    <cellStyle name="Output 12 2 3 2" xfId="34677" xr:uid="{00000000-0005-0000-0000-0000166F0000}"/>
    <cellStyle name="Output 12 2 4" xfId="14320" xr:uid="{00000000-0005-0000-0000-0000176F0000}"/>
    <cellStyle name="Output 12 2 4 2" xfId="34678" xr:uid="{00000000-0005-0000-0000-0000186F0000}"/>
    <cellStyle name="Output 12 2 5" xfId="14321" xr:uid="{00000000-0005-0000-0000-0000196F0000}"/>
    <cellStyle name="Output 12 2 5 2" xfId="34679" xr:uid="{00000000-0005-0000-0000-00001A6F0000}"/>
    <cellStyle name="Output 12 2 6" xfId="14322" xr:uid="{00000000-0005-0000-0000-00001B6F0000}"/>
    <cellStyle name="Output 12 2 6 2" xfId="34680" xr:uid="{00000000-0005-0000-0000-00001C6F0000}"/>
    <cellStyle name="Output 12 2 7" xfId="34675" xr:uid="{00000000-0005-0000-0000-00001D6F0000}"/>
    <cellStyle name="Output 12 3" xfId="14323" xr:uid="{00000000-0005-0000-0000-00001E6F0000}"/>
    <cellStyle name="Output 12 3 2" xfId="14324" xr:uid="{00000000-0005-0000-0000-00001F6F0000}"/>
    <cellStyle name="Output 12 3 2 2" xfId="34682" xr:uid="{00000000-0005-0000-0000-0000206F0000}"/>
    <cellStyle name="Output 12 3 3" xfId="14325" xr:uid="{00000000-0005-0000-0000-0000216F0000}"/>
    <cellStyle name="Output 12 3 3 2" xfId="34683" xr:uid="{00000000-0005-0000-0000-0000226F0000}"/>
    <cellStyle name="Output 12 3 4" xfId="14326" xr:uid="{00000000-0005-0000-0000-0000236F0000}"/>
    <cellStyle name="Output 12 3 4 2" xfId="34684" xr:uid="{00000000-0005-0000-0000-0000246F0000}"/>
    <cellStyle name="Output 12 3 5" xfId="14327" xr:uid="{00000000-0005-0000-0000-0000256F0000}"/>
    <cellStyle name="Output 12 3 5 2" xfId="34685" xr:uid="{00000000-0005-0000-0000-0000266F0000}"/>
    <cellStyle name="Output 12 3 6" xfId="34681" xr:uid="{00000000-0005-0000-0000-0000276F0000}"/>
    <cellStyle name="Output 12 4" xfId="14328" xr:uid="{00000000-0005-0000-0000-0000286F0000}"/>
    <cellStyle name="Output 12 4 2" xfId="34686" xr:uid="{00000000-0005-0000-0000-0000296F0000}"/>
    <cellStyle name="Output 12 5" xfId="14329" xr:uid="{00000000-0005-0000-0000-00002A6F0000}"/>
    <cellStyle name="Output 12 5 2" xfId="34687" xr:uid="{00000000-0005-0000-0000-00002B6F0000}"/>
    <cellStyle name="Output 12 6" xfId="14330" xr:uid="{00000000-0005-0000-0000-00002C6F0000}"/>
    <cellStyle name="Output 12 6 2" xfId="34688" xr:uid="{00000000-0005-0000-0000-00002D6F0000}"/>
    <cellStyle name="Output 12 7" xfId="14331" xr:uid="{00000000-0005-0000-0000-00002E6F0000}"/>
    <cellStyle name="Output 12 7 2" xfId="34689" xr:uid="{00000000-0005-0000-0000-00002F6F0000}"/>
    <cellStyle name="Output 12 8" xfId="14332" xr:uid="{00000000-0005-0000-0000-0000306F0000}"/>
    <cellStyle name="Output 12 8 2" xfId="34690" xr:uid="{00000000-0005-0000-0000-0000316F0000}"/>
    <cellStyle name="Output 12 9" xfId="14333" xr:uid="{00000000-0005-0000-0000-0000326F0000}"/>
    <cellStyle name="Output 12 9 2" xfId="34691" xr:uid="{00000000-0005-0000-0000-0000336F0000}"/>
    <cellStyle name="Output 13" xfId="14334" xr:uid="{00000000-0005-0000-0000-0000346F0000}"/>
    <cellStyle name="Output 13 10" xfId="14335" xr:uid="{00000000-0005-0000-0000-0000356F0000}"/>
    <cellStyle name="Output 13 10 2" xfId="34693" xr:uid="{00000000-0005-0000-0000-0000366F0000}"/>
    <cellStyle name="Output 13 11" xfId="34692" xr:uid="{00000000-0005-0000-0000-0000376F0000}"/>
    <cellStyle name="Output 13 2" xfId="14336" xr:uid="{00000000-0005-0000-0000-0000386F0000}"/>
    <cellStyle name="Output 13 2 2" xfId="14337" xr:uid="{00000000-0005-0000-0000-0000396F0000}"/>
    <cellStyle name="Output 13 2 2 2" xfId="34695" xr:uid="{00000000-0005-0000-0000-00003A6F0000}"/>
    <cellStyle name="Output 13 2 3" xfId="14338" xr:uid="{00000000-0005-0000-0000-00003B6F0000}"/>
    <cellStyle name="Output 13 2 3 2" xfId="34696" xr:uid="{00000000-0005-0000-0000-00003C6F0000}"/>
    <cellStyle name="Output 13 2 4" xfId="14339" xr:uid="{00000000-0005-0000-0000-00003D6F0000}"/>
    <cellStyle name="Output 13 2 4 2" xfId="34697" xr:uid="{00000000-0005-0000-0000-00003E6F0000}"/>
    <cellStyle name="Output 13 2 5" xfId="14340" xr:uid="{00000000-0005-0000-0000-00003F6F0000}"/>
    <cellStyle name="Output 13 2 5 2" xfId="34698" xr:uid="{00000000-0005-0000-0000-0000406F0000}"/>
    <cellStyle name="Output 13 2 6" xfId="14341" xr:uid="{00000000-0005-0000-0000-0000416F0000}"/>
    <cellStyle name="Output 13 2 6 2" xfId="34699" xr:uid="{00000000-0005-0000-0000-0000426F0000}"/>
    <cellStyle name="Output 13 2 7" xfId="34694" xr:uid="{00000000-0005-0000-0000-0000436F0000}"/>
    <cellStyle name="Output 13 3" xfId="14342" xr:uid="{00000000-0005-0000-0000-0000446F0000}"/>
    <cellStyle name="Output 13 3 2" xfId="14343" xr:uid="{00000000-0005-0000-0000-0000456F0000}"/>
    <cellStyle name="Output 13 3 2 2" xfId="34701" xr:uid="{00000000-0005-0000-0000-0000466F0000}"/>
    <cellStyle name="Output 13 3 3" xfId="14344" xr:uid="{00000000-0005-0000-0000-0000476F0000}"/>
    <cellStyle name="Output 13 3 3 2" xfId="34702" xr:uid="{00000000-0005-0000-0000-0000486F0000}"/>
    <cellStyle name="Output 13 3 4" xfId="14345" xr:uid="{00000000-0005-0000-0000-0000496F0000}"/>
    <cellStyle name="Output 13 3 4 2" xfId="34703" xr:uid="{00000000-0005-0000-0000-00004A6F0000}"/>
    <cellStyle name="Output 13 3 5" xfId="14346" xr:uid="{00000000-0005-0000-0000-00004B6F0000}"/>
    <cellStyle name="Output 13 3 5 2" xfId="34704" xr:uid="{00000000-0005-0000-0000-00004C6F0000}"/>
    <cellStyle name="Output 13 3 6" xfId="34700" xr:uid="{00000000-0005-0000-0000-00004D6F0000}"/>
    <cellStyle name="Output 13 4" xfId="14347" xr:uid="{00000000-0005-0000-0000-00004E6F0000}"/>
    <cellStyle name="Output 13 4 2" xfId="34705" xr:uid="{00000000-0005-0000-0000-00004F6F0000}"/>
    <cellStyle name="Output 13 5" xfId="14348" xr:uid="{00000000-0005-0000-0000-0000506F0000}"/>
    <cellStyle name="Output 13 5 2" xfId="34706" xr:uid="{00000000-0005-0000-0000-0000516F0000}"/>
    <cellStyle name="Output 13 6" xfId="14349" xr:uid="{00000000-0005-0000-0000-0000526F0000}"/>
    <cellStyle name="Output 13 6 2" xfId="34707" xr:uid="{00000000-0005-0000-0000-0000536F0000}"/>
    <cellStyle name="Output 13 7" xfId="14350" xr:uid="{00000000-0005-0000-0000-0000546F0000}"/>
    <cellStyle name="Output 13 7 2" xfId="34708" xr:uid="{00000000-0005-0000-0000-0000556F0000}"/>
    <cellStyle name="Output 13 8" xfId="14351" xr:uid="{00000000-0005-0000-0000-0000566F0000}"/>
    <cellStyle name="Output 13 8 2" xfId="34709" xr:uid="{00000000-0005-0000-0000-0000576F0000}"/>
    <cellStyle name="Output 13 9" xfId="14352" xr:uid="{00000000-0005-0000-0000-0000586F0000}"/>
    <cellStyle name="Output 13 9 2" xfId="34710" xr:uid="{00000000-0005-0000-0000-0000596F0000}"/>
    <cellStyle name="Output 14" xfId="14353" xr:uid="{00000000-0005-0000-0000-00005A6F0000}"/>
    <cellStyle name="Output 14 10" xfId="14354" xr:uid="{00000000-0005-0000-0000-00005B6F0000}"/>
    <cellStyle name="Output 14 10 2" xfId="34712" xr:uid="{00000000-0005-0000-0000-00005C6F0000}"/>
    <cellStyle name="Output 14 11" xfId="34711" xr:uid="{00000000-0005-0000-0000-00005D6F0000}"/>
    <cellStyle name="Output 14 2" xfId="14355" xr:uid="{00000000-0005-0000-0000-00005E6F0000}"/>
    <cellStyle name="Output 14 2 2" xfId="14356" xr:uid="{00000000-0005-0000-0000-00005F6F0000}"/>
    <cellStyle name="Output 14 2 2 2" xfId="34714" xr:uid="{00000000-0005-0000-0000-0000606F0000}"/>
    <cellStyle name="Output 14 2 3" xfId="14357" xr:uid="{00000000-0005-0000-0000-0000616F0000}"/>
    <cellStyle name="Output 14 2 3 2" xfId="34715" xr:uid="{00000000-0005-0000-0000-0000626F0000}"/>
    <cellStyle name="Output 14 2 4" xfId="14358" xr:uid="{00000000-0005-0000-0000-0000636F0000}"/>
    <cellStyle name="Output 14 2 4 2" xfId="34716" xr:uid="{00000000-0005-0000-0000-0000646F0000}"/>
    <cellStyle name="Output 14 2 5" xfId="14359" xr:uid="{00000000-0005-0000-0000-0000656F0000}"/>
    <cellStyle name="Output 14 2 5 2" xfId="34717" xr:uid="{00000000-0005-0000-0000-0000666F0000}"/>
    <cellStyle name="Output 14 2 6" xfId="14360" xr:uid="{00000000-0005-0000-0000-0000676F0000}"/>
    <cellStyle name="Output 14 2 6 2" xfId="34718" xr:uid="{00000000-0005-0000-0000-0000686F0000}"/>
    <cellStyle name="Output 14 2 7" xfId="34713" xr:uid="{00000000-0005-0000-0000-0000696F0000}"/>
    <cellStyle name="Output 14 3" xfId="14361" xr:uid="{00000000-0005-0000-0000-00006A6F0000}"/>
    <cellStyle name="Output 14 3 2" xfId="14362" xr:uid="{00000000-0005-0000-0000-00006B6F0000}"/>
    <cellStyle name="Output 14 3 2 2" xfId="34720" xr:uid="{00000000-0005-0000-0000-00006C6F0000}"/>
    <cellStyle name="Output 14 3 3" xfId="14363" xr:uid="{00000000-0005-0000-0000-00006D6F0000}"/>
    <cellStyle name="Output 14 3 3 2" xfId="34721" xr:uid="{00000000-0005-0000-0000-00006E6F0000}"/>
    <cellStyle name="Output 14 3 4" xfId="14364" xr:uid="{00000000-0005-0000-0000-00006F6F0000}"/>
    <cellStyle name="Output 14 3 4 2" xfId="34722" xr:uid="{00000000-0005-0000-0000-0000706F0000}"/>
    <cellStyle name="Output 14 3 5" xfId="14365" xr:uid="{00000000-0005-0000-0000-0000716F0000}"/>
    <cellStyle name="Output 14 3 5 2" xfId="34723" xr:uid="{00000000-0005-0000-0000-0000726F0000}"/>
    <cellStyle name="Output 14 3 6" xfId="34719" xr:uid="{00000000-0005-0000-0000-0000736F0000}"/>
    <cellStyle name="Output 14 4" xfId="14366" xr:uid="{00000000-0005-0000-0000-0000746F0000}"/>
    <cellStyle name="Output 14 4 2" xfId="34724" xr:uid="{00000000-0005-0000-0000-0000756F0000}"/>
    <cellStyle name="Output 14 5" xfId="14367" xr:uid="{00000000-0005-0000-0000-0000766F0000}"/>
    <cellStyle name="Output 14 5 2" xfId="34725" xr:uid="{00000000-0005-0000-0000-0000776F0000}"/>
    <cellStyle name="Output 14 6" xfId="14368" xr:uid="{00000000-0005-0000-0000-0000786F0000}"/>
    <cellStyle name="Output 14 6 2" xfId="34726" xr:uid="{00000000-0005-0000-0000-0000796F0000}"/>
    <cellStyle name="Output 14 7" xfId="14369" xr:uid="{00000000-0005-0000-0000-00007A6F0000}"/>
    <cellStyle name="Output 14 7 2" xfId="34727" xr:uid="{00000000-0005-0000-0000-00007B6F0000}"/>
    <cellStyle name="Output 14 8" xfId="14370" xr:uid="{00000000-0005-0000-0000-00007C6F0000}"/>
    <cellStyle name="Output 14 8 2" xfId="34728" xr:uid="{00000000-0005-0000-0000-00007D6F0000}"/>
    <cellStyle name="Output 14 9" xfId="14371" xr:uid="{00000000-0005-0000-0000-00007E6F0000}"/>
    <cellStyle name="Output 14 9 2" xfId="34729" xr:uid="{00000000-0005-0000-0000-00007F6F0000}"/>
    <cellStyle name="Output 15" xfId="14372" xr:uid="{00000000-0005-0000-0000-0000806F0000}"/>
    <cellStyle name="Output 15 10" xfId="14373" xr:uid="{00000000-0005-0000-0000-0000816F0000}"/>
    <cellStyle name="Output 15 10 2" xfId="34731" xr:uid="{00000000-0005-0000-0000-0000826F0000}"/>
    <cellStyle name="Output 15 11" xfId="34730" xr:uid="{00000000-0005-0000-0000-0000836F0000}"/>
    <cellStyle name="Output 15 2" xfId="14374" xr:uid="{00000000-0005-0000-0000-0000846F0000}"/>
    <cellStyle name="Output 15 2 2" xfId="14375" xr:uid="{00000000-0005-0000-0000-0000856F0000}"/>
    <cellStyle name="Output 15 2 2 2" xfId="34733" xr:uid="{00000000-0005-0000-0000-0000866F0000}"/>
    <cellStyle name="Output 15 2 3" xfId="14376" xr:uid="{00000000-0005-0000-0000-0000876F0000}"/>
    <cellStyle name="Output 15 2 3 2" xfId="34734" xr:uid="{00000000-0005-0000-0000-0000886F0000}"/>
    <cellStyle name="Output 15 2 4" xfId="14377" xr:uid="{00000000-0005-0000-0000-0000896F0000}"/>
    <cellStyle name="Output 15 2 4 2" xfId="34735" xr:uid="{00000000-0005-0000-0000-00008A6F0000}"/>
    <cellStyle name="Output 15 2 5" xfId="14378" xr:uid="{00000000-0005-0000-0000-00008B6F0000}"/>
    <cellStyle name="Output 15 2 5 2" xfId="34736" xr:uid="{00000000-0005-0000-0000-00008C6F0000}"/>
    <cellStyle name="Output 15 2 6" xfId="14379" xr:uid="{00000000-0005-0000-0000-00008D6F0000}"/>
    <cellStyle name="Output 15 2 6 2" xfId="34737" xr:uid="{00000000-0005-0000-0000-00008E6F0000}"/>
    <cellStyle name="Output 15 2 7" xfId="34732" xr:uid="{00000000-0005-0000-0000-00008F6F0000}"/>
    <cellStyle name="Output 15 3" xfId="14380" xr:uid="{00000000-0005-0000-0000-0000906F0000}"/>
    <cellStyle name="Output 15 3 2" xfId="14381" xr:uid="{00000000-0005-0000-0000-0000916F0000}"/>
    <cellStyle name="Output 15 3 2 2" xfId="34739" xr:uid="{00000000-0005-0000-0000-0000926F0000}"/>
    <cellStyle name="Output 15 3 3" xfId="14382" xr:uid="{00000000-0005-0000-0000-0000936F0000}"/>
    <cellStyle name="Output 15 3 3 2" xfId="34740" xr:uid="{00000000-0005-0000-0000-0000946F0000}"/>
    <cellStyle name="Output 15 3 4" xfId="14383" xr:uid="{00000000-0005-0000-0000-0000956F0000}"/>
    <cellStyle name="Output 15 3 4 2" xfId="34741" xr:uid="{00000000-0005-0000-0000-0000966F0000}"/>
    <cellStyle name="Output 15 3 5" xfId="14384" xr:uid="{00000000-0005-0000-0000-0000976F0000}"/>
    <cellStyle name="Output 15 3 5 2" xfId="34742" xr:uid="{00000000-0005-0000-0000-0000986F0000}"/>
    <cellStyle name="Output 15 3 6" xfId="34738" xr:uid="{00000000-0005-0000-0000-0000996F0000}"/>
    <cellStyle name="Output 15 4" xfId="14385" xr:uid="{00000000-0005-0000-0000-00009A6F0000}"/>
    <cellStyle name="Output 15 4 2" xfId="34743" xr:uid="{00000000-0005-0000-0000-00009B6F0000}"/>
    <cellStyle name="Output 15 5" xfId="14386" xr:uid="{00000000-0005-0000-0000-00009C6F0000}"/>
    <cellStyle name="Output 15 5 2" xfId="34744" xr:uid="{00000000-0005-0000-0000-00009D6F0000}"/>
    <cellStyle name="Output 15 6" xfId="14387" xr:uid="{00000000-0005-0000-0000-00009E6F0000}"/>
    <cellStyle name="Output 15 6 2" xfId="34745" xr:uid="{00000000-0005-0000-0000-00009F6F0000}"/>
    <cellStyle name="Output 15 7" xfId="14388" xr:uid="{00000000-0005-0000-0000-0000A06F0000}"/>
    <cellStyle name="Output 15 7 2" xfId="34746" xr:uid="{00000000-0005-0000-0000-0000A16F0000}"/>
    <cellStyle name="Output 15 8" xfId="14389" xr:uid="{00000000-0005-0000-0000-0000A26F0000}"/>
    <cellStyle name="Output 15 8 2" xfId="34747" xr:uid="{00000000-0005-0000-0000-0000A36F0000}"/>
    <cellStyle name="Output 15 9" xfId="14390" xr:uid="{00000000-0005-0000-0000-0000A46F0000}"/>
    <cellStyle name="Output 15 9 2" xfId="34748" xr:uid="{00000000-0005-0000-0000-0000A56F0000}"/>
    <cellStyle name="Output 16" xfId="14391" xr:uid="{00000000-0005-0000-0000-0000A66F0000}"/>
    <cellStyle name="Output 16 10" xfId="14392" xr:uid="{00000000-0005-0000-0000-0000A76F0000}"/>
    <cellStyle name="Output 16 10 2" xfId="34750" xr:uid="{00000000-0005-0000-0000-0000A86F0000}"/>
    <cellStyle name="Output 16 11" xfId="34749" xr:uid="{00000000-0005-0000-0000-0000A96F0000}"/>
    <cellStyle name="Output 16 2" xfId="14393" xr:uid="{00000000-0005-0000-0000-0000AA6F0000}"/>
    <cellStyle name="Output 16 2 2" xfId="14394" xr:uid="{00000000-0005-0000-0000-0000AB6F0000}"/>
    <cellStyle name="Output 16 2 2 2" xfId="34752" xr:uid="{00000000-0005-0000-0000-0000AC6F0000}"/>
    <cellStyle name="Output 16 2 3" xfId="14395" xr:uid="{00000000-0005-0000-0000-0000AD6F0000}"/>
    <cellStyle name="Output 16 2 3 2" xfId="34753" xr:uid="{00000000-0005-0000-0000-0000AE6F0000}"/>
    <cellStyle name="Output 16 2 4" xfId="14396" xr:uid="{00000000-0005-0000-0000-0000AF6F0000}"/>
    <cellStyle name="Output 16 2 4 2" xfId="34754" xr:uid="{00000000-0005-0000-0000-0000B06F0000}"/>
    <cellStyle name="Output 16 2 5" xfId="14397" xr:uid="{00000000-0005-0000-0000-0000B16F0000}"/>
    <cellStyle name="Output 16 2 5 2" xfId="34755" xr:uid="{00000000-0005-0000-0000-0000B26F0000}"/>
    <cellStyle name="Output 16 2 6" xfId="14398" xr:uid="{00000000-0005-0000-0000-0000B36F0000}"/>
    <cellStyle name="Output 16 2 6 2" xfId="34756" xr:uid="{00000000-0005-0000-0000-0000B46F0000}"/>
    <cellStyle name="Output 16 2 7" xfId="34751" xr:uid="{00000000-0005-0000-0000-0000B56F0000}"/>
    <cellStyle name="Output 16 3" xfId="14399" xr:uid="{00000000-0005-0000-0000-0000B66F0000}"/>
    <cellStyle name="Output 16 3 2" xfId="14400" xr:uid="{00000000-0005-0000-0000-0000B76F0000}"/>
    <cellStyle name="Output 16 3 2 2" xfId="34758" xr:uid="{00000000-0005-0000-0000-0000B86F0000}"/>
    <cellStyle name="Output 16 3 3" xfId="14401" xr:uid="{00000000-0005-0000-0000-0000B96F0000}"/>
    <cellStyle name="Output 16 3 3 2" xfId="34759" xr:uid="{00000000-0005-0000-0000-0000BA6F0000}"/>
    <cellStyle name="Output 16 3 4" xfId="14402" xr:uid="{00000000-0005-0000-0000-0000BB6F0000}"/>
    <cellStyle name="Output 16 3 4 2" xfId="34760" xr:uid="{00000000-0005-0000-0000-0000BC6F0000}"/>
    <cellStyle name="Output 16 3 5" xfId="14403" xr:uid="{00000000-0005-0000-0000-0000BD6F0000}"/>
    <cellStyle name="Output 16 3 5 2" xfId="34761" xr:uid="{00000000-0005-0000-0000-0000BE6F0000}"/>
    <cellStyle name="Output 16 3 6" xfId="34757" xr:uid="{00000000-0005-0000-0000-0000BF6F0000}"/>
    <cellStyle name="Output 16 4" xfId="14404" xr:uid="{00000000-0005-0000-0000-0000C06F0000}"/>
    <cellStyle name="Output 16 4 2" xfId="34762" xr:uid="{00000000-0005-0000-0000-0000C16F0000}"/>
    <cellStyle name="Output 16 5" xfId="14405" xr:uid="{00000000-0005-0000-0000-0000C26F0000}"/>
    <cellStyle name="Output 16 5 2" xfId="34763" xr:uid="{00000000-0005-0000-0000-0000C36F0000}"/>
    <cellStyle name="Output 16 6" xfId="14406" xr:uid="{00000000-0005-0000-0000-0000C46F0000}"/>
    <cellStyle name="Output 16 6 2" xfId="34764" xr:uid="{00000000-0005-0000-0000-0000C56F0000}"/>
    <cellStyle name="Output 16 7" xfId="14407" xr:uid="{00000000-0005-0000-0000-0000C66F0000}"/>
    <cellStyle name="Output 16 7 2" xfId="34765" xr:uid="{00000000-0005-0000-0000-0000C76F0000}"/>
    <cellStyle name="Output 16 8" xfId="14408" xr:uid="{00000000-0005-0000-0000-0000C86F0000}"/>
    <cellStyle name="Output 16 8 2" xfId="34766" xr:uid="{00000000-0005-0000-0000-0000C96F0000}"/>
    <cellStyle name="Output 16 9" xfId="14409" xr:uid="{00000000-0005-0000-0000-0000CA6F0000}"/>
    <cellStyle name="Output 16 9 2" xfId="34767" xr:uid="{00000000-0005-0000-0000-0000CB6F0000}"/>
    <cellStyle name="Output 17" xfId="14410" xr:uid="{00000000-0005-0000-0000-0000CC6F0000}"/>
    <cellStyle name="Output 17 2" xfId="14411" xr:uid="{00000000-0005-0000-0000-0000CD6F0000}"/>
    <cellStyle name="Output 17 2 2" xfId="34769" xr:uid="{00000000-0005-0000-0000-0000CE6F0000}"/>
    <cellStyle name="Output 17 3" xfId="14412" xr:uid="{00000000-0005-0000-0000-0000CF6F0000}"/>
    <cellStyle name="Output 17 3 2" xfId="34770" xr:uid="{00000000-0005-0000-0000-0000D06F0000}"/>
    <cellStyle name="Output 17 4" xfId="14413" xr:uid="{00000000-0005-0000-0000-0000D16F0000}"/>
    <cellStyle name="Output 17 4 2" xfId="34771" xr:uid="{00000000-0005-0000-0000-0000D26F0000}"/>
    <cellStyle name="Output 17 5" xfId="14414" xr:uid="{00000000-0005-0000-0000-0000D36F0000}"/>
    <cellStyle name="Output 17 5 2" xfId="34772" xr:uid="{00000000-0005-0000-0000-0000D46F0000}"/>
    <cellStyle name="Output 17 6" xfId="14415" xr:uid="{00000000-0005-0000-0000-0000D56F0000}"/>
    <cellStyle name="Output 17 6 2" xfId="34773" xr:uid="{00000000-0005-0000-0000-0000D66F0000}"/>
    <cellStyle name="Output 17 7" xfId="14416" xr:uid="{00000000-0005-0000-0000-0000D76F0000}"/>
    <cellStyle name="Output 17 7 2" xfId="34774" xr:uid="{00000000-0005-0000-0000-0000D86F0000}"/>
    <cellStyle name="Output 17 8" xfId="34768" xr:uid="{00000000-0005-0000-0000-0000D96F0000}"/>
    <cellStyle name="Output 18" xfId="14417" xr:uid="{00000000-0005-0000-0000-0000DA6F0000}"/>
    <cellStyle name="Output 18 2" xfId="14418" xr:uid="{00000000-0005-0000-0000-0000DB6F0000}"/>
    <cellStyle name="Output 18 2 2" xfId="34776" xr:uid="{00000000-0005-0000-0000-0000DC6F0000}"/>
    <cellStyle name="Output 18 3" xfId="14419" xr:uid="{00000000-0005-0000-0000-0000DD6F0000}"/>
    <cellStyle name="Output 18 3 2" xfId="34777" xr:uid="{00000000-0005-0000-0000-0000DE6F0000}"/>
    <cellStyle name="Output 18 4" xfId="14420" xr:uid="{00000000-0005-0000-0000-0000DF6F0000}"/>
    <cellStyle name="Output 18 4 2" xfId="34778" xr:uid="{00000000-0005-0000-0000-0000E06F0000}"/>
    <cellStyle name="Output 18 5" xfId="14421" xr:uid="{00000000-0005-0000-0000-0000E16F0000}"/>
    <cellStyle name="Output 18 5 2" xfId="34779" xr:uid="{00000000-0005-0000-0000-0000E26F0000}"/>
    <cellStyle name="Output 18 6" xfId="34775" xr:uid="{00000000-0005-0000-0000-0000E36F0000}"/>
    <cellStyle name="Output 19" xfId="14422" xr:uid="{00000000-0005-0000-0000-0000E46F0000}"/>
    <cellStyle name="Output 19 2" xfId="34780" xr:uid="{00000000-0005-0000-0000-0000E56F0000}"/>
    <cellStyle name="Output 2" xfId="14423" xr:uid="{00000000-0005-0000-0000-0000E66F0000}"/>
    <cellStyle name="Output 2 10" xfId="14424" xr:uid="{00000000-0005-0000-0000-0000E76F0000}"/>
    <cellStyle name="Output 2 10 10" xfId="14425" xr:uid="{00000000-0005-0000-0000-0000E86F0000}"/>
    <cellStyle name="Output 2 10 10 2" xfId="34782" xr:uid="{00000000-0005-0000-0000-0000E96F0000}"/>
    <cellStyle name="Output 2 10 11" xfId="34781" xr:uid="{00000000-0005-0000-0000-0000EA6F0000}"/>
    <cellStyle name="Output 2 10 2" xfId="14426" xr:uid="{00000000-0005-0000-0000-0000EB6F0000}"/>
    <cellStyle name="Output 2 10 2 2" xfId="14427" xr:uid="{00000000-0005-0000-0000-0000EC6F0000}"/>
    <cellStyle name="Output 2 10 2 2 2" xfId="34784" xr:uid="{00000000-0005-0000-0000-0000ED6F0000}"/>
    <cellStyle name="Output 2 10 2 3" xfId="14428" xr:uid="{00000000-0005-0000-0000-0000EE6F0000}"/>
    <cellStyle name="Output 2 10 2 3 2" xfId="34785" xr:uid="{00000000-0005-0000-0000-0000EF6F0000}"/>
    <cellStyle name="Output 2 10 2 4" xfId="14429" xr:uid="{00000000-0005-0000-0000-0000F06F0000}"/>
    <cellStyle name="Output 2 10 2 4 2" xfId="34786" xr:uid="{00000000-0005-0000-0000-0000F16F0000}"/>
    <cellStyle name="Output 2 10 2 5" xfId="14430" xr:uid="{00000000-0005-0000-0000-0000F26F0000}"/>
    <cellStyle name="Output 2 10 2 5 2" xfId="34787" xr:uid="{00000000-0005-0000-0000-0000F36F0000}"/>
    <cellStyle name="Output 2 10 2 6" xfId="14431" xr:uid="{00000000-0005-0000-0000-0000F46F0000}"/>
    <cellStyle name="Output 2 10 2 6 2" xfId="34788" xr:uid="{00000000-0005-0000-0000-0000F56F0000}"/>
    <cellStyle name="Output 2 10 2 7" xfId="34783" xr:uid="{00000000-0005-0000-0000-0000F66F0000}"/>
    <cellStyle name="Output 2 10 3" xfId="14432" xr:uid="{00000000-0005-0000-0000-0000F76F0000}"/>
    <cellStyle name="Output 2 10 3 2" xfId="14433" xr:uid="{00000000-0005-0000-0000-0000F86F0000}"/>
    <cellStyle name="Output 2 10 3 2 2" xfId="34790" xr:uid="{00000000-0005-0000-0000-0000F96F0000}"/>
    <cellStyle name="Output 2 10 3 3" xfId="14434" xr:uid="{00000000-0005-0000-0000-0000FA6F0000}"/>
    <cellStyle name="Output 2 10 3 3 2" xfId="34791" xr:uid="{00000000-0005-0000-0000-0000FB6F0000}"/>
    <cellStyle name="Output 2 10 3 4" xfId="14435" xr:uid="{00000000-0005-0000-0000-0000FC6F0000}"/>
    <cellStyle name="Output 2 10 3 4 2" xfId="34792" xr:uid="{00000000-0005-0000-0000-0000FD6F0000}"/>
    <cellStyle name="Output 2 10 3 5" xfId="14436" xr:uid="{00000000-0005-0000-0000-0000FE6F0000}"/>
    <cellStyle name="Output 2 10 3 5 2" xfId="34793" xr:uid="{00000000-0005-0000-0000-0000FF6F0000}"/>
    <cellStyle name="Output 2 10 3 6" xfId="34789" xr:uid="{00000000-0005-0000-0000-000000700000}"/>
    <cellStyle name="Output 2 10 4" xfId="14437" xr:uid="{00000000-0005-0000-0000-000001700000}"/>
    <cellStyle name="Output 2 10 4 2" xfId="34794" xr:uid="{00000000-0005-0000-0000-000002700000}"/>
    <cellStyle name="Output 2 10 5" xfId="14438" xr:uid="{00000000-0005-0000-0000-000003700000}"/>
    <cellStyle name="Output 2 10 5 2" xfId="34795" xr:uid="{00000000-0005-0000-0000-000004700000}"/>
    <cellStyle name="Output 2 10 6" xfId="14439" xr:uid="{00000000-0005-0000-0000-000005700000}"/>
    <cellStyle name="Output 2 10 6 2" xfId="34796" xr:uid="{00000000-0005-0000-0000-000006700000}"/>
    <cellStyle name="Output 2 10 7" xfId="14440" xr:uid="{00000000-0005-0000-0000-000007700000}"/>
    <cellStyle name="Output 2 10 7 2" xfId="34797" xr:uid="{00000000-0005-0000-0000-000008700000}"/>
    <cellStyle name="Output 2 10 8" xfId="14441" xr:uid="{00000000-0005-0000-0000-000009700000}"/>
    <cellStyle name="Output 2 10 8 2" xfId="34798" xr:uid="{00000000-0005-0000-0000-00000A700000}"/>
    <cellStyle name="Output 2 10 9" xfId="14442" xr:uid="{00000000-0005-0000-0000-00000B700000}"/>
    <cellStyle name="Output 2 10 9 2" xfId="34799" xr:uid="{00000000-0005-0000-0000-00000C700000}"/>
    <cellStyle name="Output 2 11" xfId="14443" xr:uid="{00000000-0005-0000-0000-00000D700000}"/>
    <cellStyle name="Output 2 11 10" xfId="14444" xr:uid="{00000000-0005-0000-0000-00000E700000}"/>
    <cellStyle name="Output 2 11 10 2" xfId="34801" xr:uid="{00000000-0005-0000-0000-00000F700000}"/>
    <cellStyle name="Output 2 11 11" xfId="34800" xr:uid="{00000000-0005-0000-0000-000010700000}"/>
    <cellStyle name="Output 2 11 2" xfId="14445" xr:uid="{00000000-0005-0000-0000-000011700000}"/>
    <cellStyle name="Output 2 11 2 2" xfId="14446" xr:uid="{00000000-0005-0000-0000-000012700000}"/>
    <cellStyle name="Output 2 11 2 2 2" xfId="34803" xr:uid="{00000000-0005-0000-0000-000013700000}"/>
    <cellStyle name="Output 2 11 2 3" xfId="14447" xr:uid="{00000000-0005-0000-0000-000014700000}"/>
    <cellStyle name="Output 2 11 2 3 2" xfId="34804" xr:uid="{00000000-0005-0000-0000-000015700000}"/>
    <cellStyle name="Output 2 11 2 4" xfId="14448" xr:uid="{00000000-0005-0000-0000-000016700000}"/>
    <cellStyle name="Output 2 11 2 4 2" xfId="34805" xr:uid="{00000000-0005-0000-0000-000017700000}"/>
    <cellStyle name="Output 2 11 2 5" xfId="14449" xr:uid="{00000000-0005-0000-0000-000018700000}"/>
    <cellStyle name="Output 2 11 2 5 2" xfId="34806" xr:uid="{00000000-0005-0000-0000-000019700000}"/>
    <cellStyle name="Output 2 11 2 6" xfId="14450" xr:uid="{00000000-0005-0000-0000-00001A700000}"/>
    <cellStyle name="Output 2 11 2 6 2" xfId="34807" xr:uid="{00000000-0005-0000-0000-00001B700000}"/>
    <cellStyle name="Output 2 11 2 7" xfId="34802" xr:uid="{00000000-0005-0000-0000-00001C700000}"/>
    <cellStyle name="Output 2 11 3" xfId="14451" xr:uid="{00000000-0005-0000-0000-00001D700000}"/>
    <cellStyle name="Output 2 11 3 2" xfId="14452" xr:uid="{00000000-0005-0000-0000-00001E700000}"/>
    <cellStyle name="Output 2 11 3 2 2" xfId="34809" xr:uid="{00000000-0005-0000-0000-00001F700000}"/>
    <cellStyle name="Output 2 11 3 3" xfId="14453" xr:uid="{00000000-0005-0000-0000-000020700000}"/>
    <cellStyle name="Output 2 11 3 3 2" xfId="34810" xr:uid="{00000000-0005-0000-0000-000021700000}"/>
    <cellStyle name="Output 2 11 3 4" xfId="14454" xr:uid="{00000000-0005-0000-0000-000022700000}"/>
    <cellStyle name="Output 2 11 3 4 2" xfId="34811" xr:uid="{00000000-0005-0000-0000-000023700000}"/>
    <cellStyle name="Output 2 11 3 5" xfId="14455" xr:uid="{00000000-0005-0000-0000-000024700000}"/>
    <cellStyle name="Output 2 11 3 5 2" xfId="34812" xr:uid="{00000000-0005-0000-0000-000025700000}"/>
    <cellStyle name="Output 2 11 3 6" xfId="34808" xr:uid="{00000000-0005-0000-0000-000026700000}"/>
    <cellStyle name="Output 2 11 4" xfId="14456" xr:uid="{00000000-0005-0000-0000-000027700000}"/>
    <cellStyle name="Output 2 11 4 2" xfId="34813" xr:uid="{00000000-0005-0000-0000-000028700000}"/>
    <cellStyle name="Output 2 11 5" xfId="14457" xr:uid="{00000000-0005-0000-0000-000029700000}"/>
    <cellStyle name="Output 2 11 5 2" xfId="34814" xr:uid="{00000000-0005-0000-0000-00002A700000}"/>
    <cellStyle name="Output 2 11 6" xfId="14458" xr:uid="{00000000-0005-0000-0000-00002B700000}"/>
    <cellStyle name="Output 2 11 6 2" xfId="34815" xr:uid="{00000000-0005-0000-0000-00002C700000}"/>
    <cellStyle name="Output 2 11 7" xfId="14459" xr:uid="{00000000-0005-0000-0000-00002D700000}"/>
    <cellStyle name="Output 2 11 7 2" xfId="34816" xr:uid="{00000000-0005-0000-0000-00002E700000}"/>
    <cellStyle name="Output 2 11 8" xfId="14460" xr:uid="{00000000-0005-0000-0000-00002F700000}"/>
    <cellStyle name="Output 2 11 8 2" xfId="34817" xr:uid="{00000000-0005-0000-0000-000030700000}"/>
    <cellStyle name="Output 2 11 9" xfId="14461" xr:uid="{00000000-0005-0000-0000-000031700000}"/>
    <cellStyle name="Output 2 11 9 2" xfId="34818" xr:uid="{00000000-0005-0000-0000-000032700000}"/>
    <cellStyle name="Output 2 12" xfId="14462" xr:uid="{00000000-0005-0000-0000-000033700000}"/>
    <cellStyle name="Output 2 12 10" xfId="14463" xr:uid="{00000000-0005-0000-0000-000034700000}"/>
    <cellStyle name="Output 2 12 10 2" xfId="34820" xr:uid="{00000000-0005-0000-0000-000035700000}"/>
    <cellStyle name="Output 2 12 11" xfId="34819" xr:uid="{00000000-0005-0000-0000-000036700000}"/>
    <cellStyle name="Output 2 12 2" xfId="14464" xr:uid="{00000000-0005-0000-0000-000037700000}"/>
    <cellStyle name="Output 2 12 2 2" xfId="14465" xr:uid="{00000000-0005-0000-0000-000038700000}"/>
    <cellStyle name="Output 2 12 2 2 2" xfId="34822" xr:uid="{00000000-0005-0000-0000-000039700000}"/>
    <cellStyle name="Output 2 12 2 3" xfId="14466" xr:uid="{00000000-0005-0000-0000-00003A700000}"/>
    <cellStyle name="Output 2 12 2 3 2" xfId="34823" xr:uid="{00000000-0005-0000-0000-00003B700000}"/>
    <cellStyle name="Output 2 12 2 4" xfId="14467" xr:uid="{00000000-0005-0000-0000-00003C700000}"/>
    <cellStyle name="Output 2 12 2 4 2" xfId="34824" xr:uid="{00000000-0005-0000-0000-00003D700000}"/>
    <cellStyle name="Output 2 12 2 5" xfId="14468" xr:uid="{00000000-0005-0000-0000-00003E700000}"/>
    <cellStyle name="Output 2 12 2 5 2" xfId="34825" xr:uid="{00000000-0005-0000-0000-00003F700000}"/>
    <cellStyle name="Output 2 12 2 6" xfId="14469" xr:uid="{00000000-0005-0000-0000-000040700000}"/>
    <cellStyle name="Output 2 12 2 6 2" xfId="34826" xr:uid="{00000000-0005-0000-0000-000041700000}"/>
    <cellStyle name="Output 2 12 2 7" xfId="34821" xr:uid="{00000000-0005-0000-0000-000042700000}"/>
    <cellStyle name="Output 2 12 3" xfId="14470" xr:uid="{00000000-0005-0000-0000-000043700000}"/>
    <cellStyle name="Output 2 12 3 2" xfId="14471" xr:uid="{00000000-0005-0000-0000-000044700000}"/>
    <cellStyle name="Output 2 12 3 2 2" xfId="34828" xr:uid="{00000000-0005-0000-0000-000045700000}"/>
    <cellStyle name="Output 2 12 3 3" xfId="14472" xr:uid="{00000000-0005-0000-0000-000046700000}"/>
    <cellStyle name="Output 2 12 3 3 2" xfId="34829" xr:uid="{00000000-0005-0000-0000-000047700000}"/>
    <cellStyle name="Output 2 12 3 4" xfId="14473" xr:uid="{00000000-0005-0000-0000-000048700000}"/>
    <cellStyle name="Output 2 12 3 4 2" xfId="34830" xr:uid="{00000000-0005-0000-0000-000049700000}"/>
    <cellStyle name="Output 2 12 3 5" xfId="14474" xr:uid="{00000000-0005-0000-0000-00004A700000}"/>
    <cellStyle name="Output 2 12 3 5 2" xfId="34831" xr:uid="{00000000-0005-0000-0000-00004B700000}"/>
    <cellStyle name="Output 2 12 3 6" xfId="34827" xr:uid="{00000000-0005-0000-0000-00004C700000}"/>
    <cellStyle name="Output 2 12 4" xfId="14475" xr:uid="{00000000-0005-0000-0000-00004D700000}"/>
    <cellStyle name="Output 2 12 4 2" xfId="34832" xr:uid="{00000000-0005-0000-0000-00004E700000}"/>
    <cellStyle name="Output 2 12 5" xfId="14476" xr:uid="{00000000-0005-0000-0000-00004F700000}"/>
    <cellStyle name="Output 2 12 5 2" xfId="34833" xr:uid="{00000000-0005-0000-0000-000050700000}"/>
    <cellStyle name="Output 2 12 6" xfId="14477" xr:uid="{00000000-0005-0000-0000-000051700000}"/>
    <cellStyle name="Output 2 12 6 2" xfId="34834" xr:uid="{00000000-0005-0000-0000-000052700000}"/>
    <cellStyle name="Output 2 12 7" xfId="14478" xr:uid="{00000000-0005-0000-0000-000053700000}"/>
    <cellStyle name="Output 2 12 7 2" xfId="34835" xr:uid="{00000000-0005-0000-0000-000054700000}"/>
    <cellStyle name="Output 2 12 8" xfId="14479" xr:uid="{00000000-0005-0000-0000-000055700000}"/>
    <cellStyle name="Output 2 12 8 2" xfId="34836" xr:uid="{00000000-0005-0000-0000-000056700000}"/>
    <cellStyle name="Output 2 12 9" xfId="14480" xr:uid="{00000000-0005-0000-0000-000057700000}"/>
    <cellStyle name="Output 2 12 9 2" xfId="34837" xr:uid="{00000000-0005-0000-0000-000058700000}"/>
    <cellStyle name="Output 2 13" xfId="14481" xr:uid="{00000000-0005-0000-0000-000059700000}"/>
    <cellStyle name="Output 2 13 10" xfId="14482" xr:uid="{00000000-0005-0000-0000-00005A700000}"/>
    <cellStyle name="Output 2 13 10 2" xfId="34839" xr:uid="{00000000-0005-0000-0000-00005B700000}"/>
    <cellStyle name="Output 2 13 11" xfId="34838" xr:uid="{00000000-0005-0000-0000-00005C700000}"/>
    <cellStyle name="Output 2 13 2" xfId="14483" xr:uid="{00000000-0005-0000-0000-00005D700000}"/>
    <cellStyle name="Output 2 13 2 2" xfId="14484" xr:uid="{00000000-0005-0000-0000-00005E700000}"/>
    <cellStyle name="Output 2 13 2 2 2" xfId="34841" xr:uid="{00000000-0005-0000-0000-00005F700000}"/>
    <cellStyle name="Output 2 13 2 3" xfId="14485" xr:uid="{00000000-0005-0000-0000-000060700000}"/>
    <cellStyle name="Output 2 13 2 3 2" xfId="34842" xr:uid="{00000000-0005-0000-0000-000061700000}"/>
    <cellStyle name="Output 2 13 2 4" xfId="14486" xr:uid="{00000000-0005-0000-0000-000062700000}"/>
    <cellStyle name="Output 2 13 2 4 2" xfId="34843" xr:uid="{00000000-0005-0000-0000-000063700000}"/>
    <cellStyle name="Output 2 13 2 5" xfId="14487" xr:uid="{00000000-0005-0000-0000-000064700000}"/>
    <cellStyle name="Output 2 13 2 5 2" xfId="34844" xr:uid="{00000000-0005-0000-0000-000065700000}"/>
    <cellStyle name="Output 2 13 2 6" xfId="14488" xr:uid="{00000000-0005-0000-0000-000066700000}"/>
    <cellStyle name="Output 2 13 2 6 2" xfId="34845" xr:uid="{00000000-0005-0000-0000-000067700000}"/>
    <cellStyle name="Output 2 13 2 7" xfId="34840" xr:uid="{00000000-0005-0000-0000-000068700000}"/>
    <cellStyle name="Output 2 13 3" xfId="14489" xr:uid="{00000000-0005-0000-0000-000069700000}"/>
    <cellStyle name="Output 2 13 3 2" xfId="14490" xr:uid="{00000000-0005-0000-0000-00006A700000}"/>
    <cellStyle name="Output 2 13 3 2 2" xfId="34847" xr:uid="{00000000-0005-0000-0000-00006B700000}"/>
    <cellStyle name="Output 2 13 3 3" xfId="14491" xr:uid="{00000000-0005-0000-0000-00006C700000}"/>
    <cellStyle name="Output 2 13 3 3 2" xfId="34848" xr:uid="{00000000-0005-0000-0000-00006D700000}"/>
    <cellStyle name="Output 2 13 3 4" xfId="14492" xr:uid="{00000000-0005-0000-0000-00006E700000}"/>
    <cellStyle name="Output 2 13 3 4 2" xfId="34849" xr:uid="{00000000-0005-0000-0000-00006F700000}"/>
    <cellStyle name="Output 2 13 3 5" xfId="14493" xr:uid="{00000000-0005-0000-0000-000070700000}"/>
    <cellStyle name="Output 2 13 3 5 2" xfId="34850" xr:uid="{00000000-0005-0000-0000-000071700000}"/>
    <cellStyle name="Output 2 13 3 6" xfId="34846" xr:uid="{00000000-0005-0000-0000-000072700000}"/>
    <cellStyle name="Output 2 13 4" xfId="14494" xr:uid="{00000000-0005-0000-0000-000073700000}"/>
    <cellStyle name="Output 2 13 4 2" xfId="34851" xr:uid="{00000000-0005-0000-0000-000074700000}"/>
    <cellStyle name="Output 2 13 5" xfId="14495" xr:uid="{00000000-0005-0000-0000-000075700000}"/>
    <cellStyle name="Output 2 13 5 2" xfId="34852" xr:uid="{00000000-0005-0000-0000-000076700000}"/>
    <cellStyle name="Output 2 13 6" xfId="14496" xr:uid="{00000000-0005-0000-0000-000077700000}"/>
    <cellStyle name="Output 2 13 6 2" xfId="34853" xr:uid="{00000000-0005-0000-0000-000078700000}"/>
    <cellStyle name="Output 2 13 7" xfId="14497" xr:uid="{00000000-0005-0000-0000-000079700000}"/>
    <cellStyle name="Output 2 13 7 2" xfId="34854" xr:uid="{00000000-0005-0000-0000-00007A700000}"/>
    <cellStyle name="Output 2 13 8" xfId="14498" xr:uid="{00000000-0005-0000-0000-00007B700000}"/>
    <cellStyle name="Output 2 13 8 2" xfId="34855" xr:uid="{00000000-0005-0000-0000-00007C700000}"/>
    <cellStyle name="Output 2 13 9" xfId="14499" xr:uid="{00000000-0005-0000-0000-00007D700000}"/>
    <cellStyle name="Output 2 13 9 2" xfId="34856" xr:uid="{00000000-0005-0000-0000-00007E700000}"/>
    <cellStyle name="Output 2 14" xfId="14500" xr:uid="{00000000-0005-0000-0000-00007F700000}"/>
    <cellStyle name="Output 2 14 10" xfId="14501" xr:uid="{00000000-0005-0000-0000-000080700000}"/>
    <cellStyle name="Output 2 14 10 2" xfId="34858" xr:uid="{00000000-0005-0000-0000-000081700000}"/>
    <cellStyle name="Output 2 14 11" xfId="34857" xr:uid="{00000000-0005-0000-0000-000082700000}"/>
    <cellStyle name="Output 2 14 2" xfId="14502" xr:uid="{00000000-0005-0000-0000-000083700000}"/>
    <cellStyle name="Output 2 14 2 2" xfId="14503" xr:uid="{00000000-0005-0000-0000-000084700000}"/>
    <cellStyle name="Output 2 14 2 2 2" xfId="34860" xr:uid="{00000000-0005-0000-0000-000085700000}"/>
    <cellStyle name="Output 2 14 2 3" xfId="14504" xr:uid="{00000000-0005-0000-0000-000086700000}"/>
    <cellStyle name="Output 2 14 2 3 2" xfId="34861" xr:uid="{00000000-0005-0000-0000-000087700000}"/>
    <cellStyle name="Output 2 14 2 4" xfId="14505" xr:uid="{00000000-0005-0000-0000-000088700000}"/>
    <cellStyle name="Output 2 14 2 4 2" xfId="34862" xr:uid="{00000000-0005-0000-0000-000089700000}"/>
    <cellStyle name="Output 2 14 2 5" xfId="14506" xr:uid="{00000000-0005-0000-0000-00008A700000}"/>
    <cellStyle name="Output 2 14 2 5 2" xfId="34863" xr:uid="{00000000-0005-0000-0000-00008B700000}"/>
    <cellStyle name="Output 2 14 2 6" xfId="14507" xr:uid="{00000000-0005-0000-0000-00008C700000}"/>
    <cellStyle name="Output 2 14 2 6 2" xfId="34864" xr:uid="{00000000-0005-0000-0000-00008D700000}"/>
    <cellStyle name="Output 2 14 2 7" xfId="34859" xr:uid="{00000000-0005-0000-0000-00008E700000}"/>
    <cellStyle name="Output 2 14 3" xfId="14508" xr:uid="{00000000-0005-0000-0000-00008F700000}"/>
    <cellStyle name="Output 2 14 3 2" xfId="14509" xr:uid="{00000000-0005-0000-0000-000090700000}"/>
    <cellStyle name="Output 2 14 3 2 2" xfId="34866" xr:uid="{00000000-0005-0000-0000-000091700000}"/>
    <cellStyle name="Output 2 14 3 3" xfId="14510" xr:uid="{00000000-0005-0000-0000-000092700000}"/>
    <cellStyle name="Output 2 14 3 3 2" xfId="34867" xr:uid="{00000000-0005-0000-0000-000093700000}"/>
    <cellStyle name="Output 2 14 3 4" xfId="14511" xr:uid="{00000000-0005-0000-0000-000094700000}"/>
    <cellStyle name="Output 2 14 3 4 2" xfId="34868" xr:uid="{00000000-0005-0000-0000-000095700000}"/>
    <cellStyle name="Output 2 14 3 5" xfId="14512" xr:uid="{00000000-0005-0000-0000-000096700000}"/>
    <cellStyle name="Output 2 14 3 5 2" xfId="34869" xr:uid="{00000000-0005-0000-0000-000097700000}"/>
    <cellStyle name="Output 2 14 3 6" xfId="34865" xr:uid="{00000000-0005-0000-0000-000098700000}"/>
    <cellStyle name="Output 2 14 4" xfId="14513" xr:uid="{00000000-0005-0000-0000-000099700000}"/>
    <cellStyle name="Output 2 14 4 2" xfId="34870" xr:uid="{00000000-0005-0000-0000-00009A700000}"/>
    <cellStyle name="Output 2 14 5" xfId="14514" xr:uid="{00000000-0005-0000-0000-00009B700000}"/>
    <cellStyle name="Output 2 14 5 2" xfId="34871" xr:uid="{00000000-0005-0000-0000-00009C700000}"/>
    <cellStyle name="Output 2 14 6" xfId="14515" xr:uid="{00000000-0005-0000-0000-00009D700000}"/>
    <cellStyle name="Output 2 14 6 2" xfId="34872" xr:uid="{00000000-0005-0000-0000-00009E700000}"/>
    <cellStyle name="Output 2 14 7" xfId="14516" xr:uid="{00000000-0005-0000-0000-00009F700000}"/>
    <cellStyle name="Output 2 14 7 2" xfId="34873" xr:uid="{00000000-0005-0000-0000-0000A0700000}"/>
    <cellStyle name="Output 2 14 8" xfId="14517" xr:uid="{00000000-0005-0000-0000-0000A1700000}"/>
    <cellStyle name="Output 2 14 8 2" xfId="34874" xr:uid="{00000000-0005-0000-0000-0000A2700000}"/>
    <cellStyle name="Output 2 14 9" xfId="14518" xr:uid="{00000000-0005-0000-0000-0000A3700000}"/>
    <cellStyle name="Output 2 14 9 2" xfId="34875" xr:uid="{00000000-0005-0000-0000-0000A4700000}"/>
    <cellStyle name="Output 2 15" xfId="14519" xr:uid="{00000000-0005-0000-0000-0000A5700000}"/>
    <cellStyle name="Output 2 15 10" xfId="14520" xr:uid="{00000000-0005-0000-0000-0000A6700000}"/>
    <cellStyle name="Output 2 15 10 2" xfId="34877" xr:uid="{00000000-0005-0000-0000-0000A7700000}"/>
    <cellStyle name="Output 2 15 11" xfId="34876" xr:uid="{00000000-0005-0000-0000-0000A8700000}"/>
    <cellStyle name="Output 2 15 2" xfId="14521" xr:uid="{00000000-0005-0000-0000-0000A9700000}"/>
    <cellStyle name="Output 2 15 2 2" xfId="14522" xr:uid="{00000000-0005-0000-0000-0000AA700000}"/>
    <cellStyle name="Output 2 15 2 2 2" xfId="34879" xr:uid="{00000000-0005-0000-0000-0000AB700000}"/>
    <cellStyle name="Output 2 15 2 3" xfId="14523" xr:uid="{00000000-0005-0000-0000-0000AC700000}"/>
    <cellStyle name="Output 2 15 2 3 2" xfId="34880" xr:uid="{00000000-0005-0000-0000-0000AD700000}"/>
    <cellStyle name="Output 2 15 2 4" xfId="14524" xr:uid="{00000000-0005-0000-0000-0000AE700000}"/>
    <cellStyle name="Output 2 15 2 4 2" xfId="34881" xr:uid="{00000000-0005-0000-0000-0000AF700000}"/>
    <cellStyle name="Output 2 15 2 5" xfId="14525" xr:uid="{00000000-0005-0000-0000-0000B0700000}"/>
    <cellStyle name="Output 2 15 2 5 2" xfId="34882" xr:uid="{00000000-0005-0000-0000-0000B1700000}"/>
    <cellStyle name="Output 2 15 2 6" xfId="14526" xr:uid="{00000000-0005-0000-0000-0000B2700000}"/>
    <cellStyle name="Output 2 15 2 6 2" xfId="34883" xr:uid="{00000000-0005-0000-0000-0000B3700000}"/>
    <cellStyle name="Output 2 15 2 7" xfId="34878" xr:uid="{00000000-0005-0000-0000-0000B4700000}"/>
    <cellStyle name="Output 2 15 3" xfId="14527" xr:uid="{00000000-0005-0000-0000-0000B5700000}"/>
    <cellStyle name="Output 2 15 3 2" xfId="14528" xr:uid="{00000000-0005-0000-0000-0000B6700000}"/>
    <cellStyle name="Output 2 15 3 2 2" xfId="34885" xr:uid="{00000000-0005-0000-0000-0000B7700000}"/>
    <cellStyle name="Output 2 15 3 3" xfId="14529" xr:uid="{00000000-0005-0000-0000-0000B8700000}"/>
    <cellStyle name="Output 2 15 3 3 2" xfId="34886" xr:uid="{00000000-0005-0000-0000-0000B9700000}"/>
    <cellStyle name="Output 2 15 3 4" xfId="14530" xr:uid="{00000000-0005-0000-0000-0000BA700000}"/>
    <cellStyle name="Output 2 15 3 4 2" xfId="34887" xr:uid="{00000000-0005-0000-0000-0000BB700000}"/>
    <cellStyle name="Output 2 15 3 5" xfId="14531" xr:uid="{00000000-0005-0000-0000-0000BC700000}"/>
    <cellStyle name="Output 2 15 3 5 2" xfId="34888" xr:uid="{00000000-0005-0000-0000-0000BD700000}"/>
    <cellStyle name="Output 2 15 3 6" xfId="34884" xr:uid="{00000000-0005-0000-0000-0000BE700000}"/>
    <cellStyle name="Output 2 15 4" xfId="14532" xr:uid="{00000000-0005-0000-0000-0000BF700000}"/>
    <cellStyle name="Output 2 15 4 2" xfId="34889" xr:uid="{00000000-0005-0000-0000-0000C0700000}"/>
    <cellStyle name="Output 2 15 5" xfId="14533" xr:uid="{00000000-0005-0000-0000-0000C1700000}"/>
    <cellStyle name="Output 2 15 5 2" xfId="34890" xr:uid="{00000000-0005-0000-0000-0000C2700000}"/>
    <cellStyle name="Output 2 15 6" xfId="14534" xr:uid="{00000000-0005-0000-0000-0000C3700000}"/>
    <cellStyle name="Output 2 15 6 2" xfId="34891" xr:uid="{00000000-0005-0000-0000-0000C4700000}"/>
    <cellStyle name="Output 2 15 7" xfId="14535" xr:uid="{00000000-0005-0000-0000-0000C5700000}"/>
    <cellStyle name="Output 2 15 7 2" xfId="34892" xr:uid="{00000000-0005-0000-0000-0000C6700000}"/>
    <cellStyle name="Output 2 15 8" xfId="14536" xr:uid="{00000000-0005-0000-0000-0000C7700000}"/>
    <cellStyle name="Output 2 15 8 2" xfId="34893" xr:uid="{00000000-0005-0000-0000-0000C8700000}"/>
    <cellStyle name="Output 2 15 9" xfId="14537" xr:uid="{00000000-0005-0000-0000-0000C9700000}"/>
    <cellStyle name="Output 2 15 9 2" xfId="34894" xr:uid="{00000000-0005-0000-0000-0000CA700000}"/>
    <cellStyle name="Output 2 16" xfId="14538" xr:uid="{00000000-0005-0000-0000-0000CB700000}"/>
    <cellStyle name="Output 2 16 2" xfId="14539" xr:uid="{00000000-0005-0000-0000-0000CC700000}"/>
    <cellStyle name="Output 2 16 2 2" xfId="34896" xr:uid="{00000000-0005-0000-0000-0000CD700000}"/>
    <cellStyle name="Output 2 16 3" xfId="14540" xr:uid="{00000000-0005-0000-0000-0000CE700000}"/>
    <cellStyle name="Output 2 16 3 2" xfId="34897" xr:uid="{00000000-0005-0000-0000-0000CF700000}"/>
    <cellStyle name="Output 2 16 4" xfId="14541" xr:uid="{00000000-0005-0000-0000-0000D0700000}"/>
    <cellStyle name="Output 2 16 4 2" xfId="34898" xr:uid="{00000000-0005-0000-0000-0000D1700000}"/>
    <cellStyle name="Output 2 16 5" xfId="14542" xr:uid="{00000000-0005-0000-0000-0000D2700000}"/>
    <cellStyle name="Output 2 16 5 2" xfId="34899" xr:uid="{00000000-0005-0000-0000-0000D3700000}"/>
    <cellStyle name="Output 2 16 6" xfId="14543" xr:uid="{00000000-0005-0000-0000-0000D4700000}"/>
    <cellStyle name="Output 2 16 6 2" xfId="34900" xr:uid="{00000000-0005-0000-0000-0000D5700000}"/>
    <cellStyle name="Output 2 16 7" xfId="34895" xr:uid="{00000000-0005-0000-0000-0000D6700000}"/>
    <cellStyle name="Output 2 17" xfId="14544" xr:uid="{00000000-0005-0000-0000-0000D7700000}"/>
    <cellStyle name="Output 2 17 2" xfId="14545" xr:uid="{00000000-0005-0000-0000-0000D8700000}"/>
    <cellStyle name="Output 2 17 2 2" xfId="34902" xr:uid="{00000000-0005-0000-0000-0000D9700000}"/>
    <cellStyle name="Output 2 17 3" xfId="14546" xr:uid="{00000000-0005-0000-0000-0000DA700000}"/>
    <cellStyle name="Output 2 17 3 2" xfId="34903" xr:uid="{00000000-0005-0000-0000-0000DB700000}"/>
    <cellStyle name="Output 2 17 4" xfId="14547" xr:uid="{00000000-0005-0000-0000-0000DC700000}"/>
    <cellStyle name="Output 2 17 4 2" xfId="34904" xr:uid="{00000000-0005-0000-0000-0000DD700000}"/>
    <cellStyle name="Output 2 17 5" xfId="14548" xr:uid="{00000000-0005-0000-0000-0000DE700000}"/>
    <cellStyle name="Output 2 17 5 2" xfId="34905" xr:uid="{00000000-0005-0000-0000-0000DF700000}"/>
    <cellStyle name="Output 2 17 6" xfId="34901" xr:uid="{00000000-0005-0000-0000-0000E0700000}"/>
    <cellStyle name="Output 2 18" xfId="14549" xr:uid="{00000000-0005-0000-0000-0000E1700000}"/>
    <cellStyle name="Output 2 18 2" xfId="34906" xr:uid="{00000000-0005-0000-0000-0000E2700000}"/>
    <cellStyle name="Output 2 19" xfId="14550" xr:uid="{00000000-0005-0000-0000-0000E3700000}"/>
    <cellStyle name="Output 2 19 2" xfId="34907" xr:uid="{00000000-0005-0000-0000-0000E4700000}"/>
    <cellStyle name="Output 2 2" xfId="14551" xr:uid="{00000000-0005-0000-0000-0000E5700000}"/>
    <cellStyle name="Output 2 2 10" xfId="14552" xr:uid="{00000000-0005-0000-0000-0000E6700000}"/>
    <cellStyle name="Output 2 2 10 2" xfId="34909" xr:uid="{00000000-0005-0000-0000-0000E7700000}"/>
    <cellStyle name="Output 2 2 11" xfId="14553" xr:uid="{00000000-0005-0000-0000-0000E8700000}"/>
    <cellStyle name="Output 2 2 11 2" xfId="34910" xr:uid="{00000000-0005-0000-0000-0000E9700000}"/>
    <cellStyle name="Output 2 2 12" xfId="14554" xr:uid="{00000000-0005-0000-0000-0000EA700000}"/>
    <cellStyle name="Output 2 2 12 2" xfId="34911" xr:uid="{00000000-0005-0000-0000-0000EB700000}"/>
    <cellStyle name="Output 2 2 13" xfId="14555" xr:uid="{00000000-0005-0000-0000-0000EC700000}"/>
    <cellStyle name="Output 2 2 13 2" xfId="34912" xr:uid="{00000000-0005-0000-0000-0000ED700000}"/>
    <cellStyle name="Output 2 2 14" xfId="34908" xr:uid="{00000000-0005-0000-0000-0000EE700000}"/>
    <cellStyle name="Output 2 2 2" xfId="14556" xr:uid="{00000000-0005-0000-0000-0000EF700000}"/>
    <cellStyle name="Output 2 2 2 10" xfId="14557" xr:uid="{00000000-0005-0000-0000-0000F0700000}"/>
    <cellStyle name="Output 2 2 2 10 2" xfId="34914" xr:uid="{00000000-0005-0000-0000-0000F1700000}"/>
    <cellStyle name="Output 2 2 2 11" xfId="34913" xr:uid="{00000000-0005-0000-0000-0000F2700000}"/>
    <cellStyle name="Output 2 2 2 2" xfId="14558" xr:uid="{00000000-0005-0000-0000-0000F3700000}"/>
    <cellStyle name="Output 2 2 2 2 2" xfId="14559" xr:uid="{00000000-0005-0000-0000-0000F4700000}"/>
    <cellStyle name="Output 2 2 2 2 2 2" xfId="34916" xr:uid="{00000000-0005-0000-0000-0000F5700000}"/>
    <cellStyle name="Output 2 2 2 2 3" xfId="14560" xr:uid="{00000000-0005-0000-0000-0000F6700000}"/>
    <cellStyle name="Output 2 2 2 2 3 2" xfId="34917" xr:uid="{00000000-0005-0000-0000-0000F7700000}"/>
    <cellStyle name="Output 2 2 2 2 4" xfId="14561" xr:uid="{00000000-0005-0000-0000-0000F8700000}"/>
    <cellStyle name="Output 2 2 2 2 4 2" xfId="34918" xr:uid="{00000000-0005-0000-0000-0000F9700000}"/>
    <cellStyle name="Output 2 2 2 2 5" xfId="14562" xr:uid="{00000000-0005-0000-0000-0000FA700000}"/>
    <cellStyle name="Output 2 2 2 2 5 2" xfId="34919" xr:uid="{00000000-0005-0000-0000-0000FB700000}"/>
    <cellStyle name="Output 2 2 2 2 6" xfId="14563" xr:uid="{00000000-0005-0000-0000-0000FC700000}"/>
    <cellStyle name="Output 2 2 2 2 6 2" xfId="34920" xr:uid="{00000000-0005-0000-0000-0000FD700000}"/>
    <cellStyle name="Output 2 2 2 2 7" xfId="34915" xr:uid="{00000000-0005-0000-0000-0000FE700000}"/>
    <cellStyle name="Output 2 2 2 3" xfId="14564" xr:uid="{00000000-0005-0000-0000-0000FF700000}"/>
    <cellStyle name="Output 2 2 2 3 2" xfId="14565" xr:uid="{00000000-0005-0000-0000-000000710000}"/>
    <cellStyle name="Output 2 2 2 3 2 2" xfId="34922" xr:uid="{00000000-0005-0000-0000-000001710000}"/>
    <cellStyle name="Output 2 2 2 3 3" xfId="14566" xr:uid="{00000000-0005-0000-0000-000002710000}"/>
    <cellStyle name="Output 2 2 2 3 3 2" xfId="34923" xr:uid="{00000000-0005-0000-0000-000003710000}"/>
    <cellStyle name="Output 2 2 2 3 4" xfId="14567" xr:uid="{00000000-0005-0000-0000-000004710000}"/>
    <cellStyle name="Output 2 2 2 3 4 2" xfId="34924" xr:uid="{00000000-0005-0000-0000-000005710000}"/>
    <cellStyle name="Output 2 2 2 3 5" xfId="14568" xr:uid="{00000000-0005-0000-0000-000006710000}"/>
    <cellStyle name="Output 2 2 2 3 5 2" xfId="34925" xr:uid="{00000000-0005-0000-0000-000007710000}"/>
    <cellStyle name="Output 2 2 2 3 6" xfId="34921" xr:uid="{00000000-0005-0000-0000-000008710000}"/>
    <cellStyle name="Output 2 2 2 4" xfId="14569" xr:uid="{00000000-0005-0000-0000-000009710000}"/>
    <cellStyle name="Output 2 2 2 4 2" xfId="34926" xr:uid="{00000000-0005-0000-0000-00000A710000}"/>
    <cellStyle name="Output 2 2 2 5" xfId="14570" xr:uid="{00000000-0005-0000-0000-00000B710000}"/>
    <cellStyle name="Output 2 2 2 5 2" xfId="34927" xr:uid="{00000000-0005-0000-0000-00000C710000}"/>
    <cellStyle name="Output 2 2 2 6" xfId="14571" xr:uid="{00000000-0005-0000-0000-00000D710000}"/>
    <cellStyle name="Output 2 2 2 6 2" xfId="34928" xr:uid="{00000000-0005-0000-0000-00000E710000}"/>
    <cellStyle name="Output 2 2 2 7" xfId="14572" xr:uid="{00000000-0005-0000-0000-00000F710000}"/>
    <cellStyle name="Output 2 2 2 7 2" xfId="34929" xr:uid="{00000000-0005-0000-0000-000010710000}"/>
    <cellStyle name="Output 2 2 2 8" xfId="14573" xr:uid="{00000000-0005-0000-0000-000011710000}"/>
    <cellStyle name="Output 2 2 2 8 2" xfId="34930" xr:uid="{00000000-0005-0000-0000-000012710000}"/>
    <cellStyle name="Output 2 2 2 9" xfId="14574" xr:uid="{00000000-0005-0000-0000-000013710000}"/>
    <cellStyle name="Output 2 2 2 9 2" xfId="34931" xr:uid="{00000000-0005-0000-0000-000014710000}"/>
    <cellStyle name="Output 2 2 3" xfId="14575" xr:uid="{00000000-0005-0000-0000-000015710000}"/>
    <cellStyle name="Output 2 2 3 10" xfId="14576" xr:uid="{00000000-0005-0000-0000-000016710000}"/>
    <cellStyle name="Output 2 2 3 10 2" xfId="34933" xr:uid="{00000000-0005-0000-0000-000017710000}"/>
    <cellStyle name="Output 2 2 3 11" xfId="34932" xr:uid="{00000000-0005-0000-0000-000018710000}"/>
    <cellStyle name="Output 2 2 3 2" xfId="14577" xr:uid="{00000000-0005-0000-0000-000019710000}"/>
    <cellStyle name="Output 2 2 3 2 2" xfId="14578" xr:uid="{00000000-0005-0000-0000-00001A710000}"/>
    <cellStyle name="Output 2 2 3 2 2 2" xfId="34935" xr:uid="{00000000-0005-0000-0000-00001B710000}"/>
    <cellStyle name="Output 2 2 3 2 3" xfId="14579" xr:uid="{00000000-0005-0000-0000-00001C710000}"/>
    <cellStyle name="Output 2 2 3 2 3 2" xfId="34936" xr:uid="{00000000-0005-0000-0000-00001D710000}"/>
    <cellStyle name="Output 2 2 3 2 4" xfId="14580" xr:uid="{00000000-0005-0000-0000-00001E710000}"/>
    <cellStyle name="Output 2 2 3 2 4 2" xfId="34937" xr:uid="{00000000-0005-0000-0000-00001F710000}"/>
    <cellStyle name="Output 2 2 3 2 5" xfId="14581" xr:uid="{00000000-0005-0000-0000-000020710000}"/>
    <cellStyle name="Output 2 2 3 2 5 2" xfId="34938" xr:uid="{00000000-0005-0000-0000-000021710000}"/>
    <cellStyle name="Output 2 2 3 2 6" xfId="14582" xr:uid="{00000000-0005-0000-0000-000022710000}"/>
    <cellStyle name="Output 2 2 3 2 6 2" xfId="34939" xr:uid="{00000000-0005-0000-0000-000023710000}"/>
    <cellStyle name="Output 2 2 3 2 7" xfId="34934" xr:uid="{00000000-0005-0000-0000-000024710000}"/>
    <cellStyle name="Output 2 2 3 3" xfId="14583" xr:uid="{00000000-0005-0000-0000-000025710000}"/>
    <cellStyle name="Output 2 2 3 3 2" xfId="14584" xr:uid="{00000000-0005-0000-0000-000026710000}"/>
    <cellStyle name="Output 2 2 3 3 2 2" xfId="34941" xr:uid="{00000000-0005-0000-0000-000027710000}"/>
    <cellStyle name="Output 2 2 3 3 3" xfId="14585" xr:uid="{00000000-0005-0000-0000-000028710000}"/>
    <cellStyle name="Output 2 2 3 3 3 2" xfId="34942" xr:uid="{00000000-0005-0000-0000-000029710000}"/>
    <cellStyle name="Output 2 2 3 3 4" xfId="14586" xr:uid="{00000000-0005-0000-0000-00002A710000}"/>
    <cellStyle name="Output 2 2 3 3 4 2" xfId="34943" xr:uid="{00000000-0005-0000-0000-00002B710000}"/>
    <cellStyle name="Output 2 2 3 3 5" xfId="14587" xr:uid="{00000000-0005-0000-0000-00002C710000}"/>
    <cellStyle name="Output 2 2 3 3 5 2" xfId="34944" xr:uid="{00000000-0005-0000-0000-00002D710000}"/>
    <cellStyle name="Output 2 2 3 3 6" xfId="34940" xr:uid="{00000000-0005-0000-0000-00002E710000}"/>
    <cellStyle name="Output 2 2 3 4" xfId="14588" xr:uid="{00000000-0005-0000-0000-00002F710000}"/>
    <cellStyle name="Output 2 2 3 4 2" xfId="34945" xr:uid="{00000000-0005-0000-0000-000030710000}"/>
    <cellStyle name="Output 2 2 3 5" xfId="14589" xr:uid="{00000000-0005-0000-0000-000031710000}"/>
    <cellStyle name="Output 2 2 3 5 2" xfId="34946" xr:uid="{00000000-0005-0000-0000-000032710000}"/>
    <cellStyle name="Output 2 2 3 6" xfId="14590" xr:uid="{00000000-0005-0000-0000-000033710000}"/>
    <cellStyle name="Output 2 2 3 6 2" xfId="34947" xr:uid="{00000000-0005-0000-0000-000034710000}"/>
    <cellStyle name="Output 2 2 3 7" xfId="14591" xr:uid="{00000000-0005-0000-0000-000035710000}"/>
    <cellStyle name="Output 2 2 3 7 2" xfId="34948" xr:uid="{00000000-0005-0000-0000-000036710000}"/>
    <cellStyle name="Output 2 2 3 8" xfId="14592" xr:uid="{00000000-0005-0000-0000-000037710000}"/>
    <cellStyle name="Output 2 2 3 8 2" xfId="34949" xr:uid="{00000000-0005-0000-0000-000038710000}"/>
    <cellStyle name="Output 2 2 3 9" xfId="14593" xr:uid="{00000000-0005-0000-0000-000039710000}"/>
    <cellStyle name="Output 2 2 3 9 2" xfId="34950" xr:uid="{00000000-0005-0000-0000-00003A710000}"/>
    <cellStyle name="Output 2 2 4" xfId="14594" xr:uid="{00000000-0005-0000-0000-00003B710000}"/>
    <cellStyle name="Output 2 2 4 10" xfId="14595" xr:uid="{00000000-0005-0000-0000-00003C710000}"/>
    <cellStyle name="Output 2 2 4 10 2" xfId="34952" xr:uid="{00000000-0005-0000-0000-00003D710000}"/>
    <cellStyle name="Output 2 2 4 11" xfId="34951" xr:uid="{00000000-0005-0000-0000-00003E710000}"/>
    <cellStyle name="Output 2 2 4 2" xfId="14596" xr:uid="{00000000-0005-0000-0000-00003F710000}"/>
    <cellStyle name="Output 2 2 4 2 2" xfId="14597" xr:uid="{00000000-0005-0000-0000-000040710000}"/>
    <cellStyle name="Output 2 2 4 2 2 2" xfId="34954" xr:uid="{00000000-0005-0000-0000-000041710000}"/>
    <cellStyle name="Output 2 2 4 2 3" xfId="14598" xr:uid="{00000000-0005-0000-0000-000042710000}"/>
    <cellStyle name="Output 2 2 4 2 3 2" xfId="34955" xr:uid="{00000000-0005-0000-0000-000043710000}"/>
    <cellStyle name="Output 2 2 4 2 4" xfId="14599" xr:uid="{00000000-0005-0000-0000-000044710000}"/>
    <cellStyle name="Output 2 2 4 2 4 2" xfId="34956" xr:uid="{00000000-0005-0000-0000-000045710000}"/>
    <cellStyle name="Output 2 2 4 2 5" xfId="14600" xr:uid="{00000000-0005-0000-0000-000046710000}"/>
    <cellStyle name="Output 2 2 4 2 5 2" xfId="34957" xr:uid="{00000000-0005-0000-0000-000047710000}"/>
    <cellStyle name="Output 2 2 4 2 6" xfId="14601" xr:uid="{00000000-0005-0000-0000-000048710000}"/>
    <cellStyle name="Output 2 2 4 2 6 2" xfId="34958" xr:uid="{00000000-0005-0000-0000-000049710000}"/>
    <cellStyle name="Output 2 2 4 2 7" xfId="34953" xr:uid="{00000000-0005-0000-0000-00004A710000}"/>
    <cellStyle name="Output 2 2 4 3" xfId="14602" xr:uid="{00000000-0005-0000-0000-00004B710000}"/>
    <cellStyle name="Output 2 2 4 3 2" xfId="14603" xr:uid="{00000000-0005-0000-0000-00004C710000}"/>
    <cellStyle name="Output 2 2 4 3 2 2" xfId="34960" xr:uid="{00000000-0005-0000-0000-00004D710000}"/>
    <cellStyle name="Output 2 2 4 3 3" xfId="14604" xr:uid="{00000000-0005-0000-0000-00004E710000}"/>
    <cellStyle name="Output 2 2 4 3 3 2" xfId="34961" xr:uid="{00000000-0005-0000-0000-00004F710000}"/>
    <cellStyle name="Output 2 2 4 3 4" xfId="14605" xr:uid="{00000000-0005-0000-0000-000050710000}"/>
    <cellStyle name="Output 2 2 4 3 4 2" xfId="34962" xr:uid="{00000000-0005-0000-0000-000051710000}"/>
    <cellStyle name="Output 2 2 4 3 5" xfId="14606" xr:uid="{00000000-0005-0000-0000-000052710000}"/>
    <cellStyle name="Output 2 2 4 3 5 2" xfId="34963" xr:uid="{00000000-0005-0000-0000-000053710000}"/>
    <cellStyle name="Output 2 2 4 3 6" xfId="34959" xr:uid="{00000000-0005-0000-0000-000054710000}"/>
    <cellStyle name="Output 2 2 4 4" xfId="14607" xr:uid="{00000000-0005-0000-0000-000055710000}"/>
    <cellStyle name="Output 2 2 4 4 2" xfId="34964" xr:uid="{00000000-0005-0000-0000-000056710000}"/>
    <cellStyle name="Output 2 2 4 5" xfId="14608" xr:uid="{00000000-0005-0000-0000-000057710000}"/>
    <cellStyle name="Output 2 2 4 5 2" xfId="34965" xr:uid="{00000000-0005-0000-0000-000058710000}"/>
    <cellStyle name="Output 2 2 4 6" xfId="14609" xr:uid="{00000000-0005-0000-0000-000059710000}"/>
    <cellStyle name="Output 2 2 4 6 2" xfId="34966" xr:uid="{00000000-0005-0000-0000-00005A710000}"/>
    <cellStyle name="Output 2 2 4 7" xfId="14610" xr:uid="{00000000-0005-0000-0000-00005B710000}"/>
    <cellStyle name="Output 2 2 4 7 2" xfId="34967" xr:uid="{00000000-0005-0000-0000-00005C710000}"/>
    <cellStyle name="Output 2 2 4 8" xfId="14611" xr:uid="{00000000-0005-0000-0000-00005D710000}"/>
    <cellStyle name="Output 2 2 4 8 2" xfId="34968" xr:uid="{00000000-0005-0000-0000-00005E710000}"/>
    <cellStyle name="Output 2 2 4 9" xfId="14612" xr:uid="{00000000-0005-0000-0000-00005F710000}"/>
    <cellStyle name="Output 2 2 4 9 2" xfId="34969" xr:uid="{00000000-0005-0000-0000-000060710000}"/>
    <cellStyle name="Output 2 2 5" xfId="14613" xr:uid="{00000000-0005-0000-0000-000061710000}"/>
    <cellStyle name="Output 2 2 5 2" xfId="14614" xr:uid="{00000000-0005-0000-0000-000062710000}"/>
    <cellStyle name="Output 2 2 5 2 2" xfId="34971" xr:uid="{00000000-0005-0000-0000-000063710000}"/>
    <cellStyle name="Output 2 2 5 3" xfId="14615" xr:uid="{00000000-0005-0000-0000-000064710000}"/>
    <cellStyle name="Output 2 2 5 3 2" xfId="34972" xr:uid="{00000000-0005-0000-0000-000065710000}"/>
    <cellStyle name="Output 2 2 5 4" xfId="14616" xr:uid="{00000000-0005-0000-0000-000066710000}"/>
    <cellStyle name="Output 2 2 5 4 2" xfId="34973" xr:uid="{00000000-0005-0000-0000-000067710000}"/>
    <cellStyle name="Output 2 2 5 5" xfId="14617" xr:uid="{00000000-0005-0000-0000-000068710000}"/>
    <cellStyle name="Output 2 2 5 5 2" xfId="34974" xr:uid="{00000000-0005-0000-0000-000069710000}"/>
    <cellStyle name="Output 2 2 5 6" xfId="14618" xr:uid="{00000000-0005-0000-0000-00006A710000}"/>
    <cellStyle name="Output 2 2 5 6 2" xfId="34975" xr:uid="{00000000-0005-0000-0000-00006B710000}"/>
    <cellStyle name="Output 2 2 5 7" xfId="34970" xr:uid="{00000000-0005-0000-0000-00006C710000}"/>
    <cellStyle name="Output 2 2 6" xfId="14619" xr:uid="{00000000-0005-0000-0000-00006D710000}"/>
    <cellStyle name="Output 2 2 6 2" xfId="14620" xr:uid="{00000000-0005-0000-0000-00006E710000}"/>
    <cellStyle name="Output 2 2 6 2 2" xfId="34977" xr:uid="{00000000-0005-0000-0000-00006F710000}"/>
    <cellStyle name="Output 2 2 6 3" xfId="14621" xr:uid="{00000000-0005-0000-0000-000070710000}"/>
    <cellStyle name="Output 2 2 6 3 2" xfId="34978" xr:uid="{00000000-0005-0000-0000-000071710000}"/>
    <cellStyle name="Output 2 2 6 4" xfId="14622" xr:uid="{00000000-0005-0000-0000-000072710000}"/>
    <cellStyle name="Output 2 2 6 4 2" xfId="34979" xr:uid="{00000000-0005-0000-0000-000073710000}"/>
    <cellStyle name="Output 2 2 6 5" xfId="14623" xr:uid="{00000000-0005-0000-0000-000074710000}"/>
    <cellStyle name="Output 2 2 6 5 2" xfId="34980" xr:uid="{00000000-0005-0000-0000-000075710000}"/>
    <cellStyle name="Output 2 2 6 6" xfId="34976" xr:uid="{00000000-0005-0000-0000-000076710000}"/>
    <cellStyle name="Output 2 2 7" xfId="14624" xr:uid="{00000000-0005-0000-0000-000077710000}"/>
    <cellStyle name="Output 2 2 7 2" xfId="34981" xr:uid="{00000000-0005-0000-0000-000078710000}"/>
    <cellStyle name="Output 2 2 8" xfId="14625" xr:uid="{00000000-0005-0000-0000-000079710000}"/>
    <cellStyle name="Output 2 2 8 2" xfId="34982" xr:uid="{00000000-0005-0000-0000-00007A710000}"/>
    <cellStyle name="Output 2 2 9" xfId="14626" xr:uid="{00000000-0005-0000-0000-00007B710000}"/>
    <cellStyle name="Output 2 2 9 2" xfId="34983" xr:uid="{00000000-0005-0000-0000-00007C710000}"/>
    <cellStyle name="Output 2 20" xfId="14627" xr:uid="{00000000-0005-0000-0000-00007D710000}"/>
    <cellStyle name="Output 2 20 2" xfId="34984" xr:uid="{00000000-0005-0000-0000-00007E710000}"/>
    <cellStyle name="Output 2 21" xfId="14628" xr:uid="{00000000-0005-0000-0000-00007F710000}"/>
    <cellStyle name="Output 2 21 2" xfId="34985" xr:uid="{00000000-0005-0000-0000-000080710000}"/>
    <cellStyle name="Output 2 22" xfId="14629" xr:uid="{00000000-0005-0000-0000-000081710000}"/>
    <cellStyle name="Output 2 22 2" xfId="34986" xr:uid="{00000000-0005-0000-0000-000082710000}"/>
    <cellStyle name="Output 2 23" xfId="14630" xr:uid="{00000000-0005-0000-0000-000083710000}"/>
    <cellStyle name="Output 2 23 2" xfId="34987" xr:uid="{00000000-0005-0000-0000-000084710000}"/>
    <cellStyle name="Output 2 24" xfId="14631" xr:uid="{00000000-0005-0000-0000-000085710000}"/>
    <cellStyle name="Output 2 24 2" xfId="34988" xr:uid="{00000000-0005-0000-0000-000086710000}"/>
    <cellStyle name="Output 2 25" xfId="20586" xr:uid="{00000000-0005-0000-0000-000087710000}"/>
    <cellStyle name="Output 2 3" xfId="14632" xr:uid="{00000000-0005-0000-0000-000088710000}"/>
    <cellStyle name="Output 2 3 10" xfId="14633" xr:uid="{00000000-0005-0000-0000-000089710000}"/>
    <cellStyle name="Output 2 3 10 2" xfId="34990" xr:uid="{00000000-0005-0000-0000-00008A710000}"/>
    <cellStyle name="Output 2 3 11" xfId="34989" xr:uid="{00000000-0005-0000-0000-00008B710000}"/>
    <cellStyle name="Output 2 3 2" xfId="14634" xr:uid="{00000000-0005-0000-0000-00008C710000}"/>
    <cellStyle name="Output 2 3 2 2" xfId="14635" xr:uid="{00000000-0005-0000-0000-00008D710000}"/>
    <cellStyle name="Output 2 3 2 2 2" xfId="34992" xr:uid="{00000000-0005-0000-0000-00008E710000}"/>
    <cellStyle name="Output 2 3 2 3" xfId="14636" xr:uid="{00000000-0005-0000-0000-00008F710000}"/>
    <cellStyle name="Output 2 3 2 3 2" xfId="34993" xr:uid="{00000000-0005-0000-0000-000090710000}"/>
    <cellStyle name="Output 2 3 2 4" xfId="14637" xr:uid="{00000000-0005-0000-0000-000091710000}"/>
    <cellStyle name="Output 2 3 2 4 2" xfId="34994" xr:uid="{00000000-0005-0000-0000-000092710000}"/>
    <cellStyle name="Output 2 3 2 5" xfId="14638" xr:uid="{00000000-0005-0000-0000-000093710000}"/>
    <cellStyle name="Output 2 3 2 5 2" xfId="34995" xr:uid="{00000000-0005-0000-0000-000094710000}"/>
    <cellStyle name="Output 2 3 2 6" xfId="14639" xr:uid="{00000000-0005-0000-0000-000095710000}"/>
    <cellStyle name="Output 2 3 2 6 2" xfId="34996" xr:uid="{00000000-0005-0000-0000-000096710000}"/>
    <cellStyle name="Output 2 3 2 7" xfId="34991" xr:uid="{00000000-0005-0000-0000-000097710000}"/>
    <cellStyle name="Output 2 3 3" xfId="14640" xr:uid="{00000000-0005-0000-0000-000098710000}"/>
    <cellStyle name="Output 2 3 3 2" xfId="14641" xr:uid="{00000000-0005-0000-0000-000099710000}"/>
    <cellStyle name="Output 2 3 3 2 2" xfId="34998" xr:uid="{00000000-0005-0000-0000-00009A710000}"/>
    <cellStyle name="Output 2 3 3 3" xfId="14642" xr:uid="{00000000-0005-0000-0000-00009B710000}"/>
    <cellStyle name="Output 2 3 3 3 2" xfId="34999" xr:uid="{00000000-0005-0000-0000-00009C710000}"/>
    <cellStyle name="Output 2 3 3 4" xfId="14643" xr:uid="{00000000-0005-0000-0000-00009D710000}"/>
    <cellStyle name="Output 2 3 3 4 2" xfId="35000" xr:uid="{00000000-0005-0000-0000-00009E710000}"/>
    <cellStyle name="Output 2 3 3 5" xfId="14644" xr:uid="{00000000-0005-0000-0000-00009F710000}"/>
    <cellStyle name="Output 2 3 3 5 2" xfId="35001" xr:uid="{00000000-0005-0000-0000-0000A0710000}"/>
    <cellStyle name="Output 2 3 3 6" xfId="34997" xr:uid="{00000000-0005-0000-0000-0000A1710000}"/>
    <cellStyle name="Output 2 3 4" xfId="14645" xr:uid="{00000000-0005-0000-0000-0000A2710000}"/>
    <cellStyle name="Output 2 3 4 2" xfId="35002" xr:uid="{00000000-0005-0000-0000-0000A3710000}"/>
    <cellStyle name="Output 2 3 5" xfId="14646" xr:uid="{00000000-0005-0000-0000-0000A4710000}"/>
    <cellStyle name="Output 2 3 5 2" xfId="35003" xr:uid="{00000000-0005-0000-0000-0000A5710000}"/>
    <cellStyle name="Output 2 3 6" xfId="14647" xr:uid="{00000000-0005-0000-0000-0000A6710000}"/>
    <cellStyle name="Output 2 3 6 2" xfId="35004" xr:uid="{00000000-0005-0000-0000-0000A7710000}"/>
    <cellStyle name="Output 2 3 7" xfId="14648" xr:uid="{00000000-0005-0000-0000-0000A8710000}"/>
    <cellStyle name="Output 2 3 7 2" xfId="35005" xr:uid="{00000000-0005-0000-0000-0000A9710000}"/>
    <cellStyle name="Output 2 3 8" xfId="14649" xr:uid="{00000000-0005-0000-0000-0000AA710000}"/>
    <cellStyle name="Output 2 3 8 2" xfId="35006" xr:uid="{00000000-0005-0000-0000-0000AB710000}"/>
    <cellStyle name="Output 2 3 9" xfId="14650" xr:uid="{00000000-0005-0000-0000-0000AC710000}"/>
    <cellStyle name="Output 2 3 9 2" xfId="35007" xr:uid="{00000000-0005-0000-0000-0000AD710000}"/>
    <cellStyle name="Output 2 4" xfId="14651" xr:uid="{00000000-0005-0000-0000-0000AE710000}"/>
    <cellStyle name="Output 2 4 10" xfId="14652" xr:uid="{00000000-0005-0000-0000-0000AF710000}"/>
    <cellStyle name="Output 2 4 10 2" xfId="35009" xr:uid="{00000000-0005-0000-0000-0000B0710000}"/>
    <cellStyle name="Output 2 4 11" xfId="35008" xr:uid="{00000000-0005-0000-0000-0000B1710000}"/>
    <cellStyle name="Output 2 4 2" xfId="14653" xr:uid="{00000000-0005-0000-0000-0000B2710000}"/>
    <cellStyle name="Output 2 4 2 2" xfId="14654" xr:uid="{00000000-0005-0000-0000-0000B3710000}"/>
    <cellStyle name="Output 2 4 2 2 2" xfId="35011" xr:uid="{00000000-0005-0000-0000-0000B4710000}"/>
    <cellStyle name="Output 2 4 2 3" xfId="14655" xr:uid="{00000000-0005-0000-0000-0000B5710000}"/>
    <cellStyle name="Output 2 4 2 3 2" xfId="35012" xr:uid="{00000000-0005-0000-0000-0000B6710000}"/>
    <cellStyle name="Output 2 4 2 4" xfId="14656" xr:uid="{00000000-0005-0000-0000-0000B7710000}"/>
    <cellStyle name="Output 2 4 2 4 2" xfId="35013" xr:uid="{00000000-0005-0000-0000-0000B8710000}"/>
    <cellStyle name="Output 2 4 2 5" xfId="14657" xr:uid="{00000000-0005-0000-0000-0000B9710000}"/>
    <cellStyle name="Output 2 4 2 5 2" xfId="35014" xr:uid="{00000000-0005-0000-0000-0000BA710000}"/>
    <cellStyle name="Output 2 4 2 6" xfId="14658" xr:uid="{00000000-0005-0000-0000-0000BB710000}"/>
    <cellStyle name="Output 2 4 2 6 2" xfId="35015" xr:uid="{00000000-0005-0000-0000-0000BC710000}"/>
    <cellStyle name="Output 2 4 2 7" xfId="35010" xr:uid="{00000000-0005-0000-0000-0000BD710000}"/>
    <cellStyle name="Output 2 4 3" xfId="14659" xr:uid="{00000000-0005-0000-0000-0000BE710000}"/>
    <cellStyle name="Output 2 4 3 2" xfId="14660" xr:uid="{00000000-0005-0000-0000-0000BF710000}"/>
    <cellStyle name="Output 2 4 3 2 2" xfId="35017" xr:uid="{00000000-0005-0000-0000-0000C0710000}"/>
    <cellStyle name="Output 2 4 3 3" xfId="14661" xr:uid="{00000000-0005-0000-0000-0000C1710000}"/>
    <cellStyle name="Output 2 4 3 3 2" xfId="35018" xr:uid="{00000000-0005-0000-0000-0000C2710000}"/>
    <cellStyle name="Output 2 4 3 4" xfId="14662" xr:uid="{00000000-0005-0000-0000-0000C3710000}"/>
    <cellStyle name="Output 2 4 3 4 2" xfId="35019" xr:uid="{00000000-0005-0000-0000-0000C4710000}"/>
    <cellStyle name="Output 2 4 3 5" xfId="14663" xr:uid="{00000000-0005-0000-0000-0000C5710000}"/>
    <cellStyle name="Output 2 4 3 5 2" xfId="35020" xr:uid="{00000000-0005-0000-0000-0000C6710000}"/>
    <cellStyle name="Output 2 4 3 6" xfId="35016" xr:uid="{00000000-0005-0000-0000-0000C7710000}"/>
    <cellStyle name="Output 2 4 4" xfId="14664" xr:uid="{00000000-0005-0000-0000-0000C8710000}"/>
    <cellStyle name="Output 2 4 4 2" xfId="35021" xr:uid="{00000000-0005-0000-0000-0000C9710000}"/>
    <cellStyle name="Output 2 4 5" xfId="14665" xr:uid="{00000000-0005-0000-0000-0000CA710000}"/>
    <cellStyle name="Output 2 4 5 2" xfId="35022" xr:uid="{00000000-0005-0000-0000-0000CB710000}"/>
    <cellStyle name="Output 2 4 6" xfId="14666" xr:uid="{00000000-0005-0000-0000-0000CC710000}"/>
    <cellStyle name="Output 2 4 6 2" xfId="35023" xr:uid="{00000000-0005-0000-0000-0000CD710000}"/>
    <cellStyle name="Output 2 4 7" xfId="14667" xr:uid="{00000000-0005-0000-0000-0000CE710000}"/>
    <cellStyle name="Output 2 4 7 2" xfId="35024" xr:uid="{00000000-0005-0000-0000-0000CF710000}"/>
    <cellStyle name="Output 2 4 8" xfId="14668" xr:uid="{00000000-0005-0000-0000-0000D0710000}"/>
    <cellStyle name="Output 2 4 8 2" xfId="35025" xr:uid="{00000000-0005-0000-0000-0000D1710000}"/>
    <cellStyle name="Output 2 4 9" xfId="14669" xr:uid="{00000000-0005-0000-0000-0000D2710000}"/>
    <cellStyle name="Output 2 4 9 2" xfId="35026" xr:uid="{00000000-0005-0000-0000-0000D3710000}"/>
    <cellStyle name="Output 2 5" xfId="14670" xr:uid="{00000000-0005-0000-0000-0000D4710000}"/>
    <cellStyle name="Output 2 5 10" xfId="14671" xr:uid="{00000000-0005-0000-0000-0000D5710000}"/>
    <cellStyle name="Output 2 5 10 2" xfId="35028" xr:uid="{00000000-0005-0000-0000-0000D6710000}"/>
    <cellStyle name="Output 2 5 11" xfId="35027" xr:uid="{00000000-0005-0000-0000-0000D7710000}"/>
    <cellStyle name="Output 2 5 2" xfId="14672" xr:uid="{00000000-0005-0000-0000-0000D8710000}"/>
    <cellStyle name="Output 2 5 2 2" xfId="14673" xr:uid="{00000000-0005-0000-0000-0000D9710000}"/>
    <cellStyle name="Output 2 5 2 2 2" xfId="35030" xr:uid="{00000000-0005-0000-0000-0000DA710000}"/>
    <cellStyle name="Output 2 5 2 3" xfId="14674" xr:uid="{00000000-0005-0000-0000-0000DB710000}"/>
    <cellStyle name="Output 2 5 2 3 2" xfId="35031" xr:uid="{00000000-0005-0000-0000-0000DC710000}"/>
    <cellStyle name="Output 2 5 2 4" xfId="14675" xr:uid="{00000000-0005-0000-0000-0000DD710000}"/>
    <cellStyle name="Output 2 5 2 4 2" xfId="35032" xr:uid="{00000000-0005-0000-0000-0000DE710000}"/>
    <cellStyle name="Output 2 5 2 5" xfId="14676" xr:uid="{00000000-0005-0000-0000-0000DF710000}"/>
    <cellStyle name="Output 2 5 2 5 2" xfId="35033" xr:uid="{00000000-0005-0000-0000-0000E0710000}"/>
    <cellStyle name="Output 2 5 2 6" xfId="14677" xr:uid="{00000000-0005-0000-0000-0000E1710000}"/>
    <cellStyle name="Output 2 5 2 6 2" xfId="35034" xr:uid="{00000000-0005-0000-0000-0000E2710000}"/>
    <cellStyle name="Output 2 5 2 7" xfId="35029" xr:uid="{00000000-0005-0000-0000-0000E3710000}"/>
    <cellStyle name="Output 2 5 3" xfId="14678" xr:uid="{00000000-0005-0000-0000-0000E4710000}"/>
    <cellStyle name="Output 2 5 3 2" xfId="14679" xr:uid="{00000000-0005-0000-0000-0000E5710000}"/>
    <cellStyle name="Output 2 5 3 2 2" xfId="35036" xr:uid="{00000000-0005-0000-0000-0000E6710000}"/>
    <cellStyle name="Output 2 5 3 3" xfId="14680" xr:uid="{00000000-0005-0000-0000-0000E7710000}"/>
    <cellStyle name="Output 2 5 3 3 2" xfId="35037" xr:uid="{00000000-0005-0000-0000-0000E8710000}"/>
    <cellStyle name="Output 2 5 3 4" xfId="14681" xr:uid="{00000000-0005-0000-0000-0000E9710000}"/>
    <cellStyle name="Output 2 5 3 4 2" xfId="35038" xr:uid="{00000000-0005-0000-0000-0000EA710000}"/>
    <cellStyle name="Output 2 5 3 5" xfId="14682" xr:uid="{00000000-0005-0000-0000-0000EB710000}"/>
    <cellStyle name="Output 2 5 3 5 2" xfId="35039" xr:uid="{00000000-0005-0000-0000-0000EC710000}"/>
    <cellStyle name="Output 2 5 3 6" xfId="35035" xr:uid="{00000000-0005-0000-0000-0000ED710000}"/>
    <cellStyle name="Output 2 5 4" xfId="14683" xr:uid="{00000000-0005-0000-0000-0000EE710000}"/>
    <cellStyle name="Output 2 5 4 2" xfId="35040" xr:uid="{00000000-0005-0000-0000-0000EF710000}"/>
    <cellStyle name="Output 2 5 5" xfId="14684" xr:uid="{00000000-0005-0000-0000-0000F0710000}"/>
    <cellStyle name="Output 2 5 5 2" xfId="35041" xr:uid="{00000000-0005-0000-0000-0000F1710000}"/>
    <cellStyle name="Output 2 5 6" xfId="14685" xr:uid="{00000000-0005-0000-0000-0000F2710000}"/>
    <cellStyle name="Output 2 5 6 2" xfId="35042" xr:uid="{00000000-0005-0000-0000-0000F3710000}"/>
    <cellStyle name="Output 2 5 7" xfId="14686" xr:uid="{00000000-0005-0000-0000-0000F4710000}"/>
    <cellStyle name="Output 2 5 7 2" xfId="35043" xr:uid="{00000000-0005-0000-0000-0000F5710000}"/>
    <cellStyle name="Output 2 5 8" xfId="14687" xr:uid="{00000000-0005-0000-0000-0000F6710000}"/>
    <cellStyle name="Output 2 5 8 2" xfId="35044" xr:uid="{00000000-0005-0000-0000-0000F7710000}"/>
    <cellStyle name="Output 2 5 9" xfId="14688" xr:uid="{00000000-0005-0000-0000-0000F8710000}"/>
    <cellStyle name="Output 2 5 9 2" xfId="35045" xr:uid="{00000000-0005-0000-0000-0000F9710000}"/>
    <cellStyle name="Output 2 6" xfId="14689" xr:uid="{00000000-0005-0000-0000-0000FA710000}"/>
    <cellStyle name="Output 2 6 10" xfId="14690" xr:uid="{00000000-0005-0000-0000-0000FB710000}"/>
    <cellStyle name="Output 2 6 10 2" xfId="35047" xr:uid="{00000000-0005-0000-0000-0000FC710000}"/>
    <cellStyle name="Output 2 6 11" xfId="35046" xr:uid="{00000000-0005-0000-0000-0000FD710000}"/>
    <cellStyle name="Output 2 6 2" xfId="14691" xr:uid="{00000000-0005-0000-0000-0000FE710000}"/>
    <cellStyle name="Output 2 6 2 2" xfId="14692" xr:uid="{00000000-0005-0000-0000-0000FF710000}"/>
    <cellStyle name="Output 2 6 2 2 2" xfId="35049" xr:uid="{00000000-0005-0000-0000-000000720000}"/>
    <cellStyle name="Output 2 6 2 3" xfId="14693" xr:uid="{00000000-0005-0000-0000-000001720000}"/>
    <cellStyle name="Output 2 6 2 3 2" xfId="35050" xr:uid="{00000000-0005-0000-0000-000002720000}"/>
    <cellStyle name="Output 2 6 2 4" xfId="14694" xr:uid="{00000000-0005-0000-0000-000003720000}"/>
    <cellStyle name="Output 2 6 2 4 2" xfId="35051" xr:uid="{00000000-0005-0000-0000-000004720000}"/>
    <cellStyle name="Output 2 6 2 5" xfId="14695" xr:uid="{00000000-0005-0000-0000-000005720000}"/>
    <cellStyle name="Output 2 6 2 5 2" xfId="35052" xr:uid="{00000000-0005-0000-0000-000006720000}"/>
    <cellStyle name="Output 2 6 2 6" xfId="14696" xr:uid="{00000000-0005-0000-0000-000007720000}"/>
    <cellStyle name="Output 2 6 2 6 2" xfId="35053" xr:uid="{00000000-0005-0000-0000-000008720000}"/>
    <cellStyle name="Output 2 6 2 7" xfId="35048" xr:uid="{00000000-0005-0000-0000-000009720000}"/>
    <cellStyle name="Output 2 6 3" xfId="14697" xr:uid="{00000000-0005-0000-0000-00000A720000}"/>
    <cellStyle name="Output 2 6 3 2" xfId="14698" xr:uid="{00000000-0005-0000-0000-00000B720000}"/>
    <cellStyle name="Output 2 6 3 2 2" xfId="35055" xr:uid="{00000000-0005-0000-0000-00000C720000}"/>
    <cellStyle name="Output 2 6 3 3" xfId="14699" xr:uid="{00000000-0005-0000-0000-00000D720000}"/>
    <cellStyle name="Output 2 6 3 3 2" xfId="35056" xr:uid="{00000000-0005-0000-0000-00000E720000}"/>
    <cellStyle name="Output 2 6 3 4" xfId="14700" xr:uid="{00000000-0005-0000-0000-00000F720000}"/>
    <cellStyle name="Output 2 6 3 4 2" xfId="35057" xr:uid="{00000000-0005-0000-0000-000010720000}"/>
    <cellStyle name="Output 2 6 3 5" xfId="14701" xr:uid="{00000000-0005-0000-0000-000011720000}"/>
    <cellStyle name="Output 2 6 3 5 2" xfId="35058" xr:uid="{00000000-0005-0000-0000-000012720000}"/>
    <cellStyle name="Output 2 6 3 6" xfId="35054" xr:uid="{00000000-0005-0000-0000-000013720000}"/>
    <cellStyle name="Output 2 6 4" xfId="14702" xr:uid="{00000000-0005-0000-0000-000014720000}"/>
    <cellStyle name="Output 2 6 4 2" xfId="35059" xr:uid="{00000000-0005-0000-0000-000015720000}"/>
    <cellStyle name="Output 2 6 5" xfId="14703" xr:uid="{00000000-0005-0000-0000-000016720000}"/>
    <cellStyle name="Output 2 6 5 2" xfId="35060" xr:uid="{00000000-0005-0000-0000-000017720000}"/>
    <cellStyle name="Output 2 6 6" xfId="14704" xr:uid="{00000000-0005-0000-0000-000018720000}"/>
    <cellStyle name="Output 2 6 6 2" xfId="35061" xr:uid="{00000000-0005-0000-0000-000019720000}"/>
    <cellStyle name="Output 2 6 7" xfId="14705" xr:uid="{00000000-0005-0000-0000-00001A720000}"/>
    <cellStyle name="Output 2 6 7 2" xfId="35062" xr:uid="{00000000-0005-0000-0000-00001B720000}"/>
    <cellStyle name="Output 2 6 8" xfId="14706" xr:uid="{00000000-0005-0000-0000-00001C720000}"/>
    <cellStyle name="Output 2 6 8 2" xfId="35063" xr:uid="{00000000-0005-0000-0000-00001D720000}"/>
    <cellStyle name="Output 2 6 9" xfId="14707" xr:uid="{00000000-0005-0000-0000-00001E720000}"/>
    <cellStyle name="Output 2 6 9 2" xfId="35064" xr:uid="{00000000-0005-0000-0000-00001F720000}"/>
    <cellStyle name="Output 2 7" xfId="14708" xr:uid="{00000000-0005-0000-0000-000020720000}"/>
    <cellStyle name="Output 2 7 10" xfId="14709" xr:uid="{00000000-0005-0000-0000-000021720000}"/>
    <cellStyle name="Output 2 7 10 2" xfId="35066" xr:uid="{00000000-0005-0000-0000-000022720000}"/>
    <cellStyle name="Output 2 7 11" xfId="35065" xr:uid="{00000000-0005-0000-0000-000023720000}"/>
    <cellStyle name="Output 2 7 2" xfId="14710" xr:uid="{00000000-0005-0000-0000-000024720000}"/>
    <cellStyle name="Output 2 7 2 2" xfId="14711" xr:uid="{00000000-0005-0000-0000-000025720000}"/>
    <cellStyle name="Output 2 7 2 2 2" xfId="35068" xr:uid="{00000000-0005-0000-0000-000026720000}"/>
    <cellStyle name="Output 2 7 2 3" xfId="14712" xr:uid="{00000000-0005-0000-0000-000027720000}"/>
    <cellStyle name="Output 2 7 2 3 2" xfId="35069" xr:uid="{00000000-0005-0000-0000-000028720000}"/>
    <cellStyle name="Output 2 7 2 4" xfId="14713" xr:uid="{00000000-0005-0000-0000-000029720000}"/>
    <cellStyle name="Output 2 7 2 4 2" xfId="35070" xr:uid="{00000000-0005-0000-0000-00002A720000}"/>
    <cellStyle name="Output 2 7 2 5" xfId="14714" xr:uid="{00000000-0005-0000-0000-00002B720000}"/>
    <cellStyle name="Output 2 7 2 5 2" xfId="35071" xr:uid="{00000000-0005-0000-0000-00002C720000}"/>
    <cellStyle name="Output 2 7 2 6" xfId="14715" xr:uid="{00000000-0005-0000-0000-00002D720000}"/>
    <cellStyle name="Output 2 7 2 6 2" xfId="35072" xr:uid="{00000000-0005-0000-0000-00002E720000}"/>
    <cellStyle name="Output 2 7 2 7" xfId="35067" xr:uid="{00000000-0005-0000-0000-00002F720000}"/>
    <cellStyle name="Output 2 7 3" xfId="14716" xr:uid="{00000000-0005-0000-0000-000030720000}"/>
    <cellStyle name="Output 2 7 3 2" xfId="14717" xr:uid="{00000000-0005-0000-0000-000031720000}"/>
    <cellStyle name="Output 2 7 3 2 2" xfId="35074" xr:uid="{00000000-0005-0000-0000-000032720000}"/>
    <cellStyle name="Output 2 7 3 3" xfId="14718" xr:uid="{00000000-0005-0000-0000-000033720000}"/>
    <cellStyle name="Output 2 7 3 3 2" xfId="35075" xr:uid="{00000000-0005-0000-0000-000034720000}"/>
    <cellStyle name="Output 2 7 3 4" xfId="14719" xr:uid="{00000000-0005-0000-0000-000035720000}"/>
    <cellStyle name="Output 2 7 3 4 2" xfId="35076" xr:uid="{00000000-0005-0000-0000-000036720000}"/>
    <cellStyle name="Output 2 7 3 5" xfId="14720" xr:uid="{00000000-0005-0000-0000-000037720000}"/>
    <cellStyle name="Output 2 7 3 5 2" xfId="35077" xr:uid="{00000000-0005-0000-0000-000038720000}"/>
    <cellStyle name="Output 2 7 3 6" xfId="35073" xr:uid="{00000000-0005-0000-0000-000039720000}"/>
    <cellStyle name="Output 2 7 4" xfId="14721" xr:uid="{00000000-0005-0000-0000-00003A720000}"/>
    <cellStyle name="Output 2 7 4 2" xfId="35078" xr:uid="{00000000-0005-0000-0000-00003B720000}"/>
    <cellStyle name="Output 2 7 5" xfId="14722" xr:uid="{00000000-0005-0000-0000-00003C720000}"/>
    <cellStyle name="Output 2 7 5 2" xfId="35079" xr:uid="{00000000-0005-0000-0000-00003D720000}"/>
    <cellStyle name="Output 2 7 6" xfId="14723" xr:uid="{00000000-0005-0000-0000-00003E720000}"/>
    <cellStyle name="Output 2 7 6 2" xfId="35080" xr:uid="{00000000-0005-0000-0000-00003F720000}"/>
    <cellStyle name="Output 2 7 7" xfId="14724" xr:uid="{00000000-0005-0000-0000-000040720000}"/>
    <cellStyle name="Output 2 7 7 2" xfId="35081" xr:uid="{00000000-0005-0000-0000-000041720000}"/>
    <cellStyle name="Output 2 7 8" xfId="14725" xr:uid="{00000000-0005-0000-0000-000042720000}"/>
    <cellStyle name="Output 2 7 8 2" xfId="35082" xr:uid="{00000000-0005-0000-0000-000043720000}"/>
    <cellStyle name="Output 2 7 9" xfId="14726" xr:uid="{00000000-0005-0000-0000-000044720000}"/>
    <cellStyle name="Output 2 7 9 2" xfId="35083" xr:uid="{00000000-0005-0000-0000-000045720000}"/>
    <cellStyle name="Output 2 8" xfId="14727" xr:uid="{00000000-0005-0000-0000-000046720000}"/>
    <cellStyle name="Output 2 8 10" xfId="14728" xr:uid="{00000000-0005-0000-0000-000047720000}"/>
    <cellStyle name="Output 2 8 10 2" xfId="35085" xr:uid="{00000000-0005-0000-0000-000048720000}"/>
    <cellStyle name="Output 2 8 11" xfId="35084" xr:uid="{00000000-0005-0000-0000-000049720000}"/>
    <cellStyle name="Output 2 8 2" xfId="14729" xr:uid="{00000000-0005-0000-0000-00004A720000}"/>
    <cellStyle name="Output 2 8 2 2" xfId="14730" xr:uid="{00000000-0005-0000-0000-00004B720000}"/>
    <cellStyle name="Output 2 8 2 2 2" xfId="35087" xr:uid="{00000000-0005-0000-0000-00004C720000}"/>
    <cellStyle name="Output 2 8 2 3" xfId="14731" xr:uid="{00000000-0005-0000-0000-00004D720000}"/>
    <cellStyle name="Output 2 8 2 3 2" xfId="35088" xr:uid="{00000000-0005-0000-0000-00004E720000}"/>
    <cellStyle name="Output 2 8 2 4" xfId="14732" xr:uid="{00000000-0005-0000-0000-00004F720000}"/>
    <cellStyle name="Output 2 8 2 4 2" xfId="35089" xr:uid="{00000000-0005-0000-0000-000050720000}"/>
    <cellStyle name="Output 2 8 2 5" xfId="14733" xr:uid="{00000000-0005-0000-0000-000051720000}"/>
    <cellStyle name="Output 2 8 2 5 2" xfId="35090" xr:uid="{00000000-0005-0000-0000-000052720000}"/>
    <cellStyle name="Output 2 8 2 6" xfId="14734" xr:uid="{00000000-0005-0000-0000-000053720000}"/>
    <cellStyle name="Output 2 8 2 6 2" xfId="35091" xr:uid="{00000000-0005-0000-0000-000054720000}"/>
    <cellStyle name="Output 2 8 2 7" xfId="35086" xr:uid="{00000000-0005-0000-0000-000055720000}"/>
    <cellStyle name="Output 2 8 3" xfId="14735" xr:uid="{00000000-0005-0000-0000-000056720000}"/>
    <cellStyle name="Output 2 8 3 2" xfId="14736" xr:uid="{00000000-0005-0000-0000-000057720000}"/>
    <cellStyle name="Output 2 8 3 2 2" xfId="35093" xr:uid="{00000000-0005-0000-0000-000058720000}"/>
    <cellStyle name="Output 2 8 3 3" xfId="14737" xr:uid="{00000000-0005-0000-0000-000059720000}"/>
    <cellStyle name="Output 2 8 3 3 2" xfId="35094" xr:uid="{00000000-0005-0000-0000-00005A720000}"/>
    <cellStyle name="Output 2 8 3 4" xfId="14738" xr:uid="{00000000-0005-0000-0000-00005B720000}"/>
    <cellStyle name="Output 2 8 3 4 2" xfId="35095" xr:uid="{00000000-0005-0000-0000-00005C720000}"/>
    <cellStyle name="Output 2 8 3 5" xfId="14739" xr:uid="{00000000-0005-0000-0000-00005D720000}"/>
    <cellStyle name="Output 2 8 3 5 2" xfId="35096" xr:uid="{00000000-0005-0000-0000-00005E720000}"/>
    <cellStyle name="Output 2 8 3 6" xfId="35092" xr:uid="{00000000-0005-0000-0000-00005F720000}"/>
    <cellStyle name="Output 2 8 4" xfId="14740" xr:uid="{00000000-0005-0000-0000-000060720000}"/>
    <cellStyle name="Output 2 8 4 2" xfId="35097" xr:uid="{00000000-0005-0000-0000-000061720000}"/>
    <cellStyle name="Output 2 8 5" xfId="14741" xr:uid="{00000000-0005-0000-0000-000062720000}"/>
    <cellStyle name="Output 2 8 5 2" xfId="35098" xr:uid="{00000000-0005-0000-0000-000063720000}"/>
    <cellStyle name="Output 2 8 6" xfId="14742" xr:uid="{00000000-0005-0000-0000-000064720000}"/>
    <cellStyle name="Output 2 8 6 2" xfId="35099" xr:uid="{00000000-0005-0000-0000-000065720000}"/>
    <cellStyle name="Output 2 8 7" xfId="14743" xr:uid="{00000000-0005-0000-0000-000066720000}"/>
    <cellStyle name="Output 2 8 7 2" xfId="35100" xr:uid="{00000000-0005-0000-0000-000067720000}"/>
    <cellStyle name="Output 2 8 8" xfId="14744" xr:uid="{00000000-0005-0000-0000-000068720000}"/>
    <cellStyle name="Output 2 8 8 2" xfId="35101" xr:uid="{00000000-0005-0000-0000-000069720000}"/>
    <cellStyle name="Output 2 8 9" xfId="14745" xr:uid="{00000000-0005-0000-0000-00006A720000}"/>
    <cellStyle name="Output 2 8 9 2" xfId="35102" xr:uid="{00000000-0005-0000-0000-00006B720000}"/>
    <cellStyle name="Output 2 9" xfId="14746" xr:uid="{00000000-0005-0000-0000-00006C720000}"/>
    <cellStyle name="Output 2 9 10" xfId="14747" xr:uid="{00000000-0005-0000-0000-00006D720000}"/>
    <cellStyle name="Output 2 9 10 2" xfId="35104" xr:uid="{00000000-0005-0000-0000-00006E720000}"/>
    <cellStyle name="Output 2 9 11" xfId="35103" xr:uid="{00000000-0005-0000-0000-00006F720000}"/>
    <cellStyle name="Output 2 9 2" xfId="14748" xr:uid="{00000000-0005-0000-0000-000070720000}"/>
    <cellStyle name="Output 2 9 2 2" xfId="14749" xr:uid="{00000000-0005-0000-0000-000071720000}"/>
    <cellStyle name="Output 2 9 2 2 2" xfId="35106" xr:uid="{00000000-0005-0000-0000-000072720000}"/>
    <cellStyle name="Output 2 9 2 3" xfId="14750" xr:uid="{00000000-0005-0000-0000-000073720000}"/>
    <cellStyle name="Output 2 9 2 3 2" xfId="35107" xr:uid="{00000000-0005-0000-0000-000074720000}"/>
    <cellStyle name="Output 2 9 2 4" xfId="14751" xr:uid="{00000000-0005-0000-0000-000075720000}"/>
    <cellStyle name="Output 2 9 2 4 2" xfId="35108" xr:uid="{00000000-0005-0000-0000-000076720000}"/>
    <cellStyle name="Output 2 9 2 5" xfId="14752" xr:uid="{00000000-0005-0000-0000-000077720000}"/>
    <cellStyle name="Output 2 9 2 5 2" xfId="35109" xr:uid="{00000000-0005-0000-0000-000078720000}"/>
    <cellStyle name="Output 2 9 2 6" xfId="14753" xr:uid="{00000000-0005-0000-0000-000079720000}"/>
    <cellStyle name="Output 2 9 2 6 2" xfId="35110" xr:uid="{00000000-0005-0000-0000-00007A720000}"/>
    <cellStyle name="Output 2 9 2 7" xfId="35105" xr:uid="{00000000-0005-0000-0000-00007B720000}"/>
    <cellStyle name="Output 2 9 3" xfId="14754" xr:uid="{00000000-0005-0000-0000-00007C720000}"/>
    <cellStyle name="Output 2 9 3 2" xfId="14755" xr:uid="{00000000-0005-0000-0000-00007D720000}"/>
    <cellStyle name="Output 2 9 3 2 2" xfId="35112" xr:uid="{00000000-0005-0000-0000-00007E720000}"/>
    <cellStyle name="Output 2 9 3 3" xfId="14756" xr:uid="{00000000-0005-0000-0000-00007F720000}"/>
    <cellStyle name="Output 2 9 3 3 2" xfId="35113" xr:uid="{00000000-0005-0000-0000-000080720000}"/>
    <cellStyle name="Output 2 9 3 4" xfId="14757" xr:uid="{00000000-0005-0000-0000-000081720000}"/>
    <cellStyle name="Output 2 9 3 4 2" xfId="35114" xr:uid="{00000000-0005-0000-0000-000082720000}"/>
    <cellStyle name="Output 2 9 3 5" xfId="14758" xr:uid="{00000000-0005-0000-0000-000083720000}"/>
    <cellStyle name="Output 2 9 3 5 2" xfId="35115" xr:uid="{00000000-0005-0000-0000-000084720000}"/>
    <cellStyle name="Output 2 9 3 6" xfId="35111" xr:uid="{00000000-0005-0000-0000-000085720000}"/>
    <cellStyle name="Output 2 9 4" xfId="14759" xr:uid="{00000000-0005-0000-0000-000086720000}"/>
    <cellStyle name="Output 2 9 4 2" xfId="35116" xr:uid="{00000000-0005-0000-0000-000087720000}"/>
    <cellStyle name="Output 2 9 5" xfId="14760" xr:uid="{00000000-0005-0000-0000-000088720000}"/>
    <cellStyle name="Output 2 9 5 2" xfId="35117" xr:uid="{00000000-0005-0000-0000-000089720000}"/>
    <cellStyle name="Output 2 9 6" xfId="14761" xr:uid="{00000000-0005-0000-0000-00008A720000}"/>
    <cellStyle name="Output 2 9 6 2" xfId="35118" xr:uid="{00000000-0005-0000-0000-00008B720000}"/>
    <cellStyle name="Output 2 9 7" xfId="14762" xr:uid="{00000000-0005-0000-0000-00008C720000}"/>
    <cellStyle name="Output 2 9 7 2" xfId="35119" xr:uid="{00000000-0005-0000-0000-00008D720000}"/>
    <cellStyle name="Output 2 9 8" xfId="14763" xr:uid="{00000000-0005-0000-0000-00008E720000}"/>
    <cellStyle name="Output 2 9 8 2" xfId="35120" xr:uid="{00000000-0005-0000-0000-00008F720000}"/>
    <cellStyle name="Output 2 9 9" xfId="14764" xr:uid="{00000000-0005-0000-0000-000090720000}"/>
    <cellStyle name="Output 2 9 9 2" xfId="35121" xr:uid="{00000000-0005-0000-0000-000091720000}"/>
    <cellStyle name="Output 20" xfId="14765" xr:uid="{00000000-0005-0000-0000-000092720000}"/>
    <cellStyle name="Output 20 2" xfId="35122" xr:uid="{00000000-0005-0000-0000-000093720000}"/>
    <cellStyle name="Output 21" xfId="14766" xr:uid="{00000000-0005-0000-0000-000094720000}"/>
    <cellStyle name="Output 21 2" xfId="35123" xr:uid="{00000000-0005-0000-0000-000095720000}"/>
    <cellStyle name="Output 22" xfId="14767" xr:uid="{00000000-0005-0000-0000-000096720000}"/>
    <cellStyle name="Output 22 2" xfId="35124" xr:uid="{00000000-0005-0000-0000-000097720000}"/>
    <cellStyle name="Output 23" xfId="14768" xr:uid="{00000000-0005-0000-0000-000098720000}"/>
    <cellStyle name="Output 23 2" xfId="35125" xr:uid="{00000000-0005-0000-0000-000099720000}"/>
    <cellStyle name="Output 24" xfId="14769" xr:uid="{00000000-0005-0000-0000-00009A720000}"/>
    <cellStyle name="Output 24 2" xfId="35126" xr:uid="{00000000-0005-0000-0000-00009B720000}"/>
    <cellStyle name="Output 25" xfId="14770" xr:uid="{00000000-0005-0000-0000-00009C720000}"/>
    <cellStyle name="Output 25 2" xfId="35127" xr:uid="{00000000-0005-0000-0000-00009D720000}"/>
    <cellStyle name="Output 26" xfId="20585" xr:uid="{00000000-0005-0000-0000-00009E720000}"/>
    <cellStyle name="Output 3" xfId="14771" xr:uid="{00000000-0005-0000-0000-00009F720000}"/>
    <cellStyle name="Output 3 10" xfId="14772" xr:uid="{00000000-0005-0000-0000-0000A0720000}"/>
    <cellStyle name="Output 3 10 2" xfId="35128" xr:uid="{00000000-0005-0000-0000-0000A1720000}"/>
    <cellStyle name="Output 3 11" xfId="14773" xr:uid="{00000000-0005-0000-0000-0000A2720000}"/>
    <cellStyle name="Output 3 11 2" xfId="35129" xr:uid="{00000000-0005-0000-0000-0000A3720000}"/>
    <cellStyle name="Output 3 12" xfId="14774" xr:uid="{00000000-0005-0000-0000-0000A4720000}"/>
    <cellStyle name="Output 3 12 2" xfId="35130" xr:uid="{00000000-0005-0000-0000-0000A5720000}"/>
    <cellStyle name="Output 3 13" xfId="14775" xr:uid="{00000000-0005-0000-0000-0000A6720000}"/>
    <cellStyle name="Output 3 13 2" xfId="35131" xr:uid="{00000000-0005-0000-0000-0000A7720000}"/>
    <cellStyle name="Output 3 14" xfId="20587" xr:uid="{00000000-0005-0000-0000-0000A8720000}"/>
    <cellStyle name="Output 3 2" xfId="14776" xr:uid="{00000000-0005-0000-0000-0000A9720000}"/>
    <cellStyle name="Output 3 2 10" xfId="14777" xr:uid="{00000000-0005-0000-0000-0000AA720000}"/>
    <cellStyle name="Output 3 2 10 2" xfId="35133" xr:uid="{00000000-0005-0000-0000-0000AB720000}"/>
    <cellStyle name="Output 3 2 11" xfId="35132" xr:uid="{00000000-0005-0000-0000-0000AC720000}"/>
    <cellStyle name="Output 3 2 2" xfId="14778" xr:uid="{00000000-0005-0000-0000-0000AD720000}"/>
    <cellStyle name="Output 3 2 2 2" xfId="14779" xr:uid="{00000000-0005-0000-0000-0000AE720000}"/>
    <cellStyle name="Output 3 2 2 2 2" xfId="35135" xr:uid="{00000000-0005-0000-0000-0000AF720000}"/>
    <cellStyle name="Output 3 2 2 3" xfId="14780" xr:uid="{00000000-0005-0000-0000-0000B0720000}"/>
    <cellStyle name="Output 3 2 2 3 2" xfId="35136" xr:uid="{00000000-0005-0000-0000-0000B1720000}"/>
    <cellStyle name="Output 3 2 2 4" xfId="14781" xr:uid="{00000000-0005-0000-0000-0000B2720000}"/>
    <cellStyle name="Output 3 2 2 4 2" xfId="35137" xr:uid="{00000000-0005-0000-0000-0000B3720000}"/>
    <cellStyle name="Output 3 2 2 5" xfId="14782" xr:uid="{00000000-0005-0000-0000-0000B4720000}"/>
    <cellStyle name="Output 3 2 2 5 2" xfId="35138" xr:uid="{00000000-0005-0000-0000-0000B5720000}"/>
    <cellStyle name="Output 3 2 2 6" xfId="14783" xr:uid="{00000000-0005-0000-0000-0000B6720000}"/>
    <cellStyle name="Output 3 2 2 6 2" xfId="35139" xr:uid="{00000000-0005-0000-0000-0000B7720000}"/>
    <cellStyle name="Output 3 2 2 7" xfId="35134" xr:uid="{00000000-0005-0000-0000-0000B8720000}"/>
    <cellStyle name="Output 3 2 3" xfId="14784" xr:uid="{00000000-0005-0000-0000-0000B9720000}"/>
    <cellStyle name="Output 3 2 3 2" xfId="14785" xr:uid="{00000000-0005-0000-0000-0000BA720000}"/>
    <cellStyle name="Output 3 2 3 2 2" xfId="35141" xr:uid="{00000000-0005-0000-0000-0000BB720000}"/>
    <cellStyle name="Output 3 2 3 3" xfId="14786" xr:uid="{00000000-0005-0000-0000-0000BC720000}"/>
    <cellStyle name="Output 3 2 3 3 2" xfId="35142" xr:uid="{00000000-0005-0000-0000-0000BD720000}"/>
    <cellStyle name="Output 3 2 3 4" xfId="14787" xr:uid="{00000000-0005-0000-0000-0000BE720000}"/>
    <cellStyle name="Output 3 2 3 4 2" xfId="35143" xr:uid="{00000000-0005-0000-0000-0000BF720000}"/>
    <cellStyle name="Output 3 2 3 5" xfId="14788" xr:uid="{00000000-0005-0000-0000-0000C0720000}"/>
    <cellStyle name="Output 3 2 3 5 2" xfId="35144" xr:uid="{00000000-0005-0000-0000-0000C1720000}"/>
    <cellStyle name="Output 3 2 3 6" xfId="35140" xr:uid="{00000000-0005-0000-0000-0000C2720000}"/>
    <cellStyle name="Output 3 2 4" xfId="14789" xr:uid="{00000000-0005-0000-0000-0000C3720000}"/>
    <cellStyle name="Output 3 2 4 2" xfId="35145" xr:uid="{00000000-0005-0000-0000-0000C4720000}"/>
    <cellStyle name="Output 3 2 5" xfId="14790" xr:uid="{00000000-0005-0000-0000-0000C5720000}"/>
    <cellStyle name="Output 3 2 5 2" xfId="35146" xr:uid="{00000000-0005-0000-0000-0000C6720000}"/>
    <cellStyle name="Output 3 2 6" xfId="14791" xr:uid="{00000000-0005-0000-0000-0000C7720000}"/>
    <cellStyle name="Output 3 2 6 2" xfId="35147" xr:uid="{00000000-0005-0000-0000-0000C8720000}"/>
    <cellStyle name="Output 3 2 7" xfId="14792" xr:uid="{00000000-0005-0000-0000-0000C9720000}"/>
    <cellStyle name="Output 3 2 7 2" xfId="35148" xr:uid="{00000000-0005-0000-0000-0000CA720000}"/>
    <cellStyle name="Output 3 2 8" xfId="14793" xr:uid="{00000000-0005-0000-0000-0000CB720000}"/>
    <cellStyle name="Output 3 2 8 2" xfId="35149" xr:uid="{00000000-0005-0000-0000-0000CC720000}"/>
    <cellStyle name="Output 3 2 9" xfId="14794" xr:uid="{00000000-0005-0000-0000-0000CD720000}"/>
    <cellStyle name="Output 3 2 9 2" xfId="35150" xr:uid="{00000000-0005-0000-0000-0000CE720000}"/>
    <cellStyle name="Output 3 3" xfId="14795" xr:uid="{00000000-0005-0000-0000-0000CF720000}"/>
    <cellStyle name="Output 3 3 10" xfId="14796" xr:uid="{00000000-0005-0000-0000-0000D0720000}"/>
    <cellStyle name="Output 3 3 10 2" xfId="35152" xr:uid="{00000000-0005-0000-0000-0000D1720000}"/>
    <cellStyle name="Output 3 3 11" xfId="35151" xr:uid="{00000000-0005-0000-0000-0000D2720000}"/>
    <cellStyle name="Output 3 3 2" xfId="14797" xr:uid="{00000000-0005-0000-0000-0000D3720000}"/>
    <cellStyle name="Output 3 3 2 2" xfId="14798" xr:uid="{00000000-0005-0000-0000-0000D4720000}"/>
    <cellStyle name="Output 3 3 2 2 2" xfId="35154" xr:uid="{00000000-0005-0000-0000-0000D5720000}"/>
    <cellStyle name="Output 3 3 2 3" xfId="14799" xr:uid="{00000000-0005-0000-0000-0000D6720000}"/>
    <cellStyle name="Output 3 3 2 3 2" xfId="35155" xr:uid="{00000000-0005-0000-0000-0000D7720000}"/>
    <cellStyle name="Output 3 3 2 4" xfId="14800" xr:uid="{00000000-0005-0000-0000-0000D8720000}"/>
    <cellStyle name="Output 3 3 2 4 2" xfId="35156" xr:uid="{00000000-0005-0000-0000-0000D9720000}"/>
    <cellStyle name="Output 3 3 2 5" xfId="14801" xr:uid="{00000000-0005-0000-0000-0000DA720000}"/>
    <cellStyle name="Output 3 3 2 5 2" xfId="35157" xr:uid="{00000000-0005-0000-0000-0000DB720000}"/>
    <cellStyle name="Output 3 3 2 6" xfId="14802" xr:uid="{00000000-0005-0000-0000-0000DC720000}"/>
    <cellStyle name="Output 3 3 2 6 2" xfId="35158" xr:uid="{00000000-0005-0000-0000-0000DD720000}"/>
    <cellStyle name="Output 3 3 2 7" xfId="35153" xr:uid="{00000000-0005-0000-0000-0000DE720000}"/>
    <cellStyle name="Output 3 3 3" xfId="14803" xr:uid="{00000000-0005-0000-0000-0000DF720000}"/>
    <cellStyle name="Output 3 3 3 2" xfId="14804" xr:uid="{00000000-0005-0000-0000-0000E0720000}"/>
    <cellStyle name="Output 3 3 3 2 2" xfId="35160" xr:uid="{00000000-0005-0000-0000-0000E1720000}"/>
    <cellStyle name="Output 3 3 3 3" xfId="14805" xr:uid="{00000000-0005-0000-0000-0000E2720000}"/>
    <cellStyle name="Output 3 3 3 3 2" xfId="35161" xr:uid="{00000000-0005-0000-0000-0000E3720000}"/>
    <cellStyle name="Output 3 3 3 4" xfId="14806" xr:uid="{00000000-0005-0000-0000-0000E4720000}"/>
    <cellStyle name="Output 3 3 3 4 2" xfId="35162" xr:uid="{00000000-0005-0000-0000-0000E5720000}"/>
    <cellStyle name="Output 3 3 3 5" xfId="14807" xr:uid="{00000000-0005-0000-0000-0000E6720000}"/>
    <cellStyle name="Output 3 3 3 5 2" xfId="35163" xr:uid="{00000000-0005-0000-0000-0000E7720000}"/>
    <cellStyle name="Output 3 3 3 6" xfId="35159" xr:uid="{00000000-0005-0000-0000-0000E8720000}"/>
    <cellStyle name="Output 3 3 4" xfId="14808" xr:uid="{00000000-0005-0000-0000-0000E9720000}"/>
    <cellStyle name="Output 3 3 4 2" xfId="35164" xr:uid="{00000000-0005-0000-0000-0000EA720000}"/>
    <cellStyle name="Output 3 3 5" xfId="14809" xr:uid="{00000000-0005-0000-0000-0000EB720000}"/>
    <cellStyle name="Output 3 3 5 2" xfId="35165" xr:uid="{00000000-0005-0000-0000-0000EC720000}"/>
    <cellStyle name="Output 3 3 6" xfId="14810" xr:uid="{00000000-0005-0000-0000-0000ED720000}"/>
    <cellStyle name="Output 3 3 6 2" xfId="35166" xr:uid="{00000000-0005-0000-0000-0000EE720000}"/>
    <cellStyle name="Output 3 3 7" xfId="14811" xr:uid="{00000000-0005-0000-0000-0000EF720000}"/>
    <cellStyle name="Output 3 3 7 2" xfId="35167" xr:uid="{00000000-0005-0000-0000-0000F0720000}"/>
    <cellStyle name="Output 3 3 8" xfId="14812" xr:uid="{00000000-0005-0000-0000-0000F1720000}"/>
    <cellStyle name="Output 3 3 8 2" xfId="35168" xr:uid="{00000000-0005-0000-0000-0000F2720000}"/>
    <cellStyle name="Output 3 3 9" xfId="14813" xr:uid="{00000000-0005-0000-0000-0000F3720000}"/>
    <cellStyle name="Output 3 3 9 2" xfId="35169" xr:uid="{00000000-0005-0000-0000-0000F4720000}"/>
    <cellStyle name="Output 3 4" xfId="14814" xr:uid="{00000000-0005-0000-0000-0000F5720000}"/>
    <cellStyle name="Output 3 4 10" xfId="14815" xr:uid="{00000000-0005-0000-0000-0000F6720000}"/>
    <cellStyle name="Output 3 4 10 2" xfId="35171" xr:uid="{00000000-0005-0000-0000-0000F7720000}"/>
    <cellStyle name="Output 3 4 11" xfId="35170" xr:uid="{00000000-0005-0000-0000-0000F8720000}"/>
    <cellStyle name="Output 3 4 2" xfId="14816" xr:uid="{00000000-0005-0000-0000-0000F9720000}"/>
    <cellStyle name="Output 3 4 2 2" xfId="14817" xr:uid="{00000000-0005-0000-0000-0000FA720000}"/>
    <cellStyle name="Output 3 4 2 2 2" xfId="35173" xr:uid="{00000000-0005-0000-0000-0000FB720000}"/>
    <cellStyle name="Output 3 4 2 3" xfId="14818" xr:uid="{00000000-0005-0000-0000-0000FC720000}"/>
    <cellStyle name="Output 3 4 2 3 2" xfId="35174" xr:uid="{00000000-0005-0000-0000-0000FD720000}"/>
    <cellStyle name="Output 3 4 2 4" xfId="14819" xr:uid="{00000000-0005-0000-0000-0000FE720000}"/>
    <cellStyle name="Output 3 4 2 4 2" xfId="35175" xr:uid="{00000000-0005-0000-0000-0000FF720000}"/>
    <cellStyle name="Output 3 4 2 5" xfId="14820" xr:uid="{00000000-0005-0000-0000-000000730000}"/>
    <cellStyle name="Output 3 4 2 5 2" xfId="35176" xr:uid="{00000000-0005-0000-0000-000001730000}"/>
    <cellStyle name="Output 3 4 2 6" xfId="14821" xr:uid="{00000000-0005-0000-0000-000002730000}"/>
    <cellStyle name="Output 3 4 2 6 2" xfId="35177" xr:uid="{00000000-0005-0000-0000-000003730000}"/>
    <cellStyle name="Output 3 4 2 7" xfId="35172" xr:uid="{00000000-0005-0000-0000-000004730000}"/>
    <cellStyle name="Output 3 4 3" xfId="14822" xr:uid="{00000000-0005-0000-0000-000005730000}"/>
    <cellStyle name="Output 3 4 3 2" xfId="14823" xr:uid="{00000000-0005-0000-0000-000006730000}"/>
    <cellStyle name="Output 3 4 3 2 2" xfId="35179" xr:uid="{00000000-0005-0000-0000-000007730000}"/>
    <cellStyle name="Output 3 4 3 3" xfId="14824" xr:uid="{00000000-0005-0000-0000-000008730000}"/>
    <cellStyle name="Output 3 4 3 3 2" xfId="35180" xr:uid="{00000000-0005-0000-0000-000009730000}"/>
    <cellStyle name="Output 3 4 3 4" xfId="14825" xr:uid="{00000000-0005-0000-0000-00000A730000}"/>
    <cellStyle name="Output 3 4 3 4 2" xfId="35181" xr:uid="{00000000-0005-0000-0000-00000B730000}"/>
    <cellStyle name="Output 3 4 3 5" xfId="14826" xr:uid="{00000000-0005-0000-0000-00000C730000}"/>
    <cellStyle name="Output 3 4 3 5 2" xfId="35182" xr:uid="{00000000-0005-0000-0000-00000D730000}"/>
    <cellStyle name="Output 3 4 3 6" xfId="35178" xr:uid="{00000000-0005-0000-0000-00000E730000}"/>
    <cellStyle name="Output 3 4 4" xfId="14827" xr:uid="{00000000-0005-0000-0000-00000F730000}"/>
    <cellStyle name="Output 3 4 4 2" xfId="35183" xr:uid="{00000000-0005-0000-0000-000010730000}"/>
    <cellStyle name="Output 3 4 5" xfId="14828" xr:uid="{00000000-0005-0000-0000-000011730000}"/>
    <cellStyle name="Output 3 4 5 2" xfId="35184" xr:uid="{00000000-0005-0000-0000-000012730000}"/>
    <cellStyle name="Output 3 4 6" xfId="14829" xr:uid="{00000000-0005-0000-0000-000013730000}"/>
    <cellStyle name="Output 3 4 6 2" xfId="35185" xr:uid="{00000000-0005-0000-0000-000014730000}"/>
    <cellStyle name="Output 3 4 7" xfId="14830" xr:uid="{00000000-0005-0000-0000-000015730000}"/>
    <cellStyle name="Output 3 4 7 2" xfId="35186" xr:uid="{00000000-0005-0000-0000-000016730000}"/>
    <cellStyle name="Output 3 4 8" xfId="14831" xr:uid="{00000000-0005-0000-0000-000017730000}"/>
    <cellStyle name="Output 3 4 8 2" xfId="35187" xr:uid="{00000000-0005-0000-0000-000018730000}"/>
    <cellStyle name="Output 3 4 9" xfId="14832" xr:uid="{00000000-0005-0000-0000-000019730000}"/>
    <cellStyle name="Output 3 4 9 2" xfId="35188" xr:uid="{00000000-0005-0000-0000-00001A730000}"/>
    <cellStyle name="Output 3 5" xfId="14833" xr:uid="{00000000-0005-0000-0000-00001B730000}"/>
    <cellStyle name="Output 3 5 2" xfId="14834" xr:uid="{00000000-0005-0000-0000-00001C730000}"/>
    <cellStyle name="Output 3 5 2 2" xfId="35190" xr:uid="{00000000-0005-0000-0000-00001D730000}"/>
    <cellStyle name="Output 3 5 3" xfId="14835" xr:uid="{00000000-0005-0000-0000-00001E730000}"/>
    <cellStyle name="Output 3 5 3 2" xfId="35191" xr:uid="{00000000-0005-0000-0000-00001F730000}"/>
    <cellStyle name="Output 3 5 4" xfId="14836" xr:uid="{00000000-0005-0000-0000-000020730000}"/>
    <cellStyle name="Output 3 5 4 2" xfId="35192" xr:uid="{00000000-0005-0000-0000-000021730000}"/>
    <cellStyle name="Output 3 5 5" xfId="14837" xr:uid="{00000000-0005-0000-0000-000022730000}"/>
    <cellStyle name="Output 3 5 5 2" xfId="35193" xr:uid="{00000000-0005-0000-0000-000023730000}"/>
    <cellStyle name="Output 3 5 6" xfId="14838" xr:uid="{00000000-0005-0000-0000-000024730000}"/>
    <cellStyle name="Output 3 5 6 2" xfId="35194" xr:uid="{00000000-0005-0000-0000-000025730000}"/>
    <cellStyle name="Output 3 5 7" xfId="35189" xr:uid="{00000000-0005-0000-0000-000026730000}"/>
    <cellStyle name="Output 3 6" xfId="14839" xr:uid="{00000000-0005-0000-0000-000027730000}"/>
    <cellStyle name="Output 3 6 2" xfId="14840" xr:uid="{00000000-0005-0000-0000-000028730000}"/>
    <cellStyle name="Output 3 6 2 2" xfId="35196" xr:uid="{00000000-0005-0000-0000-000029730000}"/>
    <cellStyle name="Output 3 6 3" xfId="14841" xr:uid="{00000000-0005-0000-0000-00002A730000}"/>
    <cellStyle name="Output 3 6 3 2" xfId="35197" xr:uid="{00000000-0005-0000-0000-00002B730000}"/>
    <cellStyle name="Output 3 6 4" xfId="14842" xr:uid="{00000000-0005-0000-0000-00002C730000}"/>
    <cellStyle name="Output 3 6 4 2" xfId="35198" xr:uid="{00000000-0005-0000-0000-00002D730000}"/>
    <cellStyle name="Output 3 6 5" xfId="14843" xr:uid="{00000000-0005-0000-0000-00002E730000}"/>
    <cellStyle name="Output 3 6 5 2" xfId="35199" xr:uid="{00000000-0005-0000-0000-00002F730000}"/>
    <cellStyle name="Output 3 6 6" xfId="35195" xr:uid="{00000000-0005-0000-0000-000030730000}"/>
    <cellStyle name="Output 3 7" xfId="14844" xr:uid="{00000000-0005-0000-0000-000031730000}"/>
    <cellStyle name="Output 3 7 2" xfId="35200" xr:uid="{00000000-0005-0000-0000-000032730000}"/>
    <cellStyle name="Output 3 8" xfId="14845" xr:uid="{00000000-0005-0000-0000-000033730000}"/>
    <cellStyle name="Output 3 8 2" xfId="35201" xr:uid="{00000000-0005-0000-0000-000034730000}"/>
    <cellStyle name="Output 3 9" xfId="14846" xr:uid="{00000000-0005-0000-0000-000035730000}"/>
    <cellStyle name="Output 3 9 2" xfId="35202" xr:uid="{00000000-0005-0000-0000-000036730000}"/>
    <cellStyle name="Output 4" xfId="14847" xr:uid="{00000000-0005-0000-0000-000037730000}"/>
    <cellStyle name="Output 4 10" xfId="14848" xr:uid="{00000000-0005-0000-0000-000038730000}"/>
    <cellStyle name="Output 4 10 2" xfId="35203" xr:uid="{00000000-0005-0000-0000-000039730000}"/>
    <cellStyle name="Output 4 11" xfId="20588" xr:uid="{00000000-0005-0000-0000-00003A730000}"/>
    <cellStyle name="Output 4 2" xfId="14849" xr:uid="{00000000-0005-0000-0000-00003B730000}"/>
    <cellStyle name="Output 4 2 2" xfId="14850" xr:uid="{00000000-0005-0000-0000-00003C730000}"/>
    <cellStyle name="Output 4 2 2 2" xfId="35205" xr:uid="{00000000-0005-0000-0000-00003D730000}"/>
    <cellStyle name="Output 4 2 3" xfId="14851" xr:uid="{00000000-0005-0000-0000-00003E730000}"/>
    <cellStyle name="Output 4 2 3 2" xfId="35206" xr:uid="{00000000-0005-0000-0000-00003F730000}"/>
    <cellStyle name="Output 4 2 4" xfId="14852" xr:uid="{00000000-0005-0000-0000-000040730000}"/>
    <cellStyle name="Output 4 2 4 2" xfId="35207" xr:uid="{00000000-0005-0000-0000-000041730000}"/>
    <cellStyle name="Output 4 2 5" xfId="14853" xr:uid="{00000000-0005-0000-0000-000042730000}"/>
    <cellStyle name="Output 4 2 5 2" xfId="35208" xr:uid="{00000000-0005-0000-0000-000043730000}"/>
    <cellStyle name="Output 4 2 6" xfId="14854" xr:uid="{00000000-0005-0000-0000-000044730000}"/>
    <cellStyle name="Output 4 2 6 2" xfId="35209" xr:uid="{00000000-0005-0000-0000-000045730000}"/>
    <cellStyle name="Output 4 2 7" xfId="35204" xr:uid="{00000000-0005-0000-0000-000046730000}"/>
    <cellStyle name="Output 4 3" xfId="14855" xr:uid="{00000000-0005-0000-0000-000047730000}"/>
    <cellStyle name="Output 4 3 2" xfId="14856" xr:uid="{00000000-0005-0000-0000-000048730000}"/>
    <cellStyle name="Output 4 3 2 2" xfId="35211" xr:uid="{00000000-0005-0000-0000-000049730000}"/>
    <cellStyle name="Output 4 3 3" xfId="14857" xr:uid="{00000000-0005-0000-0000-00004A730000}"/>
    <cellStyle name="Output 4 3 3 2" xfId="35212" xr:uid="{00000000-0005-0000-0000-00004B730000}"/>
    <cellStyle name="Output 4 3 4" xfId="14858" xr:uid="{00000000-0005-0000-0000-00004C730000}"/>
    <cellStyle name="Output 4 3 4 2" xfId="35213" xr:uid="{00000000-0005-0000-0000-00004D730000}"/>
    <cellStyle name="Output 4 3 5" xfId="14859" xr:uid="{00000000-0005-0000-0000-00004E730000}"/>
    <cellStyle name="Output 4 3 5 2" xfId="35214" xr:uid="{00000000-0005-0000-0000-00004F730000}"/>
    <cellStyle name="Output 4 3 6" xfId="35210" xr:uid="{00000000-0005-0000-0000-000050730000}"/>
    <cellStyle name="Output 4 4" xfId="14860" xr:uid="{00000000-0005-0000-0000-000051730000}"/>
    <cellStyle name="Output 4 4 2" xfId="35215" xr:uid="{00000000-0005-0000-0000-000052730000}"/>
    <cellStyle name="Output 4 5" xfId="14861" xr:uid="{00000000-0005-0000-0000-000053730000}"/>
    <cellStyle name="Output 4 5 2" xfId="35216" xr:uid="{00000000-0005-0000-0000-000054730000}"/>
    <cellStyle name="Output 4 6" xfId="14862" xr:uid="{00000000-0005-0000-0000-000055730000}"/>
    <cellStyle name="Output 4 6 2" xfId="35217" xr:uid="{00000000-0005-0000-0000-000056730000}"/>
    <cellStyle name="Output 4 7" xfId="14863" xr:uid="{00000000-0005-0000-0000-000057730000}"/>
    <cellStyle name="Output 4 7 2" xfId="35218" xr:uid="{00000000-0005-0000-0000-000058730000}"/>
    <cellStyle name="Output 4 8" xfId="14864" xr:uid="{00000000-0005-0000-0000-000059730000}"/>
    <cellStyle name="Output 4 8 2" xfId="35219" xr:uid="{00000000-0005-0000-0000-00005A730000}"/>
    <cellStyle name="Output 4 9" xfId="14865" xr:uid="{00000000-0005-0000-0000-00005B730000}"/>
    <cellStyle name="Output 4 9 2" xfId="35220" xr:uid="{00000000-0005-0000-0000-00005C730000}"/>
    <cellStyle name="Output 5" xfId="14866" xr:uid="{00000000-0005-0000-0000-00005D730000}"/>
    <cellStyle name="Output 5 10" xfId="14867" xr:uid="{00000000-0005-0000-0000-00005E730000}"/>
    <cellStyle name="Output 5 10 2" xfId="35221" xr:uid="{00000000-0005-0000-0000-00005F730000}"/>
    <cellStyle name="Output 5 11" xfId="20589" xr:uid="{00000000-0005-0000-0000-000060730000}"/>
    <cellStyle name="Output 5 2" xfId="14868" xr:uid="{00000000-0005-0000-0000-000061730000}"/>
    <cellStyle name="Output 5 2 2" xfId="14869" xr:uid="{00000000-0005-0000-0000-000062730000}"/>
    <cellStyle name="Output 5 2 2 2" xfId="35223" xr:uid="{00000000-0005-0000-0000-000063730000}"/>
    <cellStyle name="Output 5 2 3" xfId="14870" xr:uid="{00000000-0005-0000-0000-000064730000}"/>
    <cellStyle name="Output 5 2 3 2" xfId="35224" xr:uid="{00000000-0005-0000-0000-000065730000}"/>
    <cellStyle name="Output 5 2 4" xfId="14871" xr:uid="{00000000-0005-0000-0000-000066730000}"/>
    <cellStyle name="Output 5 2 4 2" xfId="35225" xr:uid="{00000000-0005-0000-0000-000067730000}"/>
    <cellStyle name="Output 5 2 5" xfId="14872" xr:uid="{00000000-0005-0000-0000-000068730000}"/>
    <cellStyle name="Output 5 2 5 2" xfId="35226" xr:uid="{00000000-0005-0000-0000-000069730000}"/>
    <cellStyle name="Output 5 2 6" xfId="14873" xr:uid="{00000000-0005-0000-0000-00006A730000}"/>
    <cellStyle name="Output 5 2 6 2" xfId="35227" xr:uid="{00000000-0005-0000-0000-00006B730000}"/>
    <cellStyle name="Output 5 2 7" xfId="35222" xr:uid="{00000000-0005-0000-0000-00006C730000}"/>
    <cellStyle name="Output 5 3" xfId="14874" xr:uid="{00000000-0005-0000-0000-00006D730000}"/>
    <cellStyle name="Output 5 3 2" xfId="14875" xr:uid="{00000000-0005-0000-0000-00006E730000}"/>
    <cellStyle name="Output 5 3 2 2" xfId="35229" xr:uid="{00000000-0005-0000-0000-00006F730000}"/>
    <cellStyle name="Output 5 3 3" xfId="14876" xr:uid="{00000000-0005-0000-0000-000070730000}"/>
    <cellStyle name="Output 5 3 3 2" xfId="35230" xr:uid="{00000000-0005-0000-0000-000071730000}"/>
    <cellStyle name="Output 5 3 4" xfId="14877" xr:uid="{00000000-0005-0000-0000-000072730000}"/>
    <cellStyle name="Output 5 3 4 2" xfId="35231" xr:uid="{00000000-0005-0000-0000-000073730000}"/>
    <cellStyle name="Output 5 3 5" xfId="14878" xr:uid="{00000000-0005-0000-0000-000074730000}"/>
    <cellStyle name="Output 5 3 5 2" xfId="35232" xr:uid="{00000000-0005-0000-0000-000075730000}"/>
    <cellStyle name="Output 5 3 6" xfId="35228" xr:uid="{00000000-0005-0000-0000-000076730000}"/>
    <cellStyle name="Output 5 4" xfId="14879" xr:uid="{00000000-0005-0000-0000-000077730000}"/>
    <cellStyle name="Output 5 4 2" xfId="35233" xr:uid="{00000000-0005-0000-0000-000078730000}"/>
    <cellStyle name="Output 5 5" xfId="14880" xr:uid="{00000000-0005-0000-0000-000079730000}"/>
    <cellStyle name="Output 5 5 2" xfId="35234" xr:uid="{00000000-0005-0000-0000-00007A730000}"/>
    <cellStyle name="Output 5 6" xfId="14881" xr:uid="{00000000-0005-0000-0000-00007B730000}"/>
    <cellStyle name="Output 5 6 2" xfId="35235" xr:uid="{00000000-0005-0000-0000-00007C730000}"/>
    <cellStyle name="Output 5 7" xfId="14882" xr:uid="{00000000-0005-0000-0000-00007D730000}"/>
    <cellStyle name="Output 5 7 2" xfId="35236" xr:uid="{00000000-0005-0000-0000-00007E730000}"/>
    <cellStyle name="Output 5 8" xfId="14883" xr:uid="{00000000-0005-0000-0000-00007F730000}"/>
    <cellStyle name="Output 5 8 2" xfId="35237" xr:uid="{00000000-0005-0000-0000-000080730000}"/>
    <cellStyle name="Output 5 9" xfId="14884" xr:uid="{00000000-0005-0000-0000-000081730000}"/>
    <cellStyle name="Output 5 9 2" xfId="35238" xr:uid="{00000000-0005-0000-0000-000082730000}"/>
    <cellStyle name="Output 6" xfId="14885" xr:uid="{00000000-0005-0000-0000-000083730000}"/>
    <cellStyle name="Output 6 10" xfId="14886" xr:uid="{00000000-0005-0000-0000-000084730000}"/>
    <cellStyle name="Output 6 10 2" xfId="35239" xr:uid="{00000000-0005-0000-0000-000085730000}"/>
    <cellStyle name="Output 6 11" xfId="20590" xr:uid="{00000000-0005-0000-0000-000086730000}"/>
    <cellStyle name="Output 6 2" xfId="14887" xr:uid="{00000000-0005-0000-0000-000087730000}"/>
    <cellStyle name="Output 6 2 2" xfId="14888" xr:uid="{00000000-0005-0000-0000-000088730000}"/>
    <cellStyle name="Output 6 2 2 2" xfId="35241" xr:uid="{00000000-0005-0000-0000-000089730000}"/>
    <cellStyle name="Output 6 2 3" xfId="14889" xr:uid="{00000000-0005-0000-0000-00008A730000}"/>
    <cellStyle name="Output 6 2 3 2" xfId="35242" xr:uid="{00000000-0005-0000-0000-00008B730000}"/>
    <cellStyle name="Output 6 2 4" xfId="14890" xr:uid="{00000000-0005-0000-0000-00008C730000}"/>
    <cellStyle name="Output 6 2 4 2" xfId="35243" xr:uid="{00000000-0005-0000-0000-00008D730000}"/>
    <cellStyle name="Output 6 2 5" xfId="14891" xr:uid="{00000000-0005-0000-0000-00008E730000}"/>
    <cellStyle name="Output 6 2 5 2" xfId="35244" xr:uid="{00000000-0005-0000-0000-00008F730000}"/>
    <cellStyle name="Output 6 2 6" xfId="14892" xr:uid="{00000000-0005-0000-0000-000090730000}"/>
    <cellStyle name="Output 6 2 6 2" xfId="35245" xr:uid="{00000000-0005-0000-0000-000091730000}"/>
    <cellStyle name="Output 6 2 7" xfId="35240" xr:uid="{00000000-0005-0000-0000-000092730000}"/>
    <cellStyle name="Output 6 3" xfId="14893" xr:uid="{00000000-0005-0000-0000-000093730000}"/>
    <cellStyle name="Output 6 3 2" xfId="14894" xr:uid="{00000000-0005-0000-0000-000094730000}"/>
    <cellStyle name="Output 6 3 2 2" xfId="35247" xr:uid="{00000000-0005-0000-0000-000095730000}"/>
    <cellStyle name="Output 6 3 3" xfId="14895" xr:uid="{00000000-0005-0000-0000-000096730000}"/>
    <cellStyle name="Output 6 3 3 2" xfId="35248" xr:uid="{00000000-0005-0000-0000-000097730000}"/>
    <cellStyle name="Output 6 3 4" xfId="14896" xr:uid="{00000000-0005-0000-0000-000098730000}"/>
    <cellStyle name="Output 6 3 4 2" xfId="35249" xr:uid="{00000000-0005-0000-0000-000099730000}"/>
    <cellStyle name="Output 6 3 5" xfId="14897" xr:uid="{00000000-0005-0000-0000-00009A730000}"/>
    <cellStyle name="Output 6 3 5 2" xfId="35250" xr:uid="{00000000-0005-0000-0000-00009B730000}"/>
    <cellStyle name="Output 6 3 6" xfId="35246" xr:uid="{00000000-0005-0000-0000-00009C730000}"/>
    <cellStyle name="Output 6 4" xfId="14898" xr:uid="{00000000-0005-0000-0000-00009D730000}"/>
    <cellStyle name="Output 6 4 2" xfId="35251" xr:uid="{00000000-0005-0000-0000-00009E730000}"/>
    <cellStyle name="Output 6 5" xfId="14899" xr:uid="{00000000-0005-0000-0000-00009F730000}"/>
    <cellStyle name="Output 6 5 2" xfId="35252" xr:uid="{00000000-0005-0000-0000-0000A0730000}"/>
    <cellStyle name="Output 6 6" xfId="14900" xr:uid="{00000000-0005-0000-0000-0000A1730000}"/>
    <cellStyle name="Output 6 6 2" xfId="35253" xr:uid="{00000000-0005-0000-0000-0000A2730000}"/>
    <cellStyle name="Output 6 7" xfId="14901" xr:uid="{00000000-0005-0000-0000-0000A3730000}"/>
    <cellStyle name="Output 6 7 2" xfId="35254" xr:uid="{00000000-0005-0000-0000-0000A4730000}"/>
    <cellStyle name="Output 6 8" xfId="14902" xr:uid="{00000000-0005-0000-0000-0000A5730000}"/>
    <cellStyle name="Output 6 8 2" xfId="35255" xr:uid="{00000000-0005-0000-0000-0000A6730000}"/>
    <cellStyle name="Output 6 9" xfId="14903" xr:uid="{00000000-0005-0000-0000-0000A7730000}"/>
    <cellStyle name="Output 6 9 2" xfId="35256" xr:uid="{00000000-0005-0000-0000-0000A8730000}"/>
    <cellStyle name="Output 7" xfId="14904" xr:uid="{00000000-0005-0000-0000-0000A9730000}"/>
    <cellStyle name="Output 7 10" xfId="14905" xr:uid="{00000000-0005-0000-0000-0000AA730000}"/>
    <cellStyle name="Output 7 10 2" xfId="35258" xr:uid="{00000000-0005-0000-0000-0000AB730000}"/>
    <cellStyle name="Output 7 11" xfId="35257" xr:uid="{00000000-0005-0000-0000-0000AC730000}"/>
    <cellStyle name="Output 7 2" xfId="14906" xr:uid="{00000000-0005-0000-0000-0000AD730000}"/>
    <cellStyle name="Output 7 2 2" xfId="14907" xr:uid="{00000000-0005-0000-0000-0000AE730000}"/>
    <cellStyle name="Output 7 2 2 2" xfId="35260" xr:uid="{00000000-0005-0000-0000-0000AF730000}"/>
    <cellStyle name="Output 7 2 3" xfId="14908" xr:uid="{00000000-0005-0000-0000-0000B0730000}"/>
    <cellStyle name="Output 7 2 3 2" xfId="35261" xr:uid="{00000000-0005-0000-0000-0000B1730000}"/>
    <cellStyle name="Output 7 2 4" xfId="14909" xr:uid="{00000000-0005-0000-0000-0000B2730000}"/>
    <cellStyle name="Output 7 2 4 2" xfId="35262" xr:uid="{00000000-0005-0000-0000-0000B3730000}"/>
    <cellStyle name="Output 7 2 5" xfId="14910" xr:uid="{00000000-0005-0000-0000-0000B4730000}"/>
    <cellStyle name="Output 7 2 5 2" xfId="35263" xr:uid="{00000000-0005-0000-0000-0000B5730000}"/>
    <cellStyle name="Output 7 2 6" xfId="14911" xr:uid="{00000000-0005-0000-0000-0000B6730000}"/>
    <cellStyle name="Output 7 2 6 2" xfId="35264" xr:uid="{00000000-0005-0000-0000-0000B7730000}"/>
    <cellStyle name="Output 7 2 7" xfId="35259" xr:uid="{00000000-0005-0000-0000-0000B8730000}"/>
    <cellStyle name="Output 7 3" xfId="14912" xr:uid="{00000000-0005-0000-0000-0000B9730000}"/>
    <cellStyle name="Output 7 3 2" xfId="14913" xr:uid="{00000000-0005-0000-0000-0000BA730000}"/>
    <cellStyle name="Output 7 3 2 2" xfId="35266" xr:uid="{00000000-0005-0000-0000-0000BB730000}"/>
    <cellStyle name="Output 7 3 3" xfId="14914" xr:uid="{00000000-0005-0000-0000-0000BC730000}"/>
    <cellStyle name="Output 7 3 3 2" xfId="35267" xr:uid="{00000000-0005-0000-0000-0000BD730000}"/>
    <cellStyle name="Output 7 3 4" xfId="14915" xr:uid="{00000000-0005-0000-0000-0000BE730000}"/>
    <cellStyle name="Output 7 3 4 2" xfId="35268" xr:uid="{00000000-0005-0000-0000-0000BF730000}"/>
    <cellStyle name="Output 7 3 5" xfId="14916" xr:uid="{00000000-0005-0000-0000-0000C0730000}"/>
    <cellStyle name="Output 7 3 5 2" xfId="35269" xr:uid="{00000000-0005-0000-0000-0000C1730000}"/>
    <cellStyle name="Output 7 3 6" xfId="35265" xr:uid="{00000000-0005-0000-0000-0000C2730000}"/>
    <cellStyle name="Output 7 4" xfId="14917" xr:uid="{00000000-0005-0000-0000-0000C3730000}"/>
    <cellStyle name="Output 7 4 2" xfId="35270" xr:uid="{00000000-0005-0000-0000-0000C4730000}"/>
    <cellStyle name="Output 7 5" xfId="14918" xr:uid="{00000000-0005-0000-0000-0000C5730000}"/>
    <cellStyle name="Output 7 5 2" xfId="35271" xr:uid="{00000000-0005-0000-0000-0000C6730000}"/>
    <cellStyle name="Output 7 6" xfId="14919" xr:uid="{00000000-0005-0000-0000-0000C7730000}"/>
    <cellStyle name="Output 7 6 2" xfId="35272" xr:uid="{00000000-0005-0000-0000-0000C8730000}"/>
    <cellStyle name="Output 7 7" xfId="14920" xr:uid="{00000000-0005-0000-0000-0000C9730000}"/>
    <cellStyle name="Output 7 7 2" xfId="35273" xr:uid="{00000000-0005-0000-0000-0000CA730000}"/>
    <cellStyle name="Output 7 8" xfId="14921" xr:uid="{00000000-0005-0000-0000-0000CB730000}"/>
    <cellStyle name="Output 7 8 2" xfId="35274" xr:uid="{00000000-0005-0000-0000-0000CC730000}"/>
    <cellStyle name="Output 7 9" xfId="14922" xr:uid="{00000000-0005-0000-0000-0000CD730000}"/>
    <cellStyle name="Output 7 9 2" xfId="35275" xr:uid="{00000000-0005-0000-0000-0000CE730000}"/>
    <cellStyle name="Output 8" xfId="14923" xr:uid="{00000000-0005-0000-0000-0000CF730000}"/>
    <cellStyle name="Output 8 10" xfId="14924" xr:uid="{00000000-0005-0000-0000-0000D0730000}"/>
    <cellStyle name="Output 8 10 2" xfId="35277" xr:uid="{00000000-0005-0000-0000-0000D1730000}"/>
    <cellStyle name="Output 8 11" xfId="35276" xr:uid="{00000000-0005-0000-0000-0000D2730000}"/>
    <cellStyle name="Output 8 2" xfId="14925" xr:uid="{00000000-0005-0000-0000-0000D3730000}"/>
    <cellStyle name="Output 8 2 2" xfId="14926" xr:uid="{00000000-0005-0000-0000-0000D4730000}"/>
    <cellStyle name="Output 8 2 2 2" xfId="35279" xr:uid="{00000000-0005-0000-0000-0000D5730000}"/>
    <cellStyle name="Output 8 2 3" xfId="14927" xr:uid="{00000000-0005-0000-0000-0000D6730000}"/>
    <cellStyle name="Output 8 2 3 2" xfId="35280" xr:uid="{00000000-0005-0000-0000-0000D7730000}"/>
    <cellStyle name="Output 8 2 4" xfId="14928" xr:uid="{00000000-0005-0000-0000-0000D8730000}"/>
    <cellStyle name="Output 8 2 4 2" xfId="35281" xr:uid="{00000000-0005-0000-0000-0000D9730000}"/>
    <cellStyle name="Output 8 2 5" xfId="14929" xr:uid="{00000000-0005-0000-0000-0000DA730000}"/>
    <cellStyle name="Output 8 2 5 2" xfId="35282" xr:uid="{00000000-0005-0000-0000-0000DB730000}"/>
    <cellStyle name="Output 8 2 6" xfId="14930" xr:uid="{00000000-0005-0000-0000-0000DC730000}"/>
    <cellStyle name="Output 8 2 6 2" xfId="35283" xr:uid="{00000000-0005-0000-0000-0000DD730000}"/>
    <cellStyle name="Output 8 2 7" xfId="35278" xr:uid="{00000000-0005-0000-0000-0000DE730000}"/>
    <cellStyle name="Output 8 3" xfId="14931" xr:uid="{00000000-0005-0000-0000-0000DF730000}"/>
    <cellStyle name="Output 8 3 2" xfId="14932" xr:uid="{00000000-0005-0000-0000-0000E0730000}"/>
    <cellStyle name="Output 8 3 2 2" xfId="35285" xr:uid="{00000000-0005-0000-0000-0000E1730000}"/>
    <cellStyle name="Output 8 3 3" xfId="14933" xr:uid="{00000000-0005-0000-0000-0000E2730000}"/>
    <cellStyle name="Output 8 3 3 2" xfId="35286" xr:uid="{00000000-0005-0000-0000-0000E3730000}"/>
    <cellStyle name="Output 8 3 4" xfId="14934" xr:uid="{00000000-0005-0000-0000-0000E4730000}"/>
    <cellStyle name="Output 8 3 4 2" xfId="35287" xr:uid="{00000000-0005-0000-0000-0000E5730000}"/>
    <cellStyle name="Output 8 3 5" xfId="14935" xr:uid="{00000000-0005-0000-0000-0000E6730000}"/>
    <cellStyle name="Output 8 3 5 2" xfId="35288" xr:uid="{00000000-0005-0000-0000-0000E7730000}"/>
    <cellStyle name="Output 8 3 6" xfId="35284" xr:uid="{00000000-0005-0000-0000-0000E8730000}"/>
    <cellStyle name="Output 8 4" xfId="14936" xr:uid="{00000000-0005-0000-0000-0000E9730000}"/>
    <cellStyle name="Output 8 4 2" xfId="35289" xr:uid="{00000000-0005-0000-0000-0000EA730000}"/>
    <cellStyle name="Output 8 5" xfId="14937" xr:uid="{00000000-0005-0000-0000-0000EB730000}"/>
    <cellStyle name="Output 8 5 2" xfId="35290" xr:uid="{00000000-0005-0000-0000-0000EC730000}"/>
    <cellStyle name="Output 8 6" xfId="14938" xr:uid="{00000000-0005-0000-0000-0000ED730000}"/>
    <cellStyle name="Output 8 6 2" xfId="35291" xr:uid="{00000000-0005-0000-0000-0000EE730000}"/>
    <cellStyle name="Output 8 7" xfId="14939" xr:uid="{00000000-0005-0000-0000-0000EF730000}"/>
    <cellStyle name="Output 8 7 2" xfId="35292" xr:uid="{00000000-0005-0000-0000-0000F0730000}"/>
    <cellStyle name="Output 8 8" xfId="14940" xr:uid="{00000000-0005-0000-0000-0000F1730000}"/>
    <cellStyle name="Output 8 8 2" xfId="35293" xr:uid="{00000000-0005-0000-0000-0000F2730000}"/>
    <cellStyle name="Output 8 9" xfId="14941" xr:uid="{00000000-0005-0000-0000-0000F3730000}"/>
    <cellStyle name="Output 8 9 2" xfId="35294" xr:uid="{00000000-0005-0000-0000-0000F4730000}"/>
    <cellStyle name="Output 9" xfId="14942" xr:uid="{00000000-0005-0000-0000-0000F5730000}"/>
    <cellStyle name="Output 9 10" xfId="14943" xr:uid="{00000000-0005-0000-0000-0000F6730000}"/>
    <cellStyle name="Output 9 10 2" xfId="35296" xr:uid="{00000000-0005-0000-0000-0000F7730000}"/>
    <cellStyle name="Output 9 11" xfId="35295" xr:uid="{00000000-0005-0000-0000-0000F8730000}"/>
    <cellStyle name="Output 9 2" xfId="14944" xr:uid="{00000000-0005-0000-0000-0000F9730000}"/>
    <cellStyle name="Output 9 2 2" xfId="14945" xr:uid="{00000000-0005-0000-0000-0000FA730000}"/>
    <cellStyle name="Output 9 2 2 2" xfId="35298" xr:uid="{00000000-0005-0000-0000-0000FB730000}"/>
    <cellStyle name="Output 9 2 3" xfId="14946" xr:uid="{00000000-0005-0000-0000-0000FC730000}"/>
    <cellStyle name="Output 9 2 3 2" xfId="35299" xr:uid="{00000000-0005-0000-0000-0000FD730000}"/>
    <cellStyle name="Output 9 2 4" xfId="14947" xr:uid="{00000000-0005-0000-0000-0000FE730000}"/>
    <cellStyle name="Output 9 2 4 2" xfId="35300" xr:uid="{00000000-0005-0000-0000-0000FF730000}"/>
    <cellStyle name="Output 9 2 5" xfId="14948" xr:uid="{00000000-0005-0000-0000-000000740000}"/>
    <cellStyle name="Output 9 2 5 2" xfId="35301" xr:uid="{00000000-0005-0000-0000-000001740000}"/>
    <cellStyle name="Output 9 2 6" xfId="14949" xr:uid="{00000000-0005-0000-0000-000002740000}"/>
    <cellStyle name="Output 9 2 6 2" xfId="35302" xr:uid="{00000000-0005-0000-0000-000003740000}"/>
    <cellStyle name="Output 9 2 7" xfId="35297" xr:uid="{00000000-0005-0000-0000-000004740000}"/>
    <cellStyle name="Output 9 3" xfId="14950" xr:uid="{00000000-0005-0000-0000-000005740000}"/>
    <cellStyle name="Output 9 3 2" xfId="14951" xr:uid="{00000000-0005-0000-0000-000006740000}"/>
    <cellStyle name="Output 9 3 2 2" xfId="35304" xr:uid="{00000000-0005-0000-0000-000007740000}"/>
    <cellStyle name="Output 9 3 3" xfId="14952" xr:uid="{00000000-0005-0000-0000-000008740000}"/>
    <cellStyle name="Output 9 3 3 2" xfId="35305" xr:uid="{00000000-0005-0000-0000-000009740000}"/>
    <cellStyle name="Output 9 3 4" xfId="14953" xr:uid="{00000000-0005-0000-0000-00000A740000}"/>
    <cellStyle name="Output 9 3 4 2" xfId="35306" xr:uid="{00000000-0005-0000-0000-00000B740000}"/>
    <cellStyle name="Output 9 3 5" xfId="14954" xr:uid="{00000000-0005-0000-0000-00000C740000}"/>
    <cellStyle name="Output 9 3 5 2" xfId="35307" xr:uid="{00000000-0005-0000-0000-00000D740000}"/>
    <cellStyle name="Output 9 3 6" xfId="35303" xr:uid="{00000000-0005-0000-0000-00000E740000}"/>
    <cellStyle name="Output 9 4" xfId="14955" xr:uid="{00000000-0005-0000-0000-00000F740000}"/>
    <cellStyle name="Output 9 4 2" xfId="35308" xr:uid="{00000000-0005-0000-0000-000010740000}"/>
    <cellStyle name="Output 9 5" xfId="14956" xr:uid="{00000000-0005-0000-0000-000011740000}"/>
    <cellStyle name="Output 9 5 2" xfId="35309" xr:uid="{00000000-0005-0000-0000-000012740000}"/>
    <cellStyle name="Output 9 6" xfId="14957" xr:uid="{00000000-0005-0000-0000-000013740000}"/>
    <cellStyle name="Output 9 6 2" xfId="35310" xr:uid="{00000000-0005-0000-0000-000014740000}"/>
    <cellStyle name="Output 9 7" xfId="14958" xr:uid="{00000000-0005-0000-0000-000015740000}"/>
    <cellStyle name="Output 9 7 2" xfId="35311" xr:uid="{00000000-0005-0000-0000-000016740000}"/>
    <cellStyle name="Output 9 8" xfId="14959" xr:uid="{00000000-0005-0000-0000-000017740000}"/>
    <cellStyle name="Output 9 8 2" xfId="35312" xr:uid="{00000000-0005-0000-0000-000018740000}"/>
    <cellStyle name="Output 9 9" xfId="14960" xr:uid="{00000000-0005-0000-0000-000019740000}"/>
    <cellStyle name="Output 9 9 2" xfId="35313" xr:uid="{00000000-0005-0000-0000-00001A740000}"/>
    <cellStyle name="Percent 2" xfId="14961" xr:uid="{00000000-0005-0000-0000-00001B740000}"/>
    <cellStyle name="Percent 2 2" xfId="14962" xr:uid="{00000000-0005-0000-0000-00001C740000}"/>
    <cellStyle name="Percent 2 2 2" xfId="14963" xr:uid="{00000000-0005-0000-0000-00001D740000}"/>
    <cellStyle name="Percent 2 2 2 2" xfId="20593" xr:uid="{00000000-0005-0000-0000-00001E740000}"/>
    <cellStyle name="Percent 2 2 3" xfId="20592" xr:uid="{00000000-0005-0000-0000-00001F740000}"/>
    <cellStyle name="Percent 2 3" xfId="14964" xr:uid="{00000000-0005-0000-0000-000020740000}"/>
    <cellStyle name="Percent 2 3 2" xfId="20594" xr:uid="{00000000-0005-0000-0000-000021740000}"/>
    <cellStyle name="Percent 2 4" xfId="20591" xr:uid="{00000000-0005-0000-0000-000022740000}"/>
    <cellStyle name="Percent 3" xfId="14965" xr:uid="{00000000-0005-0000-0000-000023740000}"/>
    <cellStyle name="Percent 3 2" xfId="20595" xr:uid="{00000000-0005-0000-0000-000024740000}"/>
    <cellStyle name="Percent 4" xfId="14966" xr:uid="{00000000-0005-0000-0000-000025740000}"/>
    <cellStyle name="Percent 4 2" xfId="20596" xr:uid="{00000000-0005-0000-0000-000026740000}"/>
    <cellStyle name="Pourcentage" xfId="40719" builtinId="5"/>
    <cellStyle name="Pourcentage 2" xfId="14967" xr:uid="{00000000-0005-0000-0000-000028740000}"/>
    <cellStyle name="Pourcentage 2 10" xfId="14968" xr:uid="{00000000-0005-0000-0000-000029740000}"/>
    <cellStyle name="Pourcentage 2 10 2" xfId="35314" xr:uid="{00000000-0005-0000-0000-00002A740000}"/>
    <cellStyle name="Pourcentage 2 11" xfId="14969" xr:uid="{00000000-0005-0000-0000-00002B740000}"/>
    <cellStyle name="Pourcentage 2 11 2" xfId="35315" xr:uid="{00000000-0005-0000-0000-00002C740000}"/>
    <cellStyle name="Pourcentage 2 12" xfId="14970" xr:uid="{00000000-0005-0000-0000-00002D740000}"/>
    <cellStyle name="Pourcentage 2 12 2" xfId="35316" xr:uid="{00000000-0005-0000-0000-00002E740000}"/>
    <cellStyle name="Pourcentage 2 13" xfId="14971" xr:uid="{00000000-0005-0000-0000-00002F740000}"/>
    <cellStyle name="Pourcentage 2 13 2" xfId="35317" xr:uid="{00000000-0005-0000-0000-000030740000}"/>
    <cellStyle name="Pourcentage 2 14" xfId="14972" xr:uid="{00000000-0005-0000-0000-000031740000}"/>
    <cellStyle name="Pourcentage 2 14 2" xfId="35318" xr:uid="{00000000-0005-0000-0000-000032740000}"/>
    <cellStyle name="Pourcentage 2 15" xfId="14973" xr:uid="{00000000-0005-0000-0000-000033740000}"/>
    <cellStyle name="Pourcentage 2 15 2" xfId="35319" xr:uid="{00000000-0005-0000-0000-000034740000}"/>
    <cellStyle name="Pourcentage 2 16" xfId="14974" xr:uid="{00000000-0005-0000-0000-000035740000}"/>
    <cellStyle name="Pourcentage 2 16 2" xfId="35320" xr:uid="{00000000-0005-0000-0000-000036740000}"/>
    <cellStyle name="Pourcentage 2 17" xfId="14975" xr:uid="{00000000-0005-0000-0000-000037740000}"/>
    <cellStyle name="Pourcentage 2 17 2" xfId="35321" xr:uid="{00000000-0005-0000-0000-000038740000}"/>
    <cellStyle name="Pourcentage 2 18" xfId="14976" xr:uid="{00000000-0005-0000-0000-000039740000}"/>
    <cellStyle name="Pourcentage 2 18 2" xfId="35322" xr:uid="{00000000-0005-0000-0000-00003A740000}"/>
    <cellStyle name="Pourcentage 2 19" xfId="14977" xr:uid="{00000000-0005-0000-0000-00003B740000}"/>
    <cellStyle name="Pourcentage 2 19 2" xfId="35323" xr:uid="{00000000-0005-0000-0000-00003C740000}"/>
    <cellStyle name="Pourcentage 2 2" xfId="14978" xr:uid="{00000000-0005-0000-0000-00003D740000}"/>
    <cellStyle name="Pourcentage 2 2 2" xfId="14979" xr:uid="{00000000-0005-0000-0000-00003E740000}"/>
    <cellStyle name="Pourcentage 2 2 2 10" xfId="14980" xr:uid="{00000000-0005-0000-0000-00003F740000}"/>
    <cellStyle name="Pourcentage 2 2 2 10 2" xfId="35324" xr:uid="{00000000-0005-0000-0000-000040740000}"/>
    <cellStyle name="Pourcentage 2 2 2 11" xfId="14981" xr:uid="{00000000-0005-0000-0000-000041740000}"/>
    <cellStyle name="Pourcentage 2 2 2 11 2" xfId="35325" xr:uid="{00000000-0005-0000-0000-000042740000}"/>
    <cellStyle name="Pourcentage 2 2 2 12" xfId="14982" xr:uid="{00000000-0005-0000-0000-000043740000}"/>
    <cellStyle name="Pourcentage 2 2 2 12 2" xfId="35326" xr:uid="{00000000-0005-0000-0000-000044740000}"/>
    <cellStyle name="Pourcentage 2 2 2 13" xfId="14983" xr:uid="{00000000-0005-0000-0000-000045740000}"/>
    <cellStyle name="Pourcentage 2 2 2 13 2" xfId="35327" xr:uid="{00000000-0005-0000-0000-000046740000}"/>
    <cellStyle name="Pourcentage 2 2 2 14" xfId="14984" xr:uid="{00000000-0005-0000-0000-000047740000}"/>
    <cellStyle name="Pourcentage 2 2 2 14 2" xfId="35328" xr:uid="{00000000-0005-0000-0000-000048740000}"/>
    <cellStyle name="Pourcentage 2 2 2 15" xfId="14985" xr:uid="{00000000-0005-0000-0000-000049740000}"/>
    <cellStyle name="Pourcentage 2 2 2 15 2" xfId="35329" xr:uid="{00000000-0005-0000-0000-00004A740000}"/>
    <cellStyle name="Pourcentage 2 2 2 16" xfId="14986" xr:uid="{00000000-0005-0000-0000-00004B740000}"/>
    <cellStyle name="Pourcentage 2 2 2 16 2" xfId="35330" xr:uid="{00000000-0005-0000-0000-00004C740000}"/>
    <cellStyle name="Pourcentage 2 2 2 17" xfId="14987" xr:uid="{00000000-0005-0000-0000-00004D740000}"/>
    <cellStyle name="Pourcentage 2 2 2 17 2" xfId="35331" xr:uid="{00000000-0005-0000-0000-00004E740000}"/>
    <cellStyle name="Pourcentage 2 2 2 18" xfId="20599" xr:uid="{00000000-0005-0000-0000-00004F740000}"/>
    <cellStyle name="Pourcentage 2 2 2 2" xfId="14988" xr:uid="{00000000-0005-0000-0000-000050740000}"/>
    <cellStyle name="Pourcentage 2 2 2 2 2" xfId="35332" xr:uid="{00000000-0005-0000-0000-000051740000}"/>
    <cellStyle name="Pourcentage 2 2 2 3" xfId="14989" xr:uid="{00000000-0005-0000-0000-000052740000}"/>
    <cellStyle name="Pourcentage 2 2 2 3 2" xfId="35333" xr:uid="{00000000-0005-0000-0000-000053740000}"/>
    <cellStyle name="Pourcentage 2 2 2 4" xfId="14990" xr:uid="{00000000-0005-0000-0000-000054740000}"/>
    <cellStyle name="Pourcentage 2 2 2 4 2" xfId="35334" xr:uid="{00000000-0005-0000-0000-000055740000}"/>
    <cellStyle name="Pourcentage 2 2 2 5" xfId="14991" xr:uid="{00000000-0005-0000-0000-000056740000}"/>
    <cellStyle name="Pourcentage 2 2 2 5 2" xfId="35335" xr:uid="{00000000-0005-0000-0000-000057740000}"/>
    <cellStyle name="Pourcentage 2 2 2 6" xfId="14992" xr:uid="{00000000-0005-0000-0000-000058740000}"/>
    <cellStyle name="Pourcentage 2 2 2 6 2" xfId="35336" xr:uid="{00000000-0005-0000-0000-000059740000}"/>
    <cellStyle name="Pourcentage 2 2 2 7" xfId="14993" xr:uid="{00000000-0005-0000-0000-00005A740000}"/>
    <cellStyle name="Pourcentage 2 2 2 7 2" xfId="35337" xr:uid="{00000000-0005-0000-0000-00005B740000}"/>
    <cellStyle name="Pourcentage 2 2 2 8" xfId="14994" xr:uid="{00000000-0005-0000-0000-00005C740000}"/>
    <cellStyle name="Pourcentage 2 2 2 8 2" xfId="35338" xr:uid="{00000000-0005-0000-0000-00005D740000}"/>
    <cellStyle name="Pourcentage 2 2 2 9" xfId="14995" xr:uid="{00000000-0005-0000-0000-00005E740000}"/>
    <cellStyle name="Pourcentage 2 2 2 9 2" xfId="35339" xr:uid="{00000000-0005-0000-0000-00005F740000}"/>
    <cellStyle name="Pourcentage 2 2 3" xfId="14996" xr:uid="{00000000-0005-0000-0000-000060740000}"/>
    <cellStyle name="Pourcentage 2 2 3 2" xfId="20600" xr:uid="{00000000-0005-0000-0000-000061740000}"/>
    <cellStyle name="Pourcentage 2 2 4" xfId="14997" xr:uid="{00000000-0005-0000-0000-000062740000}"/>
    <cellStyle name="Pourcentage 2 2 4 2" xfId="20601" xr:uid="{00000000-0005-0000-0000-000063740000}"/>
    <cellStyle name="Pourcentage 2 2 5" xfId="14998" xr:uid="{00000000-0005-0000-0000-000064740000}"/>
    <cellStyle name="Pourcentage 2 2 5 2" xfId="14999" xr:uid="{00000000-0005-0000-0000-000065740000}"/>
    <cellStyle name="Pourcentage 2 2 5 2 2" xfId="35340" xr:uid="{00000000-0005-0000-0000-000066740000}"/>
    <cellStyle name="Pourcentage 2 2 5 3" xfId="20602" xr:uid="{00000000-0005-0000-0000-000067740000}"/>
    <cellStyle name="Pourcentage 2 2 6" xfId="20598" xr:uid="{00000000-0005-0000-0000-000068740000}"/>
    <cellStyle name="Pourcentage 2 20" xfId="15000" xr:uid="{00000000-0005-0000-0000-000069740000}"/>
    <cellStyle name="Pourcentage 2 20 2" xfId="35341" xr:uid="{00000000-0005-0000-0000-00006A740000}"/>
    <cellStyle name="Pourcentage 2 21" xfId="15001" xr:uid="{00000000-0005-0000-0000-00006B740000}"/>
    <cellStyle name="Pourcentage 2 21 2" xfId="35342" xr:uid="{00000000-0005-0000-0000-00006C740000}"/>
    <cellStyle name="Pourcentage 2 22" xfId="20597" xr:uid="{00000000-0005-0000-0000-00006D740000}"/>
    <cellStyle name="Pourcentage 2 3" xfId="15002" xr:uid="{00000000-0005-0000-0000-00006E740000}"/>
    <cellStyle name="Pourcentage 2 3 2" xfId="15003" xr:uid="{00000000-0005-0000-0000-00006F740000}"/>
    <cellStyle name="Pourcentage 2 3 2 2" xfId="20604" xr:uid="{00000000-0005-0000-0000-000070740000}"/>
    <cellStyle name="Pourcentage 2 3 3" xfId="20603" xr:uid="{00000000-0005-0000-0000-000071740000}"/>
    <cellStyle name="Pourcentage 2 4" xfId="15004" xr:uid="{00000000-0005-0000-0000-000072740000}"/>
    <cellStyle name="Pourcentage 2 4 10" xfId="15005" xr:uid="{00000000-0005-0000-0000-000073740000}"/>
    <cellStyle name="Pourcentage 2 4 10 2" xfId="35343" xr:uid="{00000000-0005-0000-0000-000074740000}"/>
    <cellStyle name="Pourcentage 2 4 11" xfId="15006" xr:uid="{00000000-0005-0000-0000-000075740000}"/>
    <cellStyle name="Pourcentage 2 4 11 2" xfId="35344" xr:uid="{00000000-0005-0000-0000-000076740000}"/>
    <cellStyle name="Pourcentage 2 4 12" xfId="15007" xr:uid="{00000000-0005-0000-0000-000077740000}"/>
    <cellStyle name="Pourcentage 2 4 12 2" xfId="35345" xr:uid="{00000000-0005-0000-0000-000078740000}"/>
    <cellStyle name="Pourcentage 2 4 13" xfId="15008" xr:uid="{00000000-0005-0000-0000-000079740000}"/>
    <cellStyle name="Pourcentage 2 4 13 2" xfId="35346" xr:uid="{00000000-0005-0000-0000-00007A740000}"/>
    <cellStyle name="Pourcentage 2 4 14" xfId="15009" xr:uid="{00000000-0005-0000-0000-00007B740000}"/>
    <cellStyle name="Pourcentage 2 4 14 2" xfId="35347" xr:uid="{00000000-0005-0000-0000-00007C740000}"/>
    <cellStyle name="Pourcentage 2 4 15" xfId="15010" xr:uid="{00000000-0005-0000-0000-00007D740000}"/>
    <cellStyle name="Pourcentage 2 4 15 2" xfId="35348" xr:uid="{00000000-0005-0000-0000-00007E740000}"/>
    <cellStyle name="Pourcentage 2 4 16" xfId="15011" xr:uid="{00000000-0005-0000-0000-00007F740000}"/>
    <cellStyle name="Pourcentage 2 4 16 2" xfId="35349" xr:uid="{00000000-0005-0000-0000-000080740000}"/>
    <cellStyle name="Pourcentage 2 4 17" xfId="15012" xr:uid="{00000000-0005-0000-0000-000081740000}"/>
    <cellStyle name="Pourcentage 2 4 17 2" xfId="35350" xr:uid="{00000000-0005-0000-0000-000082740000}"/>
    <cellStyle name="Pourcentage 2 4 18" xfId="20605" xr:uid="{00000000-0005-0000-0000-000083740000}"/>
    <cellStyle name="Pourcentage 2 4 2" xfId="15013" xr:uid="{00000000-0005-0000-0000-000084740000}"/>
    <cellStyle name="Pourcentage 2 4 2 2" xfId="15014" xr:uid="{00000000-0005-0000-0000-000085740000}"/>
    <cellStyle name="Pourcentage 2 4 2 2 2" xfId="35351" xr:uid="{00000000-0005-0000-0000-000086740000}"/>
    <cellStyle name="Pourcentage 2 4 2 3" xfId="15015" xr:uid="{00000000-0005-0000-0000-000087740000}"/>
    <cellStyle name="Pourcentage 2 4 2 3 2" xfId="35352" xr:uid="{00000000-0005-0000-0000-000088740000}"/>
    <cellStyle name="Pourcentage 2 4 2 4" xfId="20606" xr:uid="{00000000-0005-0000-0000-000089740000}"/>
    <cellStyle name="Pourcentage 2 4 3" xfId="15016" xr:uid="{00000000-0005-0000-0000-00008A740000}"/>
    <cellStyle name="Pourcentage 2 4 3 2" xfId="35353" xr:uid="{00000000-0005-0000-0000-00008B740000}"/>
    <cellStyle name="Pourcentage 2 4 4" xfId="15017" xr:uid="{00000000-0005-0000-0000-00008C740000}"/>
    <cellStyle name="Pourcentage 2 4 4 2" xfId="35354" xr:uid="{00000000-0005-0000-0000-00008D740000}"/>
    <cellStyle name="Pourcentage 2 4 5" xfId="15018" xr:uid="{00000000-0005-0000-0000-00008E740000}"/>
    <cellStyle name="Pourcentage 2 4 5 2" xfId="35355" xr:uid="{00000000-0005-0000-0000-00008F740000}"/>
    <cellStyle name="Pourcentage 2 4 6" xfId="15019" xr:uid="{00000000-0005-0000-0000-000090740000}"/>
    <cellStyle name="Pourcentage 2 4 6 2" xfId="35356" xr:uid="{00000000-0005-0000-0000-000091740000}"/>
    <cellStyle name="Pourcentage 2 4 7" xfId="15020" xr:uid="{00000000-0005-0000-0000-000092740000}"/>
    <cellStyle name="Pourcentage 2 4 7 2" xfId="35357" xr:uid="{00000000-0005-0000-0000-000093740000}"/>
    <cellStyle name="Pourcentage 2 4 8" xfId="15021" xr:uid="{00000000-0005-0000-0000-000094740000}"/>
    <cellStyle name="Pourcentage 2 4 8 2" xfId="35358" xr:uid="{00000000-0005-0000-0000-000095740000}"/>
    <cellStyle name="Pourcentage 2 4 9" xfId="15022" xr:uid="{00000000-0005-0000-0000-000096740000}"/>
    <cellStyle name="Pourcentage 2 4 9 2" xfId="35359" xr:uid="{00000000-0005-0000-0000-000097740000}"/>
    <cellStyle name="Pourcentage 2 5" xfId="15023" xr:uid="{00000000-0005-0000-0000-000098740000}"/>
    <cellStyle name="Pourcentage 2 5 2" xfId="15024" xr:uid="{00000000-0005-0000-0000-000099740000}"/>
    <cellStyle name="Pourcentage 2 5 2 2" xfId="35360" xr:uid="{00000000-0005-0000-0000-00009A740000}"/>
    <cellStyle name="Pourcentage 2 5 3" xfId="15025" xr:uid="{00000000-0005-0000-0000-00009B740000}"/>
    <cellStyle name="Pourcentage 2 5 3 2" xfId="35361" xr:uid="{00000000-0005-0000-0000-00009C740000}"/>
    <cellStyle name="Pourcentage 2 5 4" xfId="20607" xr:uid="{00000000-0005-0000-0000-00009D740000}"/>
    <cellStyle name="Pourcentage 2 6" xfId="15026" xr:uid="{00000000-0005-0000-0000-00009E740000}"/>
    <cellStyle name="Pourcentage 2 6 2" xfId="15027" xr:uid="{00000000-0005-0000-0000-00009F740000}"/>
    <cellStyle name="Pourcentage 2 6 2 2" xfId="35362" xr:uid="{00000000-0005-0000-0000-0000A0740000}"/>
    <cellStyle name="Pourcentage 2 6 3" xfId="15028" xr:uid="{00000000-0005-0000-0000-0000A1740000}"/>
    <cellStyle name="Pourcentage 2 6 3 2" xfId="35363" xr:uid="{00000000-0005-0000-0000-0000A2740000}"/>
    <cellStyle name="Pourcentage 2 6 4" xfId="20700" xr:uid="{00000000-0005-0000-0000-0000A3740000}"/>
    <cellStyle name="Pourcentage 2 7" xfId="15029" xr:uid="{00000000-0005-0000-0000-0000A4740000}"/>
    <cellStyle name="Pourcentage 2 7 2" xfId="15030" xr:uid="{00000000-0005-0000-0000-0000A5740000}"/>
    <cellStyle name="Pourcentage 2 7 2 2" xfId="15031" xr:uid="{00000000-0005-0000-0000-0000A6740000}"/>
    <cellStyle name="Pourcentage 2 7 2 2 2" xfId="35366" xr:uid="{00000000-0005-0000-0000-0000A7740000}"/>
    <cellStyle name="Pourcentage 2 7 2 3" xfId="15032" xr:uid="{00000000-0005-0000-0000-0000A8740000}"/>
    <cellStyle name="Pourcentage 2 7 2 3 2" xfId="35367" xr:uid="{00000000-0005-0000-0000-0000A9740000}"/>
    <cellStyle name="Pourcentage 2 7 2 4" xfId="35365" xr:uid="{00000000-0005-0000-0000-0000AA740000}"/>
    <cellStyle name="Pourcentage 2 7 3" xfId="15033" xr:uid="{00000000-0005-0000-0000-0000AB740000}"/>
    <cellStyle name="Pourcentage 2 7 3 2" xfId="35368" xr:uid="{00000000-0005-0000-0000-0000AC740000}"/>
    <cellStyle name="Pourcentage 2 7 4" xfId="35364" xr:uid="{00000000-0005-0000-0000-0000AD740000}"/>
    <cellStyle name="Pourcentage 2 8" xfId="15034" xr:uid="{00000000-0005-0000-0000-0000AE740000}"/>
    <cellStyle name="Pourcentage 2 8 2" xfId="15035" xr:uid="{00000000-0005-0000-0000-0000AF740000}"/>
    <cellStyle name="Pourcentage 2 8 2 2" xfId="35370" xr:uid="{00000000-0005-0000-0000-0000B0740000}"/>
    <cellStyle name="Pourcentage 2 8 3" xfId="15036" xr:uid="{00000000-0005-0000-0000-0000B1740000}"/>
    <cellStyle name="Pourcentage 2 8 3 2" xfId="35371" xr:uid="{00000000-0005-0000-0000-0000B2740000}"/>
    <cellStyle name="Pourcentage 2 8 4" xfId="35369" xr:uid="{00000000-0005-0000-0000-0000B3740000}"/>
    <cellStyle name="Pourcentage 2 9" xfId="15037" xr:uid="{00000000-0005-0000-0000-0000B4740000}"/>
    <cellStyle name="Pourcentage 2 9 2" xfId="35372" xr:uid="{00000000-0005-0000-0000-0000B5740000}"/>
    <cellStyle name="Pourcentage 3" xfId="15038" xr:uid="{00000000-0005-0000-0000-0000B6740000}"/>
    <cellStyle name="Pourcentage 3 10" xfId="15039" xr:uid="{00000000-0005-0000-0000-0000B7740000}"/>
    <cellStyle name="Pourcentage 3 10 2" xfId="35373" xr:uid="{00000000-0005-0000-0000-0000B8740000}"/>
    <cellStyle name="Pourcentage 3 11" xfId="15040" xr:uid="{00000000-0005-0000-0000-0000B9740000}"/>
    <cellStyle name="Pourcentage 3 11 2" xfId="35374" xr:uid="{00000000-0005-0000-0000-0000BA740000}"/>
    <cellStyle name="Pourcentage 3 12" xfId="15041" xr:uid="{00000000-0005-0000-0000-0000BB740000}"/>
    <cellStyle name="Pourcentage 3 12 2" xfId="35375" xr:uid="{00000000-0005-0000-0000-0000BC740000}"/>
    <cellStyle name="Pourcentage 3 13" xfId="15042" xr:uid="{00000000-0005-0000-0000-0000BD740000}"/>
    <cellStyle name="Pourcentage 3 13 2" xfId="35376" xr:uid="{00000000-0005-0000-0000-0000BE740000}"/>
    <cellStyle name="Pourcentage 3 14" xfId="15043" xr:uid="{00000000-0005-0000-0000-0000BF740000}"/>
    <cellStyle name="Pourcentage 3 14 2" xfId="35377" xr:uid="{00000000-0005-0000-0000-0000C0740000}"/>
    <cellStyle name="Pourcentage 3 15" xfId="15044" xr:uid="{00000000-0005-0000-0000-0000C1740000}"/>
    <cellStyle name="Pourcentage 3 15 2" xfId="35378" xr:uid="{00000000-0005-0000-0000-0000C2740000}"/>
    <cellStyle name="Pourcentage 3 16" xfId="15045" xr:uid="{00000000-0005-0000-0000-0000C3740000}"/>
    <cellStyle name="Pourcentage 3 16 2" xfId="35379" xr:uid="{00000000-0005-0000-0000-0000C4740000}"/>
    <cellStyle name="Pourcentage 3 17" xfId="15046" xr:uid="{00000000-0005-0000-0000-0000C5740000}"/>
    <cellStyle name="Pourcentage 3 17 2" xfId="35380" xr:uid="{00000000-0005-0000-0000-0000C6740000}"/>
    <cellStyle name="Pourcentage 3 18" xfId="15047" xr:uid="{00000000-0005-0000-0000-0000C7740000}"/>
    <cellStyle name="Pourcentage 3 18 2" xfId="35381" xr:uid="{00000000-0005-0000-0000-0000C8740000}"/>
    <cellStyle name="Pourcentage 3 19" xfId="15048" xr:uid="{00000000-0005-0000-0000-0000C9740000}"/>
    <cellStyle name="Pourcentage 3 19 2" xfId="35382" xr:uid="{00000000-0005-0000-0000-0000CA740000}"/>
    <cellStyle name="Pourcentage 3 2" xfId="15049" xr:uid="{00000000-0005-0000-0000-0000CB740000}"/>
    <cellStyle name="Pourcentage 3 2 2" xfId="15050" xr:uid="{00000000-0005-0000-0000-0000CC740000}"/>
    <cellStyle name="Pourcentage 3 2 2 2" xfId="20610" xr:uid="{00000000-0005-0000-0000-0000CD740000}"/>
    <cellStyle name="Pourcentage 3 2 3" xfId="20609" xr:uid="{00000000-0005-0000-0000-0000CE740000}"/>
    <cellStyle name="Pourcentage 3 20" xfId="15051" xr:uid="{00000000-0005-0000-0000-0000CF740000}"/>
    <cellStyle name="Pourcentage 3 20 2" xfId="35383" xr:uid="{00000000-0005-0000-0000-0000D0740000}"/>
    <cellStyle name="Pourcentage 3 21" xfId="15052" xr:uid="{00000000-0005-0000-0000-0000D1740000}"/>
    <cellStyle name="Pourcentage 3 21 2" xfId="35384" xr:uid="{00000000-0005-0000-0000-0000D2740000}"/>
    <cellStyle name="Pourcentage 3 22" xfId="15053" xr:uid="{00000000-0005-0000-0000-0000D3740000}"/>
    <cellStyle name="Pourcentage 3 22 2" xfId="35385" xr:uid="{00000000-0005-0000-0000-0000D4740000}"/>
    <cellStyle name="Pourcentage 3 23" xfId="20608" xr:uid="{00000000-0005-0000-0000-0000D5740000}"/>
    <cellStyle name="Pourcentage 3 3" xfId="15054" xr:uid="{00000000-0005-0000-0000-0000D6740000}"/>
    <cellStyle name="Pourcentage 3 3 2" xfId="20611" xr:uid="{00000000-0005-0000-0000-0000D7740000}"/>
    <cellStyle name="Pourcentage 3 4" xfId="15055" xr:uid="{00000000-0005-0000-0000-0000D8740000}"/>
    <cellStyle name="Pourcentage 3 4 2" xfId="35386" xr:uid="{00000000-0005-0000-0000-0000D9740000}"/>
    <cellStyle name="Pourcentage 3 5" xfId="15056" xr:uid="{00000000-0005-0000-0000-0000DA740000}"/>
    <cellStyle name="Pourcentage 3 5 2" xfId="35387" xr:uid="{00000000-0005-0000-0000-0000DB740000}"/>
    <cellStyle name="Pourcentage 3 6" xfId="15057" xr:uid="{00000000-0005-0000-0000-0000DC740000}"/>
    <cellStyle name="Pourcentage 3 6 2" xfId="35388" xr:uid="{00000000-0005-0000-0000-0000DD740000}"/>
    <cellStyle name="Pourcentage 3 7" xfId="15058" xr:uid="{00000000-0005-0000-0000-0000DE740000}"/>
    <cellStyle name="Pourcentage 3 7 2" xfId="35389" xr:uid="{00000000-0005-0000-0000-0000DF740000}"/>
    <cellStyle name="Pourcentage 3 8" xfId="15059" xr:uid="{00000000-0005-0000-0000-0000E0740000}"/>
    <cellStyle name="Pourcentage 3 8 2" xfId="35390" xr:uid="{00000000-0005-0000-0000-0000E1740000}"/>
    <cellStyle name="Pourcentage 3 9" xfId="15060" xr:uid="{00000000-0005-0000-0000-0000E2740000}"/>
    <cellStyle name="Pourcentage 3 9 2" xfId="35391" xr:uid="{00000000-0005-0000-0000-0000E3740000}"/>
    <cellStyle name="Pourcentage 4" xfId="15061" xr:uid="{00000000-0005-0000-0000-0000E4740000}"/>
    <cellStyle name="Pourcentage 4 10" xfId="15062" xr:uid="{00000000-0005-0000-0000-0000E5740000}"/>
    <cellStyle name="Pourcentage 4 10 2" xfId="35392" xr:uid="{00000000-0005-0000-0000-0000E6740000}"/>
    <cellStyle name="Pourcentage 4 11" xfId="15063" xr:uid="{00000000-0005-0000-0000-0000E7740000}"/>
    <cellStyle name="Pourcentage 4 11 2" xfId="35393" xr:uid="{00000000-0005-0000-0000-0000E8740000}"/>
    <cellStyle name="Pourcentage 4 12" xfId="15064" xr:uid="{00000000-0005-0000-0000-0000E9740000}"/>
    <cellStyle name="Pourcentage 4 12 2" xfId="35394" xr:uid="{00000000-0005-0000-0000-0000EA740000}"/>
    <cellStyle name="Pourcentage 4 13" xfId="15065" xr:uid="{00000000-0005-0000-0000-0000EB740000}"/>
    <cellStyle name="Pourcentage 4 13 2" xfId="35395" xr:uid="{00000000-0005-0000-0000-0000EC740000}"/>
    <cellStyle name="Pourcentage 4 14" xfId="15066" xr:uid="{00000000-0005-0000-0000-0000ED740000}"/>
    <cellStyle name="Pourcentage 4 14 2" xfId="35396" xr:uid="{00000000-0005-0000-0000-0000EE740000}"/>
    <cellStyle name="Pourcentage 4 15" xfId="15067" xr:uid="{00000000-0005-0000-0000-0000EF740000}"/>
    <cellStyle name="Pourcentage 4 15 2" xfId="35397" xr:uid="{00000000-0005-0000-0000-0000F0740000}"/>
    <cellStyle name="Pourcentage 4 16" xfId="15068" xr:uid="{00000000-0005-0000-0000-0000F1740000}"/>
    <cellStyle name="Pourcentage 4 16 2" xfId="35398" xr:uid="{00000000-0005-0000-0000-0000F2740000}"/>
    <cellStyle name="Pourcentage 4 17" xfId="15069" xr:uid="{00000000-0005-0000-0000-0000F3740000}"/>
    <cellStyle name="Pourcentage 4 17 2" xfId="15070" xr:uid="{00000000-0005-0000-0000-0000F4740000}"/>
    <cellStyle name="Pourcentage 4 17 2 2" xfId="35400" xr:uid="{00000000-0005-0000-0000-0000F5740000}"/>
    <cellStyle name="Pourcentage 4 17 3" xfId="35399" xr:uid="{00000000-0005-0000-0000-0000F6740000}"/>
    <cellStyle name="Pourcentage 4 18" xfId="15071" xr:uid="{00000000-0005-0000-0000-0000F7740000}"/>
    <cellStyle name="Pourcentage 4 18 2" xfId="15072" xr:uid="{00000000-0005-0000-0000-0000F8740000}"/>
    <cellStyle name="Pourcentage 4 18 2 2" xfId="35402" xr:uid="{00000000-0005-0000-0000-0000F9740000}"/>
    <cellStyle name="Pourcentage 4 18 3" xfId="35401" xr:uid="{00000000-0005-0000-0000-0000FA740000}"/>
    <cellStyle name="Pourcentage 4 19" xfId="15073" xr:uid="{00000000-0005-0000-0000-0000FB740000}"/>
    <cellStyle name="Pourcentage 4 19 2" xfId="35403" xr:uid="{00000000-0005-0000-0000-0000FC740000}"/>
    <cellStyle name="Pourcentage 4 2" xfId="15074" xr:uid="{00000000-0005-0000-0000-0000FD740000}"/>
    <cellStyle name="Pourcentage 4 2 2" xfId="15075" xr:uid="{00000000-0005-0000-0000-0000FE740000}"/>
    <cellStyle name="Pourcentage 4 2 2 2" xfId="35405" xr:uid="{00000000-0005-0000-0000-0000FF740000}"/>
    <cellStyle name="Pourcentage 4 2 3" xfId="15076" xr:uid="{00000000-0005-0000-0000-000000750000}"/>
    <cellStyle name="Pourcentage 4 2 3 2" xfId="15077" xr:uid="{00000000-0005-0000-0000-000001750000}"/>
    <cellStyle name="Pourcentage 4 2 3 2 2" xfId="35407" xr:uid="{00000000-0005-0000-0000-000002750000}"/>
    <cellStyle name="Pourcentage 4 2 3 3" xfId="35406" xr:uid="{00000000-0005-0000-0000-000003750000}"/>
    <cellStyle name="Pourcentage 4 2 4" xfId="15078" xr:uid="{00000000-0005-0000-0000-000004750000}"/>
    <cellStyle name="Pourcentage 4 2 4 2" xfId="15079" xr:uid="{00000000-0005-0000-0000-000005750000}"/>
    <cellStyle name="Pourcentage 4 2 4 2 2" xfId="35409" xr:uid="{00000000-0005-0000-0000-000006750000}"/>
    <cellStyle name="Pourcentage 4 2 4 3" xfId="35408" xr:uid="{00000000-0005-0000-0000-000007750000}"/>
    <cellStyle name="Pourcentage 4 2 5" xfId="15080" xr:uid="{00000000-0005-0000-0000-000008750000}"/>
    <cellStyle name="Pourcentage 4 2 5 2" xfId="35410" xr:uid="{00000000-0005-0000-0000-000009750000}"/>
    <cellStyle name="Pourcentage 4 2 6" xfId="15081" xr:uid="{00000000-0005-0000-0000-00000A750000}"/>
    <cellStyle name="Pourcentage 4 2 6 2" xfId="35411" xr:uid="{00000000-0005-0000-0000-00000B750000}"/>
    <cellStyle name="Pourcentage 4 2 7" xfId="35404" xr:uid="{00000000-0005-0000-0000-00000C750000}"/>
    <cellStyle name="Pourcentage 4 20" xfId="15082" xr:uid="{00000000-0005-0000-0000-00000D750000}"/>
    <cellStyle name="Pourcentage 4 20 2" xfId="35412" xr:uid="{00000000-0005-0000-0000-00000E750000}"/>
    <cellStyle name="Pourcentage 4 21" xfId="15083" xr:uid="{00000000-0005-0000-0000-00000F750000}"/>
    <cellStyle name="Pourcentage 4 21 2" xfId="35413" xr:uid="{00000000-0005-0000-0000-000010750000}"/>
    <cellStyle name="Pourcentage 4 22" xfId="20612" xr:uid="{00000000-0005-0000-0000-000011750000}"/>
    <cellStyle name="Pourcentage 4 3" xfId="15084" xr:uid="{00000000-0005-0000-0000-000012750000}"/>
    <cellStyle name="Pourcentage 4 3 2" xfId="35414" xr:uid="{00000000-0005-0000-0000-000013750000}"/>
    <cellStyle name="Pourcentage 4 4" xfId="15085" xr:uid="{00000000-0005-0000-0000-000014750000}"/>
    <cellStyle name="Pourcentage 4 4 2" xfId="35415" xr:uid="{00000000-0005-0000-0000-000015750000}"/>
    <cellStyle name="Pourcentage 4 5" xfId="15086" xr:uid="{00000000-0005-0000-0000-000016750000}"/>
    <cellStyle name="Pourcentage 4 5 2" xfId="35416" xr:uid="{00000000-0005-0000-0000-000017750000}"/>
    <cellStyle name="Pourcentage 4 6" xfId="15087" xr:uid="{00000000-0005-0000-0000-000018750000}"/>
    <cellStyle name="Pourcentage 4 6 2" xfId="35417" xr:uid="{00000000-0005-0000-0000-000019750000}"/>
    <cellStyle name="Pourcentage 4 7" xfId="15088" xr:uid="{00000000-0005-0000-0000-00001A750000}"/>
    <cellStyle name="Pourcentage 4 7 2" xfId="35418" xr:uid="{00000000-0005-0000-0000-00001B750000}"/>
    <cellStyle name="Pourcentage 4 8" xfId="15089" xr:uid="{00000000-0005-0000-0000-00001C750000}"/>
    <cellStyle name="Pourcentage 4 8 2" xfId="35419" xr:uid="{00000000-0005-0000-0000-00001D750000}"/>
    <cellStyle name="Pourcentage 4 9" xfId="15090" xr:uid="{00000000-0005-0000-0000-00001E750000}"/>
    <cellStyle name="Pourcentage 4 9 2" xfId="35420" xr:uid="{00000000-0005-0000-0000-00001F750000}"/>
    <cellStyle name="Pourcentage 5" xfId="15091" xr:uid="{00000000-0005-0000-0000-000020750000}"/>
    <cellStyle name="Pourcentage 5 2" xfId="15092" xr:uid="{00000000-0005-0000-0000-000021750000}"/>
    <cellStyle name="Pourcentage 5 2 2" xfId="35421" xr:uid="{00000000-0005-0000-0000-000022750000}"/>
    <cellStyle name="Pourcentage 5 3" xfId="20699" xr:uid="{00000000-0005-0000-0000-000023750000}"/>
    <cellStyle name="Pourcentage 6" xfId="15093" xr:uid="{00000000-0005-0000-0000-000024750000}"/>
    <cellStyle name="Pourcentage 6 2" xfId="15094" xr:uid="{00000000-0005-0000-0000-000025750000}"/>
    <cellStyle name="Pourcentage 6 2 2" xfId="15095" xr:uid="{00000000-0005-0000-0000-000026750000}"/>
    <cellStyle name="Pourcentage 6 2 2 2" xfId="35424" xr:uid="{00000000-0005-0000-0000-000027750000}"/>
    <cellStyle name="Pourcentage 6 2 3" xfId="15096" xr:uid="{00000000-0005-0000-0000-000028750000}"/>
    <cellStyle name="Pourcentage 6 2 3 2" xfId="35425" xr:uid="{00000000-0005-0000-0000-000029750000}"/>
    <cellStyle name="Pourcentage 6 2 4" xfId="15097" xr:uid="{00000000-0005-0000-0000-00002A750000}"/>
    <cellStyle name="Pourcentage 6 2 4 2" xfId="35426" xr:uid="{00000000-0005-0000-0000-00002B750000}"/>
    <cellStyle name="Pourcentage 6 2 5" xfId="35423" xr:uid="{00000000-0005-0000-0000-00002C750000}"/>
    <cellStyle name="Pourcentage 6 3" xfId="15098" xr:uid="{00000000-0005-0000-0000-00002D750000}"/>
    <cellStyle name="Pourcentage 6 3 2" xfId="15099" xr:uid="{00000000-0005-0000-0000-00002E750000}"/>
    <cellStyle name="Pourcentage 6 3 2 2" xfId="35428" xr:uid="{00000000-0005-0000-0000-00002F750000}"/>
    <cellStyle name="Pourcentage 6 3 3" xfId="35427" xr:uid="{00000000-0005-0000-0000-000030750000}"/>
    <cellStyle name="Pourcentage 6 4" xfId="15100" xr:uid="{00000000-0005-0000-0000-000031750000}"/>
    <cellStyle name="Pourcentage 6 4 2" xfId="15101" xr:uid="{00000000-0005-0000-0000-000032750000}"/>
    <cellStyle name="Pourcentage 6 4 2 2" xfId="35430" xr:uid="{00000000-0005-0000-0000-000033750000}"/>
    <cellStyle name="Pourcentage 6 4 3" xfId="35429" xr:uid="{00000000-0005-0000-0000-000034750000}"/>
    <cellStyle name="Pourcentage 6 5" xfId="15102" xr:uid="{00000000-0005-0000-0000-000035750000}"/>
    <cellStyle name="Pourcentage 6 5 2" xfId="35431" xr:uid="{00000000-0005-0000-0000-000036750000}"/>
    <cellStyle name="Pourcentage 6 6" xfId="15103" xr:uid="{00000000-0005-0000-0000-000037750000}"/>
    <cellStyle name="Pourcentage 6 6 2" xfId="35432" xr:uid="{00000000-0005-0000-0000-000038750000}"/>
    <cellStyle name="Pourcentage 6 7" xfId="35422" xr:uid="{00000000-0005-0000-0000-000039750000}"/>
    <cellStyle name="Pourcentage 7" xfId="15104" xr:uid="{00000000-0005-0000-0000-00003A750000}"/>
    <cellStyle name="Pourcentage 7 2" xfId="35433" xr:uid="{00000000-0005-0000-0000-00003B750000}"/>
    <cellStyle name="Satisfaisant 2" xfId="15105" xr:uid="{00000000-0005-0000-0000-00003C750000}"/>
    <cellStyle name="Satisfaisant 2 2" xfId="20613" xr:uid="{00000000-0005-0000-0000-00003D750000}"/>
    <cellStyle name="Satisfaisant 3" xfId="15106" xr:uid="{00000000-0005-0000-0000-00003E750000}"/>
    <cellStyle name="Satisfaisant 3 2" xfId="20614" xr:uid="{00000000-0005-0000-0000-00003F750000}"/>
    <cellStyle name="Satisfaisant 4" xfId="15107" xr:uid="{00000000-0005-0000-0000-000040750000}"/>
    <cellStyle name="Satisfaisant 4 2" xfId="20615" xr:uid="{00000000-0005-0000-0000-000041750000}"/>
    <cellStyle name="Satisfaisant 5" xfId="15108" xr:uid="{00000000-0005-0000-0000-000042750000}"/>
    <cellStyle name="Satisfaisant 5 2" xfId="35434" xr:uid="{00000000-0005-0000-0000-000043750000}"/>
    <cellStyle name="Satisfaisant 6" xfId="15109" xr:uid="{00000000-0005-0000-0000-000044750000}"/>
    <cellStyle name="Satisfaisant 6 2" xfId="35435" xr:uid="{00000000-0005-0000-0000-000045750000}"/>
    <cellStyle name="sMONÉTAIRE" xfId="15110" xr:uid="{00000000-0005-0000-0000-000046750000}"/>
    <cellStyle name="sMONÉTAIRE 2" xfId="15111" xr:uid="{00000000-0005-0000-0000-000047750000}"/>
    <cellStyle name="sMONÉTAIRE 2 2" xfId="20617" xr:uid="{00000000-0005-0000-0000-000048750000}"/>
    <cellStyle name="sMONÉTAIRE 3" xfId="20616" xr:uid="{00000000-0005-0000-0000-000049750000}"/>
    <cellStyle name="Sortie 2" xfId="15112" xr:uid="{00000000-0005-0000-0000-00004A750000}"/>
    <cellStyle name="Sortie 2 10" xfId="15113" xr:uid="{00000000-0005-0000-0000-00004B750000}"/>
    <cellStyle name="Sortie 2 10 10" xfId="15114" xr:uid="{00000000-0005-0000-0000-00004C750000}"/>
    <cellStyle name="Sortie 2 10 10 2" xfId="35437" xr:uid="{00000000-0005-0000-0000-00004D750000}"/>
    <cellStyle name="Sortie 2 10 11" xfId="35436" xr:uid="{00000000-0005-0000-0000-00004E750000}"/>
    <cellStyle name="Sortie 2 10 2" xfId="15115" xr:uid="{00000000-0005-0000-0000-00004F750000}"/>
    <cellStyle name="Sortie 2 10 2 2" xfId="15116" xr:uid="{00000000-0005-0000-0000-000050750000}"/>
    <cellStyle name="Sortie 2 10 2 2 2" xfId="35439" xr:uid="{00000000-0005-0000-0000-000051750000}"/>
    <cellStyle name="Sortie 2 10 2 3" xfId="15117" xr:uid="{00000000-0005-0000-0000-000052750000}"/>
    <cellStyle name="Sortie 2 10 2 3 2" xfId="35440" xr:uid="{00000000-0005-0000-0000-000053750000}"/>
    <cellStyle name="Sortie 2 10 2 4" xfId="15118" xr:uid="{00000000-0005-0000-0000-000054750000}"/>
    <cellStyle name="Sortie 2 10 2 4 2" xfId="35441" xr:uid="{00000000-0005-0000-0000-000055750000}"/>
    <cellStyle name="Sortie 2 10 2 5" xfId="15119" xr:uid="{00000000-0005-0000-0000-000056750000}"/>
    <cellStyle name="Sortie 2 10 2 5 2" xfId="35442" xr:uid="{00000000-0005-0000-0000-000057750000}"/>
    <cellStyle name="Sortie 2 10 2 6" xfId="15120" xr:uid="{00000000-0005-0000-0000-000058750000}"/>
    <cellStyle name="Sortie 2 10 2 6 2" xfId="35443" xr:uid="{00000000-0005-0000-0000-000059750000}"/>
    <cellStyle name="Sortie 2 10 2 7" xfId="35438" xr:uid="{00000000-0005-0000-0000-00005A750000}"/>
    <cellStyle name="Sortie 2 10 3" xfId="15121" xr:uid="{00000000-0005-0000-0000-00005B750000}"/>
    <cellStyle name="Sortie 2 10 3 2" xfId="15122" xr:uid="{00000000-0005-0000-0000-00005C750000}"/>
    <cellStyle name="Sortie 2 10 3 2 2" xfId="35445" xr:uid="{00000000-0005-0000-0000-00005D750000}"/>
    <cellStyle name="Sortie 2 10 3 3" xfId="15123" xr:uid="{00000000-0005-0000-0000-00005E750000}"/>
    <cellStyle name="Sortie 2 10 3 3 2" xfId="35446" xr:uid="{00000000-0005-0000-0000-00005F750000}"/>
    <cellStyle name="Sortie 2 10 3 4" xfId="15124" xr:uid="{00000000-0005-0000-0000-000060750000}"/>
    <cellStyle name="Sortie 2 10 3 4 2" xfId="35447" xr:uid="{00000000-0005-0000-0000-000061750000}"/>
    <cellStyle name="Sortie 2 10 3 5" xfId="15125" xr:uid="{00000000-0005-0000-0000-000062750000}"/>
    <cellStyle name="Sortie 2 10 3 5 2" xfId="35448" xr:uid="{00000000-0005-0000-0000-000063750000}"/>
    <cellStyle name="Sortie 2 10 3 6" xfId="35444" xr:uid="{00000000-0005-0000-0000-000064750000}"/>
    <cellStyle name="Sortie 2 10 4" xfId="15126" xr:uid="{00000000-0005-0000-0000-000065750000}"/>
    <cellStyle name="Sortie 2 10 4 2" xfId="35449" xr:uid="{00000000-0005-0000-0000-000066750000}"/>
    <cellStyle name="Sortie 2 10 5" xfId="15127" xr:uid="{00000000-0005-0000-0000-000067750000}"/>
    <cellStyle name="Sortie 2 10 5 2" xfId="35450" xr:uid="{00000000-0005-0000-0000-000068750000}"/>
    <cellStyle name="Sortie 2 10 6" xfId="15128" xr:uid="{00000000-0005-0000-0000-000069750000}"/>
    <cellStyle name="Sortie 2 10 6 2" xfId="35451" xr:uid="{00000000-0005-0000-0000-00006A750000}"/>
    <cellStyle name="Sortie 2 10 7" xfId="15129" xr:uid="{00000000-0005-0000-0000-00006B750000}"/>
    <cellStyle name="Sortie 2 10 7 2" xfId="35452" xr:uid="{00000000-0005-0000-0000-00006C750000}"/>
    <cellStyle name="Sortie 2 10 8" xfId="15130" xr:uid="{00000000-0005-0000-0000-00006D750000}"/>
    <cellStyle name="Sortie 2 10 8 2" xfId="35453" xr:uid="{00000000-0005-0000-0000-00006E750000}"/>
    <cellStyle name="Sortie 2 10 9" xfId="15131" xr:uid="{00000000-0005-0000-0000-00006F750000}"/>
    <cellStyle name="Sortie 2 10 9 2" xfId="35454" xr:uid="{00000000-0005-0000-0000-000070750000}"/>
    <cellStyle name="Sortie 2 11" xfId="15132" xr:uid="{00000000-0005-0000-0000-000071750000}"/>
    <cellStyle name="Sortie 2 11 10" xfId="15133" xr:uid="{00000000-0005-0000-0000-000072750000}"/>
    <cellStyle name="Sortie 2 11 10 2" xfId="35456" xr:uid="{00000000-0005-0000-0000-000073750000}"/>
    <cellStyle name="Sortie 2 11 11" xfId="35455" xr:uid="{00000000-0005-0000-0000-000074750000}"/>
    <cellStyle name="Sortie 2 11 2" xfId="15134" xr:uid="{00000000-0005-0000-0000-000075750000}"/>
    <cellStyle name="Sortie 2 11 2 2" xfId="15135" xr:uid="{00000000-0005-0000-0000-000076750000}"/>
    <cellStyle name="Sortie 2 11 2 2 2" xfId="35458" xr:uid="{00000000-0005-0000-0000-000077750000}"/>
    <cellStyle name="Sortie 2 11 2 3" xfId="15136" xr:uid="{00000000-0005-0000-0000-000078750000}"/>
    <cellStyle name="Sortie 2 11 2 3 2" xfId="35459" xr:uid="{00000000-0005-0000-0000-000079750000}"/>
    <cellStyle name="Sortie 2 11 2 4" xfId="15137" xr:uid="{00000000-0005-0000-0000-00007A750000}"/>
    <cellStyle name="Sortie 2 11 2 4 2" xfId="35460" xr:uid="{00000000-0005-0000-0000-00007B750000}"/>
    <cellStyle name="Sortie 2 11 2 5" xfId="15138" xr:uid="{00000000-0005-0000-0000-00007C750000}"/>
    <cellStyle name="Sortie 2 11 2 5 2" xfId="35461" xr:uid="{00000000-0005-0000-0000-00007D750000}"/>
    <cellStyle name="Sortie 2 11 2 6" xfId="15139" xr:uid="{00000000-0005-0000-0000-00007E750000}"/>
    <cellStyle name="Sortie 2 11 2 6 2" xfId="35462" xr:uid="{00000000-0005-0000-0000-00007F750000}"/>
    <cellStyle name="Sortie 2 11 2 7" xfId="35457" xr:uid="{00000000-0005-0000-0000-000080750000}"/>
    <cellStyle name="Sortie 2 11 3" xfId="15140" xr:uid="{00000000-0005-0000-0000-000081750000}"/>
    <cellStyle name="Sortie 2 11 3 2" xfId="15141" xr:uid="{00000000-0005-0000-0000-000082750000}"/>
    <cellStyle name="Sortie 2 11 3 2 2" xfId="35464" xr:uid="{00000000-0005-0000-0000-000083750000}"/>
    <cellStyle name="Sortie 2 11 3 3" xfId="15142" xr:uid="{00000000-0005-0000-0000-000084750000}"/>
    <cellStyle name="Sortie 2 11 3 3 2" xfId="35465" xr:uid="{00000000-0005-0000-0000-000085750000}"/>
    <cellStyle name="Sortie 2 11 3 4" xfId="15143" xr:uid="{00000000-0005-0000-0000-000086750000}"/>
    <cellStyle name="Sortie 2 11 3 4 2" xfId="35466" xr:uid="{00000000-0005-0000-0000-000087750000}"/>
    <cellStyle name="Sortie 2 11 3 5" xfId="15144" xr:uid="{00000000-0005-0000-0000-000088750000}"/>
    <cellStyle name="Sortie 2 11 3 5 2" xfId="35467" xr:uid="{00000000-0005-0000-0000-000089750000}"/>
    <cellStyle name="Sortie 2 11 3 6" xfId="35463" xr:uid="{00000000-0005-0000-0000-00008A750000}"/>
    <cellStyle name="Sortie 2 11 4" xfId="15145" xr:uid="{00000000-0005-0000-0000-00008B750000}"/>
    <cellStyle name="Sortie 2 11 4 2" xfId="35468" xr:uid="{00000000-0005-0000-0000-00008C750000}"/>
    <cellStyle name="Sortie 2 11 5" xfId="15146" xr:uid="{00000000-0005-0000-0000-00008D750000}"/>
    <cellStyle name="Sortie 2 11 5 2" xfId="35469" xr:uid="{00000000-0005-0000-0000-00008E750000}"/>
    <cellStyle name="Sortie 2 11 6" xfId="15147" xr:uid="{00000000-0005-0000-0000-00008F750000}"/>
    <cellStyle name="Sortie 2 11 6 2" xfId="35470" xr:uid="{00000000-0005-0000-0000-000090750000}"/>
    <cellStyle name="Sortie 2 11 7" xfId="15148" xr:uid="{00000000-0005-0000-0000-000091750000}"/>
    <cellStyle name="Sortie 2 11 7 2" xfId="35471" xr:uid="{00000000-0005-0000-0000-000092750000}"/>
    <cellStyle name="Sortie 2 11 8" xfId="15149" xr:uid="{00000000-0005-0000-0000-000093750000}"/>
    <cellStyle name="Sortie 2 11 8 2" xfId="35472" xr:uid="{00000000-0005-0000-0000-000094750000}"/>
    <cellStyle name="Sortie 2 11 9" xfId="15150" xr:uid="{00000000-0005-0000-0000-000095750000}"/>
    <cellStyle name="Sortie 2 11 9 2" xfId="35473" xr:uid="{00000000-0005-0000-0000-000096750000}"/>
    <cellStyle name="Sortie 2 12" xfId="15151" xr:uid="{00000000-0005-0000-0000-000097750000}"/>
    <cellStyle name="Sortie 2 12 10" xfId="15152" xr:uid="{00000000-0005-0000-0000-000098750000}"/>
    <cellStyle name="Sortie 2 12 10 2" xfId="35475" xr:uid="{00000000-0005-0000-0000-000099750000}"/>
    <cellStyle name="Sortie 2 12 11" xfId="35474" xr:uid="{00000000-0005-0000-0000-00009A750000}"/>
    <cellStyle name="Sortie 2 12 2" xfId="15153" xr:uid="{00000000-0005-0000-0000-00009B750000}"/>
    <cellStyle name="Sortie 2 12 2 2" xfId="15154" xr:uid="{00000000-0005-0000-0000-00009C750000}"/>
    <cellStyle name="Sortie 2 12 2 2 2" xfId="35477" xr:uid="{00000000-0005-0000-0000-00009D750000}"/>
    <cellStyle name="Sortie 2 12 2 3" xfId="15155" xr:uid="{00000000-0005-0000-0000-00009E750000}"/>
    <cellStyle name="Sortie 2 12 2 3 2" xfId="35478" xr:uid="{00000000-0005-0000-0000-00009F750000}"/>
    <cellStyle name="Sortie 2 12 2 4" xfId="15156" xr:uid="{00000000-0005-0000-0000-0000A0750000}"/>
    <cellStyle name="Sortie 2 12 2 4 2" xfId="35479" xr:uid="{00000000-0005-0000-0000-0000A1750000}"/>
    <cellStyle name="Sortie 2 12 2 5" xfId="15157" xr:uid="{00000000-0005-0000-0000-0000A2750000}"/>
    <cellStyle name="Sortie 2 12 2 5 2" xfId="35480" xr:uid="{00000000-0005-0000-0000-0000A3750000}"/>
    <cellStyle name="Sortie 2 12 2 6" xfId="15158" xr:uid="{00000000-0005-0000-0000-0000A4750000}"/>
    <cellStyle name="Sortie 2 12 2 6 2" xfId="35481" xr:uid="{00000000-0005-0000-0000-0000A5750000}"/>
    <cellStyle name="Sortie 2 12 2 7" xfId="35476" xr:uid="{00000000-0005-0000-0000-0000A6750000}"/>
    <cellStyle name="Sortie 2 12 3" xfId="15159" xr:uid="{00000000-0005-0000-0000-0000A7750000}"/>
    <cellStyle name="Sortie 2 12 3 2" xfId="15160" xr:uid="{00000000-0005-0000-0000-0000A8750000}"/>
    <cellStyle name="Sortie 2 12 3 2 2" xfId="35483" xr:uid="{00000000-0005-0000-0000-0000A9750000}"/>
    <cellStyle name="Sortie 2 12 3 3" xfId="15161" xr:uid="{00000000-0005-0000-0000-0000AA750000}"/>
    <cellStyle name="Sortie 2 12 3 3 2" xfId="35484" xr:uid="{00000000-0005-0000-0000-0000AB750000}"/>
    <cellStyle name="Sortie 2 12 3 4" xfId="15162" xr:uid="{00000000-0005-0000-0000-0000AC750000}"/>
    <cellStyle name="Sortie 2 12 3 4 2" xfId="35485" xr:uid="{00000000-0005-0000-0000-0000AD750000}"/>
    <cellStyle name="Sortie 2 12 3 5" xfId="15163" xr:uid="{00000000-0005-0000-0000-0000AE750000}"/>
    <cellStyle name="Sortie 2 12 3 5 2" xfId="35486" xr:uid="{00000000-0005-0000-0000-0000AF750000}"/>
    <cellStyle name="Sortie 2 12 3 6" xfId="35482" xr:uid="{00000000-0005-0000-0000-0000B0750000}"/>
    <cellStyle name="Sortie 2 12 4" xfId="15164" xr:uid="{00000000-0005-0000-0000-0000B1750000}"/>
    <cellStyle name="Sortie 2 12 4 2" xfId="35487" xr:uid="{00000000-0005-0000-0000-0000B2750000}"/>
    <cellStyle name="Sortie 2 12 5" xfId="15165" xr:uid="{00000000-0005-0000-0000-0000B3750000}"/>
    <cellStyle name="Sortie 2 12 5 2" xfId="35488" xr:uid="{00000000-0005-0000-0000-0000B4750000}"/>
    <cellStyle name="Sortie 2 12 6" xfId="15166" xr:uid="{00000000-0005-0000-0000-0000B5750000}"/>
    <cellStyle name="Sortie 2 12 6 2" xfId="35489" xr:uid="{00000000-0005-0000-0000-0000B6750000}"/>
    <cellStyle name="Sortie 2 12 7" xfId="15167" xr:uid="{00000000-0005-0000-0000-0000B7750000}"/>
    <cellStyle name="Sortie 2 12 7 2" xfId="35490" xr:uid="{00000000-0005-0000-0000-0000B8750000}"/>
    <cellStyle name="Sortie 2 12 8" xfId="15168" xr:uid="{00000000-0005-0000-0000-0000B9750000}"/>
    <cellStyle name="Sortie 2 12 8 2" xfId="35491" xr:uid="{00000000-0005-0000-0000-0000BA750000}"/>
    <cellStyle name="Sortie 2 12 9" xfId="15169" xr:uid="{00000000-0005-0000-0000-0000BB750000}"/>
    <cellStyle name="Sortie 2 12 9 2" xfId="35492" xr:uid="{00000000-0005-0000-0000-0000BC750000}"/>
    <cellStyle name="Sortie 2 13" xfId="15170" xr:uid="{00000000-0005-0000-0000-0000BD750000}"/>
    <cellStyle name="Sortie 2 13 10" xfId="15171" xr:uid="{00000000-0005-0000-0000-0000BE750000}"/>
    <cellStyle name="Sortie 2 13 10 2" xfId="35494" xr:uid="{00000000-0005-0000-0000-0000BF750000}"/>
    <cellStyle name="Sortie 2 13 11" xfId="35493" xr:uid="{00000000-0005-0000-0000-0000C0750000}"/>
    <cellStyle name="Sortie 2 13 2" xfId="15172" xr:uid="{00000000-0005-0000-0000-0000C1750000}"/>
    <cellStyle name="Sortie 2 13 2 2" xfId="15173" xr:uid="{00000000-0005-0000-0000-0000C2750000}"/>
    <cellStyle name="Sortie 2 13 2 2 2" xfId="35496" xr:uid="{00000000-0005-0000-0000-0000C3750000}"/>
    <cellStyle name="Sortie 2 13 2 3" xfId="15174" xr:uid="{00000000-0005-0000-0000-0000C4750000}"/>
    <cellStyle name="Sortie 2 13 2 3 2" xfId="35497" xr:uid="{00000000-0005-0000-0000-0000C5750000}"/>
    <cellStyle name="Sortie 2 13 2 4" xfId="15175" xr:uid="{00000000-0005-0000-0000-0000C6750000}"/>
    <cellStyle name="Sortie 2 13 2 4 2" xfId="35498" xr:uid="{00000000-0005-0000-0000-0000C7750000}"/>
    <cellStyle name="Sortie 2 13 2 5" xfId="15176" xr:uid="{00000000-0005-0000-0000-0000C8750000}"/>
    <cellStyle name="Sortie 2 13 2 5 2" xfId="35499" xr:uid="{00000000-0005-0000-0000-0000C9750000}"/>
    <cellStyle name="Sortie 2 13 2 6" xfId="15177" xr:uid="{00000000-0005-0000-0000-0000CA750000}"/>
    <cellStyle name="Sortie 2 13 2 6 2" xfId="35500" xr:uid="{00000000-0005-0000-0000-0000CB750000}"/>
    <cellStyle name="Sortie 2 13 2 7" xfId="35495" xr:uid="{00000000-0005-0000-0000-0000CC750000}"/>
    <cellStyle name="Sortie 2 13 3" xfId="15178" xr:uid="{00000000-0005-0000-0000-0000CD750000}"/>
    <cellStyle name="Sortie 2 13 3 2" xfId="15179" xr:uid="{00000000-0005-0000-0000-0000CE750000}"/>
    <cellStyle name="Sortie 2 13 3 2 2" xfId="35502" xr:uid="{00000000-0005-0000-0000-0000CF750000}"/>
    <cellStyle name="Sortie 2 13 3 3" xfId="15180" xr:uid="{00000000-0005-0000-0000-0000D0750000}"/>
    <cellStyle name="Sortie 2 13 3 3 2" xfId="35503" xr:uid="{00000000-0005-0000-0000-0000D1750000}"/>
    <cellStyle name="Sortie 2 13 3 4" xfId="15181" xr:uid="{00000000-0005-0000-0000-0000D2750000}"/>
    <cellStyle name="Sortie 2 13 3 4 2" xfId="35504" xr:uid="{00000000-0005-0000-0000-0000D3750000}"/>
    <cellStyle name="Sortie 2 13 3 5" xfId="15182" xr:uid="{00000000-0005-0000-0000-0000D4750000}"/>
    <cellStyle name="Sortie 2 13 3 5 2" xfId="35505" xr:uid="{00000000-0005-0000-0000-0000D5750000}"/>
    <cellStyle name="Sortie 2 13 3 6" xfId="35501" xr:uid="{00000000-0005-0000-0000-0000D6750000}"/>
    <cellStyle name="Sortie 2 13 4" xfId="15183" xr:uid="{00000000-0005-0000-0000-0000D7750000}"/>
    <cellStyle name="Sortie 2 13 4 2" xfId="35506" xr:uid="{00000000-0005-0000-0000-0000D8750000}"/>
    <cellStyle name="Sortie 2 13 5" xfId="15184" xr:uid="{00000000-0005-0000-0000-0000D9750000}"/>
    <cellStyle name="Sortie 2 13 5 2" xfId="35507" xr:uid="{00000000-0005-0000-0000-0000DA750000}"/>
    <cellStyle name="Sortie 2 13 6" xfId="15185" xr:uid="{00000000-0005-0000-0000-0000DB750000}"/>
    <cellStyle name="Sortie 2 13 6 2" xfId="35508" xr:uid="{00000000-0005-0000-0000-0000DC750000}"/>
    <cellStyle name="Sortie 2 13 7" xfId="15186" xr:uid="{00000000-0005-0000-0000-0000DD750000}"/>
    <cellStyle name="Sortie 2 13 7 2" xfId="35509" xr:uid="{00000000-0005-0000-0000-0000DE750000}"/>
    <cellStyle name="Sortie 2 13 8" xfId="15187" xr:uid="{00000000-0005-0000-0000-0000DF750000}"/>
    <cellStyle name="Sortie 2 13 8 2" xfId="35510" xr:uid="{00000000-0005-0000-0000-0000E0750000}"/>
    <cellStyle name="Sortie 2 13 9" xfId="15188" xr:uid="{00000000-0005-0000-0000-0000E1750000}"/>
    <cellStyle name="Sortie 2 13 9 2" xfId="35511" xr:uid="{00000000-0005-0000-0000-0000E2750000}"/>
    <cellStyle name="Sortie 2 14" xfId="15189" xr:uid="{00000000-0005-0000-0000-0000E3750000}"/>
    <cellStyle name="Sortie 2 14 10" xfId="15190" xr:uid="{00000000-0005-0000-0000-0000E4750000}"/>
    <cellStyle name="Sortie 2 14 10 2" xfId="35513" xr:uid="{00000000-0005-0000-0000-0000E5750000}"/>
    <cellStyle name="Sortie 2 14 11" xfId="35512" xr:uid="{00000000-0005-0000-0000-0000E6750000}"/>
    <cellStyle name="Sortie 2 14 2" xfId="15191" xr:uid="{00000000-0005-0000-0000-0000E7750000}"/>
    <cellStyle name="Sortie 2 14 2 2" xfId="15192" xr:uid="{00000000-0005-0000-0000-0000E8750000}"/>
    <cellStyle name="Sortie 2 14 2 2 2" xfId="35515" xr:uid="{00000000-0005-0000-0000-0000E9750000}"/>
    <cellStyle name="Sortie 2 14 2 3" xfId="15193" xr:uid="{00000000-0005-0000-0000-0000EA750000}"/>
    <cellStyle name="Sortie 2 14 2 3 2" xfId="35516" xr:uid="{00000000-0005-0000-0000-0000EB750000}"/>
    <cellStyle name="Sortie 2 14 2 4" xfId="15194" xr:uid="{00000000-0005-0000-0000-0000EC750000}"/>
    <cellStyle name="Sortie 2 14 2 4 2" xfId="35517" xr:uid="{00000000-0005-0000-0000-0000ED750000}"/>
    <cellStyle name="Sortie 2 14 2 5" xfId="15195" xr:uid="{00000000-0005-0000-0000-0000EE750000}"/>
    <cellStyle name="Sortie 2 14 2 5 2" xfId="35518" xr:uid="{00000000-0005-0000-0000-0000EF750000}"/>
    <cellStyle name="Sortie 2 14 2 6" xfId="15196" xr:uid="{00000000-0005-0000-0000-0000F0750000}"/>
    <cellStyle name="Sortie 2 14 2 6 2" xfId="35519" xr:uid="{00000000-0005-0000-0000-0000F1750000}"/>
    <cellStyle name="Sortie 2 14 2 7" xfId="35514" xr:uid="{00000000-0005-0000-0000-0000F2750000}"/>
    <cellStyle name="Sortie 2 14 3" xfId="15197" xr:uid="{00000000-0005-0000-0000-0000F3750000}"/>
    <cellStyle name="Sortie 2 14 3 2" xfId="15198" xr:uid="{00000000-0005-0000-0000-0000F4750000}"/>
    <cellStyle name="Sortie 2 14 3 2 2" xfId="35521" xr:uid="{00000000-0005-0000-0000-0000F5750000}"/>
    <cellStyle name="Sortie 2 14 3 3" xfId="15199" xr:uid="{00000000-0005-0000-0000-0000F6750000}"/>
    <cellStyle name="Sortie 2 14 3 3 2" xfId="35522" xr:uid="{00000000-0005-0000-0000-0000F7750000}"/>
    <cellStyle name="Sortie 2 14 3 4" xfId="15200" xr:uid="{00000000-0005-0000-0000-0000F8750000}"/>
    <cellStyle name="Sortie 2 14 3 4 2" xfId="35523" xr:uid="{00000000-0005-0000-0000-0000F9750000}"/>
    <cellStyle name="Sortie 2 14 3 5" xfId="15201" xr:uid="{00000000-0005-0000-0000-0000FA750000}"/>
    <cellStyle name="Sortie 2 14 3 5 2" xfId="35524" xr:uid="{00000000-0005-0000-0000-0000FB750000}"/>
    <cellStyle name="Sortie 2 14 3 6" xfId="35520" xr:uid="{00000000-0005-0000-0000-0000FC750000}"/>
    <cellStyle name="Sortie 2 14 4" xfId="15202" xr:uid="{00000000-0005-0000-0000-0000FD750000}"/>
    <cellStyle name="Sortie 2 14 4 2" xfId="35525" xr:uid="{00000000-0005-0000-0000-0000FE750000}"/>
    <cellStyle name="Sortie 2 14 5" xfId="15203" xr:uid="{00000000-0005-0000-0000-0000FF750000}"/>
    <cellStyle name="Sortie 2 14 5 2" xfId="35526" xr:uid="{00000000-0005-0000-0000-000000760000}"/>
    <cellStyle name="Sortie 2 14 6" xfId="15204" xr:uid="{00000000-0005-0000-0000-000001760000}"/>
    <cellStyle name="Sortie 2 14 6 2" xfId="35527" xr:uid="{00000000-0005-0000-0000-000002760000}"/>
    <cellStyle name="Sortie 2 14 7" xfId="15205" xr:uid="{00000000-0005-0000-0000-000003760000}"/>
    <cellStyle name="Sortie 2 14 7 2" xfId="35528" xr:uid="{00000000-0005-0000-0000-000004760000}"/>
    <cellStyle name="Sortie 2 14 8" xfId="15206" xr:uid="{00000000-0005-0000-0000-000005760000}"/>
    <cellStyle name="Sortie 2 14 8 2" xfId="35529" xr:uid="{00000000-0005-0000-0000-000006760000}"/>
    <cellStyle name="Sortie 2 14 9" xfId="15207" xr:uid="{00000000-0005-0000-0000-000007760000}"/>
    <cellStyle name="Sortie 2 14 9 2" xfId="35530" xr:uid="{00000000-0005-0000-0000-000008760000}"/>
    <cellStyle name="Sortie 2 15" xfId="15208" xr:uid="{00000000-0005-0000-0000-000009760000}"/>
    <cellStyle name="Sortie 2 15 10" xfId="15209" xr:uid="{00000000-0005-0000-0000-00000A760000}"/>
    <cellStyle name="Sortie 2 15 10 2" xfId="35532" xr:uid="{00000000-0005-0000-0000-00000B760000}"/>
    <cellStyle name="Sortie 2 15 11" xfId="35531" xr:uid="{00000000-0005-0000-0000-00000C760000}"/>
    <cellStyle name="Sortie 2 15 2" xfId="15210" xr:uid="{00000000-0005-0000-0000-00000D760000}"/>
    <cellStyle name="Sortie 2 15 2 2" xfId="15211" xr:uid="{00000000-0005-0000-0000-00000E760000}"/>
    <cellStyle name="Sortie 2 15 2 2 2" xfId="35534" xr:uid="{00000000-0005-0000-0000-00000F760000}"/>
    <cellStyle name="Sortie 2 15 2 3" xfId="15212" xr:uid="{00000000-0005-0000-0000-000010760000}"/>
    <cellStyle name="Sortie 2 15 2 3 2" xfId="35535" xr:uid="{00000000-0005-0000-0000-000011760000}"/>
    <cellStyle name="Sortie 2 15 2 4" xfId="15213" xr:uid="{00000000-0005-0000-0000-000012760000}"/>
    <cellStyle name="Sortie 2 15 2 4 2" xfId="35536" xr:uid="{00000000-0005-0000-0000-000013760000}"/>
    <cellStyle name="Sortie 2 15 2 5" xfId="15214" xr:uid="{00000000-0005-0000-0000-000014760000}"/>
    <cellStyle name="Sortie 2 15 2 5 2" xfId="35537" xr:uid="{00000000-0005-0000-0000-000015760000}"/>
    <cellStyle name="Sortie 2 15 2 6" xfId="15215" xr:uid="{00000000-0005-0000-0000-000016760000}"/>
    <cellStyle name="Sortie 2 15 2 6 2" xfId="35538" xr:uid="{00000000-0005-0000-0000-000017760000}"/>
    <cellStyle name="Sortie 2 15 2 7" xfId="35533" xr:uid="{00000000-0005-0000-0000-000018760000}"/>
    <cellStyle name="Sortie 2 15 3" xfId="15216" xr:uid="{00000000-0005-0000-0000-000019760000}"/>
    <cellStyle name="Sortie 2 15 3 2" xfId="15217" xr:uid="{00000000-0005-0000-0000-00001A760000}"/>
    <cellStyle name="Sortie 2 15 3 2 2" xfId="35540" xr:uid="{00000000-0005-0000-0000-00001B760000}"/>
    <cellStyle name="Sortie 2 15 3 3" xfId="15218" xr:uid="{00000000-0005-0000-0000-00001C760000}"/>
    <cellStyle name="Sortie 2 15 3 3 2" xfId="35541" xr:uid="{00000000-0005-0000-0000-00001D760000}"/>
    <cellStyle name="Sortie 2 15 3 4" xfId="15219" xr:uid="{00000000-0005-0000-0000-00001E760000}"/>
    <cellStyle name="Sortie 2 15 3 4 2" xfId="35542" xr:uid="{00000000-0005-0000-0000-00001F760000}"/>
    <cellStyle name="Sortie 2 15 3 5" xfId="15220" xr:uid="{00000000-0005-0000-0000-000020760000}"/>
    <cellStyle name="Sortie 2 15 3 5 2" xfId="35543" xr:uid="{00000000-0005-0000-0000-000021760000}"/>
    <cellStyle name="Sortie 2 15 3 6" xfId="35539" xr:uid="{00000000-0005-0000-0000-000022760000}"/>
    <cellStyle name="Sortie 2 15 4" xfId="15221" xr:uid="{00000000-0005-0000-0000-000023760000}"/>
    <cellStyle name="Sortie 2 15 4 2" xfId="35544" xr:uid="{00000000-0005-0000-0000-000024760000}"/>
    <cellStyle name="Sortie 2 15 5" xfId="15222" xr:uid="{00000000-0005-0000-0000-000025760000}"/>
    <cellStyle name="Sortie 2 15 5 2" xfId="35545" xr:uid="{00000000-0005-0000-0000-000026760000}"/>
    <cellStyle name="Sortie 2 15 6" xfId="15223" xr:uid="{00000000-0005-0000-0000-000027760000}"/>
    <cellStyle name="Sortie 2 15 6 2" xfId="35546" xr:uid="{00000000-0005-0000-0000-000028760000}"/>
    <cellStyle name="Sortie 2 15 7" xfId="15224" xr:uid="{00000000-0005-0000-0000-000029760000}"/>
    <cellStyle name="Sortie 2 15 7 2" xfId="35547" xr:uid="{00000000-0005-0000-0000-00002A760000}"/>
    <cellStyle name="Sortie 2 15 8" xfId="15225" xr:uid="{00000000-0005-0000-0000-00002B760000}"/>
    <cellStyle name="Sortie 2 15 8 2" xfId="35548" xr:uid="{00000000-0005-0000-0000-00002C760000}"/>
    <cellStyle name="Sortie 2 15 9" xfId="15226" xr:uid="{00000000-0005-0000-0000-00002D760000}"/>
    <cellStyle name="Sortie 2 15 9 2" xfId="35549" xr:uid="{00000000-0005-0000-0000-00002E760000}"/>
    <cellStyle name="Sortie 2 16" xfId="15227" xr:uid="{00000000-0005-0000-0000-00002F760000}"/>
    <cellStyle name="Sortie 2 16 10" xfId="15228" xr:uid="{00000000-0005-0000-0000-000030760000}"/>
    <cellStyle name="Sortie 2 16 10 2" xfId="35551" xr:uid="{00000000-0005-0000-0000-000031760000}"/>
    <cellStyle name="Sortie 2 16 11" xfId="35550" xr:uid="{00000000-0005-0000-0000-000032760000}"/>
    <cellStyle name="Sortie 2 16 2" xfId="15229" xr:uid="{00000000-0005-0000-0000-000033760000}"/>
    <cellStyle name="Sortie 2 16 2 2" xfId="15230" xr:uid="{00000000-0005-0000-0000-000034760000}"/>
    <cellStyle name="Sortie 2 16 2 2 2" xfId="35553" xr:uid="{00000000-0005-0000-0000-000035760000}"/>
    <cellStyle name="Sortie 2 16 2 3" xfId="15231" xr:uid="{00000000-0005-0000-0000-000036760000}"/>
    <cellStyle name="Sortie 2 16 2 3 2" xfId="35554" xr:uid="{00000000-0005-0000-0000-000037760000}"/>
    <cellStyle name="Sortie 2 16 2 4" xfId="15232" xr:uid="{00000000-0005-0000-0000-000038760000}"/>
    <cellStyle name="Sortie 2 16 2 4 2" xfId="35555" xr:uid="{00000000-0005-0000-0000-000039760000}"/>
    <cellStyle name="Sortie 2 16 2 5" xfId="15233" xr:uid="{00000000-0005-0000-0000-00003A760000}"/>
    <cellStyle name="Sortie 2 16 2 5 2" xfId="35556" xr:uid="{00000000-0005-0000-0000-00003B760000}"/>
    <cellStyle name="Sortie 2 16 2 6" xfId="15234" xr:uid="{00000000-0005-0000-0000-00003C760000}"/>
    <cellStyle name="Sortie 2 16 2 6 2" xfId="35557" xr:uid="{00000000-0005-0000-0000-00003D760000}"/>
    <cellStyle name="Sortie 2 16 2 7" xfId="35552" xr:uid="{00000000-0005-0000-0000-00003E760000}"/>
    <cellStyle name="Sortie 2 16 3" xfId="15235" xr:uid="{00000000-0005-0000-0000-00003F760000}"/>
    <cellStyle name="Sortie 2 16 3 2" xfId="15236" xr:uid="{00000000-0005-0000-0000-000040760000}"/>
    <cellStyle name="Sortie 2 16 3 2 2" xfId="35559" xr:uid="{00000000-0005-0000-0000-000041760000}"/>
    <cellStyle name="Sortie 2 16 3 3" xfId="15237" xr:uid="{00000000-0005-0000-0000-000042760000}"/>
    <cellStyle name="Sortie 2 16 3 3 2" xfId="35560" xr:uid="{00000000-0005-0000-0000-000043760000}"/>
    <cellStyle name="Sortie 2 16 3 4" xfId="15238" xr:uid="{00000000-0005-0000-0000-000044760000}"/>
    <cellStyle name="Sortie 2 16 3 4 2" xfId="35561" xr:uid="{00000000-0005-0000-0000-000045760000}"/>
    <cellStyle name="Sortie 2 16 3 5" xfId="15239" xr:uid="{00000000-0005-0000-0000-000046760000}"/>
    <cellStyle name="Sortie 2 16 3 5 2" xfId="35562" xr:uid="{00000000-0005-0000-0000-000047760000}"/>
    <cellStyle name="Sortie 2 16 3 6" xfId="35558" xr:uid="{00000000-0005-0000-0000-000048760000}"/>
    <cellStyle name="Sortie 2 16 4" xfId="15240" xr:uid="{00000000-0005-0000-0000-000049760000}"/>
    <cellStyle name="Sortie 2 16 4 2" xfId="35563" xr:uid="{00000000-0005-0000-0000-00004A760000}"/>
    <cellStyle name="Sortie 2 16 5" xfId="15241" xr:uid="{00000000-0005-0000-0000-00004B760000}"/>
    <cellStyle name="Sortie 2 16 5 2" xfId="35564" xr:uid="{00000000-0005-0000-0000-00004C760000}"/>
    <cellStyle name="Sortie 2 16 6" xfId="15242" xr:uid="{00000000-0005-0000-0000-00004D760000}"/>
    <cellStyle name="Sortie 2 16 6 2" xfId="35565" xr:uid="{00000000-0005-0000-0000-00004E760000}"/>
    <cellStyle name="Sortie 2 16 7" xfId="15243" xr:uid="{00000000-0005-0000-0000-00004F760000}"/>
    <cellStyle name="Sortie 2 16 7 2" xfId="35566" xr:uid="{00000000-0005-0000-0000-000050760000}"/>
    <cellStyle name="Sortie 2 16 8" xfId="15244" xr:uid="{00000000-0005-0000-0000-000051760000}"/>
    <cellStyle name="Sortie 2 16 8 2" xfId="35567" xr:uid="{00000000-0005-0000-0000-000052760000}"/>
    <cellStyle name="Sortie 2 16 9" xfId="15245" xr:uid="{00000000-0005-0000-0000-000053760000}"/>
    <cellStyle name="Sortie 2 16 9 2" xfId="35568" xr:uid="{00000000-0005-0000-0000-000054760000}"/>
    <cellStyle name="Sortie 2 17" xfId="15246" xr:uid="{00000000-0005-0000-0000-000055760000}"/>
    <cellStyle name="Sortie 2 17 2" xfId="15247" xr:uid="{00000000-0005-0000-0000-000056760000}"/>
    <cellStyle name="Sortie 2 17 2 2" xfId="35570" xr:uid="{00000000-0005-0000-0000-000057760000}"/>
    <cellStyle name="Sortie 2 17 3" xfId="15248" xr:uid="{00000000-0005-0000-0000-000058760000}"/>
    <cellStyle name="Sortie 2 17 3 2" xfId="35571" xr:uid="{00000000-0005-0000-0000-000059760000}"/>
    <cellStyle name="Sortie 2 17 4" xfId="15249" xr:uid="{00000000-0005-0000-0000-00005A760000}"/>
    <cellStyle name="Sortie 2 17 4 2" xfId="35572" xr:uid="{00000000-0005-0000-0000-00005B760000}"/>
    <cellStyle name="Sortie 2 17 5" xfId="15250" xr:uid="{00000000-0005-0000-0000-00005C760000}"/>
    <cellStyle name="Sortie 2 17 5 2" xfId="35573" xr:uid="{00000000-0005-0000-0000-00005D760000}"/>
    <cellStyle name="Sortie 2 17 6" xfId="15251" xr:uid="{00000000-0005-0000-0000-00005E760000}"/>
    <cellStyle name="Sortie 2 17 6 2" xfId="35574" xr:uid="{00000000-0005-0000-0000-00005F760000}"/>
    <cellStyle name="Sortie 2 17 7" xfId="15252" xr:uid="{00000000-0005-0000-0000-000060760000}"/>
    <cellStyle name="Sortie 2 17 7 2" xfId="35575" xr:uid="{00000000-0005-0000-0000-000061760000}"/>
    <cellStyle name="Sortie 2 17 8" xfId="35569" xr:uid="{00000000-0005-0000-0000-000062760000}"/>
    <cellStyle name="Sortie 2 18" xfId="15253" xr:uid="{00000000-0005-0000-0000-000063760000}"/>
    <cellStyle name="Sortie 2 18 2" xfId="15254" xr:uid="{00000000-0005-0000-0000-000064760000}"/>
    <cellStyle name="Sortie 2 18 2 2" xfId="35577" xr:uid="{00000000-0005-0000-0000-000065760000}"/>
    <cellStyle name="Sortie 2 18 3" xfId="15255" xr:uid="{00000000-0005-0000-0000-000066760000}"/>
    <cellStyle name="Sortie 2 18 3 2" xfId="35578" xr:uid="{00000000-0005-0000-0000-000067760000}"/>
    <cellStyle name="Sortie 2 18 4" xfId="15256" xr:uid="{00000000-0005-0000-0000-000068760000}"/>
    <cellStyle name="Sortie 2 18 4 2" xfId="35579" xr:uid="{00000000-0005-0000-0000-000069760000}"/>
    <cellStyle name="Sortie 2 18 5" xfId="15257" xr:uid="{00000000-0005-0000-0000-00006A760000}"/>
    <cellStyle name="Sortie 2 18 5 2" xfId="35580" xr:uid="{00000000-0005-0000-0000-00006B760000}"/>
    <cellStyle name="Sortie 2 18 6" xfId="35576" xr:uid="{00000000-0005-0000-0000-00006C760000}"/>
    <cellStyle name="Sortie 2 19" xfId="15258" xr:uid="{00000000-0005-0000-0000-00006D760000}"/>
    <cellStyle name="Sortie 2 19 2" xfId="35581" xr:uid="{00000000-0005-0000-0000-00006E760000}"/>
    <cellStyle name="Sortie 2 2" xfId="15259" xr:uid="{00000000-0005-0000-0000-00006F760000}"/>
    <cellStyle name="Sortie 2 2 10" xfId="15260" xr:uid="{00000000-0005-0000-0000-000070760000}"/>
    <cellStyle name="Sortie 2 2 10 10" xfId="15261" xr:uid="{00000000-0005-0000-0000-000071760000}"/>
    <cellStyle name="Sortie 2 2 10 10 2" xfId="35583" xr:uid="{00000000-0005-0000-0000-000072760000}"/>
    <cellStyle name="Sortie 2 2 10 11" xfId="35582" xr:uid="{00000000-0005-0000-0000-000073760000}"/>
    <cellStyle name="Sortie 2 2 10 2" xfId="15262" xr:uid="{00000000-0005-0000-0000-000074760000}"/>
    <cellStyle name="Sortie 2 2 10 2 2" xfId="15263" xr:uid="{00000000-0005-0000-0000-000075760000}"/>
    <cellStyle name="Sortie 2 2 10 2 2 2" xfId="35585" xr:uid="{00000000-0005-0000-0000-000076760000}"/>
    <cellStyle name="Sortie 2 2 10 2 3" xfId="15264" xr:uid="{00000000-0005-0000-0000-000077760000}"/>
    <cellStyle name="Sortie 2 2 10 2 3 2" xfId="35586" xr:uid="{00000000-0005-0000-0000-000078760000}"/>
    <cellStyle name="Sortie 2 2 10 2 4" xfId="15265" xr:uid="{00000000-0005-0000-0000-000079760000}"/>
    <cellStyle name="Sortie 2 2 10 2 4 2" xfId="35587" xr:uid="{00000000-0005-0000-0000-00007A760000}"/>
    <cellStyle name="Sortie 2 2 10 2 5" xfId="15266" xr:uid="{00000000-0005-0000-0000-00007B760000}"/>
    <cellStyle name="Sortie 2 2 10 2 5 2" xfId="35588" xr:uid="{00000000-0005-0000-0000-00007C760000}"/>
    <cellStyle name="Sortie 2 2 10 2 6" xfId="15267" xr:uid="{00000000-0005-0000-0000-00007D760000}"/>
    <cellStyle name="Sortie 2 2 10 2 6 2" xfId="35589" xr:uid="{00000000-0005-0000-0000-00007E760000}"/>
    <cellStyle name="Sortie 2 2 10 2 7" xfId="35584" xr:uid="{00000000-0005-0000-0000-00007F760000}"/>
    <cellStyle name="Sortie 2 2 10 3" xfId="15268" xr:uid="{00000000-0005-0000-0000-000080760000}"/>
    <cellStyle name="Sortie 2 2 10 3 2" xfId="15269" xr:uid="{00000000-0005-0000-0000-000081760000}"/>
    <cellStyle name="Sortie 2 2 10 3 2 2" xfId="35591" xr:uid="{00000000-0005-0000-0000-000082760000}"/>
    <cellStyle name="Sortie 2 2 10 3 3" xfId="15270" xr:uid="{00000000-0005-0000-0000-000083760000}"/>
    <cellStyle name="Sortie 2 2 10 3 3 2" xfId="35592" xr:uid="{00000000-0005-0000-0000-000084760000}"/>
    <cellStyle name="Sortie 2 2 10 3 4" xfId="15271" xr:uid="{00000000-0005-0000-0000-000085760000}"/>
    <cellStyle name="Sortie 2 2 10 3 4 2" xfId="35593" xr:uid="{00000000-0005-0000-0000-000086760000}"/>
    <cellStyle name="Sortie 2 2 10 3 5" xfId="15272" xr:uid="{00000000-0005-0000-0000-000087760000}"/>
    <cellStyle name="Sortie 2 2 10 3 5 2" xfId="35594" xr:uid="{00000000-0005-0000-0000-000088760000}"/>
    <cellStyle name="Sortie 2 2 10 3 6" xfId="35590" xr:uid="{00000000-0005-0000-0000-000089760000}"/>
    <cellStyle name="Sortie 2 2 10 4" xfId="15273" xr:uid="{00000000-0005-0000-0000-00008A760000}"/>
    <cellStyle name="Sortie 2 2 10 4 2" xfId="35595" xr:uid="{00000000-0005-0000-0000-00008B760000}"/>
    <cellStyle name="Sortie 2 2 10 5" xfId="15274" xr:uid="{00000000-0005-0000-0000-00008C760000}"/>
    <cellStyle name="Sortie 2 2 10 5 2" xfId="35596" xr:uid="{00000000-0005-0000-0000-00008D760000}"/>
    <cellStyle name="Sortie 2 2 10 6" xfId="15275" xr:uid="{00000000-0005-0000-0000-00008E760000}"/>
    <cellStyle name="Sortie 2 2 10 6 2" xfId="35597" xr:uid="{00000000-0005-0000-0000-00008F760000}"/>
    <cellStyle name="Sortie 2 2 10 7" xfId="15276" xr:uid="{00000000-0005-0000-0000-000090760000}"/>
    <cellStyle name="Sortie 2 2 10 7 2" xfId="35598" xr:uid="{00000000-0005-0000-0000-000091760000}"/>
    <cellStyle name="Sortie 2 2 10 8" xfId="15277" xr:uid="{00000000-0005-0000-0000-000092760000}"/>
    <cellStyle name="Sortie 2 2 10 8 2" xfId="35599" xr:uid="{00000000-0005-0000-0000-000093760000}"/>
    <cellStyle name="Sortie 2 2 10 9" xfId="15278" xr:uid="{00000000-0005-0000-0000-000094760000}"/>
    <cellStyle name="Sortie 2 2 10 9 2" xfId="35600" xr:uid="{00000000-0005-0000-0000-000095760000}"/>
    <cellStyle name="Sortie 2 2 11" xfId="15279" xr:uid="{00000000-0005-0000-0000-000096760000}"/>
    <cellStyle name="Sortie 2 2 11 10" xfId="15280" xr:uid="{00000000-0005-0000-0000-000097760000}"/>
    <cellStyle name="Sortie 2 2 11 10 2" xfId="35602" xr:uid="{00000000-0005-0000-0000-000098760000}"/>
    <cellStyle name="Sortie 2 2 11 11" xfId="35601" xr:uid="{00000000-0005-0000-0000-000099760000}"/>
    <cellStyle name="Sortie 2 2 11 2" xfId="15281" xr:uid="{00000000-0005-0000-0000-00009A760000}"/>
    <cellStyle name="Sortie 2 2 11 2 2" xfId="15282" xr:uid="{00000000-0005-0000-0000-00009B760000}"/>
    <cellStyle name="Sortie 2 2 11 2 2 2" xfId="35604" xr:uid="{00000000-0005-0000-0000-00009C760000}"/>
    <cellStyle name="Sortie 2 2 11 2 3" xfId="15283" xr:uid="{00000000-0005-0000-0000-00009D760000}"/>
    <cellStyle name="Sortie 2 2 11 2 3 2" xfId="35605" xr:uid="{00000000-0005-0000-0000-00009E760000}"/>
    <cellStyle name="Sortie 2 2 11 2 4" xfId="15284" xr:uid="{00000000-0005-0000-0000-00009F760000}"/>
    <cellStyle name="Sortie 2 2 11 2 4 2" xfId="35606" xr:uid="{00000000-0005-0000-0000-0000A0760000}"/>
    <cellStyle name="Sortie 2 2 11 2 5" xfId="15285" xr:uid="{00000000-0005-0000-0000-0000A1760000}"/>
    <cellStyle name="Sortie 2 2 11 2 5 2" xfId="35607" xr:uid="{00000000-0005-0000-0000-0000A2760000}"/>
    <cellStyle name="Sortie 2 2 11 2 6" xfId="15286" xr:uid="{00000000-0005-0000-0000-0000A3760000}"/>
    <cellStyle name="Sortie 2 2 11 2 6 2" xfId="35608" xr:uid="{00000000-0005-0000-0000-0000A4760000}"/>
    <cellStyle name="Sortie 2 2 11 2 7" xfId="35603" xr:uid="{00000000-0005-0000-0000-0000A5760000}"/>
    <cellStyle name="Sortie 2 2 11 3" xfId="15287" xr:uid="{00000000-0005-0000-0000-0000A6760000}"/>
    <cellStyle name="Sortie 2 2 11 3 2" xfId="15288" xr:uid="{00000000-0005-0000-0000-0000A7760000}"/>
    <cellStyle name="Sortie 2 2 11 3 2 2" xfId="35610" xr:uid="{00000000-0005-0000-0000-0000A8760000}"/>
    <cellStyle name="Sortie 2 2 11 3 3" xfId="15289" xr:uid="{00000000-0005-0000-0000-0000A9760000}"/>
    <cellStyle name="Sortie 2 2 11 3 3 2" xfId="35611" xr:uid="{00000000-0005-0000-0000-0000AA760000}"/>
    <cellStyle name="Sortie 2 2 11 3 4" xfId="15290" xr:uid="{00000000-0005-0000-0000-0000AB760000}"/>
    <cellStyle name="Sortie 2 2 11 3 4 2" xfId="35612" xr:uid="{00000000-0005-0000-0000-0000AC760000}"/>
    <cellStyle name="Sortie 2 2 11 3 5" xfId="15291" xr:uid="{00000000-0005-0000-0000-0000AD760000}"/>
    <cellStyle name="Sortie 2 2 11 3 5 2" xfId="35613" xr:uid="{00000000-0005-0000-0000-0000AE760000}"/>
    <cellStyle name="Sortie 2 2 11 3 6" xfId="35609" xr:uid="{00000000-0005-0000-0000-0000AF760000}"/>
    <cellStyle name="Sortie 2 2 11 4" xfId="15292" xr:uid="{00000000-0005-0000-0000-0000B0760000}"/>
    <cellStyle name="Sortie 2 2 11 4 2" xfId="35614" xr:uid="{00000000-0005-0000-0000-0000B1760000}"/>
    <cellStyle name="Sortie 2 2 11 5" xfId="15293" xr:uid="{00000000-0005-0000-0000-0000B2760000}"/>
    <cellStyle name="Sortie 2 2 11 5 2" xfId="35615" xr:uid="{00000000-0005-0000-0000-0000B3760000}"/>
    <cellStyle name="Sortie 2 2 11 6" xfId="15294" xr:uid="{00000000-0005-0000-0000-0000B4760000}"/>
    <cellStyle name="Sortie 2 2 11 6 2" xfId="35616" xr:uid="{00000000-0005-0000-0000-0000B5760000}"/>
    <cellStyle name="Sortie 2 2 11 7" xfId="15295" xr:uid="{00000000-0005-0000-0000-0000B6760000}"/>
    <cellStyle name="Sortie 2 2 11 7 2" xfId="35617" xr:uid="{00000000-0005-0000-0000-0000B7760000}"/>
    <cellStyle name="Sortie 2 2 11 8" xfId="15296" xr:uid="{00000000-0005-0000-0000-0000B8760000}"/>
    <cellStyle name="Sortie 2 2 11 8 2" xfId="35618" xr:uid="{00000000-0005-0000-0000-0000B9760000}"/>
    <cellStyle name="Sortie 2 2 11 9" xfId="15297" xr:uid="{00000000-0005-0000-0000-0000BA760000}"/>
    <cellStyle name="Sortie 2 2 11 9 2" xfId="35619" xr:uid="{00000000-0005-0000-0000-0000BB760000}"/>
    <cellStyle name="Sortie 2 2 12" xfId="15298" xr:uid="{00000000-0005-0000-0000-0000BC760000}"/>
    <cellStyle name="Sortie 2 2 12 10" xfId="15299" xr:uid="{00000000-0005-0000-0000-0000BD760000}"/>
    <cellStyle name="Sortie 2 2 12 10 2" xfId="35621" xr:uid="{00000000-0005-0000-0000-0000BE760000}"/>
    <cellStyle name="Sortie 2 2 12 11" xfId="35620" xr:uid="{00000000-0005-0000-0000-0000BF760000}"/>
    <cellStyle name="Sortie 2 2 12 2" xfId="15300" xr:uid="{00000000-0005-0000-0000-0000C0760000}"/>
    <cellStyle name="Sortie 2 2 12 2 2" xfId="15301" xr:uid="{00000000-0005-0000-0000-0000C1760000}"/>
    <cellStyle name="Sortie 2 2 12 2 2 2" xfId="35623" xr:uid="{00000000-0005-0000-0000-0000C2760000}"/>
    <cellStyle name="Sortie 2 2 12 2 3" xfId="15302" xr:uid="{00000000-0005-0000-0000-0000C3760000}"/>
    <cellStyle name="Sortie 2 2 12 2 3 2" xfId="35624" xr:uid="{00000000-0005-0000-0000-0000C4760000}"/>
    <cellStyle name="Sortie 2 2 12 2 4" xfId="15303" xr:uid="{00000000-0005-0000-0000-0000C5760000}"/>
    <cellStyle name="Sortie 2 2 12 2 4 2" xfId="35625" xr:uid="{00000000-0005-0000-0000-0000C6760000}"/>
    <cellStyle name="Sortie 2 2 12 2 5" xfId="15304" xr:uid="{00000000-0005-0000-0000-0000C7760000}"/>
    <cellStyle name="Sortie 2 2 12 2 5 2" xfId="35626" xr:uid="{00000000-0005-0000-0000-0000C8760000}"/>
    <cellStyle name="Sortie 2 2 12 2 6" xfId="15305" xr:uid="{00000000-0005-0000-0000-0000C9760000}"/>
    <cellStyle name="Sortie 2 2 12 2 6 2" xfId="35627" xr:uid="{00000000-0005-0000-0000-0000CA760000}"/>
    <cellStyle name="Sortie 2 2 12 2 7" xfId="35622" xr:uid="{00000000-0005-0000-0000-0000CB760000}"/>
    <cellStyle name="Sortie 2 2 12 3" xfId="15306" xr:uid="{00000000-0005-0000-0000-0000CC760000}"/>
    <cellStyle name="Sortie 2 2 12 3 2" xfId="15307" xr:uid="{00000000-0005-0000-0000-0000CD760000}"/>
    <cellStyle name="Sortie 2 2 12 3 2 2" xfId="35629" xr:uid="{00000000-0005-0000-0000-0000CE760000}"/>
    <cellStyle name="Sortie 2 2 12 3 3" xfId="15308" xr:uid="{00000000-0005-0000-0000-0000CF760000}"/>
    <cellStyle name="Sortie 2 2 12 3 3 2" xfId="35630" xr:uid="{00000000-0005-0000-0000-0000D0760000}"/>
    <cellStyle name="Sortie 2 2 12 3 4" xfId="15309" xr:uid="{00000000-0005-0000-0000-0000D1760000}"/>
    <cellStyle name="Sortie 2 2 12 3 4 2" xfId="35631" xr:uid="{00000000-0005-0000-0000-0000D2760000}"/>
    <cellStyle name="Sortie 2 2 12 3 5" xfId="15310" xr:uid="{00000000-0005-0000-0000-0000D3760000}"/>
    <cellStyle name="Sortie 2 2 12 3 5 2" xfId="35632" xr:uid="{00000000-0005-0000-0000-0000D4760000}"/>
    <cellStyle name="Sortie 2 2 12 3 6" xfId="35628" xr:uid="{00000000-0005-0000-0000-0000D5760000}"/>
    <cellStyle name="Sortie 2 2 12 4" xfId="15311" xr:uid="{00000000-0005-0000-0000-0000D6760000}"/>
    <cellStyle name="Sortie 2 2 12 4 2" xfId="35633" xr:uid="{00000000-0005-0000-0000-0000D7760000}"/>
    <cellStyle name="Sortie 2 2 12 5" xfId="15312" xr:uid="{00000000-0005-0000-0000-0000D8760000}"/>
    <cellStyle name="Sortie 2 2 12 5 2" xfId="35634" xr:uid="{00000000-0005-0000-0000-0000D9760000}"/>
    <cellStyle name="Sortie 2 2 12 6" xfId="15313" xr:uid="{00000000-0005-0000-0000-0000DA760000}"/>
    <cellStyle name="Sortie 2 2 12 6 2" xfId="35635" xr:uid="{00000000-0005-0000-0000-0000DB760000}"/>
    <cellStyle name="Sortie 2 2 12 7" xfId="15314" xr:uid="{00000000-0005-0000-0000-0000DC760000}"/>
    <cellStyle name="Sortie 2 2 12 7 2" xfId="35636" xr:uid="{00000000-0005-0000-0000-0000DD760000}"/>
    <cellStyle name="Sortie 2 2 12 8" xfId="15315" xr:uid="{00000000-0005-0000-0000-0000DE760000}"/>
    <cellStyle name="Sortie 2 2 12 8 2" xfId="35637" xr:uid="{00000000-0005-0000-0000-0000DF760000}"/>
    <cellStyle name="Sortie 2 2 12 9" xfId="15316" xr:uid="{00000000-0005-0000-0000-0000E0760000}"/>
    <cellStyle name="Sortie 2 2 12 9 2" xfId="35638" xr:uid="{00000000-0005-0000-0000-0000E1760000}"/>
    <cellStyle name="Sortie 2 2 13" xfId="15317" xr:uid="{00000000-0005-0000-0000-0000E2760000}"/>
    <cellStyle name="Sortie 2 2 13 10" xfId="15318" xr:uid="{00000000-0005-0000-0000-0000E3760000}"/>
    <cellStyle name="Sortie 2 2 13 10 2" xfId="35640" xr:uid="{00000000-0005-0000-0000-0000E4760000}"/>
    <cellStyle name="Sortie 2 2 13 11" xfId="35639" xr:uid="{00000000-0005-0000-0000-0000E5760000}"/>
    <cellStyle name="Sortie 2 2 13 2" xfId="15319" xr:uid="{00000000-0005-0000-0000-0000E6760000}"/>
    <cellStyle name="Sortie 2 2 13 2 2" xfId="15320" xr:uid="{00000000-0005-0000-0000-0000E7760000}"/>
    <cellStyle name="Sortie 2 2 13 2 2 2" xfId="35642" xr:uid="{00000000-0005-0000-0000-0000E8760000}"/>
    <cellStyle name="Sortie 2 2 13 2 3" xfId="15321" xr:uid="{00000000-0005-0000-0000-0000E9760000}"/>
    <cellStyle name="Sortie 2 2 13 2 3 2" xfId="35643" xr:uid="{00000000-0005-0000-0000-0000EA760000}"/>
    <cellStyle name="Sortie 2 2 13 2 4" xfId="15322" xr:uid="{00000000-0005-0000-0000-0000EB760000}"/>
    <cellStyle name="Sortie 2 2 13 2 4 2" xfId="35644" xr:uid="{00000000-0005-0000-0000-0000EC760000}"/>
    <cellStyle name="Sortie 2 2 13 2 5" xfId="15323" xr:uid="{00000000-0005-0000-0000-0000ED760000}"/>
    <cellStyle name="Sortie 2 2 13 2 5 2" xfId="35645" xr:uid="{00000000-0005-0000-0000-0000EE760000}"/>
    <cellStyle name="Sortie 2 2 13 2 6" xfId="15324" xr:uid="{00000000-0005-0000-0000-0000EF760000}"/>
    <cellStyle name="Sortie 2 2 13 2 6 2" xfId="35646" xr:uid="{00000000-0005-0000-0000-0000F0760000}"/>
    <cellStyle name="Sortie 2 2 13 2 7" xfId="35641" xr:uid="{00000000-0005-0000-0000-0000F1760000}"/>
    <cellStyle name="Sortie 2 2 13 3" xfId="15325" xr:uid="{00000000-0005-0000-0000-0000F2760000}"/>
    <cellStyle name="Sortie 2 2 13 3 2" xfId="15326" xr:uid="{00000000-0005-0000-0000-0000F3760000}"/>
    <cellStyle name="Sortie 2 2 13 3 2 2" xfId="35648" xr:uid="{00000000-0005-0000-0000-0000F4760000}"/>
    <cellStyle name="Sortie 2 2 13 3 3" xfId="15327" xr:uid="{00000000-0005-0000-0000-0000F5760000}"/>
    <cellStyle name="Sortie 2 2 13 3 3 2" xfId="35649" xr:uid="{00000000-0005-0000-0000-0000F6760000}"/>
    <cellStyle name="Sortie 2 2 13 3 4" xfId="15328" xr:uid="{00000000-0005-0000-0000-0000F7760000}"/>
    <cellStyle name="Sortie 2 2 13 3 4 2" xfId="35650" xr:uid="{00000000-0005-0000-0000-0000F8760000}"/>
    <cellStyle name="Sortie 2 2 13 3 5" xfId="15329" xr:uid="{00000000-0005-0000-0000-0000F9760000}"/>
    <cellStyle name="Sortie 2 2 13 3 5 2" xfId="35651" xr:uid="{00000000-0005-0000-0000-0000FA760000}"/>
    <cellStyle name="Sortie 2 2 13 3 6" xfId="35647" xr:uid="{00000000-0005-0000-0000-0000FB760000}"/>
    <cellStyle name="Sortie 2 2 13 4" xfId="15330" xr:uid="{00000000-0005-0000-0000-0000FC760000}"/>
    <cellStyle name="Sortie 2 2 13 4 2" xfId="35652" xr:uid="{00000000-0005-0000-0000-0000FD760000}"/>
    <cellStyle name="Sortie 2 2 13 5" xfId="15331" xr:uid="{00000000-0005-0000-0000-0000FE760000}"/>
    <cellStyle name="Sortie 2 2 13 5 2" xfId="35653" xr:uid="{00000000-0005-0000-0000-0000FF760000}"/>
    <cellStyle name="Sortie 2 2 13 6" xfId="15332" xr:uid="{00000000-0005-0000-0000-000000770000}"/>
    <cellStyle name="Sortie 2 2 13 6 2" xfId="35654" xr:uid="{00000000-0005-0000-0000-000001770000}"/>
    <cellStyle name="Sortie 2 2 13 7" xfId="15333" xr:uid="{00000000-0005-0000-0000-000002770000}"/>
    <cellStyle name="Sortie 2 2 13 7 2" xfId="35655" xr:uid="{00000000-0005-0000-0000-000003770000}"/>
    <cellStyle name="Sortie 2 2 13 8" xfId="15334" xr:uid="{00000000-0005-0000-0000-000004770000}"/>
    <cellStyle name="Sortie 2 2 13 8 2" xfId="35656" xr:uid="{00000000-0005-0000-0000-000005770000}"/>
    <cellStyle name="Sortie 2 2 13 9" xfId="15335" xr:uid="{00000000-0005-0000-0000-000006770000}"/>
    <cellStyle name="Sortie 2 2 13 9 2" xfId="35657" xr:uid="{00000000-0005-0000-0000-000007770000}"/>
    <cellStyle name="Sortie 2 2 14" xfId="15336" xr:uid="{00000000-0005-0000-0000-000008770000}"/>
    <cellStyle name="Sortie 2 2 14 10" xfId="15337" xr:uid="{00000000-0005-0000-0000-000009770000}"/>
    <cellStyle name="Sortie 2 2 14 10 2" xfId="35659" xr:uid="{00000000-0005-0000-0000-00000A770000}"/>
    <cellStyle name="Sortie 2 2 14 11" xfId="35658" xr:uid="{00000000-0005-0000-0000-00000B770000}"/>
    <cellStyle name="Sortie 2 2 14 2" xfId="15338" xr:uid="{00000000-0005-0000-0000-00000C770000}"/>
    <cellStyle name="Sortie 2 2 14 2 2" xfId="15339" xr:uid="{00000000-0005-0000-0000-00000D770000}"/>
    <cellStyle name="Sortie 2 2 14 2 2 2" xfId="35661" xr:uid="{00000000-0005-0000-0000-00000E770000}"/>
    <cellStyle name="Sortie 2 2 14 2 3" xfId="15340" xr:uid="{00000000-0005-0000-0000-00000F770000}"/>
    <cellStyle name="Sortie 2 2 14 2 3 2" xfId="35662" xr:uid="{00000000-0005-0000-0000-000010770000}"/>
    <cellStyle name="Sortie 2 2 14 2 4" xfId="15341" xr:uid="{00000000-0005-0000-0000-000011770000}"/>
    <cellStyle name="Sortie 2 2 14 2 4 2" xfId="35663" xr:uid="{00000000-0005-0000-0000-000012770000}"/>
    <cellStyle name="Sortie 2 2 14 2 5" xfId="15342" xr:uid="{00000000-0005-0000-0000-000013770000}"/>
    <cellStyle name="Sortie 2 2 14 2 5 2" xfId="35664" xr:uid="{00000000-0005-0000-0000-000014770000}"/>
    <cellStyle name="Sortie 2 2 14 2 6" xfId="15343" xr:uid="{00000000-0005-0000-0000-000015770000}"/>
    <cellStyle name="Sortie 2 2 14 2 6 2" xfId="35665" xr:uid="{00000000-0005-0000-0000-000016770000}"/>
    <cellStyle name="Sortie 2 2 14 2 7" xfId="35660" xr:uid="{00000000-0005-0000-0000-000017770000}"/>
    <cellStyle name="Sortie 2 2 14 3" xfId="15344" xr:uid="{00000000-0005-0000-0000-000018770000}"/>
    <cellStyle name="Sortie 2 2 14 3 2" xfId="15345" xr:uid="{00000000-0005-0000-0000-000019770000}"/>
    <cellStyle name="Sortie 2 2 14 3 2 2" xfId="35667" xr:uid="{00000000-0005-0000-0000-00001A770000}"/>
    <cellStyle name="Sortie 2 2 14 3 3" xfId="15346" xr:uid="{00000000-0005-0000-0000-00001B770000}"/>
    <cellStyle name="Sortie 2 2 14 3 3 2" xfId="35668" xr:uid="{00000000-0005-0000-0000-00001C770000}"/>
    <cellStyle name="Sortie 2 2 14 3 4" xfId="15347" xr:uid="{00000000-0005-0000-0000-00001D770000}"/>
    <cellStyle name="Sortie 2 2 14 3 4 2" xfId="35669" xr:uid="{00000000-0005-0000-0000-00001E770000}"/>
    <cellStyle name="Sortie 2 2 14 3 5" xfId="15348" xr:uid="{00000000-0005-0000-0000-00001F770000}"/>
    <cellStyle name="Sortie 2 2 14 3 5 2" xfId="35670" xr:uid="{00000000-0005-0000-0000-000020770000}"/>
    <cellStyle name="Sortie 2 2 14 3 6" xfId="35666" xr:uid="{00000000-0005-0000-0000-000021770000}"/>
    <cellStyle name="Sortie 2 2 14 4" xfId="15349" xr:uid="{00000000-0005-0000-0000-000022770000}"/>
    <cellStyle name="Sortie 2 2 14 4 2" xfId="35671" xr:uid="{00000000-0005-0000-0000-000023770000}"/>
    <cellStyle name="Sortie 2 2 14 5" xfId="15350" xr:uid="{00000000-0005-0000-0000-000024770000}"/>
    <cellStyle name="Sortie 2 2 14 5 2" xfId="35672" xr:uid="{00000000-0005-0000-0000-000025770000}"/>
    <cellStyle name="Sortie 2 2 14 6" xfId="15351" xr:uid="{00000000-0005-0000-0000-000026770000}"/>
    <cellStyle name="Sortie 2 2 14 6 2" xfId="35673" xr:uid="{00000000-0005-0000-0000-000027770000}"/>
    <cellStyle name="Sortie 2 2 14 7" xfId="15352" xr:uid="{00000000-0005-0000-0000-000028770000}"/>
    <cellStyle name="Sortie 2 2 14 7 2" xfId="35674" xr:uid="{00000000-0005-0000-0000-000029770000}"/>
    <cellStyle name="Sortie 2 2 14 8" xfId="15353" xr:uid="{00000000-0005-0000-0000-00002A770000}"/>
    <cellStyle name="Sortie 2 2 14 8 2" xfId="35675" xr:uid="{00000000-0005-0000-0000-00002B770000}"/>
    <cellStyle name="Sortie 2 2 14 9" xfId="15354" xr:uid="{00000000-0005-0000-0000-00002C770000}"/>
    <cellStyle name="Sortie 2 2 14 9 2" xfId="35676" xr:uid="{00000000-0005-0000-0000-00002D770000}"/>
    <cellStyle name="Sortie 2 2 15" xfId="15355" xr:uid="{00000000-0005-0000-0000-00002E770000}"/>
    <cellStyle name="Sortie 2 2 15 10" xfId="15356" xr:uid="{00000000-0005-0000-0000-00002F770000}"/>
    <cellStyle name="Sortie 2 2 15 10 2" xfId="35678" xr:uid="{00000000-0005-0000-0000-000030770000}"/>
    <cellStyle name="Sortie 2 2 15 11" xfId="35677" xr:uid="{00000000-0005-0000-0000-000031770000}"/>
    <cellStyle name="Sortie 2 2 15 2" xfId="15357" xr:uid="{00000000-0005-0000-0000-000032770000}"/>
    <cellStyle name="Sortie 2 2 15 2 2" xfId="15358" xr:uid="{00000000-0005-0000-0000-000033770000}"/>
    <cellStyle name="Sortie 2 2 15 2 2 2" xfId="35680" xr:uid="{00000000-0005-0000-0000-000034770000}"/>
    <cellStyle name="Sortie 2 2 15 2 3" xfId="15359" xr:uid="{00000000-0005-0000-0000-000035770000}"/>
    <cellStyle name="Sortie 2 2 15 2 3 2" xfId="35681" xr:uid="{00000000-0005-0000-0000-000036770000}"/>
    <cellStyle name="Sortie 2 2 15 2 4" xfId="15360" xr:uid="{00000000-0005-0000-0000-000037770000}"/>
    <cellStyle name="Sortie 2 2 15 2 4 2" xfId="35682" xr:uid="{00000000-0005-0000-0000-000038770000}"/>
    <cellStyle name="Sortie 2 2 15 2 5" xfId="15361" xr:uid="{00000000-0005-0000-0000-000039770000}"/>
    <cellStyle name="Sortie 2 2 15 2 5 2" xfId="35683" xr:uid="{00000000-0005-0000-0000-00003A770000}"/>
    <cellStyle name="Sortie 2 2 15 2 6" xfId="15362" xr:uid="{00000000-0005-0000-0000-00003B770000}"/>
    <cellStyle name="Sortie 2 2 15 2 6 2" xfId="35684" xr:uid="{00000000-0005-0000-0000-00003C770000}"/>
    <cellStyle name="Sortie 2 2 15 2 7" xfId="35679" xr:uid="{00000000-0005-0000-0000-00003D770000}"/>
    <cellStyle name="Sortie 2 2 15 3" xfId="15363" xr:uid="{00000000-0005-0000-0000-00003E770000}"/>
    <cellStyle name="Sortie 2 2 15 3 2" xfId="15364" xr:uid="{00000000-0005-0000-0000-00003F770000}"/>
    <cellStyle name="Sortie 2 2 15 3 2 2" xfId="35686" xr:uid="{00000000-0005-0000-0000-000040770000}"/>
    <cellStyle name="Sortie 2 2 15 3 3" xfId="15365" xr:uid="{00000000-0005-0000-0000-000041770000}"/>
    <cellStyle name="Sortie 2 2 15 3 3 2" xfId="35687" xr:uid="{00000000-0005-0000-0000-000042770000}"/>
    <cellStyle name="Sortie 2 2 15 3 4" xfId="15366" xr:uid="{00000000-0005-0000-0000-000043770000}"/>
    <cellStyle name="Sortie 2 2 15 3 4 2" xfId="35688" xr:uid="{00000000-0005-0000-0000-000044770000}"/>
    <cellStyle name="Sortie 2 2 15 3 5" xfId="15367" xr:uid="{00000000-0005-0000-0000-000045770000}"/>
    <cellStyle name="Sortie 2 2 15 3 5 2" xfId="35689" xr:uid="{00000000-0005-0000-0000-000046770000}"/>
    <cellStyle name="Sortie 2 2 15 3 6" xfId="35685" xr:uid="{00000000-0005-0000-0000-000047770000}"/>
    <cellStyle name="Sortie 2 2 15 4" xfId="15368" xr:uid="{00000000-0005-0000-0000-000048770000}"/>
    <cellStyle name="Sortie 2 2 15 4 2" xfId="35690" xr:uid="{00000000-0005-0000-0000-000049770000}"/>
    <cellStyle name="Sortie 2 2 15 5" xfId="15369" xr:uid="{00000000-0005-0000-0000-00004A770000}"/>
    <cellStyle name="Sortie 2 2 15 5 2" xfId="35691" xr:uid="{00000000-0005-0000-0000-00004B770000}"/>
    <cellStyle name="Sortie 2 2 15 6" xfId="15370" xr:uid="{00000000-0005-0000-0000-00004C770000}"/>
    <cellStyle name="Sortie 2 2 15 6 2" xfId="35692" xr:uid="{00000000-0005-0000-0000-00004D770000}"/>
    <cellStyle name="Sortie 2 2 15 7" xfId="15371" xr:uid="{00000000-0005-0000-0000-00004E770000}"/>
    <cellStyle name="Sortie 2 2 15 7 2" xfId="35693" xr:uid="{00000000-0005-0000-0000-00004F770000}"/>
    <cellStyle name="Sortie 2 2 15 8" xfId="15372" xr:uid="{00000000-0005-0000-0000-000050770000}"/>
    <cellStyle name="Sortie 2 2 15 8 2" xfId="35694" xr:uid="{00000000-0005-0000-0000-000051770000}"/>
    <cellStyle name="Sortie 2 2 15 9" xfId="15373" xr:uid="{00000000-0005-0000-0000-000052770000}"/>
    <cellStyle name="Sortie 2 2 15 9 2" xfId="35695" xr:uid="{00000000-0005-0000-0000-000053770000}"/>
    <cellStyle name="Sortie 2 2 16" xfId="15374" xr:uid="{00000000-0005-0000-0000-000054770000}"/>
    <cellStyle name="Sortie 2 2 16 2" xfId="15375" xr:uid="{00000000-0005-0000-0000-000055770000}"/>
    <cellStyle name="Sortie 2 2 16 2 2" xfId="35697" xr:uid="{00000000-0005-0000-0000-000056770000}"/>
    <cellStyle name="Sortie 2 2 16 3" xfId="15376" xr:uid="{00000000-0005-0000-0000-000057770000}"/>
    <cellStyle name="Sortie 2 2 16 3 2" xfId="35698" xr:uid="{00000000-0005-0000-0000-000058770000}"/>
    <cellStyle name="Sortie 2 2 16 4" xfId="15377" xr:uid="{00000000-0005-0000-0000-000059770000}"/>
    <cellStyle name="Sortie 2 2 16 4 2" xfId="35699" xr:uid="{00000000-0005-0000-0000-00005A770000}"/>
    <cellStyle name="Sortie 2 2 16 5" xfId="15378" xr:uid="{00000000-0005-0000-0000-00005B770000}"/>
    <cellStyle name="Sortie 2 2 16 5 2" xfId="35700" xr:uid="{00000000-0005-0000-0000-00005C770000}"/>
    <cellStyle name="Sortie 2 2 16 6" xfId="15379" xr:uid="{00000000-0005-0000-0000-00005D770000}"/>
    <cellStyle name="Sortie 2 2 16 6 2" xfId="35701" xr:uid="{00000000-0005-0000-0000-00005E770000}"/>
    <cellStyle name="Sortie 2 2 16 7" xfId="35696" xr:uid="{00000000-0005-0000-0000-00005F770000}"/>
    <cellStyle name="Sortie 2 2 17" xfId="15380" xr:uid="{00000000-0005-0000-0000-000060770000}"/>
    <cellStyle name="Sortie 2 2 17 2" xfId="15381" xr:uid="{00000000-0005-0000-0000-000061770000}"/>
    <cellStyle name="Sortie 2 2 17 2 2" xfId="35703" xr:uid="{00000000-0005-0000-0000-000062770000}"/>
    <cellStyle name="Sortie 2 2 17 3" xfId="15382" xr:uid="{00000000-0005-0000-0000-000063770000}"/>
    <cellStyle name="Sortie 2 2 17 3 2" xfId="35704" xr:uid="{00000000-0005-0000-0000-000064770000}"/>
    <cellStyle name="Sortie 2 2 17 4" xfId="15383" xr:uid="{00000000-0005-0000-0000-000065770000}"/>
    <cellStyle name="Sortie 2 2 17 4 2" xfId="35705" xr:uid="{00000000-0005-0000-0000-000066770000}"/>
    <cellStyle name="Sortie 2 2 17 5" xfId="15384" xr:uid="{00000000-0005-0000-0000-000067770000}"/>
    <cellStyle name="Sortie 2 2 17 5 2" xfId="35706" xr:uid="{00000000-0005-0000-0000-000068770000}"/>
    <cellStyle name="Sortie 2 2 17 6" xfId="35702" xr:uid="{00000000-0005-0000-0000-000069770000}"/>
    <cellStyle name="Sortie 2 2 18" xfId="15385" xr:uid="{00000000-0005-0000-0000-00006A770000}"/>
    <cellStyle name="Sortie 2 2 18 2" xfId="35707" xr:uid="{00000000-0005-0000-0000-00006B770000}"/>
    <cellStyle name="Sortie 2 2 19" xfId="15386" xr:uid="{00000000-0005-0000-0000-00006C770000}"/>
    <cellStyle name="Sortie 2 2 19 2" xfId="35708" xr:uid="{00000000-0005-0000-0000-00006D770000}"/>
    <cellStyle name="Sortie 2 2 2" xfId="15387" xr:uid="{00000000-0005-0000-0000-00006E770000}"/>
    <cellStyle name="Sortie 2 2 2 10" xfId="15388" xr:uid="{00000000-0005-0000-0000-00006F770000}"/>
    <cellStyle name="Sortie 2 2 2 10 2" xfId="35710" xr:uid="{00000000-0005-0000-0000-000070770000}"/>
    <cellStyle name="Sortie 2 2 2 11" xfId="15389" xr:uid="{00000000-0005-0000-0000-000071770000}"/>
    <cellStyle name="Sortie 2 2 2 11 2" xfId="35711" xr:uid="{00000000-0005-0000-0000-000072770000}"/>
    <cellStyle name="Sortie 2 2 2 12" xfId="15390" xr:uid="{00000000-0005-0000-0000-000073770000}"/>
    <cellStyle name="Sortie 2 2 2 12 2" xfId="35712" xr:uid="{00000000-0005-0000-0000-000074770000}"/>
    <cellStyle name="Sortie 2 2 2 13" xfId="15391" xr:uid="{00000000-0005-0000-0000-000075770000}"/>
    <cellStyle name="Sortie 2 2 2 13 2" xfId="35713" xr:uid="{00000000-0005-0000-0000-000076770000}"/>
    <cellStyle name="Sortie 2 2 2 14" xfId="35709" xr:uid="{00000000-0005-0000-0000-000077770000}"/>
    <cellStyle name="Sortie 2 2 2 2" xfId="15392" xr:uid="{00000000-0005-0000-0000-000078770000}"/>
    <cellStyle name="Sortie 2 2 2 2 10" xfId="15393" xr:uid="{00000000-0005-0000-0000-000079770000}"/>
    <cellStyle name="Sortie 2 2 2 2 10 2" xfId="35715" xr:uid="{00000000-0005-0000-0000-00007A770000}"/>
    <cellStyle name="Sortie 2 2 2 2 11" xfId="35714" xr:uid="{00000000-0005-0000-0000-00007B770000}"/>
    <cellStyle name="Sortie 2 2 2 2 2" xfId="15394" xr:uid="{00000000-0005-0000-0000-00007C770000}"/>
    <cellStyle name="Sortie 2 2 2 2 2 2" xfId="15395" xr:uid="{00000000-0005-0000-0000-00007D770000}"/>
    <cellStyle name="Sortie 2 2 2 2 2 2 2" xfId="35717" xr:uid="{00000000-0005-0000-0000-00007E770000}"/>
    <cellStyle name="Sortie 2 2 2 2 2 3" xfId="15396" xr:uid="{00000000-0005-0000-0000-00007F770000}"/>
    <cellStyle name="Sortie 2 2 2 2 2 3 2" xfId="35718" xr:uid="{00000000-0005-0000-0000-000080770000}"/>
    <cellStyle name="Sortie 2 2 2 2 2 4" xfId="15397" xr:uid="{00000000-0005-0000-0000-000081770000}"/>
    <cellStyle name="Sortie 2 2 2 2 2 4 2" xfId="35719" xr:uid="{00000000-0005-0000-0000-000082770000}"/>
    <cellStyle name="Sortie 2 2 2 2 2 5" xfId="15398" xr:uid="{00000000-0005-0000-0000-000083770000}"/>
    <cellStyle name="Sortie 2 2 2 2 2 5 2" xfId="35720" xr:uid="{00000000-0005-0000-0000-000084770000}"/>
    <cellStyle name="Sortie 2 2 2 2 2 6" xfId="15399" xr:uid="{00000000-0005-0000-0000-000085770000}"/>
    <cellStyle name="Sortie 2 2 2 2 2 6 2" xfId="35721" xr:uid="{00000000-0005-0000-0000-000086770000}"/>
    <cellStyle name="Sortie 2 2 2 2 2 7" xfId="35716" xr:uid="{00000000-0005-0000-0000-000087770000}"/>
    <cellStyle name="Sortie 2 2 2 2 3" xfId="15400" xr:uid="{00000000-0005-0000-0000-000088770000}"/>
    <cellStyle name="Sortie 2 2 2 2 3 2" xfId="15401" xr:uid="{00000000-0005-0000-0000-000089770000}"/>
    <cellStyle name="Sortie 2 2 2 2 3 2 2" xfId="35723" xr:uid="{00000000-0005-0000-0000-00008A770000}"/>
    <cellStyle name="Sortie 2 2 2 2 3 3" xfId="15402" xr:uid="{00000000-0005-0000-0000-00008B770000}"/>
    <cellStyle name="Sortie 2 2 2 2 3 3 2" xfId="35724" xr:uid="{00000000-0005-0000-0000-00008C770000}"/>
    <cellStyle name="Sortie 2 2 2 2 3 4" xfId="15403" xr:uid="{00000000-0005-0000-0000-00008D770000}"/>
    <cellStyle name="Sortie 2 2 2 2 3 4 2" xfId="35725" xr:uid="{00000000-0005-0000-0000-00008E770000}"/>
    <cellStyle name="Sortie 2 2 2 2 3 5" xfId="15404" xr:uid="{00000000-0005-0000-0000-00008F770000}"/>
    <cellStyle name="Sortie 2 2 2 2 3 5 2" xfId="35726" xr:uid="{00000000-0005-0000-0000-000090770000}"/>
    <cellStyle name="Sortie 2 2 2 2 3 6" xfId="35722" xr:uid="{00000000-0005-0000-0000-000091770000}"/>
    <cellStyle name="Sortie 2 2 2 2 4" xfId="15405" xr:uid="{00000000-0005-0000-0000-000092770000}"/>
    <cellStyle name="Sortie 2 2 2 2 4 2" xfId="35727" xr:uid="{00000000-0005-0000-0000-000093770000}"/>
    <cellStyle name="Sortie 2 2 2 2 5" xfId="15406" xr:uid="{00000000-0005-0000-0000-000094770000}"/>
    <cellStyle name="Sortie 2 2 2 2 5 2" xfId="35728" xr:uid="{00000000-0005-0000-0000-000095770000}"/>
    <cellStyle name="Sortie 2 2 2 2 6" xfId="15407" xr:uid="{00000000-0005-0000-0000-000096770000}"/>
    <cellStyle name="Sortie 2 2 2 2 6 2" xfId="35729" xr:uid="{00000000-0005-0000-0000-000097770000}"/>
    <cellStyle name="Sortie 2 2 2 2 7" xfId="15408" xr:uid="{00000000-0005-0000-0000-000098770000}"/>
    <cellStyle name="Sortie 2 2 2 2 7 2" xfId="35730" xr:uid="{00000000-0005-0000-0000-000099770000}"/>
    <cellStyle name="Sortie 2 2 2 2 8" xfId="15409" xr:uid="{00000000-0005-0000-0000-00009A770000}"/>
    <cellStyle name="Sortie 2 2 2 2 8 2" xfId="35731" xr:uid="{00000000-0005-0000-0000-00009B770000}"/>
    <cellStyle name="Sortie 2 2 2 2 9" xfId="15410" xr:uid="{00000000-0005-0000-0000-00009C770000}"/>
    <cellStyle name="Sortie 2 2 2 2 9 2" xfId="35732" xr:uid="{00000000-0005-0000-0000-00009D770000}"/>
    <cellStyle name="Sortie 2 2 2 3" xfId="15411" xr:uid="{00000000-0005-0000-0000-00009E770000}"/>
    <cellStyle name="Sortie 2 2 2 3 10" xfId="15412" xr:uid="{00000000-0005-0000-0000-00009F770000}"/>
    <cellStyle name="Sortie 2 2 2 3 10 2" xfId="35734" xr:uid="{00000000-0005-0000-0000-0000A0770000}"/>
    <cellStyle name="Sortie 2 2 2 3 11" xfId="35733" xr:uid="{00000000-0005-0000-0000-0000A1770000}"/>
    <cellStyle name="Sortie 2 2 2 3 2" xfId="15413" xr:uid="{00000000-0005-0000-0000-0000A2770000}"/>
    <cellStyle name="Sortie 2 2 2 3 2 2" xfId="15414" xr:uid="{00000000-0005-0000-0000-0000A3770000}"/>
    <cellStyle name="Sortie 2 2 2 3 2 2 2" xfId="35736" xr:uid="{00000000-0005-0000-0000-0000A4770000}"/>
    <cellStyle name="Sortie 2 2 2 3 2 3" xfId="15415" xr:uid="{00000000-0005-0000-0000-0000A5770000}"/>
    <cellStyle name="Sortie 2 2 2 3 2 3 2" xfId="35737" xr:uid="{00000000-0005-0000-0000-0000A6770000}"/>
    <cellStyle name="Sortie 2 2 2 3 2 4" xfId="15416" xr:uid="{00000000-0005-0000-0000-0000A7770000}"/>
    <cellStyle name="Sortie 2 2 2 3 2 4 2" xfId="35738" xr:uid="{00000000-0005-0000-0000-0000A8770000}"/>
    <cellStyle name="Sortie 2 2 2 3 2 5" xfId="15417" xr:uid="{00000000-0005-0000-0000-0000A9770000}"/>
    <cellStyle name="Sortie 2 2 2 3 2 5 2" xfId="35739" xr:uid="{00000000-0005-0000-0000-0000AA770000}"/>
    <cellStyle name="Sortie 2 2 2 3 2 6" xfId="15418" xr:uid="{00000000-0005-0000-0000-0000AB770000}"/>
    <cellStyle name="Sortie 2 2 2 3 2 6 2" xfId="35740" xr:uid="{00000000-0005-0000-0000-0000AC770000}"/>
    <cellStyle name="Sortie 2 2 2 3 2 7" xfId="35735" xr:uid="{00000000-0005-0000-0000-0000AD770000}"/>
    <cellStyle name="Sortie 2 2 2 3 3" xfId="15419" xr:uid="{00000000-0005-0000-0000-0000AE770000}"/>
    <cellStyle name="Sortie 2 2 2 3 3 2" xfId="15420" xr:uid="{00000000-0005-0000-0000-0000AF770000}"/>
    <cellStyle name="Sortie 2 2 2 3 3 2 2" xfId="35742" xr:uid="{00000000-0005-0000-0000-0000B0770000}"/>
    <cellStyle name="Sortie 2 2 2 3 3 3" xfId="15421" xr:uid="{00000000-0005-0000-0000-0000B1770000}"/>
    <cellStyle name="Sortie 2 2 2 3 3 3 2" xfId="35743" xr:uid="{00000000-0005-0000-0000-0000B2770000}"/>
    <cellStyle name="Sortie 2 2 2 3 3 4" xfId="15422" xr:uid="{00000000-0005-0000-0000-0000B3770000}"/>
    <cellStyle name="Sortie 2 2 2 3 3 4 2" xfId="35744" xr:uid="{00000000-0005-0000-0000-0000B4770000}"/>
    <cellStyle name="Sortie 2 2 2 3 3 5" xfId="15423" xr:uid="{00000000-0005-0000-0000-0000B5770000}"/>
    <cellStyle name="Sortie 2 2 2 3 3 5 2" xfId="35745" xr:uid="{00000000-0005-0000-0000-0000B6770000}"/>
    <cellStyle name="Sortie 2 2 2 3 3 6" xfId="35741" xr:uid="{00000000-0005-0000-0000-0000B7770000}"/>
    <cellStyle name="Sortie 2 2 2 3 4" xfId="15424" xr:uid="{00000000-0005-0000-0000-0000B8770000}"/>
    <cellStyle name="Sortie 2 2 2 3 4 2" xfId="35746" xr:uid="{00000000-0005-0000-0000-0000B9770000}"/>
    <cellStyle name="Sortie 2 2 2 3 5" xfId="15425" xr:uid="{00000000-0005-0000-0000-0000BA770000}"/>
    <cellStyle name="Sortie 2 2 2 3 5 2" xfId="35747" xr:uid="{00000000-0005-0000-0000-0000BB770000}"/>
    <cellStyle name="Sortie 2 2 2 3 6" xfId="15426" xr:uid="{00000000-0005-0000-0000-0000BC770000}"/>
    <cellStyle name="Sortie 2 2 2 3 6 2" xfId="35748" xr:uid="{00000000-0005-0000-0000-0000BD770000}"/>
    <cellStyle name="Sortie 2 2 2 3 7" xfId="15427" xr:uid="{00000000-0005-0000-0000-0000BE770000}"/>
    <cellStyle name="Sortie 2 2 2 3 7 2" xfId="35749" xr:uid="{00000000-0005-0000-0000-0000BF770000}"/>
    <cellStyle name="Sortie 2 2 2 3 8" xfId="15428" xr:uid="{00000000-0005-0000-0000-0000C0770000}"/>
    <cellStyle name="Sortie 2 2 2 3 8 2" xfId="35750" xr:uid="{00000000-0005-0000-0000-0000C1770000}"/>
    <cellStyle name="Sortie 2 2 2 3 9" xfId="15429" xr:uid="{00000000-0005-0000-0000-0000C2770000}"/>
    <cellStyle name="Sortie 2 2 2 3 9 2" xfId="35751" xr:uid="{00000000-0005-0000-0000-0000C3770000}"/>
    <cellStyle name="Sortie 2 2 2 4" xfId="15430" xr:uid="{00000000-0005-0000-0000-0000C4770000}"/>
    <cellStyle name="Sortie 2 2 2 4 10" xfId="15431" xr:uid="{00000000-0005-0000-0000-0000C5770000}"/>
    <cellStyle name="Sortie 2 2 2 4 10 2" xfId="35753" xr:uid="{00000000-0005-0000-0000-0000C6770000}"/>
    <cellStyle name="Sortie 2 2 2 4 11" xfId="35752" xr:uid="{00000000-0005-0000-0000-0000C7770000}"/>
    <cellStyle name="Sortie 2 2 2 4 2" xfId="15432" xr:uid="{00000000-0005-0000-0000-0000C8770000}"/>
    <cellStyle name="Sortie 2 2 2 4 2 2" xfId="15433" xr:uid="{00000000-0005-0000-0000-0000C9770000}"/>
    <cellStyle name="Sortie 2 2 2 4 2 2 2" xfId="35755" xr:uid="{00000000-0005-0000-0000-0000CA770000}"/>
    <cellStyle name="Sortie 2 2 2 4 2 3" xfId="15434" xr:uid="{00000000-0005-0000-0000-0000CB770000}"/>
    <cellStyle name="Sortie 2 2 2 4 2 3 2" xfId="35756" xr:uid="{00000000-0005-0000-0000-0000CC770000}"/>
    <cellStyle name="Sortie 2 2 2 4 2 4" xfId="15435" xr:uid="{00000000-0005-0000-0000-0000CD770000}"/>
    <cellStyle name="Sortie 2 2 2 4 2 4 2" xfId="35757" xr:uid="{00000000-0005-0000-0000-0000CE770000}"/>
    <cellStyle name="Sortie 2 2 2 4 2 5" xfId="15436" xr:uid="{00000000-0005-0000-0000-0000CF770000}"/>
    <cellStyle name="Sortie 2 2 2 4 2 5 2" xfId="35758" xr:uid="{00000000-0005-0000-0000-0000D0770000}"/>
    <cellStyle name="Sortie 2 2 2 4 2 6" xfId="15437" xr:uid="{00000000-0005-0000-0000-0000D1770000}"/>
    <cellStyle name="Sortie 2 2 2 4 2 6 2" xfId="35759" xr:uid="{00000000-0005-0000-0000-0000D2770000}"/>
    <cellStyle name="Sortie 2 2 2 4 2 7" xfId="35754" xr:uid="{00000000-0005-0000-0000-0000D3770000}"/>
    <cellStyle name="Sortie 2 2 2 4 3" xfId="15438" xr:uid="{00000000-0005-0000-0000-0000D4770000}"/>
    <cellStyle name="Sortie 2 2 2 4 3 2" xfId="15439" xr:uid="{00000000-0005-0000-0000-0000D5770000}"/>
    <cellStyle name="Sortie 2 2 2 4 3 2 2" xfId="35761" xr:uid="{00000000-0005-0000-0000-0000D6770000}"/>
    <cellStyle name="Sortie 2 2 2 4 3 3" xfId="15440" xr:uid="{00000000-0005-0000-0000-0000D7770000}"/>
    <cellStyle name="Sortie 2 2 2 4 3 3 2" xfId="35762" xr:uid="{00000000-0005-0000-0000-0000D8770000}"/>
    <cellStyle name="Sortie 2 2 2 4 3 4" xfId="15441" xr:uid="{00000000-0005-0000-0000-0000D9770000}"/>
    <cellStyle name="Sortie 2 2 2 4 3 4 2" xfId="35763" xr:uid="{00000000-0005-0000-0000-0000DA770000}"/>
    <cellStyle name="Sortie 2 2 2 4 3 5" xfId="15442" xr:uid="{00000000-0005-0000-0000-0000DB770000}"/>
    <cellStyle name="Sortie 2 2 2 4 3 5 2" xfId="35764" xr:uid="{00000000-0005-0000-0000-0000DC770000}"/>
    <cellStyle name="Sortie 2 2 2 4 3 6" xfId="35760" xr:uid="{00000000-0005-0000-0000-0000DD770000}"/>
    <cellStyle name="Sortie 2 2 2 4 4" xfId="15443" xr:uid="{00000000-0005-0000-0000-0000DE770000}"/>
    <cellStyle name="Sortie 2 2 2 4 4 2" xfId="35765" xr:uid="{00000000-0005-0000-0000-0000DF770000}"/>
    <cellStyle name="Sortie 2 2 2 4 5" xfId="15444" xr:uid="{00000000-0005-0000-0000-0000E0770000}"/>
    <cellStyle name="Sortie 2 2 2 4 5 2" xfId="35766" xr:uid="{00000000-0005-0000-0000-0000E1770000}"/>
    <cellStyle name="Sortie 2 2 2 4 6" xfId="15445" xr:uid="{00000000-0005-0000-0000-0000E2770000}"/>
    <cellStyle name="Sortie 2 2 2 4 6 2" xfId="35767" xr:uid="{00000000-0005-0000-0000-0000E3770000}"/>
    <cellStyle name="Sortie 2 2 2 4 7" xfId="15446" xr:uid="{00000000-0005-0000-0000-0000E4770000}"/>
    <cellStyle name="Sortie 2 2 2 4 7 2" xfId="35768" xr:uid="{00000000-0005-0000-0000-0000E5770000}"/>
    <cellStyle name="Sortie 2 2 2 4 8" xfId="15447" xr:uid="{00000000-0005-0000-0000-0000E6770000}"/>
    <cellStyle name="Sortie 2 2 2 4 8 2" xfId="35769" xr:uid="{00000000-0005-0000-0000-0000E7770000}"/>
    <cellStyle name="Sortie 2 2 2 4 9" xfId="15448" xr:uid="{00000000-0005-0000-0000-0000E8770000}"/>
    <cellStyle name="Sortie 2 2 2 4 9 2" xfId="35770" xr:uid="{00000000-0005-0000-0000-0000E9770000}"/>
    <cellStyle name="Sortie 2 2 2 5" xfId="15449" xr:uid="{00000000-0005-0000-0000-0000EA770000}"/>
    <cellStyle name="Sortie 2 2 2 5 2" xfId="15450" xr:uid="{00000000-0005-0000-0000-0000EB770000}"/>
    <cellStyle name="Sortie 2 2 2 5 2 2" xfId="35772" xr:uid="{00000000-0005-0000-0000-0000EC770000}"/>
    <cellStyle name="Sortie 2 2 2 5 3" xfId="15451" xr:uid="{00000000-0005-0000-0000-0000ED770000}"/>
    <cellStyle name="Sortie 2 2 2 5 3 2" xfId="35773" xr:uid="{00000000-0005-0000-0000-0000EE770000}"/>
    <cellStyle name="Sortie 2 2 2 5 4" xfId="15452" xr:uid="{00000000-0005-0000-0000-0000EF770000}"/>
    <cellStyle name="Sortie 2 2 2 5 4 2" xfId="35774" xr:uid="{00000000-0005-0000-0000-0000F0770000}"/>
    <cellStyle name="Sortie 2 2 2 5 5" xfId="15453" xr:uid="{00000000-0005-0000-0000-0000F1770000}"/>
    <cellStyle name="Sortie 2 2 2 5 5 2" xfId="35775" xr:uid="{00000000-0005-0000-0000-0000F2770000}"/>
    <cellStyle name="Sortie 2 2 2 5 6" xfId="15454" xr:uid="{00000000-0005-0000-0000-0000F3770000}"/>
    <cellStyle name="Sortie 2 2 2 5 6 2" xfId="35776" xr:uid="{00000000-0005-0000-0000-0000F4770000}"/>
    <cellStyle name="Sortie 2 2 2 5 7" xfId="35771" xr:uid="{00000000-0005-0000-0000-0000F5770000}"/>
    <cellStyle name="Sortie 2 2 2 6" xfId="15455" xr:uid="{00000000-0005-0000-0000-0000F6770000}"/>
    <cellStyle name="Sortie 2 2 2 6 2" xfId="15456" xr:uid="{00000000-0005-0000-0000-0000F7770000}"/>
    <cellStyle name="Sortie 2 2 2 6 2 2" xfId="35778" xr:uid="{00000000-0005-0000-0000-0000F8770000}"/>
    <cellStyle name="Sortie 2 2 2 6 3" xfId="15457" xr:uid="{00000000-0005-0000-0000-0000F9770000}"/>
    <cellStyle name="Sortie 2 2 2 6 3 2" xfId="35779" xr:uid="{00000000-0005-0000-0000-0000FA770000}"/>
    <cellStyle name="Sortie 2 2 2 6 4" xfId="15458" xr:uid="{00000000-0005-0000-0000-0000FB770000}"/>
    <cellStyle name="Sortie 2 2 2 6 4 2" xfId="35780" xr:uid="{00000000-0005-0000-0000-0000FC770000}"/>
    <cellStyle name="Sortie 2 2 2 6 5" xfId="15459" xr:uid="{00000000-0005-0000-0000-0000FD770000}"/>
    <cellStyle name="Sortie 2 2 2 6 5 2" xfId="35781" xr:uid="{00000000-0005-0000-0000-0000FE770000}"/>
    <cellStyle name="Sortie 2 2 2 6 6" xfId="35777" xr:uid="{00000000-0005-0000-0000-0000FF770000}"/>
    <cellStyle name="Sortie 2 2 2 7" xfId="15460" xr:uid="{00000000-0005-0000-0000-000000780000}"/>
    <cellStyle name="Sortie 2 2 2 7 2" xfId="35782" xr:uid="{00000000-0005-0000-0000-000001780000}"/>
    <cellStyle name="Sortie 2 2 2 8" xfId="15461" xr:uid="{00000000-0005-0000-0000-000002780000}"/>
    <cellStyle name="Sortie 2 2 2 8 2" xfId="35783" xr:uid="{00000000-0005-0000-0000-000003780000}"/>
    <cellStyle name="Sortie 2 2 2 9" xfId="15462" xr:uid="{00000000-0005-0000-0000-000004780000}"/>
    <cellStyle name="Sortie 2 2 2 9 2" xfId="35784" xr:uid="{00000000-0005-0000-0000-000005780000}"/>
    <cellStyle name="Sortie 2 2 20" xfId="15463" xr:uid="{00000000-0005-0000-0000-000006780000}"/>
    <cellStyle name="Sortie 2 2 20 2" xfId="35785" xr:uid="{00000000-0005-0000-0000-000007780000}"/>
    <cellStyle name="Sortie 2 2 21" xfId="15464" xr:uid="{00000000-0005-0000-0000-000008780000}"/>
    <cellStyle name="Sortie 2 2 21 2" xfId="35786" xr:uid="{00000000-0005-0000-0000-000009780000}"/>
    <cellStyle name="Sortie 2 2 22" xfId="15465" xr:uid="{00000000-0005-0000-0000-00000A780000}"/>
    <cellStyle name="Sortie 2 2 22 2" xfId="35787" xr:uid="{00000000-0005-0000-0000-00000B780000}"/>
    <cellStyle name="Sortie 2 2 23" xfId="15466" xr:uid="{00000000-0005-0000-0000-00000C780000}"/>
    <cellStyle name="Sortie 2 2 23 2" xfId="35788" xr:uid="{00000000-0005-0000-0000-00000D780000}"/>
    <cellStyle name="Sortie 2 2 24" xfId="15467" xr:uid="{00000000-0005-0000-0000-00000E780000}"/>
    <cellStyle name="Sortie 2 2 24 2" xfId="35789" xr:uid="{00000000-0005-0000-0000-00000F780000}"/>
    <cellStyle name="Sortie 2 2 25" xfId="20619" xr:uid="{00000000-0005-0000-0000-000010780000}"/>
    <cellStyle name="Sortie 2 2 3" xfId="15468" xr:uid="{00000000-0005-0000-0000-000011780000}"/>
    <cellStyle name="Sortie 2 2 3 10" xfId="15469" xr:uid="{00000000-0005-0000-0000-000012780000}"/>
    <cellStyle name="Sortie 2 2 3 10 2" xfId="35791" xr:uid="{00000000-0005-0000-0000-000013780000}"/>
    <cellStyle name="Sortie 2 2 3 11" xfId="35790" xr:uid="{00000000-0005-0000-0000-000014780000}"/>
    <cellStyle name="Sortie 2 2 3 2" xfId="15470" xr:uid="{00000000-0005-0000-0000-000015780000}"/>
    <cellStyle name="Sortie 2 2 3 2 2" xfId="15471" xr:uid="{00000000-0005-0000-0000-000016780000}"/>
    <cellStyle name="Sortie 2 2 3 2 2 2" xfId="35793" xr:uid="{00000000-0005-0000-0000-000017780000}"/>
    <cellStyle name="Sortie 2 2 3 2 3" xfId="15472" xr:uid="{00000000-0005-0000-0000-000018780000}"/>
    <cellStyle name="Sortie 2 2 3 2 3 2" xfId="35794" xr:uid="{00000000-0005-0000-0000-000019780000}"/>
    <cellStyle name="Sortie 2 2 3 2 4" xfId="15473" xr:uid="{00000000-0005-0000-0000-00001A780000}"/>
    <cellStyle name="Sortie 2 2 3 2 4 2" xfId="35795" xr:uid="{00000000-0005-0000-0000-00001B780000}"/>
    <cellStyle name="Sortie 2 2 3 2 5" xfId="15474" xr:uid="{00000000-0005-0000-0000-00001C780000}"/>
    <cellStyle name="Sortie 2 2 3 2 5 2" xfId="35796" xr:uid="{00000000-0005-0000-0000-00001D780000}"/>
    <cellStyle name="Sortie 2 2 3 2 6" xfId="15475" xr:uid="{00000000-0005-0000-0000-00001E780000}"/>
    <cellStyle name="Sortie 2 2 3 2 6 2" xfId="35797" xr:uid="{00000000-0005-0000-0000-00001F780000}"/>
    <cellStyle name="Sortie 2 2 3 2 7" xfId="35792" xr:uid="{00000000-0005-0000-0000-000020780000}"/>
    <cellStyle name="Sortie 2 2 3 3" xfId="15476" xr:uid="{00000000-0005-0000-0000-000021780000}"/>
    <cellStyle name="Sortie 2 2 3 3 2" xfId="15477" xr:uid="{00000000-0005-0000-0000-000022780000}"/>
    <cellStyle name="Sortie 2 2 3 3 2 2" xfId="35799" xr:uid="{00000000-0005-0000-0000-000023780000}"/>
    <cellStyle name="Sortie 2 2 3 3 3" xfId="15478" xr:uid="{00000000-0005-0000-0000-000024780000}"/>
    <cellStyle name="Sortie 2 2 3 3 3 2" xfId="35800" xr:uid="{00000000-0005-0000-0000-000025780000}"/>
    <cellStyle name="Sortie 2 2 3 3 4" xfId="15479" xr:uid="{00000000-0005-0000-0000-000026780000}"/>
    <cellStyle name="Sortie 2 2 3 3 4 2" xfId="35801" xr:uid="{00000000-0005-0000-0000-000027780000}"/>
    <cellStyle name="Sortie 2 2 3 3 5" xfId="15480" xr:uid="{00000000-0005-0000-0000-000028780000}"/>
    <cellStyle name="Sortie 2 2 3 3 5 2" xfId="35802" xr:uid="{00000000-0005-0000-0000-000029780000}"/>
    <cellStyle name="Sortie 2 2 3 3 6" xfId="35798" xr:uid="{00000000-0005-0000-0000-00002A780000}"/>
    <cellStyle name="Sortie 2 2 3 4" xfId="15481" xr:uid="{00000000-0005-0000-0000-00002B780000}"/>
    <cellStyle name="Sortie 2 2 3 4 2" xfId="35803" xr:uid="{00000000-0005-0000-0000-00002C780000}"/>
    <cellStyle name="Sortie 2 2 3 5" xfId="15482" xr:uid="{00000000-0005-0000-0000-00002D780000}"/>
    <cellStyle name="Sortie 2 2 3 5 2" xfId="35804" xr:uid="{00000000-0005-0000-0000-00002E780000}"/>
    <cellStyle name="Sortie 2 2 3 6" xfId="15483" xr:uid="{00000000-0005-0000-0000-00002F780000}"/>
    <cellStyle name="Sortie 2 2 3 6 2" xfId="35805" xr:uid="{00000000-0005-0000-0000-000030780000}"/>
    <cellStyle name="Sortie 2 2 3 7" xfId="15484" xr:uid="{00000000-0005-0000-0000-000031780000}"/>
    <cellStyle name="Sortie 2 2 3 7 2" xfId="35806" xr:uid="{00000000-0005-0000-0000-000032780000}"/>
    <cellStyle name="Sortie 2 2 3 8" xfId="15485" xr:uid="{00000000-0005-0000-0000-000033780000}"/>
    <cellStyle name="Sortie 2 2 3 8 2" xfId="35807" xr:uid="{00000000-0005-0000-0000-000034780000}"/>
    <cellStyle name="Sortie 2 2 3 9" xfId="15486" xr:uid="{00000000-0005-0000-0000-000035780000}"/>
    <cellStyle name="Sortie 2 2 3 9 2" xfId="35808" xr:uid="{00000000-0005-0000-0000-000036780000}"/>
    <cellStyle name="Sortie 2 2 4" xfId="15487" xr:uid="{00000000-0005-0000-0000-000037780000}"/>
    <cellStyle name="Sortie 2 2 4 10" xfId="15488" xr:uid="{00000000-0005-0000-0000-000038780000}"/>
    <cellStyle name="Sortie 2 2 4 10 2" xfId="35810" xr:uid="{00000000-0005-0000-0000-000039780000}"/>
    <cellStyle name="Sortie 2 2 4 11" xfId="35809" xr:uid="{00000000-0005-0000-0000-00003A780000}"/>
    <cellStyle name="Sortie 2 2 4 2" xfId="15489" xr:uid="{00000000-0005-0000-0000-00003B780000}"/>
    <cellStyle name="Sortie 2 2 4 2 2" xfId="15490" xr:uid="{00000000-0005-0000-0000-00003C780000}"/>
    <cellStyle name="Sortie 2 2 4 2 2 2" xfId="35812" xr:uid="{00000000-0005-0000-0000-00003D780000}"/>
    <cellStyle name="Sortie 2 2 4 2 3" xfId="15491" xr:uid="{00000000-0005-0000-0000-00003E780000}"/>
    <cellStyle name="Sortie 2 2 4 2 3 2" xfId="35813" xr:uid="{00000000-0005-0000-0000-00003F780000}"/>
    <cellStyle name="Sortie 2 2 4 2 4" xfId="15492" xr:uid="{00000000-0005-0000-0000-000040780000}"/>
    <cellStyle name="Sortie 2 2 4 2 4 2" xfId="35814" xr:uid="{00000000-0005-0000-0000-000041780000}"/>
    <cellStyle name="Sortie 2 2 4 2 5" xfId="15493" xr:uid="{00000000-0005-0000-0000-000042780000}"/>
    <cellStyle name="Sortie 2 2 4 2 5 2" xfId="35815" xr:uid="{00000000-0005-0000-0000-000043780000}"/>
    <cellStyle name="Sortie 2 2 4 2 6" xfId="15494" xr:uid="{00000000-0005-0000-0000-000044780000}"/>
    <cellStyle name="Sortie 2 2 4 2 6 2" xfId="35816" xr:uid="{00000000-0005-0000-0000-000045780000}"/>
    <cellStyle name="Sortie 2 2 4 2 7" xfId="35811" xr:uid="{00000000-0005-0000-0000-000046780000}"/>
    <cellStyle name="Sortie 2 2 4 3" xfId="15495" xr:uid="{00000000-0005-0000-0000-000047780000}"/>
    <cellStyle name="Sortie 2 2 4 3 2" xfId="15496" xr:uid="{00000000-0005-0000-0000-000048780000}"/>
    <cellStyle name="Sortie 2 2 4 3 2 2" xfId="35818" xr:uid="{00000000-0005-0000-0000-000049780000}"/>
    <cellStyle name="Sortie 2 2 4 3 3" xfId="15497" xr:uid="{00000000-0005-0000-0000-00004A780000}"/>
    <cellStyle name="Sortie 2 2 4 3 3 2" xfId="35819" xr:uid="{00000000-0005-0000-0000-00004B780000}"/>
    <cellStyle name="Sortie 2 2 4 3 4" xfId="15498" xr:uid="{00000000-0005-0000-0000-00004C780000}"/>
    <cellStyle name="Sortie 2 2 4 3 4 2" xfId="35820" xr:uid="{00000000-0005-0000-0000-00004D780000}"/>
    <cellStyle name="Sortie 2 2 4 3 5" xfId="15499" xr:uid="{00000000-0005-0000-0000-00004E780000}"/>
    <cellStyle name="Sortie 2 2 4 3 5 2" xfId="35821" xr:uid="{00000000-0005-0000-0000-00004F780000}"/>
    <cellStyle name="Sortie 2 2 4 3 6" xfId="35817" xr:uid="{00000000-0005-0000-0000-000050780000}"/>
    <cellStyle name="Sortie 2 2 4 4" xfId="15500" xr:uid="{00000000-0005-0000-0000-000051780000}"/>
    <cellStyle name="Sortie 2 2 4 4 2" xfId="35822" xr:uid="{00000000-0005-0000-0000-000052780000}"/>
    <cellStyle name="Sortie 2 2 4 5" xfId="15501" xr:uid="{00000000-0005-0000-0000-000053780000}"/>
    <cellStyle name="Sortie 2 2 4 5 2" xfId="35823" xr:uid="{00000000-0005-0000-0000-000054780000}"/>
    <cellStyle name="Sortie 2 2 4 6" xfId="15502" xr:uid="{00000000-0005-0000-0000-000055780000}"/>
    <cellStyle name="Sortie 2 2 4 6 2" xfId="35824" xr:uid="{00000000-0005-0000-0000-000056780000}"/>
    <cellStyle name="Sortie 2 2 4 7" xfId="15503" xr:uid="{00000000-0005-0000-0000-000057780000}"/>
    <cellStyle name="Sortie 2 2 4 7 2" xfId="35825" xr:uid="{00000000-0005-0000-0000-000058780000}"/>
    <cellStyle name="Sortie 2 2 4 8" xfId="15504" xr:uid="{00000000-0005-0000-0000-000059780000}"/>
    <cellStyle name="Sortie 2 2 4 8 2" xfId="35826" xr:uid="{00000000-0005-0000-0000-00005A780000}"/>
    <cellStyle name="Sortie 2 2 4 9" xfId="15505" xr:uid="{00000000-0005-0000-0000-00005B780000}"/>
    <cellStyle name="Sortie 2 2 4 9 2" xfId="35827" xr:uid="{00000000-0005-0000-0000-00005C780000}"/>
    <cellStyle name="Sortie 2 2 5" xfId="15506" xr:uid="{00000000-0005-0000-0000-00005D780000}"/>
    <cellStyle name="Sortie 2 2 5 10" xfId="15507" xr:uid="{00000000-0005-0000-0000-00005E780000}"/>
    <cellStyle name="Sortie 2 2 5 10 2" xfId="35829" xr:uid="{00000000-0005-0000-0000-00005F780000}"/>
    <cellStyle name="Sortie 2 2 5 11" xfId="35828" xr:uid="{00000000-0005-0000-0000-000060780000}"/>
    <cellStyle name="Sortie 2 2 5 2" xfId="15508" xr:uid="{00000000-0005-0000-0000-000061780000}"/>
    <cellStyle name="Sortie 2 2 5 2 2" xfId="15509" xr:uid="{00000000-0005-0000-0000-000062780000}"/>
    <cellStyle name="Sortie 2 2 5 2 2 2" xfId="35831" xr:uid="{00000000-0005-0000-0000-000063780000}"/>
    <cellStyle name="Sortie 2 2 5 2 3" xfId="15510" xr:uid="{00000000-0005-0000-0000-000064780000}"/>
    <cellStyle name="Sortie 2 2 5 2 3 2" xfId="35832" xr:uid="{00000000-0005-0000-0000-000065780000}"/>
    <cellStyle name="Sortie 2 2 5 2 4" xfId="15511" xr:uid="{00000000-0005-0000-0000-000066780000}"/>
    <cellStyle name="Sortie 2 2 5 2 4 2" xfId="35833" xr:uid="{00000000-0005-0000-0000-000067780000}"/>
    <cellStyle name="Sortie 2 2 5 2 5" xfId="15512" xr:uid="{00000000-0005-0000-0000-000068780000}"/>
    <cellStyle name="Sortie 2 2 5 2 5 2" xfId="35834" xr:uid="{00000000-0005-0000-0000-000069780000}"/>
    <cellStyle name="Sortie 2 2 5 2 6" xfId="15513" xr:uid="{00000000-0005-0000-0000-00006A780000}"/>
    <cellStyle name="Sortie 2 2 5 2 6 2" xfId="35835" xr:uid="{00000000-0005-0000-0000-00006B780000}"/>
    <cellStyle name="Sortie 2 2 5 2 7" xfId="35830" xr:uid="{00000000-0005-0000-0000-00006C780000}"/>
    <cellStyle name="Sortie 2 2 5 3" xfId="15514" xr:uid="{00000000-0005-0000-0000-00006D780000}"/>
    <cellStyle name="Sortie 2 2 5 3 2" xfId="15515" xr:uid="{00000000-0005-0000-0000-00006E780000}"/>
    <cellStyle name="Sortie 2 2 5 3 2 2" xfId="35837" xr:uid="{00000000-0005-0000-0000-00006F780000}"/>
    <cellStyle name="Sortie 2 2 5 3 3" xfId="15516" xr:uid="{00000000-0005-0000-0000-000070780000}"/>
    <cellStyle name="Sortie 2 2 5 3 3 2" xfId="35838" xr:uid="{00000000-0005-0000-0000-000071780000}"/>
    <cellStyle name="Sortie 2 2 5 3 4" xfId="15517" xr:uid="{00000000-0005-0000-0000-000072780000}"/>
    <cellStyle name="Sortie 2 2 5 3 4 2" xfId="35839" xr:uid="{00000000-0005-0000-0000-000073780000}"/>
    <cellStyle name="Sortie 2 2 5 3 5" xfId="15518" xr:uid="{00000000-0005-0000-0000-000074780000}"/>
    <cellStyle name="Sortie 2 2 5 3 5 2" xfId="35840" xr:uid="{00000000-0005-0000-0000-000075780000}"/>
    <cellStyle name="Sortie 2 2 5 3 6" xfId="35836" xr:uid="{00000000-0005-0000-0000-000076780000}"/>
    <cellStyle name="Sortie 2 2 5 4" xfId="15519" xr:uid="{00000000-0005-0000-0000-000077780000}"/>
    <cellStyle name="Sortie 2 2 5 4 2" xfId="35841" xr:uid="{00000000-0005-0000-0000-000078780000}"/>
    <cellStyle name="Sortie 2 2 5 5" xfId="15520" xr:uid="{00000000-0005-0000-0000-000079780000}"/>
    <cellStyle name="Sortie 2 2 5 5 2" xfId="35842" xr:uid="{00000000-0005-0000-0000-00007A780000}"/>
    <cellStyle name="Sortie 2 2 5 6" xfId="15521" xr:uid="{00000000-0005-0000-0000-00007B780000}"/>
    <cellStyle name="Sortie 2 2 5 6 2" xfId="35843" xr:uid="{00000000-0005-0000-0000-00007C780000}"/>
    <cellStyle name="Sortie 2 2 5 7" xfId="15522" xr:uid="{00000000-0005-0000-0000-00007D780000}"/>
    <cellStyle name="Sortie 2 2 5 7 2" xfId="35844" xr:uid="{00000000-0005-0000-0000-00007E780000}"/>
    <cellStyle name="Sortie 2 2 5 8" xfId="15523" xr:uid="{00000000-0005-0000-0000-00007F780000}"/>
    <cellStyle name="Sortie 2 2 5 8 2" xfId="35845" xr:uid="{00000000-0005-0000-0000-000080780000}"/>
    <cellStyle name="Sortie 2 2 5 9" xfId="15524" xr:uid="{00000000-0005-0000-0000-000081780000}"/>
    <cellStyle name="Sortie 2 2 5 9 2" xfId="35846" xr:uid="{00000000-0005-0000-0000-000082780000}"/>
    <cellStyle name="Sortie 2 2 6" xfId="15525" xr:uid="{00000000-0005-0000-0000-000083780000}"/>
    <cellStyle name="Sortie 2 2 6 10" xfId="15526" xr:uid="{00000000-0005-0000-0000-000084780000}"/>
    <cellStyle name="Sortie 2 2 6 10 2" xfId="35848" xr:uid="{00000000-0005-0000-0000-000085780000}"/>
    <cellStyle name="Sortie 2 2 6 11" xfId="35847" xr:uid="{00000000-0005-0000-0000-000086780000}"/>
    <cellStyle name="Sortie 2 2 6 2" xfId="15527" xr:uid="{00000000-0005-0000-0000-000087780000}"/>
    <cellStyle name="Sortie 2 2 6 2 2" xfId="15528" xr:uid="{00000000-0005-0000-0000-000088780000}"/>
    <cellStyle name="Sortie 2 2 6 2 2 2" xfId="35850" xr:uid="{00000000-0005-0000-0000-000089780000}"/>
    <cellStyle name="Sortie 2 2 6 2 3" xfId="15529" xr:uid="{00000000-0005-0000-0000-00008A780000}"/>
    <cellStyle name="Sortie 2 2 6 2 3 2" xfId="35851" xr:uid="{00000000-0005-0000-0000-00008B780000}"/>
    <cellStyle name="Sortie 2 2 6 2 4" xfId="15530" xr:uid="{00000000-0005-0000-0000-00008C780000}"/>
    <cellStyle name="Sortie 2 2 6 2 4 2" xfId="35852" xr:uid="{00000000-0005-0000-0000-00008D780000}"/>
    <cellStyle name="Sortie 2 2 6 2 5" xfId="15531" xr:uid="{00000000-0005-0000-0000-00008E780000}"/>
    <cellStyle name="Sortie 2 2 6 2 5 2" xfId="35853" xr:uid="{00000000-0005-0000-0000-00008F780000}"/>
    <cellStyle name="Sortie 2 2 6 2 6" xfId="15532" xr:uid="{00000000-0005-0000-0000-000090780000}"/>
    <cellStyle name="Sortie 2 2 6 2 6 2" xfId="35854" xr:uid="{00000000-0005-0000-0000-000091780000}"/>
    <cellStyle name="Sortie 2 2 6 2 7" xfId="35849" xr:uid="{00000000-0005-0000-0000-000092780000}"/>
    <cellStyle name="Sortie 2 2 6 3" xfId="15533" xr:uid="{00000000-0005-0000-0000-000093780000}"/>
    <cellStyle name="Sortie 2 2 6 3 2" xfId="15534" xr:uid="{00000000-0005-0000-0000-000094780000}"/>
    <cellStyle name="Sortie 2 2 6 3 2 2" xfId="35856" xr:uid="{00000000-0005-0000-0000-000095780000}"/>
    <cellStyle name="Sortie 2 2 6 3 3" xfId="15535" xr:uid="{00000000-0005-0000-0000-000096780000}"/>
    <cellStyle name="Sortie 2 2 6 3 3 2" xfId="35857" xr:uid="{00000000-0005-0000-0000-000097780000}"/>
    <cellStyle name="Sortie 2 2 6 3 4" xfId="15536" xr:uid="{00000000-0005-0000-0000-000098780000}"/>
    <cellStyle name="Sortie 2 2 6 3 4 2" xfId="35858" xr:uid="{00000000-0005-0000-0000-000099780000}"/>
    <cellStyle name="Sortie 2 2 6 3 5" xfId="15537" xr:uid="{00000000-0005-0000-0000-00009A780000}"/>
    <cellStyle name="Sortie 2 2 6 3 5 2" xfId="35859" xr:uid="{00000000-0005-0000-0000-00009B780000}"/>
    <cellStyle name="Sortie 2 2 6 3 6" xfId="35855" xr:uid="{00000000-0005-0000-0000-00009C780000}"/>
    <cellStyle name="Sortie 2 2 6 4" xfId="15538" xr:uid="{00000000-0005-0000-0000-00009D780000}"/>
    <cellStyle name="Sortie 2 2 6 4 2" xfId="35860" xr:uid="{00000000-0005-0000-0000-00009E780000}"/>
    <cellStyle name="Sortie 2 2 6 5" xfId="15539" xr:uid="{00000000-0005-0000-0000-00009F780000}"/>
    <cellStyle name="Sortie 2 2 6 5 2" xfId="35861" xr:uid="{00000000-0005-0000-0000-0000A0780000}"/>
    <cellStyle name="Sortie 2 2 6 6" xfId="15540" xr:uid="{00000000-0005-0000-0000-0000A1780000}"/>
    <cellStyle name="Sortie 2 2 6 6 2" xfId="35862" xr:uid="{00000000-0005-0000-0000-0000A2780000}"/>
    <cellStyle name="Sortie 2 2 6 7" xfId="15541" xr:uid="{00000000-0005-0000-0000-0000A3780000}"/>
    <cellStyle name="Sortie 2 2 6 7 2" xfId="35863" xr:uid="{00000000-0005-0000-0000-0000A4780000}"/>
    <cellStyle name="Sortie 2 2 6 8" xfId="15542" xr:uid="{00000000-0005-0000-0000-0000A5780000}"/>
    <cellStyle name="Sortie 2 2 6 8 2" xfId="35864" xr:uid="{00000000-0005-0000-0000-0000A6780000}"/>
    <cellStyle name="Sortie 2 2 6 9" xfId="15543" xr:uid="{00000000-0005-0000-0000-0000A7780000}"/>
    <cellStyle name="Sortie 2 2 6 9 2" xfId="35865" xr:uid="{00000000-0005-0000-0000-0000A8780000}"/>
    <cellStyle name="Sortie 2 2 7" xfId="15544" xr:uid="{00000000-0005-0000-0000-0000A9780000}"/>
    <cellStyle name="Sortie 2 2 7 10" xfId="15545" xr:uid="{00000000-0005-0000-0000-0000AA780000}"/>
    <cellStyle name="Sortie 2 2 7 10 2" xfId="35867" xr:uid="{00000000-0005-0000-0000-0000AB780000}"/>
    <cellStyle name="Sortie 2 2 7 11" xfId="35866" xr:uid="{00000000-0005-0000-0000-0000AC780000}"/>
    <cellStyle name="Sortie 2 2 7 2" xfId="15546" xr:uid="{00000000-0005-0000-0000-0000AD780000}"/>
    <cellStyle name="Sortie 2 2 7 2 2" xfId="15547" xr:uid="{00000000-0005-0000-0000-0000AE780000}"/>
    <cellStyle name="Sortie 2 2 7 2 2 2" xfId="35869" xr:uid="{00000000-0005-0000-0000-0000AF780000}"/>
    <cellStyle name="Sortie 2 2 7 2 3" xfId="15548" xr:uid="{00000000-0005-0000-0000-0000B0780000}"/>
    <cellStyle name="Sortie 2 2 7 2 3 2" xfId="35870" xr:uid="{00000000-0005-0000-0000-0000B1780000}"/>
    <cellStyle name="Sortie 2 2 7 2 4" xfId="15549" xr:uid="{00000000-0005-0000-0000-0000B2780000}"/>
    <cellStyle name="Sortie 2 2 7 2 4 2" xfId="35871" xr:uid="{00000000-0005-0000-0000-0000B3780000}"/>
    <cellStyle name="Sortie 2 2 7 2 5" xfId="15550" xr:uid="{00000000-0005-0000-0000-0000B4780000}"/>
    <cellStyle name="Sortie 2 2 7 2 5 2" xfId="35872" xr:uid="{00000000-0005-0000-0000-0000B5780000}"/>
    <cellStyle name="Sortie 2 2 7 2 6" xfId="15551" xr:uid="{00000000-0005-0000-0000-0000B6780000}"/>
    <cellStyle name="Sortie 2 2 7 2 6 2" xfId="35873" xr:uid="{00000000-0005-0000-0000-0000B7780000}"/>
    <cellStyle name="Sortie 2 2 7 2 7" xfId="35868" xr:uid="{00000000-0005-0000-0000-0000B8780000}"/>
    <cellStyle name="Sortie 2 2 7 3" xfId="15552" xr:uid="{00000000-0005-0000-0000-0000B9780000}"/>
    <cellStyle name="Sortie 2 2 7 3 2" xfId="15553" xr:uid="{00000000-0005-0000-0000-0000BA780000}"/>
    <cellStyle name="Sortie 2 2 7 3 2 2" xfId="35875" xr:uid="{00000000-0005-0000-0000-0000BB780000}"/>
    <cellStyle name="Sortie 2 2 7 3 3" xfId="15554" xr:uid="{00000000-0005-0000-0000-0000BC780000}"/>
    <cellStyle name="Sortie 2 2 7 3 3 2" xfId="35876" xr:uid="{00000000-0005-0000-0000-0000BD780000}"/>
    <cellStyle name="Sortie 2 2 7 3 4" xfId="15555" xr:uid="{00000000-0005-0000-0000-0000BE780000}"/>
    <cellStyle name="Sortie 2 2 7 3 4 2" xfId="35877" xr:uid="{00000000-0005-0000-0000-0000BF780000}"/>
    <cellStyle name="Sortie 2 2 7 3 5" xfId="15556" xr:uid="{00000000-0005-0000-0000-0000C0780000}"/>
    <cellStyle name="Sortie 2 2 7 3 5 2" xfId="35878" xr:uid="{00000000-0005-0000-0000-0000C1780000}"/>
    <cellStyle name="Sortie 2 2 7 3 6" xfId="35874" xr:uid="{00000000-0005-0000-0000-0000C2780000}"/>
    <cellStyle name="Sortie 2 2 7 4" xfId="15557" xr:uid="{00000000-0005-0000-0000-0000C3780000}"/>
    <cellStyle name="Sortie 2 2 7 4 2" xfId="35879" xr:uid="{00000000-0005-0000-0000-0000C4780000}"/>
    <cellStyle name="Sortie 2 2 7 5" xfId="15558" xr:uid="{00000000-0005-0000-0000-0000C5780000}"/>
    <cellStyle name="Sortie 2 2 7 5 2" xfId="35880" xr:uid="{00000000-0005-0000-0000-0000C6780000}"/>
    <cellStyle name="Sortie 2 2 7 6" xfId="15559" xr:uid="{00000000-0005-0000-0000-0000C7780000}"/>
    <cellStyle name="Sortie 2 2 7 6 2" xfId="35881" xr:uid="{00000000-0005-0000-0000-0000C8780000}"/>
    <cellStyle name="Sortie 2 2 7 7" xfId="15560" xr:uid="{00000000-0005-0000-0000-0000C9780000}"/>
    <cellStyle name="Sortie 2 2 7 7 2" xfId="35882" xr:uid="{00000000-0005-0000-0000-0000CA780000}"/>
    <cellStyle name="Sortie 2 2 7 8" xfId="15561" xr:uid="{00000000-0005-0000-0000-0000CB780000}"/>
    <cellStyle name="Sortie 2 2 7 8 2" xfId="35883" xr:uid="{00000000-0005-0000-0000-0000CC780000}"/>
    <cellStyle name="Sortie 2 2 7 9" xfId="15562" xr:uid="{00000000-0005-0000-0000-0000CD780000}"/>
    <cellStyle name="Sortie 2 2 7 9 2" xfId="35884" xr:uid="{00000000-0005-0000-0000-0000CE780000}"/>
    <cellStyle name="Sortie 2 2 8" xfId="15563" xr:uid="{00000000-0005-0000-0000-0000CF780000}"/>
    <cellStyle name="Sortie 2 2 8 10" xfId="15564" xr:uid="{00000000-0005-0000-0000-0000D0780000}"/>
    <cellStyle name="Sortie 2 2 8 10 2" xfId="35886" xr:uid="{00000000-0005-0000-0000-0000D1780000}"/>
    <cellStyle name="Sortie 2 2 8 11" xfId="35885" xr:uid="{00000000-0005-0000-0000-0000D2780000}"/>
    <cellStyle name="Sortie 2 2 8 2" xfId="15565" xr:uid="{00000000-0005-0000-0000-0000D3780000}"/>
    <cellStyle name="Sortie 2 2 8 2 2" xfId="15566" xr:uid="{00000000-0005-0000-0000-0000D4780000}"/>
    <cellStyle name="Sortie 2 2 8 2 2 2" xfId="35888" xr:uid="{00000000-0005-0000-0000-0000D5780000}"/>
    <cellStyle name="Sortie 2 2 8 2 3" xfId="15567" xr:uid="{00000000-0005-0000-0000-0000D6780000}"/>
    <cellStyle name="Sortie 2 2 8 2 3 2" xfId="35889" xr:uid="{00000000-0005-0000-0000-0000D7780000}"/>
    <cellStyle name="Sortie 2 2 8 2 4" xfId="15568" xr:uid="{00000000-0005-0000-0000-0000D8780000}"/>
    <cellStyle name="Sortie 2 2 8 2 4 2" xfId="35890" xr:uid="{00000000-0005-0000-0000-0000D9780000}"/>
    <cellStyle name="Sortie 2 2 8 2 5" xfId="15569" xr:uid="{00000000-0005-0000-0000-0000DA780000}"/>
    <cellStyle name="Sortie 2 2 8 2 5 2" xfId="35891" xr:uid="{00000000-0005-0000-0000-0000DB780000}"/>
    <cellStyle name="Sortie 2 2 8 2 6" xfId="15570" xr:uid="{00000000-0005-0000-0000-0000DC780000}"/>
    <cellStyle name="Sortie 2 2 8 2 6 2" xfId="35892" xr:uid="{00000000-0005-0000-0000-0000DD780000}"/>
    <cellStyle name="Sortie 2 2 8 2 7" xfId="35887" xr:uid="{00000000-0005-0000-0000-0000DE780000}"/>
    <cellStyle name="Sortie 2 2 8 3" xfId="15571" xr:uid="{00000000-0005-0000-0000-0000DF780000}"/>
    <cellStyle name="Sortie 2 2 8 3 2" xfId="15572" xr:uid="{00000000-0005-0000-0000-0000E0780000}"/>
    <cellStyle name="Sortie 2 2 8 3 2 2" xfId="35894" xr:uid="{00000000-0005-0000-0000-0000E1780000}"/>
    <cellStyle name="Sortie 2 2 8 3 3" xfId="15573" xr:uid="{00000000-0005-0000-0000-0000E2780000}"/>
    <cellStyle name="Sortie 2 2 8 3 3 2" xfId="35895" xr:uid="{00000000-0005-0000-0000-0000E3780000}"/>
    <cellStyle name="Sortie 2 2 8 3 4" xfId="15574" xr:uid="{00000000-0005-0000-0000-0000E4780000}"/>
    <cellStyle name="Sortie 2 2 8 3 4 2" xfId="35896" xr:uid="{00000000-0005-0000-0000-0000E5780000}"/>
    <cellStyle name="Sortie 2 2 8 3 5" xfId="15575" xr:uid="{00000000-0005-0000-0000-0000E6780000}"/>
    <cellStyle name="Sortie 2 2 8 3 5 2" xfId="35897" xr:uid="{00000000-0005-0000-0000-0000E7780000}"/>
    <cellStyle name="Sortie 2 2 8 3 6" xfId="35893" xr:uid="{00000000-0005-0000-0000-0000E8780000}"/>
    <cellStyle name="Sortie 2 2 8 4" xfId="15576" xr:uid="{00000000-0005-0000-0000-0000E9780000}"/>
    <cellStyle name="Sortie 2 2 8 4 2" xfId="35898" xr:uid="{00000000-0005-0000-0000-0000EA780000}"/>
    <cellStyle name="Sortie 2 2 8 5" xfId="15577" xr:uid="{00000000-0005-0000-0000-0000EB780000}"/>
    <cellStyle name="Sortie 2 2 8 5 2" xfId="35899" xr:uid="{00000000-0005-0000-0000-0000EC780000}"/>
    <cellStyle name="Sortie 2 2 8 6" xfId="15578" xr:uid="{00000000-0005-0000-0000-0000ED780000}"/>
    <cellStyle name="Sortie 2 2 8 6 2" xfId="35900" xr:uid="{00000000-0005-0000-0000-0000EE780000}"/>
    <cellStyle name="Sortie 2 2 8 7" xfId="15579" xr:uid="{00000000-0005-0000-0000-0000EF780000}"/>
    <cellStyle name="Sortie 2 2 8 7 2" xfId="35901" xr:uid="{00000000-0005-0000-0000-0000F0780000}"/>
    <cellStyle name="Sortie 2 2 8 8" xfId="15580" xr:uid="{00000000-0005-0000-0000-0000F1780000}"/>
    <cellStyle name="Sortie 2 2 8 8 2" xfId="35902" xr:uid="{00000000-0005-0000-0000-0000F2780000}"/>
    <cellStyle name="Sortie 2 2 8 9" xfId="15581" xr:uid="{00000000-0005-0000-0000-0000F3780000}"/>
    <cellStyle name="Sortie 2 2 8 9 2" xfId="35903" xr:uid="{00000000-0005-0000-0000-0000F4780000}"/>
    <cellStyle name="Sortie 2 2 9" xfId="15582" xr:uid="{00000000-0005-0000-0000-0000F5780000}"/>
    <cellStyle name="Sortie 2 2 9 10" xfId="15583" xr:uid="{00000000-0005-0000-0000-0000F6780000}"/>
    <cellStyle name="Sortie 2 2 9 10 2" xfId="35905" xr:uid="{00000000-0005-0000-0000-0000F7780000}"/>
    <cellStyle name="Sortie 2 2 9 11" xfId="35904" xr:uid="{00000000-0005-0000-0000-0000F8780000}"/>
    <cellStyle name="Sortie 2 2 9 2" xfId="15584" xr:uid="{00000000-0005-0000-0000-0000F9780000}"/>
    <cellStyle name="Sortie 2 2 9 2 2" xfId="15585" xr:uid="{00000000-0005-0000-0000-0000FA780000}"/>
    <cellStyle name="Sortie 2 2 9 2 2 2" xfId="35907" xr:uid="{00000000-0005-0000-0000-0000FB780000}"/>
    <cellStyle name="Sortie 2 2 9 2 3" xfId="15586" xr:uid="{00000000-0005-0000-0000-0000FC780000}"/>
    <cellStyle name="Sortie 2 2 9 2 3 2" xfId="35908" xr:uid="{00000000-0005-0000-0000-0000FD780000}"/>
    <cellStyle name="Sortie 2 2 9 2 4" xfId="15587" xr:uid="{00000000-0005-0000-0000-0000FE780000}"/>
    <cellStyle name="Sortie 2 2 9 2 4 2" xfId="35909" xr:uid="{00000000-0005-0000-0000-0000FF780000}"/>
    <cellStyle name="Sortie 2 2 9 2 5" xfId="15588" xr:uid="{00000000-0005-0000-0000-000000790000}"/>
    <cellStyle name="Sortie 2 2 9 2 5 2" xfId="35910" xr:uid="{00000000-0005-0000-0000-000001790000}"/>
    <cellStyle name="Sortie 2 2 9 2 6" xfId="15589" xr:uid="{00000000-0005-0000-0000-000002790000}"/>
    <cellStyle name="Sortie 2 2 9 2 6 2" xfId="35911" xr:uid="{00000000-0005-0000-0000-000003790000}"/>
    <cellStyle name="Sortie 2 2 9 2 7" xfId="35906" xr:uid="{00000000-0005-0000-0000-000004790000}"/>
    <cellStyle name="Sortie 2 2 9 3" xfId="15590" xr:uid="{00000000-0005-0000-0000-000005790000}"/>
    <cellStyle name="Sortie 2 2 9 3 2" xfId="15591" xr:uid="{00000000-0005-0000-0000-000006790000}"/>
    <cellStyle name="Sortie 2 2 9 3 2 2" xfId="35913" xr:uid="{00000000-0005-0000-0000-000007790000}"/>
    <cellStyle name="Sortie 2 2 9 3 3" xfId="15592" xr:uid="{00000000-0005-0000-0000-000008790000}"/>
    <cellStyle name="Sortie 2 2 9 3 3 2" xfId="35914" xr:uid="{00000000-0005-0000-0000-000009790000}"/>
    <cellStyle name="Sortie 2 2 9 3 4" xfId="15593" xr:uid="{00000000-0005-0000-0000-00000A790000}"/>
    <cellStyle name="Sortie 2 2 9 3 4 2" xfId="35915" xr:uid="{00000000-0005-0000-0000-00000B790000}"/>
    <cellStyle name="Sortie 2 2 9 3 5" xfId="15594" xr:uid="{00000000-0005-0000-0000-00000C790000}"/>
    <cellStyle name="Sortie 2 2 9 3 5 2" xfId="35916" xr:uid="{00000000-0005-0000-0000-00000D790000}"/>
    <cellStyle name="Sortie 2 2 9 3 6" xfId="35912" xr:uid="{00000000-0005-0000-0000-00000E790000}"/>
    <cellStyle name="Sortie 2 2 9 4" xfId="15595" xr:uid="{00000000-0005-0000-0000-00000F790000}"/>
    <cellStyle name="Sortie 2 2 9 4 2" xfId="35917" xr:uid="{00000000-0005-0000-0000-000010790000}"/>
    <cellStyle name="Sortie 2 2 9 5" xfId="15596" xr:uid="{00000000-0005-0000-0000-000011790000}"/>
    <cellStyle name="Sortie 2 2 9 5 2" xfId="35918" xr:uid="{00000000-0005-0000-0000-000012790000}"/>
    <cellStyle name="Sortie 2 2 9 6" xfId="15597" xr:uid="{00000000-0005-0000-0000-000013790000}"/>
    <cellStyle name="Sortie 2 2 9 6 2" xfId="35919" xr:uid="{00000000-0005-0000-0000-000014790000}"/>
    <cellStyle name="Sortie 2 2 9 7" xfId="15598" xr:uid="{00000000-0005-0000-0000-000015790000}"/>
    <cellStyle name="Sortie 2 2 9 7 2" xfId="35920" xr:uid="{00000000-0005-0000-0000-000016790000}"/>
    <cellStyle name="Sortie 2 2 9 8" xfId="15599" xr:uid="{00000000-0005-0000-0000-000017790000}"/>
    <cellStyle name="Sortie 2 2 9 8 2" xfId="35921" xr:uid="{00000000-0005-0000-0000-000018790000}"/>
    <cellStyle name="Sortie 2 2 9 9" xfId="15600" xr:uid="{00000000-0005-0000-0000-000019790000}"/>
    <cellStyle name="Sortie 2 2 9 9 2" xfId="35922" xr:uid="{00000000-0005-0000-0000-00001A790000}"/>
    <cellStyle name="Sortie 2 20" xfId="15601" xr:uid="{00000000-0005-0000-0000-00001B790000}"/>
    <cellStyle name="Sortie 2 20 2" xfId="35923" xr:uid="{00000000-0005-0000-0000-00001C790000}"/>
    <cellStyle name="Sortie 2 21" xfId="15602" xr:uid="{00000000-0005-0000-0000-00001D790000}"/>
    <cellStyle name="Sortie 2 21 2" xfId="35924" xr:uid="{00000000-0005-0000-0000-00001E790000}"/>
    <cellStyle name="Sortie 2 22" xfId="15603" xr:uid="{00000000-0005-0000-0000-00001F790000}"/>
    <cellStyle name="Sortie 2 22 2" xfId="35925" xr:uid="{00000000-0005-0000-0000-000020790000}"/>
    <cellStyle name="Sortie 2 23" xfId="15604" xr:uid="{00000000-0005-0000-0000-000021790000}"/>
    <cellStyle name="Sortie 2 23 2" xfId="35926" xr:uid="{00000000-0005-0000-0000-000022790000}"/>
    <cellStyle name="Sortie 2 24" xfId="15605" xr:uid="{00000000-0005-0000-0000-000023790000}"/>
    <cellStyle name="Sortie 2 24 2" xfId="35927" xr:uid="{00000000-0005-0000-0000-000024790000}"/>
    <cellStyle name="Sortie 2 25" xfId="15606" xr:uid="{00000000-0005-0000-0000-000025790000}"/>
    <cellStyle name="Sortie 2 25 2" xfId="35928" xr:uid="{00000000-0005-0000-0000-000026790000}"/>
    <cellStyle name="Sortie 2 26" xfId="20618" xr:uid="{00000000-0005-0000-0000-000027790000}"/>
    <cellStyle name="Sortie 2 3" xfId="15607" xr:uid="{00000000-0005-0000-0000-000028790000}"/>
    <cellStyle name="Sortie 2 3 10" xfId="15608" xr:uid="{00000000-0005-0000-0000-000029790000}"/>
    <cellStyle name="Sortie 2 3 10 2" xfId="35929" xr:uid="{00000000-0005-0000-0000-00002A790000}"/>
    <cellStyle name="Sortie 2 3 11" xfId="15609" xr:uid="{00000000-0005-0000-0000-00002B790000}"/>
    <cellStyle name="Sortie 2 3 11 2" xfId="35930" xr:uid="{00000000-0005-0000-0000-00002C790000}"/>
    <cellStyle name="Sortie 2 3 12" xfId="15610" xr:uid="{00000000-0005-0000-0000-00002D790000}"/>
    <cellStyle name="Sortie 2 3 12 2" xfId="35931" xr:uid="{00000000-0005-0000-0000-00002E790000}"/>
    <cellStyle name="Sortie 2 3 13" xfId="15611" xr:uid="{00000000-0005-0000-0000-00002F790000}"/>
    <cellStyle name="Sortie 2 3 13 2" xfId="35932" xr:uid="{00000000-0005-0000-0000-000030790000}"/>
    <cellStyle name="Sortie 2 3 14" xfId="20620" xr:uid="{00000000-0005-0000-0000-000031790000}"/>
    <cellStyle name="Sortie 2 3 2" xfId="15612" xr:uid="{00000000-0005-0000-0000-000032790000}"/>
    <cellStyle name="Sortie 2 3 2 10" xfId="15613" xr:uid="{00000000-0005-0000-0000-000033790000}"/>
    <cellStyle name="Sortie 2 3 2 10 2" xfId="35934" xr:uid="{00000000-0005-0000-0000-000034790000}"/>
    <cellStyle name="Sortie 2 3 2 11" xfId="35933" xr:uid="{00000000-0005-0000-0000-000035790000}"/>
    <cellStyle name="Sortie 2 3 2 2" xfId="15614" xr:uid="{00000000-0005-0000-0000-000036790000}"/>
    <cellStyle name="Sortie 2 3 2 2 2" xfId="15615" xr:uid="{00000000-0005-0000-0000-000037790000}"/>
    <cellStyle name="Sortie 2 3 2 2 2 2" xfId="35936" xr:uid="{00000000-0005-0000-0000-000038790000}"/>
    <cellStyle name="Sortie 2 3 2 2 3" xfId="15616" xr:uid="{00000000-0005-0000-0000-000039790000}"/>
    <cellStyle name="Sortie 2 3 2 2 3 2" xfId="35937" xr:uid="{00000000-0005-0000-0000-00003A790000}"/>
    <cellStyle name="Sortie 2 3 2 2 4" xfId="15617" xr:uid="{00000000-0005-0000-0000-00003B790000}"/>
    <cellStyle name="Sortie 2 3 2 2 4 2" xfId="35938" xr:uid="{00000000-0005-0000-0000-00003C790000}"/>
    <cellStyle name="Sortie 2 3 2 2 5" xfId="15618" xr:uid="{00000000-0005-0000-0000-00003D790000}"/>
    <cellStyle name="Sortie 2 3 2 2 5 2" xfId="35939" xr:uid="{00000000-0005-0000-0000-00003E790000}"/>
    <cellStyle name="Sortie 2 3 2 2 6" xfId="15619" xr:uid="{00000000-0005-0000-0000-00003F790000}"/>
    <cellStyle name="Sortie 2 3 2 2 6 2" xfId="35940" xr:uid="{00000000-0005-0000-0000-000040790000}"/>
    <cellStyle name="Sortie 2 3 2 2 7" xfId="35935" xr:uid="{00000000-0005-0000-0000-000041790000}"/>
    <cellStyle name="Sortie 2 3 2 3" xfId="15620" xr:uid="{00000000-0005-0000-0000-000042790000}"/>
    <cellStyle name="Sortie 2 3 2 3 2" xfId="15621" xr:uid="{00000000-0005-0000-0000-000043790000}"/>
    <cellStyle name="Sortie 2 3 2 3 2 2" xfId="35942" xr:uid="{00000000-0005-0000-0000-000044790000}"/>
    <cellStyle name="Sortie 2 3 2 3 3" xfId="15622" xr:uid="{00000000-0005-0000-0000-000045790000}"/>
    <cellStyle name="Sortie 2 3 2 3 3 2" xfId="35943" xr:uid="{00000000-0005-0000-0000-000046790000}"/>
    <cellStyle name="Sortie 2 3 2 3 4" xfId="15623" xr:uid="{00000000-0005-0000-0000-000047790000}"/>
    <cellStyle name="Sortie 2 3 2 3 4 2" xfId="35944" xr:uid="{00000000-0005-0000-0000-000048790000}"/>
    <cellStyle name="Sortie 2 3 2 3 5" xfId="15624" xr:uid="{00000000-0005-0000-0000-000049790000}"/>
    <cellStyle name="Sortie 2 3 2 3 5 2" xfId="35945" xr:uid="{00000000-0005-0000-0000-00004A790000}"/>
    <cellStyle name="Sortie 2 3 2 3 6" xfId="35941" xr:uid="{00000000-0005-0000-0000-00004B790000}"/>
    <cellStyle name="Sortie 2 3 2 4" xfId="15625" xr:uid="{00000000-0005-0000-0000-00004C790000}"/>
    <cellStyle name="Sortie 2 3 2 4 2" xfId="35946" xr:uid="{00000000-0005-0000-0000-00004D790000}"/>
    <cellStyle name="Sortie 2 3 2 5" xfId="15626" xr:uid="{00000000-0005-0000-0000-00004E790000}"/>
    <cellStyle name="Sortie 2 3 2 5 2" xfId="35947" xr:uid="{00000000-0005-0000-0000-00004F790000}"/>
    <cellStyle name="Sortie 2 3 2 6" xfId="15627" xr:uid="{00000000-0005-0000-0000-000050790000}"/>
    <cellStyle name="Sortie 2 3 2 6 2" xfId="35948" xr:uid="{00000000-0005-0000-0000-000051790000}"/>
    <cellStyle name="Sortie 2 3 2 7" xfId="15628" xr:uid="{00000000-0005-0000-0000-000052790000}"/>
    <cellStyle name="Sortie 2 3 2 7 2" xfId="35949" xr:uid="{00000000-0005-0000-0000-000053790000}"/>
    <cellStyle name="Sortie 2 3 2 8" xfId="15629" xr:uid="{00000000-0005-0000-0000-000054790000}"/>
    <cellStyle name="Sortie 2 3 2 8 2" xfId="35950" xr:uid="{00000000-0005-0000-0000-000055790000}"/>
    <cellStyle name="Sortie 2 3 2 9" xfId="15630" xr:uid="{00000000-0005-0000-0000-000056790000}"/>
    <cellStyle name="Sortie 2 3 2 9 2" xfId="35951" xr:uid="{00000000-0005-0000-0000-000057790000}"/>
    <cellStyle name="Sortie 2 3 3" xfId="15631" xr:uid="{00000000-0005-0000-0000-000058790000}"/>
    <cellStyle name="Sortie 2 3 3 10" xfId="15632" xr:uid="{00000000-0005-0000-0000-000059790000}"/>
    <cellStyle name="Sortie 2 3 3 10 2" xfId="35953" xr:uid="{00000000-0005-0000-0000-00005A790000}"/>
    <cellStyle name="Sortie 2 3 3 11" xfId="35952" xr:uid="{00000000-0005-0000-0000-00005B790000}"/>
    <cellStyle name="Sortie 2 3 3 2" xfId="15633" xr:uid="{00000000-0005-0000-0000-00005C790000}"/>
    <cellStyle name="Sortie 2 3 3 2 2" xfId="15634" xr:uid="{00000000-0005-0000-0000-00005D790000}"/>
    <cellStyle name="Sortie 2 3 3 2 2 2" xfId="35955" xr:uid="{00000000-0005-0000-0000-00005E790000}"/>
    <cellStyle name="Sortie 2 3 3 2 3" xfId="15635" xr:uid="{00000000-0005-0000-0000-00005F790000}"/>
    <cellStyle name="Sortie 2 3 3 2 3 2" xfId="35956" xr:uid="{00000000-0005-0000-0000-000060790000}"/>
    <cellStyle name="Sortie 2 3 3 2 4" xfId="15636" xr:uid="{00000000-0005-0000-0000-000061790000}"/>
    <cellStyle name="Sortie 2 3 3 2 4 2" xfId="35957" xr:uid="{00000000-0005-0000-0000-000062790000}"/>
    <cellStyle name="Sortie 2 3 3 2 5" xfId="15637" xr:uid="{00000000-0005-0000-0000-000063790000}"/>
    <cellStyle name="Sortie 2 3 3 2 5 2" xfId="35958" xr:uid="{00000000-0005-0000-0000-000064790000}"/>
    <cellStyle name="Sortie 2 3 3 2 6" xfId="15638" xr:uid="{00000000-0005-0000-0000-000065790000}"/>
    <cellStyle name="Sortie 2 3 3 2 6 2" xfId="35959" xr:uid="{00000000-0005-0000-0000-000066790000}"/>
    <cellStyle name="Sortie 2 3 3 2 7" xfId="35954" xr:uid="{00000000-0005-0000-0000-000067790000}"/>
    <cellStyle name="Sortie 2 3 3 3" xfId="15639" xr:uid="{00000000-0005-0000-0000-000068790000}"/>
    <cellStyle name="Sortie 2 3 3 3 2" xfId="15640" xr:uid="{00000000-0005-0000-0000-000069790000}"/>
    <cellStyle name="Sortie 2 3 3 3 2 2" xfId="35961" xr:uid="{00000000-0005-0000-0000-00006A790000}"/>
    <cellStyle name="Sortie 2 3 3 3 3" xfId="15641" xr:uid="{00000000-0005-0000-0000-00006B790000}"/>
    <cellStyle name="Sortie 2 3 3 3 3 2" xfId="35962" xr:uid="{00000000-0005-0000-0000-00006C790000}"/>
    <cellStyle name="Sortie 2 3 3 3 4" xfId="15642" xr:uid="{00000000-0005-0000-0000-00006D790000}"/>
    <cellStyle name="Sortie 2 3 3 3 4 2" xfId="35963" xr:uid="{00000000-0005-0000-0000-00006E790000}"/>
    <cellStyle name="Sortie 2 3 3 3 5" xfId="15643" xr:uid="{00000000-0005-0000-0000-00006F790000}"/>
    <cellStyle name="Sortie 2 3 3 3 5 2" xfId="35964" xr:uid="{00000000-0005-0000-0000-000070790000}"/>
    <cellStyle name="Sortie 2 3 3 3 6" xfId="35960" xr:uid="{00000000-0005-0000-0000-000071790000}"/>
    <cellStyle name="Sortie 2 3 3 4" xfId="15644" xr:uid="{00000000-0005-0000-0000-000072790000}"/>
    <cellStyle name="Sortie 2 3 3 4 2" xfId="35965" xr:uid="{00000000-0005-0000-0000-000073790000}"/>
    <cellStyle name="Sortie 2 3 3 5" xfId="15645" xr:uid="{00000000-0005-0000-0000-000074790000}"/>
    <cellStyle name="Sortie 2 3 3 5 2" xfId="35966" xr:uid="{00000000-0005-0000-0000-000075790000}"/>
    <cellStyle name="Sortie 2 3 3 6" xfId="15646" xr:uid="{00000000-0005-0000-0000-000076790000}"/>
    <cellStyle name="Sortie 2 3 3 6 2" xfId="35967" xr:uid="{00000000-0005-0000-0000-000077790000}"/>
    <cellStyle name="Sortie 2 3 3 7" xfId="15647" xr:uid="{00000000-0005-0000-0000-000078790000}"/>
    <cellStyle name="Sortie 2 3 3 7 2" xfId="35968" xr:uid="{00000000-0005-0000-0000-000079790000}"/>
    <cellStyle name="Sortie 2 3 3 8" xfId="15648" xr:uid="{00000000-0005-0000-0000-00007A790000}"/>
    <cellStyle name="Sortie 2 3 3 8 2" xfId="35969" xr:uid="{00000000-0005-0000-0000-00007B790000}"/>
    <cellStyle name="Sortie 2 3 3 9" xfId="15649" xr:uid="{00000000-0005-0000-0000-00007C790000}"/>
    <cellStyle name="Sortie 2 3 3 9 2" xfId="35970" xr:uid="{00000000-0005-0000-0000-00007D790000}"/>
    <cellStyle name="Sortie 2 3 4" xfId="15650" xr:uid="{00000000-0005-0000-0000-00007E790000}"/>
    <cellStyle name="Sortie 2 3 4 10" xfId="15651" xr:uid="{00000000-0005-0000-0000-00007F790000}"/>
    <cellStyle name="Sortie 2 3 4 10 2" xfId="35972" xr:uid="{00000000-0005-0000-0000-000080790000}"/>
    <cellStyle name="Sortie 2 3 4 11" xfId="35971" xr:uid="{00000000-0005-0000-0000-000081790000}"/>
    <cellStyle name="Sortie 2 3 4 2" xfId="15652" xr:uid="{00000000-0005-0000-0000-000082790000}"/>
    <cellStyle name="Sortie 2 3 4 2 2" xfId="15653" xr:uid="{00000000-0005-0000-0000-000083790000}"/>
    <cellStyle name="Sortie 2 3 4 2 2 2" xfId="35974" xr:uid="{00000000-0005-0000-0000-000084790000}"/>
    <cellStyle name="Sortie 2 3 4 2 3" xfId="15654" xr:uid="{00000000-0005-0000-0000-000085790000}"/>
    <cellStyle name="Sortie 2 3 4 2 3 2" xfId="35975" xr:uid="{00000000-0005-0000-0000-000086790000}"/>
    <cellStyle name="Sortie 2 3 4 2 4" xfId="15655" xr:uid="{00000000-0005-0000-0000-000087790000}"/>
    <cellStyle name="Sortie 2 3 4 2 4 2" xfId="35976" xr:uid="{00000000-0005-0000-0000-000088790000}"/>
    <cellStyle name="Sortie 2 3 4 2 5" xfId="15656" xr:uid="{00000000-0005-0000-0000-000089790000}"/>
    <cellStyle name="Sortie 2 3 4 2 5 2" xfId="35977" xr:uid="{00000000-0005-0000-0000-00008A790000}"/>
    <cellStyle name="Sortie 2 3 4 2 6" xfId="15657" xr:uid="{00000000-0005-0000-0000-00008B790000}"/>
    <cellStyle name="Sortie 2 3 4 2 6 2" xfId="35978" xr:uid="{00000000-0005-0000-0000-00008C790000}"/>
    <cellStyle name="Sortie 2 3 4 2 7" xfId="35973" xr:uid="{00000000-0005-0000-0000-00008D790000}"/>
    <cellStyle name="Sortie 2 3 4 3" xfId="15658" xr:uid="{00000000-0005-0000-0000-00008E790000}"/>
    <cellStyle name="Sortie 2 3 4 3 2" xfId="15659" xr:uid="{00000000-0005-0000-0000-00008F790000}"/>
    <cellStyle name="Sortie 2 3 4 3 2 2" xfId="35980" xr:uid="{00000000-0005-0000-0000-000090790000}"/>
    <cellStyle name="Sortie 2 3 4 3 3" xfId="15660" xr:uid="{00000000-0005-0000-0000-000091790000}"/>
    <cellStyle name="Sortie 2 3 4 3 3 2" xfId="35981" xr:uid="{00000000-0005-0000-0000-000092790000}"/>
    <cellStyle name="Sortie 2 3 4 3 4" xfId="15661" xr:uid="{00000000-0005-0000-0000-000093790000}"/>
    <cellStyle name="Sortie 2 3 4 3 4 2" xfId="35982" xr:uid="{00000000-0005-0000-0000-000094790000}"/>
    <cellStyle name="Sortie 2 3 4 3 5" xfId="15662" xr:uid="{00000000-0005-0000-0000-000095790000}"/>
    <cellStyle name="Sortie 2 3 4 3 5 2" xfId="35983" xr:uid="{00000000-0005-0000-0000-000096790000}"/>
    <cellStyle name="Sortie 2 3 4 3 6" xfId="35979" xr:uid="{00000000-0005-0000-0000-000097790000}"/>
    <cellStyle name="Sortie 2 3 4 4" xfId="15663" xr:uid="{00000000-0005-0000-0000-000098790000}"/>
    <cellStyle name="Sortie 2 3 4 4 2" xfId="35984" xr:uid="{00000000-0005-0000-0000-000099790000}"/>
    <cellStyle name="Sortie 2 3 4 5" xfId="15664" xr:uid="{00000000-0005-0000-0000-00009A790000}"/>
    <cellStyle name="Sortie 2 3 4 5 2" xfId="35985" xr:uid="{00000000-0005-0000-0000-00009B790000}"/>
    <cellStyle name="Sortie 2 3 4 6" xfId="15665" xr:uid="{00000000-0005-0000-0000-00009C790000}"/>
    <cellStyle name="Sortie 2 3 4 6 2" xfId="35986" xr:uid="{00000000-0005-0000-0000-00009D790000}"/>
    <cellStyle name="Sortie 2 3 4 7" xfId="15666" xr:uid="{00000000-0005-0000-0000-00009E790000}"/>
    <cellStyle name="Sortie 2 3 4 7 2" xfId="35987" xr:uid="{00000000-0005-0000-0000-00009F790000}"/>
    <cellStyle name="Sortie 2 3 4 8" xfId="15667" xr:uid="{00000000-0005-0000-0000-0000A0790000}"/>
    <cellStyle name="Sortie 2 3 4 8 2" xfId="35988" xr:uid="{00000000-0005-0000-0000-0000A1790000}"/>
    <cellStyle name="Sortie 2 3 4 9" xfId="15668" xr:uid="{00000000-0005-0000-0000-0000A2790000}"/>
    <cellStyle name="Sortie 2 3 4 9 2" xfId="35989" xr:uid="{00000000-0005-0000-0000-0000A3790000}"/>
    <cellStyle name="Sortie 2 3 5" xfId="15669" xr:uid="{00000000-0005-0000-0000-0000A4790000}"/>
    <cellStyle name="Sortie 2 3 5 2" xfId="15670" xr:uid="{00000000-0005-0000-0000-0000A5790000}"/>
    <cellStyle name="Sortie 2 3 5 2 2" xfId="35991" xr:uid="{00000000-0005-0000-0000-0000A6790000}"/>
    <cellStyle name="Sortie 2 3 5 3" xfId="15671" xr:uid="{00000000-0005-0000-0000-0000A7790000}"/>
    <cellStyle name="Sortie 2 3 5 3 2" xfId="35992" xr:uid="{00000000-0005-0000-0000-0000A8790000}"/>
    <cellStyle name="Sortie 2 3 5 4" xfId="15672" xr:uid="{00000000-0005-0000-0000-0000A9790000}"/>
    <cellStyle name="Sortie 2 3 5 4 2" xfId="35993" xr:uid="{00000000-0005-0000-0000-0000AA790000}"/>
    <cellStyle name="Sortie 2 3 5 5" xfId="15673" xr:uid="{00000000-0005-0000-0000-0000AB790000}"/>
    <cellStyle name="Sortie 2 3 5 5 2" xfId="35994" xr:uid="{00000000-0005-0000-0000-0000AC790000}"/>
    <cellStyle name="Sortie 2 3 5 6" xfId="15674" xr:uid="{00000000-0005-0000-0000-0000AD790000}"/>
    <cellStyle name="Sortie 2 3 5 6 2" xfId="35995" xr:uid="{00000000-0005-0000-0000-0000AE790000}"/>
    <cellStyle name="Sortie 2 3 5 7" xfId="35990" xr:uid="{00000000-0005-0000-0000-0000AF790000}"/>
    <cellStyle name="Sortie 2 3 6" xfId="15675" xr:uid="{00000000-0005-0000-0000-0000B0790000}"/>
    <cellStyle name="Sortie 2 3 6 2" xfId="15676" xr:uid="{00000000-0005-0000-0000-0000B1790000}"/>
    <cellStyle name="Sortie 2 3 6 2 2" xfId="35997" xr:uid="{00000000-0005-0000-0000-0000B2790000}"/>
    <cellStyle name="Sortie 2 3 6 3" xfId="15677" xr:uid="{00000000-0005-0000-0000-0000B3790000}"/>
    <cellStyle name="Sortie 2 3 6 3 2" xfId="35998" xr:uid="{00000000-0005-0000-0000-0000B4790000}"/>
    <cellStyle name="Sortie 2 3 6 4" xfId="15678" xr:uid="{00000000-0005-0000-0000-0000B5790000}"/>
    <cellStyle name="Sortie 2 3 6 4 2" xfId="35999" xr:uid="{00000000-0005-0000-0000-0000B6790000}"/>
    <cellStyle name="Sortie 2 3 6 5" xfId="15679" xr:uid="{00000000-0005-0000-0000-0000B7790000}"/>
    <cellStyle name="Sortie 2 3 6 5 2" xfId="36000" xr:uid="{00000000-0005-0000-0000-0000B8790000}"/>
    <cellStyle name="Sortie 2 3 6 6" xfId="35996" xr:uid="{00000000-0005-0000-0000-0000B9790000}"/>
    <cellStyle name="Sortie 2 3 7" xfId="15680" xr:uid="{00000000-0005-0000-0000-0000BA790000}"/>
    <cellStyle name="Sortie 2 3 7 2" xfId="36001" xr:uid="{00000000-0005-0000-0000-0000BB790000}"/>
    <cellStyle name="Sortie 2 3 8" xfId="15681" xr:uid="{00000000-0005-0000-0000-0000BC790000}"/>
    <cellStyle name="Sortie 2 3 8 2" xfId="36002" xr:uid="{00000000-0005-0000-0000-0000BD790000}"/>
    <cellStyle name="Sortie 2 3 9" xfId="15682" xr:uid="{00000000-0005-0000-0000-0000BE790000}"/>
    <cellStyle name="Sortie 2 3 9 2" xfId="36003" xr:uid="{00000000-0005-0000-0000-0000BF790000}"/>
    <cellStyle name="Sortie 2 4" xfId="15683" xr:uid="{00000000-0005-0000-0000-0000C0790000}"/>
    <cellStyle name="Sortie 2 4 10" xfId="15684" xr:uid="{00000000-0005-0000-0000-0000C1790000}"/>
    <cellStyle name="Sortie 2 4 10 2" xfId="36004" xr:uid="{00000000-0005-0000-0000-0000C2790000}"/>
    <cellStyle name="Sortie 2 4 11" xfId="20621" xr:uid="{00000000-0005-0000-0000-0000C3790000}"/>
    <cellStyle name="Sortie 2 4 2" xfId="15685" xr:uid="{00000000-0005-0000-0000-0000C4790000}"/>
    <cellStyle name="Sortie 2 4 2 2" xfId="15686" xr:uid="{00000000-0005-0000-0000-0000C5790000}"/>
    <cellStyle name="Sortie 2 4 2 2 2" xfId="36006" xr:uid="{00000000-0005-0000-0000-0000C6790000}"/>
    <cellStyle name="Sortie 2 4 2 3" xfId="15687" xr:uid="{00000000-0005-0000-0000-0000C7790000}"/>
    <cellStyle name="Sortie 2 4 2 3 2" xfId="36007" xr:uid="{00000000-0005-0000-0000-0000C8790000}"/>
    <cellStyle name="Sortie 2 4 2 4" xfId="15688" xr:uid="{00000000-0005-0000-0000-0000C9790000}"/>
    <cellStyle name="Sortie 2 4 2 4 2" xfId="36008" xr:uid="{00000000-0005-0000-0000-0000CA790000}"/>
    <cellStyle name="Sortie 2 4 2 5" xfId="15689" xr:uid="{00000000-0005-0000-0000-0000CB790000}"/>
    <cellStyle name="Sortie 2 4 2 5 2" xfId="36009" xr:uid="{00000000-0005-0000-0000-0000CC790000}"/>
    <cellStyle name="Sortie 2 4 2 6" xfId="15690" xr:uid="{00000000-0005-0000-0000-0000CD790000}"/>
    <cellStyle name="Sortie 2 4 2 6 2" xfId="36010" xr:uid="{00000000-0005-0000-0000-0000CE790000}"/>
    <cellStyle name="Sortie 2 4 2 7" xfId="36005" xr:uid="{00000000-0005-0000-0000-0000CF790000}"/>
    <cellStyle name="Sortie 2 4 3" xfId="15691" xr:uid="{00000000-0005-0000-0000-0000D0790000}"/>
    <cellStyle name="Sortie 2 4 3 2" xfId="15692" xr:uid="{00000000-0005-0000-0000-0000D1790000}"/>
    <cellStyle name="Sortie 2 4 3 2 2" xfId="36012" xr:uid="{00000000-0005-0000-0000-0000D2790000}"/>
    <cellStyle name="Sortie 2 4 3 3" xfId="15693" xr:uid="{00000000-0005-0000-0000-0000D3790000}"/>
    <cellStyle name="Sortie 2 4 3 3 2" xfId="36013" xr:uid="{00000000-0005-0000-0000-0000D4790000}"/>
    <cellStyle name="Sortie 2 4 3 4" xfId="15694" xr:uid="{00000000-0005-0000-0000-0000D5790000}"/>
    <cellStyle name="Sortie 2 4 3 4 2" xfId="36014" xr:uid="{00000000-0005-0000-0000-0000D6790000}"/>
    <cellStyle name="Sortie 2 4 3 5" xfId="15695" xr:uid="{00000000-0005-0000-0000-0000D7790000}"/>
    <cellStyle name="Sortie 2 4 3 5 2" xfId="36015" xr:uid="{00000000-0005-0000-0000-0000D8790000}"/>
    <cellStyle name="Sortie 2 4 3 6" xfId="36011" xr:uid="{00000000-0005-0000-0000-0000D9790000}"/>
    <cellStyle name="Sortie 2 4 4" xfId="15696" xr:uid="{00000000-0005-0000-0000-0000DA790000}"/>
    <cellStyle name="Sortie 2 4 4 2" xfId="36016" xr:uid="{00000000-0005-0000-0000-0000DB790000}"/>
    <cellStyle name="Sortie 2 4 5" xfId="15697" xr:uid="{00000000-0005-0000-0000-0000DC790000}"/>
    <cellStyle name="Sortie 2 4 5 2" xfId="36017" xr:uid="{00000000-0005-0000-0000-0000DD790000}"/>
    <cellStyle name="Sortie 2 4 6" xfId="15698" xr:uid="{00000000-0005-0000-0000-0000DE790000}"/>
    <cellStyle name="Sortie 2 4 6 2" xfId="36018" xr:uid="{00000000-0005-0000-0000-0000DF790000}"/>
    <cellStyle name="Sortie 2 4 7" xfId="15699" xr:uid="{00000000-0005-0000-0000-0000E0790000}"/>
    <cellStyle name="Sortie 2 4 7 2" xfId="36019" xr:uid="{00000000-0005-0000-0000-0000E1790000}"/>
    <cellStyle name="Sortie 2 4 8" xfId="15700" xr:uid="{00000000-0005-0000-0000-0000E2790000}"/>
    <cellStyle name="Sortie 2 4 8 2" xfId="36020" xr:uid="{00000000-0005-0000-0000-0000E3790000}"/>
    <cellStyle name="Sortie 2 4 9" xfId="15701" xr:uid="{00000000-0005-0000-0000-0000E4790000}"/>
    <cellStyle name="Sortie 2 4 9 2" xfId="36021" xr:uid="{00000000-0005-0000-0000-0000E5790000}"/>
    <cellStyle name="Sortie 2 5" xfId="15702" xr:uid="{00000000-0005-0000-0000-0000E6790000}"/>
    <cellStyle name="Sortie 2 5 10" xfId="15703" xr:uid="{00000000-0005-0000-0000-0000E7790000}"/>
    <cellStyle name="Sortie 2 5 10 2" xfId="36022" xr:uid="{00000000-0005-0000-0000-0000E8790000}"/>
    <cellStyle name="Sortie 2 5 11" xfId="20622" xr:uid="{00000000-0005-0000-0000-0000E9790000}"/>
    <cellStyle name="Sortie 2 5 2" xfId="15704" xr:uid="{00000000-0005-0000-0000-0000EA790000}"/>
    <cellStyle name="Sortie 2 5 2 2" xfId="15705" xr:uid="{00000000-0005-0000-0000-0000EB790000}"/>
    <cellStyle name="Sortie 2 5 2 2 2" xfId="36024" xr:uid="{00000000-0005-0000-0000-0000EC790000}"/>
    <cellStyle name="Sortie 2 5 2 3" xfId="15706" xr:uid="{00000000-0005-0000-0000-0000ED790000}"/>
    <cellStyle name="Sortie 2 5 2 3 2" xfId="36025" xr:uid="{00000000-0005-0000-0000-0000EE790000}"/>
    <cellStyle name="Sortie 2 5 2 4" xfId="15707" xr:uid="{00000000-0005-0000-0000-0000EF790000}"/>
    <cellStyle name="Sortie 2 5 2 4 2" xfId="36026" xr:uid="{00000000-0005-0000-0000-0000F0790000}"/>
    <cellStyle name="Sortie 2 5 2 5" xfId="15708" xr:uid="{00000000-0005-0000-0000-0000F1790000}"/>
    <cellStyle name="Sortie 2 5 2 5 2" xfId="36027" xr:uid="{00000000-0005-0000-0000-0000F2790000}"/>
    <cellStyle name="Sortie 2 5 2 6" xfId="15709" xr:uid="{00000000-0005-0000-0000-0000F3790000}"/>
    <cellStyle name="Sortie 2 5 2 6 2" xfId="36028" xr:uid="{00000000-0005-0000-0000-0000F4790000}"/>
    <cellStyle name="Sortie 2 5 2 7" xfId="36023" xr:uid="{00000000-0005-0000-0000-0000F5790000}"/>
    <cellStyle name="Sortie 2 5 3" xfId="15710" xr:uid="{00000000-0005-0000-0000-0000F6790000}"/>
    <cellStyle name="Sortie 2 5 3 2" xfId="15711" xr:uid="{00000000-0005-0000-0000-0000F7790000}"/>
    <cellStyle name="Sortie 2 5 3 2 2" xfId="36030" xr:uid="{00000000-0005-0000-0000-0000F8790000}"/>
    <cellStyle name="Sortie 2 5 3 3" xfId="15712" xr:uid="{00000000-0005-0000-0000-0000F9790000}"/>
    <cellStyle name="Sortie 2 5 3 3 2" xfId="36031" xr:uid="{00000000-0005-0000-0000-0000FA790000}"/>
    <cellStyle name="Sortie 2 5 3 4" xfId="15713" xr:uid="{00000000-0005-0000-0000-0000FB790000}"/>
    <cellStyle name="Sortie 2 5 3 4 2" xfId="36032" xr:uid="{00000000-0005-0000-0000-0000FC790000}"/>
    <cellStyle name="Sortie 2 5 3 5" xfId="15714" xr:uid="{00000000-0005-0000-0000-0000FD790000}"/>
    <cellStyle name="Sortie 2 5 3 5 2" xfId="36033" xr:uid="{00000000-0005-0000-0000-0000FE790000}"/>
    <cellStyle name="Sortie 2 5 3 6" xfId="36029" xr:uid="{00000000-0005-0000-0000-0000FF790000}"/>
    <cellStyle name="Sortie 2 5 4" xfId="15715" xr:uid="{00000000-0005-0000-0000-0000007A0000}"/>
    <cellStyle name="Sortie 2 5 4 2" xfId="36034" xr:uid="{00000000-0005-0000-0000-0000017A0000}"/>
    <cellStyle name="Sortie 2 5 5" xfId="15716" xr:uid="{00000000-0005-0000-0000-0000027A0000}"/>
    <cellStyle name="Sortie 2 5 5 2" xfId="36035" xr:uid="{00000000-0005-0000-0000-0000037A0000}"/>
    <cellStyle name="Sortie 2 5 6" xfId="15717" xr:uid="{00000000-0005-0000-0000-0000047A0000}"/>
    <cellStyle name="Sortie 2 5 6 2" xfId="36036" xr:uid="{00000000-0005-0000-0000-0000057A0000}"/>
    <cellStyle name="Sortie 2 5 7" xfId="15718" xr:uid="{00000000-0005-0000-0000-0000067A0000}"/>
    <cellStyle name="Sortie 2 5 7 2" xfId="36037" xr:uid="{00000000-0005-0000-0000-0000077A0000}"/>
    <cellStyle name="Sortie 2 5 8" xfId="15719" xr:uid="{00000000-0005-0000-0000-0000087A0000}"/>
    <cellStyle name="Sortie 2 5 8 2" xfId="36038" xr:uid="{00000000-0005-0000-0000-0000097A0000}"/>
    <cellStyle name="Sortie 2 5 9" xfId="15720" xr:uid="{00000000-0005-0000-0000-00000A7A0000}"/>
    <cellStyle name="Sortie 2 5 9 2" xfId="36039" xr:uid="{00000000-0005-0000-0000-00000B7A0000}"/>
    <cellStyle name="Sortie 2 6" xfId="15721" xr:uid="{00000000-0005-0000-0000-00000C7A0000}"/>
    <cellStyle name="Sortie 2 6 10" xfId="15722" xr:uid="{00000000-0005-0000-0000-00000D7A0000}"/>
    <cellStyle name="Sortie 2 6 10 2" xfId="36040" xr:uid="{00000000-0005-0000-0000-00000E7A0000}"/>
    <cellStyle name="Sortie 2 6 11" xfId="20623" xr:uid="{00000000-0005-0000-0000-00000F7A0000}"/>
    <cellStyle name="Sortie 2 6 2" xfId="15723" xr:uid="{00000000-0005-0000-0000-0000107A0000}"/>
    <cellStyle name="Sortie 2 6 2 2" xfId="15724" xr:uid="{00000000-0005-0000-0000-0000117A0000}"/>
    <cellStyle name="Sortie 2 6 2 2 2" xfId="36042" xr:uid="{00000000-0005-0000-0000-0000127A0000}"/>
    <cellStyle name="Sortie 2 6 2 3" xfId="15725" xr:uid="{00000000-0005-0000-0000-0000137A0000}"/>
    <cellStyle name="Sortie 2 6 2 3 2" xfId="36043" xr:uid="{00000000-0005-0000-0000-0000147A0000}"/>
    <cellStyle name="Sortie 2 6 2 4" xfId="15726" xr:uid="{00000000-0005-0000-0000-0000157A0000}"/>
    <cellStyle name="Sortie 2 6 2 4 2" xfId="36044" xr:uid="{00000000-0005-0000-0000-0000167A0000}"/>
    <cellStyle name="Sortie 2 6 2 5" xfId="15727" xr:uid="{00000000-0005-0000-0000-0000177A0000}"/>
    <cellStyle name="Sortie 2 6 2 5 2" xfId="36045" xr:uid="{00000000-0005-0000-0000-0000187A0000}"/>
    <cellStyle name="Sortie 2 6 2 6" xfId="15728" xr:uid="{00000000-0005-0000-0000-0000197A0000}"/>
    <cellStyle name="Sortie 2 6 2 6 2" xfId="36046" xr:uid="{00000000-0005-0000-0000-00001A7A0000}"/>
    <cellStyle name="Sortie 2 6 2 7" xfId="36041" xr:uid="{00000000-0005-0000-0000-00001B7A0000}"/>
    <cellStyle name="Sortie 2 6 3" xfId="15729" xr:uid="{00000000-0005-0000-0000-00001C7A0000}"/>
    <cellStyle name="Sortie 2 6 3 2" xfId="15730" xr:uid="{00000000-0005-0000-0000-00001D7A0000}"/>
    <cellStyle name="Sortie 2 6 3 2 2" xfId="36048" xr:uid="{00000000-0005-0000-0000-00001E7A0000}"/>
    <cellStyle name="Sortie 2 6 3 3" xfId="15731" xr:uid="{00000000-0005-0000-0000-00001F7A0000}"/>
    <cellStyle name="Sortie 2 6 3 3 2" xfId="36049" xr:uid="{00000000-0005-0000-0000-0000207A0000}"/>
    <cellStyle name="Sortie 2 6 3 4" xfId="15732" xr:uid="{00000000-0005-0000-0000-0000217A0000}"/>
    <cellStyle name="Sortie 2 6 3 4 2" xfId="36050" xr:uid="{00000000-0005-0000-0000-0000227A0000}"/>
    <cellStyle name="Sortie 2 6 3 5" xfId="15733" xr:uid="{00000000-0005-0000-0000-0000237A0000}"/>
    <cellStyle name="Sortie 2 6 3 5 2" xfId="36051" xr:uid="{00000000-0005-0000-0000-0000247A0000}"/>
    <cellStyle name="Sortie 2 6 3 6" xfId="36047" xr:uid="{00000000-0005-0000-0000-0000257A0000}"/>
    <cellStyle name="Sortie 2 6 4" xfId="15734" xr:uid="{00000000-0005-0000-0000-0000267A0000}"/>
    <cellStyle name="Sortie 2 6 4 2" xfId="36052" xr:uid="{00000000-0005-0000-0000-0000277A0000}"/>
    <cellStyle name="Sortie 2 6 5" xfId="15735" xr:uid="{00000000-0005-0000-0000-0000287A0000}"/>
    <cellStyle name="Sortie 2 6 5 2" xfId="36053" xr:uid="{00000000-0005-0000-0000-0000297A0000}"/>
    <cellStyle name="Sortie 2 6 6" xfId="15736" xr:uid="{00000000-0005-0000-0000-00002A7A0000}"/>
    <cellStyle name="Sortie 2 6 6 2" xfId="36054" xr:uid="{00000000-0005-0000-0000-00002B7A0000}"/>
    <cellStyle name="Sortie 2 6 7" xfId="15737" xr:uid="{00000000-0005-0000-0000-00002C7A0000}"/>
    <cellStyle name="Sortie 2 6 7 2" xfId="36055" xr:uid="{00000000-0005-0000-0000-00002D7A0000}"/>
    <cellStyle name="Sortie 2 6 8" xfId="15738" xr:uid="{00000000-0005-0000-0000-00002E7A0000}"/>
    <cellStyle name="Sortie 2 6 8 2" xfId="36056" xr:uid="{00000000-0005-0000-0000-00002F7A0000}"/>
    <cellStyle name="Sortie 2 6 9" xfId="15739" xr:uid="{00000000-0005-0000-0000-0000307A0000}"/>
    <cellStyle name="Sortie 2 6 9 2" xfId="36057" xr:uid="{00000000-0005-0000-0000-0000317A0000}"/>
    <cellStyle name="Sortie 2 7" xfId="15740" xr:uid="{00000000-0005-0000-0000-0000327A0000}"/>
    <cellStyle name="Sortie 2 7 10" xfId="15741" xr:uid="{00000000-0005-0000-0000-0000337A0000}"/>
    <cellStyle name="Sortie 2 7 10 2" xfId="36059" xr:uid="{00000000-0005-0000-0000-0000347A0000}"/>
    <cellStyle name="Sortie 2 7 11" xfId="36058" xr:uid="{00000000-0005-0000-0000-0000357A0000}"/>
    <cellStyle name="Sortie 2 7 2" xfId="15742" xr:uid="{00000000-0005-0000-0000-0000367A0000}"/>
    <cellStyle name="Sortie 2 7 2 2" xfId="15743" xr:uid="{00000000-0005-0000-0000-0000377A0000}"/>
    <cellStyle name="Sortie 2 7 2 2 2" xfId="36061" xr:uid="{00000000-0005-0000-0000-0000387A0000}"/>
    <cellStyle name="Sortie 2 7 2 3" xfId="15744" xr:uid="{00000000-0005-0000-0000-0000397A0000}"/>
    <cellStyle name="Sortie 2 7 2 3 2" xfId="36062" xr:uid="{00000000-0005-0000-0000-00003A7A0000}"/>
    <cellStyle name="Sortie 2 7 2 4" xfId="15745" xr:uid="{00000000-0005-0000-0000-00003B7A0000}"/>
    <cellStyle name="Sortie 2 7 2 4 2" xfId="36063" xr:uid="{00000000-0005-0000-0000-00003C7A0000}"/>
    <cellStyle name="Sortie 2 7 2 5" xfId="15746" xr:uid="{00000000-0005-0000-0000-00003D7A0000}"/>
    <cellStyle name="Sortie 2 7 2 5 2" xfId="36064" xr:uid="{00000000-0005-0000-0000-00003E7A0000}"/>
    <cellStyle name="Sortie 2 7 2 6" xfId="15747" xr:uid="{00000000-0005-0000-0000-00003F7A0000}"/>
    <cellStyle name="Sortie 2 7 2 6 2" xfId="36065" xr:uid="{00000000-0005-0000-0000-0000407A0000}"/>
    <cellStyle name="Sortie 2 7 2 7" xfId="36060" xr:uid="{00000000-0005-0000-0000-0000417A0000}"/>
    <cellStyle name="Sortie 2 7 3" xfId="15748" xr:uid="{00000000-0005-0000-0000-0000427A0000}"/>
    <cellStyle name="Sortie 2 7 3 2" xfId="15749" xr:uid="{00000000-0005-0000-0000-0000437A0000}"/>
    <cellStyle name="Sortie 2 7 3 2 2" xfId="36067" xr:uid="{00000000-0005-0000-0000-0000447A0000}"/>
    <cellStyle name="Sortie 2 7 3 3" xfId="15750" xr:uid="{00000000-0005-0000-0000-0000457A0000}"/>
    <cellStyle name="Sortie 2 7 3 3 2" xfId="36068" xr:uid="{00000000-0005-0000-0000-0000467A0000}"/>
    <cellStyle name="Sortie 2 7 3 4" xfId="15751" xr:uid="{00000000-0005-0000-0000-0000477A0000}"/>
    <cellStyle name="Sortie 2 7 3 4 2" xfId="36069" xr:uid="{00000000-0005-0000-0000-0000487A0000}"/>
    <cellStyle name="Sortie 2 7 3 5" xfId="15752" xr:uid="{00000000-0005-0000-0000-0000497A0000}"/>
    <cellStyle name="Sortie 2 7 3 5 2" xfId="36070" xr:uid="{00000000-0005-0000-0000-00004A7A0000}"/>
    <cellStyle name="Sortie 2 7 3 6" xfId="36066" xr:uid="{00000000-0005-0000-0000-00004B7A0000}"/>
    <cellStyle name="Sortie 2 7 4" xfId="15753" xr:uid="{00000000-0005-0000-0000-00004C7A0000}"/>
    <cellStyle name="Sortie 2 7 4 2" xfId="36071" xr:uid="{00000000-0005-0000-0000-00004D7A0000}"/>
    <cellStyle name="Sortie 2 7 5" xfId="15754" xr:uid="{00000000-0005-0000-0000-00004E7A0000}"/>
    <cellStyle name="Sortie 2 7 5 2" xfId="36072" xr:uid="{00000000-0005-0000-0000-00004F7A0000}"/>
    <cellStyle name="Sortie 2 7 6" xfId="15755" xr:uid="{00000000-0005-0000-0000-0000507A0000}"/>
    <cellStyle name="Sortie 2 7 6 2" xfId="36073" xr:uid="{00000000-0005-0000-0000-0000517A0000}"/>
    <cellStyle name="Sortie 2 7 7" xfId="15756" xr:uid="{00000000-0005-0000-0000-0000527A0000}"/>
    <cellStyle name="Sortie 2 7 7 2" xfId="36074" xr:uid="{00000000-0005-0000-0000-0000537A0000}"/>
    <cellStyle name="Sortie 2 7 8" xfId="15757" xr:uid="{00000000-0005-0000-0000-0000547A0000}"/>
    <cellStyle name="Sortie 2 7 8 2" xfId="36075" xr:uid="{00000000-0005-0000-0000-0000557A0000}"/>
    <cellStyle name="Sortie 2 7 9" xfId="15758" xr:uid="{00000000-0005-0000-0000-0000567A0000}"/>
    <cellStyle name="Sortie 2 7 9 2" xfId="36076" xr:uid="{00000000-0005-0000-0000-0000577A0000}"/>
    <cellStyle name="Sortie 2 8" xfId="15759" xr:uid="{00000000-0005-0000-0000-0000587A0000}"/>
    <cellStyle name="Sortie 2 8 10" xfId="15760" xr:uid="{00000000-0005-0000-0000-0000597A0000}"/>
    <cellStyle name="Sortie 2 8 10 2" xfId="36078" xr:uid="{00000000-0005-0000-0000-00005A7A0000}"/>
    <cellStyle name="Sortie 2 8 11" xfId="36077" xr:uid="{00000000-0005-0000-0000-00005B7A0000}"/>
    <cellStyle name="Sortie 2 8 2" xfId="15761" xr:uid="{00000000-0005-0000-0000-00005C7A0000}"/>
    <cellStyle name="Sortie 2 8 2 2" xfId="15762" xr:uid="{00000000-0005-0000-0000-00005D7A0000}"/>
    <cellStyle name="Sortie 2 8 2 2 2" xfId="36080" xr:uid="{00000000-0005-0000-0000-00005E7A0000}"/>
    <cellStyle name="Sortie 2 8 2 3" xfId="15763" xr:uid="{00000000-0005-0000-0000-00005F7A0000}"/>
    <cellStyle name="Sortie 2 8 2 3 2" xfId="36081" xr:uid="{00000000-0005-0000-0000-0000607A0000}"/>
    <cellStyle name="Sortie 2 8 2 4" xfId="15764" xr:uid="{00000000-0005-0000-0000-0000617A0000}"/>
    <cellStyle name="Sortie 2 8 2 4 2" xfId="36082" xr:uid="{00000000-0005-0000-0000-0000627A0000}"/>
    <cellStyle name="Sortie 2 8 2 5" xfId="15765" xr:uid="{00000000-0005-0000-0000-0000637A0000}"/>
    <cellStyle name="Sortie 2 8 2 5 2" xfId="36083" xr:uid="{00000000-0005-0000-0000-0000647A0000}"/>
    <cellStyle name="Sortie 2 8 2 6" xfId="15766" xr:uid="{00000000-0005-0000-0000-0000657A0000}"/>
    <cellStyle name="Sortie 2 8 2 6 2" xfId="36084" xr:uid="{00000000-0005-0000-0000-0000667A0000}"/>
    <cellStyle name="Sortie 2 8 2 7" xfId="36079" xr:uid="{00000000-0005-0000-0000-0000677A0000}"/>
    <cellStyle name="Sortie 2 8 3" xfId="15767" xr:uid="{00000000-0005-0000-0000-0000687A0000}"/>
    <cellStyle name="Sortie 2 8 3 2" xfId="15768" xr:uid="{00000000-0005-0000-0000-0000697A0000}"/>
    <cellStyle name="Sortie 2 8 3 2 2" xfId="36086" xr:uid="{00000000-0005-0000-0000-00006A7A0000}"/>
    <cellStyle name="Sortie 2 8 3 3" xfId="15769" xr:uid="{00000000-0005-0000-0000-00006B7A0000}"/>
    <cellStyle name="Sortie 2 8 3 3 2" xfId="36087" xr:uid="{00000000-0005-0000-0000-00006C7A0000}"/>
    <cellStyle name="Sortie 2 8 3 4" xfId="15770" xr:uid="{00000000-0005-0000-0000-00006D7A0000}"/>
    <cellStyle name="Sortie 2 8 3 4 2" xfId="36088" xr:uid="{00000000-0005-0000-0000-00006E7A0000}"/>
    <cellStyle name="Sortie 2 8 3 5" xfId="15771" xr:uid="{00000000-0005-0000-0000-00006F7A0000}"/>
    <cellStyle name="Sortie 2 8 3 5 2" xfId="36089" xr:uid="{00000000-0005-0000-0000-0000707A0000}"/>
    <cellStyle name="Sortie 2 8 3 6" xfId="36085" xr:uid="{00000000-0005-0000-0000-0000717A0000}"/>
    <cellStyle name="Sortie 2 8 4" xfId="15772" xr:uid="{00000000-0005-0000-0000-0000727A0000}"/>
    <cellStyle name="Sortie 2 8 4 2" xfId="36090" xr:uid="{00000000-0005-0000-0000-0000737A0000}"/>
    <cellStyle name="Sortie 2 8 5" xfId="15773" xr:uid="{00000000-0005-0000-0000-0000747A0000}"/>
    <cellStyle name="Sortie 2 8 5 2" xfId="36091" xr:uid="{00000000-0005-0000-0000-0000757A0000}"/>
    <cellStyle name="Sortie 2 8 6" xfId="15774" xr:uid="{00000000-0005-0000-0000-0000767A0000}"/>
    <cellStyle name="Sortie 2 8 6 2" xfId="36092" xr:uid="{00000000-0005-0000-0000-0000777A0000}"/>
    <cellStyle name="Sortie 2 8 7" xfId="15775" xr:uid="{00000000-0005-0000-0000-0000787A0000}"/>
    <cellStyle name="Sortie 2 8 7 2" xfId="36093" xr:uid="{00000000-0005-0000-0000-0000797A0000}"/>
    <cellStyle name="Sortie 2 8 8" xfId="15776" xr:uid="{00000000-0005-0000-0000-00007A7A0000}"/>
    <cellStyle name="Sortie 2 8 8 2" xfId="36094" xr:uid="{00000000-0005-0000-0000-00007B7A0000}"/>
    <cellStyle name="Sortie 2 8 9" xfId="15777" xr:uid="{00000000-0005-0000-0000-00007C7A0000}"/>
    <cellStyle name="Sortie 2 8 9 2" xfId="36095" xr:uid="{00000000-0005-0000-0000-00007D7A0000}"/>
    <cellStyle name="Sortie 2 9" xfId="15778" xr:uid="{00000000-0005-0000-0000-00007E7A0000}"/>
    <cellStyle name="Sortie 2 9 10" xfId="15779" xr:uid="{00000000-0005-0000-0000-00007F7A0000}"/>
    <cellStyle name="Sortie 2 9 10 2" xfId="36097" xr:uid="{00000000-0005-0000-0000-0000807A0000}"/>
    <cellStyle name="Sortie 2 9 11" xfId="36096" xr:uid="{00000000-0005-0000-0000-0000817A0000}"/>
    <cellStyle name="Sortie 2 9 2" xfId="15780" xr:uid="{00000000-0005-0000-0000-0000827A0000}"/>
    <cellStyle name="Sortie 2 9 2 2" xfId="15781" xr:uid="{00000000-0005-0000-0000-0000837A0000}"/>
    <cellStyle name="Sortie 2 9 2 2 2" xfId="36099" xr:uid="{00000000-0005-0000-0000-0000847A0000}"/>
    <cellStyle name="Sortie 2 9 2 3" xfId="15782" xr:uid="{00000000-0005-0000-0000-0000857A0000}"/>
    <cellStyle name="Sortie 2 9 2 3 2" xfId="36100" xr:uid="{00000000-0005-0000-0000-0000867A0000}"/>
    <cellStyle name="Sortie 2 9 2 4" xfId="15783" xr:uid="{00000000-0005-0000-0000-0000877A0000}"/>
    <cellStyle name="Sortie 2 9 2 4 2" xfId="36101" xr:uid="{00000000-0005-0000-0000-0000887A0000}"/>
    <cellStyle name="Sortie 2 9 2 5" xfId="15784" xr:uid="{00000000-0005-0000-0000-0000897A0000}"/>
    <cellStyle name="Sortie 2 9 2 5 2" xfId="36102" xr:uid="{00000000-0005-0000-0000-00008A7A0000}"/>
    <cellStyle name="Sortie 2 9 2 6" xfId="15785" xr:uid="{00000000-0005-0000-0000-00008B7A0000}"/>
    <cellStyle name="Sortie 2 9 2 6 2" xfId="36103" xr:uid="{00000000-0005-0000-0000-00008C7A0000}"/>
    <cellStyle name="Sortie 2 9 2 7" xfId="36098" xr:uid="{00000000-0005-0000-0000-00008D7A0000}"/>
    <cellStyle name="Sortie 2 9 3" xfId="15786" xr:uid="{00000000-0005-0000-0000-00008E7A0000}"/>
    <cellStyle name="Sortie 2 9 3 2" xfId="15787" xr:uid="{00000000-0005-0000-0000-00008F7A0000}"/>
    <cellStyle name="Sortie 2 9 3 2 2" xfId="36105" xr:uid="{00000000-0005-0000-0000-0000907A0000}"/>
    <cellStyle name="Sortie 2 9 3 3" xfId="15788" xr:uid="{00000000-0005-0000-0000-0000917A0000}"/>
    <cellStyle name="Sortie 2 9 3 3 2" xfId="36106" xr:uid="{00000000-0005-0000-0000-0000927A0000}"/>
    <cellStyle name="Sortie 2 9 3 4" xfId="15789" xr:uid="{00000000-0005-0000-0000-0000937A0000}"/>
    <cellStyle name="Sortie 2 9 3 4 2" xfId="36107" xr:uid="{00000000-0005-0000-0000-0000947A0000}"/>
    <cellStyle name="Sortie 2 9 3 5" xfId="15790" xr:uid="{00000000-0005-0000-0000-0000957A0000}"/>
    <cellStyle name="Sortie 2 9 3 5 2" xfId="36108" xr:uid="{00000000-0005-0000-0000-0000967A0000}"/>
    <cellStyle name="Sortie 2 9 3 6" xfId="36104" xr:uid="{00000000-0005-0000-0000-0000977A0000}"/>
    <cellStyle name="Sortie 2 9 4" xfId="15791" xr:uid="{00000000-0005-0000-0000-0000987A0000}"/>
    <cellStyle name="Sortie 2 9 4 2" xfId="36109" xr:uid="{00000000-0005-0000-0000-0000997A0000}"/>
    <cellStyle name="Sortie 2 9 5" xfId="15792" xr:uid="{00000000-0005-0000-0000-00009A7A0000}"/>
    <cellStyle name="Sortie 2 9 5 2" xfId="36110" xr:uid="{00000000-0005-0000-0000-00009B7A0000}"/>
    <cellStyle name="Sortie 2 9 6" xfId="15793" xr:uid="{00000000-0005-0000-0000-00009C7A0000}"/>
    <cellStyle name="Sortie 2 9 6 2" xfId="36111" xr:uid="{00000000-0005-0000-0000-00009D7A0000}"/>
    <cellStyle name="Sortie 2 9 7" xfId="15794" xr:uid="{00000000-0005-0000-0000-00009E7A0000}"/>
    <cellStyle name="Sortie 2 9 7 2" xfId="36112" xr:uid="{00000000-0005-0000-0000-00009F7A0000}"/>
    <cellStyle name="Sortie 2 9 8" xfId="15795" xr:uid="{00000000-0005-0000-0000-0000A07A0000}"/>
    <cellStyle name="Sortie 2 9 8 2" xfId="36113" xr:uid="{00000000-0005-0000-0000-0000A17A0000}"/>
    <cellStyle name="Sortie 2 9 9" xfId="15796" xr:uid="{00000000-0005-0000-0000-0000A27A0000}"/>
    <cellStyle name="Sortie 2 9 9 2" xfId="36114" xr:uid="{00000000-0005-0000-0000-0000A37A0000}"/>
    <cellStyle name="Sortie 3" xfId="15797" xr:uid="{00000000-0005-0000-0000-0000A47A0000}"/>
    <cellStyle name="Sortie 3 10" xfId="15798" xr:uid="{00000000-0005-0000-0000-0000A57A0000}"/>
    <cellStyle name="Sortie 3 10 10" xfId="15799" xr:uid="{00000000-0005-0000-0000-0000A67A0000}"/>
    <cellStyle name="Sortie 3 10 10 2" xfId="36116" xr:uid="{00000000-0005-0000-0000-0000A77A0000}"/>
    <cellStyle name="Sortie 3 10 11" xfId="36115" xr:uid="{00000000-0005-0000-0000-0000A87A0000}"/>
    <cellStyle name="Sortie 3 10 2" xfId="15800" xr:uid="{00000000-0005-0000-0000-0000A97A0000}"/>
    <cellStyle name="Sortie 3 10 2 2" xfId="15801" xr:uid="{00000000-0005-0000-0000-0000AA7A0000}"/>
    <cellStyle name="Sortie 3 10 2 2 2" xfId="36118" xr:uid="{00000000-0005-0000-0000-0000AB7A0000}"/>
    <cellStyle name="Sortie 3 10 2 3" xfId="15802" xr:uid="{00000000-0005-0000-0000-0000AC7A0000}"/>
    <cellStyle name="Sortie 3 10 2 3 2" xfId="36119" xr:uid="{00000000-0005-0000-0000-0000AD7A0000}"/>
    <cellStyle name="Sortie 3 10 2 4" xfId="15803" xr:uid="{00000000-0005-0000-0000-0000AE7A0000}"/>
    <cellStyle name="Sortie 3 10 2 4 2" xfId="36120" xr:uid="{00000000-0005-0000-0000-0000AF7A0000}"/>
    <cellStyle name="Sortie 3 10 2 5" xfId="15804" xr:uid="{00000000-0005-0000-0000-0000B07A0000}"/>
    <cellStyle name="Sortie 3 10 2 5 2" xfId="36121" xr:uid="{00000000-0005-0000-0000-0000B17A0000}"/>
    <cellStyle name="Sortie 3 10 2 6" xfId="15805" xr:uid="{00000000-0005-0000-0000-0000B27A0000}"/>
    <cellStyle name="Sortie 3 10 2 6 2" xfId="36122" xr:uid="{00000000-0005-0000-0000-0000B37A0000}"/>
    <cellStyle name="Sortie 3 10 2 7" xfId="36117" xr:uid="{00000000-0005-0000-0000-0000B47A0000}"/>
    <cellStyle name="Sortie 3 10 3" xfId="15806" xr:uid="{00000000-0005-0000-0000-0000B57A0000}"/>
    <cellStyle name="Sortie 3 10 3 2" xfId="15807" xr:uid="{00000000-0005-0000-0000-0000B67A0000}"/>
    <cellStyle name="Sortie 3 10 3 2 2" xfId="36124" xr:uid="{00000000-0005-0000-0000-0000B77A0000}"/>
    <cellStyle name="Sortie 3 10 3 3" xfId="15808" xr:uid="{00000000-0005-0000-0000-0000B87A0000}"/>
    <cellStyle name="Sortie 3 10 3 3 2" xfId="36125" xr:uid="{00000000-0005-0000-0000-0000B97A0000}"/>
    <cellStyle name="Sortie 3 10 3 4" xfId="15809" xr:uid="{00000000-0005-0000-0000-0000BA7A0000}"/>
    <cellStyle name="Sortie 3 10 3 4 2" xfId="36126" xr:uid="{00000000-0005-0000-0000-0000BB7A0000}"/>
    <cellStyle name="Sortie 3 10 3 5" xfId="15810" xr:uid="{00000000-0005-0000-0000-0000BC7A0000}"/>
    <cellStyle name="Sortie 3 10 3 5 2" xfId="36127" xr:uid="{00000000-0005-0000-0000-0000BD7A0000}"/>
    <cellStyle name="Sortie 3 10 3 6" xfId="36123" xr:uid="{00000000-0005-0000-0000-0000BE7A0000}"/>
    <cellStyle name="Sortie 3 10 4" xfId="15811" xr:uid="{00000000-0005-0000-0000-0000BF7A0000}"/>
    <cellStyle name="Sortie 3 10 4 2" xfId="36128" xr:uid="{00000000-0005-0000-0000-0000C07A0000}"/>
    <cellStyle name="Sortie 3 10 5" xfId="15812" xr:uid="{00000000-0005-0000-0000-0000C17A0000}"/>
    <cellStyle name="Sortie 3 10 5 2" xfId="36129" xr:uid="{00000000-0005-0000-0000-0000C27A0000}"/>
    <cellStyle name="Sortie 3 10 6" xfId="15813" xr:uid="{00000000-0005-0000-0000-0000C37A0000}"/>
    <cellStyle name="Sortie 3 10 6 2" xfId="36130" xr:uid="{00000000-0005-0000-0000-0000C47A0000}"/>
    <cellStyle name="Sortie 3 10 7" xfId="15814" xr:uid="{00000000-0005-0000-0000-0000C57A0000}"/>
    <cellStyle name="Sortie 3 10 7 2" xfId="36131" xr:uid="{00000000-0005-0000-0000-0000C67A0000}"/>
    <cellStyle name="Sortie 3 10 8" xfId="15815" xr:uid="{00000000-0005-0000-0000-0000C77A0000}"/>
    <cellStyle name="Sortie 3 10 8 2" xfId="36132" xr:uid="{00000000-0005-0000-0000-0000C87A0000}"/>
    <cellStyle name="Sortie 3 10 9" xfId="15816" xr:uid="{00000000-0005-0000-0000-0000C97A0000}"/>
    <cellStyle name="Sortie 3 10 9 2" xfId="36133" xr:uid="{00000000-0005-0000-0000-0000CA7A0000}"/>
    <cellStyle name="Sortie 3 11" xfId="15817" xr:uid="{00000000-0005-0000-0000-0000CB7A0000}"/>
    <cellStyle name="Sortie 3 11 10" xfId="15818" xr:uid="{00000000-0005-0000-0000-0000CC7A0000}"/>
    <cellStyle name="Sortie 3 11 10 2" xfId="36135" xr:uid="{00000000-0005-0000-0000-0000CD7A0000}"/>
    <cellStyle name="Sortie 3 11 11" xfId="36134" xr:uid="{00000000-0005-0000-0000-0000CE7A0000}"/>
    <cellStyle name="Sortie 3 11 2" xfId="15819" xr:uid="{00000000-0005-0000-0000-0000CF7A0000}"/>
    <cellStyle name="Sortie 3 11 2 2" xfId="15820" xr:uid="{00000000-0005-0000-0000-0000D07A0000}"/>
    <cellStyle name="Sortie 3 11 2 2 2" xfId="36137" xr:uid="{00000000-0005-0000-0000-0000D17A0000}"/>
    <cellStyle name="Sortie 3 11 2 3" xfId="15821" xr:uid="{00000000-0005-0000-0000-0000D27A0000}"/>
    <cellStyle name="Sortie 3 11 2 3 2" xfId="36138" xr:uid="{00000000-0005-0000-0000-0000D37A0000}"/>
    <cellStyle name="Sortie 3 11 2 4" xfId="15822" xr:uid="{00000000-0005-0000-0000-0000D47A0000}"/>
    <cellStyle name="Sortie 3 11 2 4 2" xfId="36139" xr:uid="{00000000-0005-0000-0000-0000D57A0000}"/>
    <cellStyle name="Sortie 3 11 2 5" xfId="15823" xr:uid="{00000000-0005-0000-0000-0000D67A0000}"/>
    <cellStyle name="Sortie 3 11 2 5 2" xfId="36140" xr:uid="{00000000-0005-0000-0000-0000D77A0000}"/>
    <cellStyle name="Sortie 3 11 2 6" xfId="15824" xr:uid="{00000000-0005-0000-0000-0000D87A0000}"/>
    <cellStyle name="Sortie 3 11 2 6 2" xfId="36141" xr:uid="{00000000-0005-0000-0000-0000D97A0000}"/>
    <cellStyle name="Sortie 3 11 2 7" xfId="36136" xr:uid="{00000000-0005-0000-0000-0000DA7A0000}"/>
    <cellStyle name="Sortie 3 11 3" xfId="15825" xr:uid="{00000000-0005-0000-0000-0000DB7A0000}"/>
    <cellStyle name="Sortie 3 11 3 2" xfId="15826" xr:uid="{00000000-0005-0000-0000-0000DC7A0000}"/>
    <cellStyle name="Sortie 3 11 3 2 2" xfId="36143" xr:uid="{00000000-0005-0000-0000-0000DD7A0000}"/>
    <cellStyle name="Sortie 3 11 3 3" xfId="15827" xr:uid="{00000000-0005-0000-0000-0000DE7A0000}"/>
    <cellStyle name="Sortie 3 11 3 3 2" xfId="36144" xr:uid="{00000000-0005-0000-0000-0000DF7A0000}"/>
    <cellStyle name="Sortie 3 11 3 4" xfId="15828" xr:uid="{00000000-0005-0000-0000-0000E07A0000}"/>
    <cellStyle name="Sortie 3 11 3 4 2" xfId="36145" xr:uid="{00000000-0005-0000-0000-0000E17A0000}"/>
    <cellStyle name="Sortie 3 11 3 5" xfId="15829" xr:uid="{00000000-0005-0000-0000-0000E27A0000}"/>
    <cellStyle name="Sortie 3 11 3 5 2" xfId="36146" xr:uid="{00000000-0005-0000-0000-0000E37A0000}"/>
    <cellStyle name="Sortie 3 11 3 6" xfId="36142" xr:uid="{00000000-0005-0000-0000-0000E47A0000}"/>
    <cellStyle name="Sortie 3 11 4" xfId="15830" xr:uid="{00000000-0005-0000-0000-0000E57A0000}"/>
    <cellStyle name="Sortie 3 11 4 2" xfId="36147" xr:uid="{00000000-0005-0000-0000-0000E67A0000}"/>
    <cellStyle name="Sortie 3 11 5" xfId="15831" xr:uid="{00000000-0005-0000-0000-0000E77A0000}"/>
    <cellStyle name="Sortie 3 11 5 2" xfId="36148" xr:uid="{00000000-0005-0000-0000-0000E87A0000}"/>
    <cellStyle name="Sortie 3 11 6" xfId="15832" xr:uid="{00000000-0005-0000-0000-0000E97A0000}"/>
    <cellStyle name="Sortie 3 11 6 2" xfId="36149" xr:uid="{00000000-0005-0000-0000-0000EA7A0000}"/>
    <cellStyle name="Sortie 3 11 7" xfId="15833" xr:uid="{00000000-0005-0000-0000-0000EB7A0000}"/>
    <cellStyle name="Sortie 3 11 7 2" xfId="36150" xr:uid="{00000000-0005-0000-0000-0000EC7A0000}"/>
    <cellStyle name="Sortie 3 11 8" xfId="15834" xr:uid="{00000000-0005-0000-0000-0000ED7A0000}"/>
    <cellStyle name="Sortie 3 11 8 2" xfId="36151" xr:uid="{00000000-0005-0000-0000-0000EE7A0000}"/>
    <cellStyle name="Sortie 3 11 9" xfId="15835" xr:uid="{00000000-0005-0000-0000-0000EF7A0000}"/>
    <cellStyle name="Sortie 3 11 9 2" xfId="36152" xr:uid="{00000000-0005-0000-0000-0000F07A0000}"/>
    <cellStyle name="Sortie 3 12" xfId="15836" xr:uid="{00000000-0005-0000-0000-0000F17A0000}"/>
    <cellStyle name="Sortie 3 12 10" xfId="15837" xr:uid="{00000000-0005-0000-0000-0000F27A0000}"/>
    <cellStyle name="Sortie 3 12 10 2" xfId="36154" xr:uid="{00000000-0005-0000-0000-0000F37A0000}"/>
    <cellStyle name="Sortie 3 12 11" xfId="36153" xr:uid="{00000000-0005-0000-0000-0000F47A0000}"/>
    <cellStyle name="Sortie 3 12 2" xfId="15838" xr:uid="{00000000-0005-0000-0000-0000F57A0000}"/>
    <cellStyle name="Sortie 3 12 2 2" xfId="15839" xr:uid="{00000000-0005-0000-0000-0000F67A0000}"/>
    <cellStyle name="Sortie 3 12 2 2 2" xfId="36156" xr:uid="{00000000-0005-0000-0000-0000F77A0000}"/>
    <cellStyle name="Sortie 3 12 2 3" xfId="15840" xr:uid="{00000000-0005-0000-0000-0000F87A0000}"/>
    <cellStyle name="Sortie 3 12 2 3 2" xfId="36157" xr:uid="{00000000-0005-0000-0000-0000F97A0000}"/>
    <cellStyle name="Sortie 3 12 2 4" xfId="15841" xr:uid="{00000000-0005-0000-0000-0000FA7A0000}"/>
    <cellStyle name="Sortie 3 12 2 4 2" xfId="36158" xr:uid="{00000000-0005-0000-0000-0000FB7A0000}"/>
    <cellStyle name="Sortie 3 12 2 5" xfId="15842" xr:uid="{00000000-0005-0000-0000-0000FC7A0000}"/>
    <cellStyle name="Sortie 3 12 2 5 2" xfId="36159" xr:uid="{00000000-0005-0000-0000-0000FD7A0000}"/>
    <cellStyle name="Sortie 3 12 2 6" xfId="15843" xr:uid="{00000000-0005-0000-0000-0000FE7A0000}"/>
    <cellStyle name="Sortie 3 12 2 6 2" xfId="36160" xr:uid="{00000000-0005-0000-0000-0000FF7A0000}"/>
    <cellStyle name="Sortie 3 12 2 7" xfId="36155" xr:uid="{00000000-0005-0000-0000-0000007B0000}"/>
    <cellStyle name="Sortie 3 12 3" xfId="15844" xr:uid="{00000000-0005-0000-0000-0000017B0000}"/>
    <cellStyle name="Sortie 3 12 3 2" xfId="15845" xr:uid="{00000000-0005-0000-0000-0000027B0000}"/>
    <cellStyle name="Sortie 3 12 3 2 2" xfId="36162" xr:uid="{00000000-0005-0000-0000-0000037B0000}"/>
    <cellStyle name="Sortie 3 12 3 3" xfId="15846" xr:uid="{00000000-0005-0000-0000-0000047B0000}"/>
    <cellStyle name="Sortie 3 12 3 3 2" xfId="36163" xr:uid="{00000000-0005-0000-0000-0000057B0000}"/>
    <cellStyle name="Sortie 3 12 3 4" xfId="15847" xr:uid="{00000000-0005-0000-0000-0000067B0000}"/>
    <cellStyle name="Sortie 3 12 3 4 2" xfId="36164" xr:uid="{00000000-0005-0000-0000-0000077B0000}"/>
    <cellStyle name="Sortie 3 12 3 5" xfId="15848" xr:uid="{00000000-0005-0000-0000-0000087B0000}"/>
    <cellStyle name="Sortie 3 12 3 5 2" xfId="36165" xr:uid="{00000000-0005-0000-0000-0000097B0000}"/>
    <cellStyle name="Sortie 3 12 3 6" xfId="36161" xr:uid="{00000000-0005-0000-0000-00000A7B0000}"/>
    <cellStyle name="Sortie 3 12 4" xfId="15849" xr:uid="{00000000-0005-0000-0000-00000B7B0000}"/>
    <cellStyle name="Sortie 3 12 4 2" xfId="36166" xr:uid="{00000000-0005-0000-0000-00000C7B0000}"/>
    <cellStyle name="Sortie 3 12 5" xfId="15850" xr:uid="{00000000-0005-0000-0000-00000D7B0000}"/>
    <cellStyle name="Sortie 3 12 5 2" xfId="36167" xr:uid="{00000000-0005-0000-0000-00000E7B0000}"/>
    <cellStyle name="Sortie 3 12 6" xfId="15851" xr:uid="{00000000-0005-0000-0000-00000F7B0000}"/>
    <cellStyle name="Sortie 3 12 6 2" xfId="36168" xr:uid="{00000000-0005-0000-0000-0000107B0000}"/>
    <cellStyle name="Sortie 3 12 7" xfId="15852" xr:uid="{00000000-0005-0000-0000-0000117B0000}"/>
    <cellStyle name="Sortie 3 12 7 2" xfId="36169" xr:uid="{00000000-0005-0000-0000-0000127B0000}"/>
    <cellStyle name="Sortie 3 12 8" xfId="15853" xr:uid="{00000000-0005-0000-0000-0000137B0000}"/>
    <cellStyle name="Sortie 3 12 8 2" xfId="36170" xr:uid="{00000000-0005-0000-0000-0000147B0000}"/>
    <cellStyle name="Sortie 3 12 9" xfId="15854" xr:uid="{00000000-0005-0000-0000-0000157B0000}"/>
    <cellStyle name="Sortie 3 12 9 2" xfId="36171" xr:uid="{00000000-0005-0000-0000-0000167B0000}"/>
    <cellStyle name="Sortie 3 13" xfId="15855" xr:uid="{00000000-0005-0000-0000-0000177B0000}"/>
    <cellStyle name="Sortie 3 13 10" xfId="15856" xr:uid="{00000000-0005-0000-0000-0000187B0000}"/>
    <cellStyle name="Sortie 3 13 10 2" xfId="36173" xr:uid="{00000000-0005-0000-0000-0000197B0000}"/>
    <cellStyle name="Sortie 3 13 11" xfId="36172" xr:uid="{00000000-0005-0000-0000-00001A7B0000}"/>
    <cellStyle name="Sortie 3 13 2" xfId="15857" xr:uid="{00000000-0005-0000-0000-00001B7B0000}"/>
    <cellStyle name="Sortie 3 13 2 2" xfId="15858" xr:uid="{00000000-0005-0000-0000-00001C7B0000}"/>
    <cellStyle name="Sortie 3 13 2 2 2" xfId="36175" xr:uid="{00000000-0005-0000-0000-00001D7B0000}"/>
    <cellStyle name="Sortie 3 13 2 3" xfId="15859" xr:uid="{00000000-0005-0000-0000-00001E7B0000}"/>
    <cellStyle name="Sortie 3 13 2 3 2" xfId="36176" xr:uid="{00000000-0005-0000-0000-00001F7B0000}"/>
    <cellStyle name="Sortie 3 13 2 4" xfId="15860" xr:uid="{00000000-0005-0000-0000-0000207B0000}"/>
    <cellStyle name="Sortie 3 13 2 4 2" xfId="36177" xr:uid="{00000000-0005-0000-0000-0000217B0000}"/>
    <cellStyle name="Sortie 3 13 2 5" xfId="15861" xr:uid="{00000000-0005-0000-0000-0000227B0000}"/>
    <cellStyle name="Sortie 3 13 2 5 2" xfId="36178" xr:uid="{00000000-0005-0000-0000-0000237B0000}"/>
    <cellStyle name="Sortie 3 13 2 6" xfId="15862" xr:uid="{00000000-0005-0000-0000-0000247B0000}"/>
    <cellStyle name="Sortie 3 13 2 6 2" xfId="36179" xr:uid="{00000000-0005-0000-0000-0000257B0000}"/>
    <cellStyle name="Sortie 3 13 2 7" xfId="36174" xr:uid="{00000000-0005-0000-0000-0000267B0000}"/>
    <cellStyle name="Sortie 3 13 3" xfId="15863" xr:uid="{00000000-0005-0000-0000-0000277B0000}"/>
    <cellStyle name="Sortie 3 13 3 2" xfId="15864" xr:uid="{00000000-0005-0000-0000-0000287B0000}"/>
    <cellStyle name="Sortie 3 13 3 2 2" xfId="36181" xr:uid="{00000000-0005-0000-0000-0000297B0000}"/>
    <cellStyle name="Sortie 3 13 3 3" xfId="15865" xr:uid="{00000000-0005-0000-0000-00002A7B0000}"/>
    <cellStyle name="Sortie 3 13 3 3 2" xfId="36182" xr:uid="{00000000-0005-0000-0000-00002B7B0000}"/>
    <cellStyle name="Sortie 3 13 3 4" xfId="15866" xr:uid="{00000000-0005-0000-0000-00002C7B0000}"/>
    <cellStyle name="Sortie 3 13 3 4 2" xfId="36183" xr:uid="{00000000-0005-0000-0000-00002D7B0000}"/>
    <cellStyle name="Sortie 3 13 3 5" xfId="15867" xr:uid="{00000000-0005-0000-0000-00002E7B0000}"/>
    <cellStyle name="Sortie 3 13 3 5 2" xfId="36184" xr:uid="{00000000-0005-0000-0000-00002F7B0000}"/>
    <cellStyle name="Sortie 3 13 3 6" xfId="36180" xr:uid="{00000000-0005-0000-0000-0000307B0000}"/>
    <cellStyle name="Sortie 3 13 4" xfId="15868" xr:uid="{00000000-0005-0000-0000-0000317B0000}"/>
    <cellStyle name="Sortie 3 13 4 2" xfId="36185" xr:uid="{00000000-0005-0000-0000-0000327B0000}"/>
    <cellStyle name="Sortie 3 13 5" xfId="15869" xr:uid="{00000000-0005-0000-0000-0000337B0000}"/>
    <cellStyle name="Sortie 3 13 5 2" xfId="36186" xr:uid="{00000000-0005-0000-0000-0000347B0000}"/>
    <cellStyle name="Sortie 3 13 6" xfId="15870" xr:uid="{00000000-0005-0000-0000-0000357B0000}"/>
    <cellStyle name="Sortie 3 13 6 2" xfId="36187" xr:uid="{00000000-0005-0000-0000-0000367B0000}"/>
    <cellStyle name="Sortie 3 13 7" xfId="15871" xr:uid="{00000000-0005-0000-0000-0000377B0000}"/>
    <cellStyle name="Sortie 3 13 7 2" xfId="36188" xr:uid="{00000000-0005-0000-0000-0000387B0000}"/>
    <cellStyle name="Sortie 3 13 8" xfId="15872" xr:uid="{00000000-0005-0000-0000-0000397B0000}"/>
    <cellStyle name="Sortie 3 13 8 2" xfId="36189" xr:uid="{00000000-0005-0000-0000-00003A7B0000}"/>
    <cellStyle name="Sortie 3 13 9" xfId="15873" xr:uid="{00000000-0005-0000-0000-00003B7B0000}"/>
    <cellStyle name="Sortie 3 13 9 2" xfId="36190" xr:uid="{00000000-0005-0000-0000-00003C7B0000}"/>
    <cellStyle name="Sortie 3 14" xfId="15874" xr:uid="{00000000-0005-0000-0000-00003D7B0000}"/>
    <cellStyle name="Sortie 3 14 10" xfId="15875" xr:uid="{00000000-0005-0000-0000-00003E7B0000}"/>
    <cellStyle name="Sortie 3 14 10 2" xfId="36192" xr:uid="{00000000-0005-0000-0000-00003F7B0000}"/>
    <cellStyle name="Sortie 3 14 11" xfId="36191" xr:uid="{00000000-0005-0000-0000-0000407B0000}"/>
    <cellStyle name="Sortie 3 14 2" xfId="15876" xr:uid="{00000000-0005-0000-0000-0000417B0000}"/>
    <cellStyle name="Sortie 3 14 2 2" xfId="15877" xr:uid="{00000000-0005-0000-0000-0000427B0000}"/>
    <cellStyle name="Sortie 3 14 2 2 2" xfId="36194" xr:uid="{00000000-0005-0000-0000-0000437B0000}"/>
    <cellStyle name="Sortie 3 14 2 3" xfId="15878" xr:uid="{00000000-0005-0000-0000-0000447B0000}"/>
    <cellStyle name="Sortie 3 14 2 3 2" xfId="36195" xr:uid="{00000000-0005-0000-0000-0000457B0000}"/>
    <cellStyle name="Sortie 3 14 2 4" xfId="15879" xr:uid="{00000000-0005-0000-0000-0000467B0000}"/>
    <cellStyle name="Sortie 3 14 2 4 2" xfId="36196" xr:uid="{00000000-0005-0000-0000-0000477B0000}"/>
    <cellStyle name="Sortie 3 14 2 5" xfId="15880" xr:uid="{00000000-0005-0000-0000-0000487B0000}"/>
    <cellStyle name="Sortie 3 14 2 5 2" xfId="36197" xr:uid="{00000000-0005-0000-0000-0000497B0000}"/>
    <cellStyle name="Sortie 3 14 2 6" xfId="15881" xr:uid="{00000000-0005-0000-0000-00004A7B0000}"/>
    <cellStyle name="Sortie 3 14 2 6 2" xfId="36198" xr:uid="{00000000-0005-0000-0000-00004B7B0000}"/>
    <cellStyle name="Sortie 3 14 2 7" xfId="36193" xr:uid="{00000000-0005-0000-0000-00004C7B0000}"/>
    <cellStyle name="Sortie 3 14 3" xfId="15882" xr:uid="{00000000-0005-0000-0000-00004D7B0000}"/>
    <cellStyle name="Sortie 3 14 3 2" xfId="15883" xr:uid="{00000000-0005-0000-0000-00004E7B0000}"/>
    <cellStyle name="Sortie 3 14 3 2 2" xfId="36200" xr:uid="{00000000-0005-0000-0000-00004F7B0000}"/>
    <cellStyle name="Sortie 3 14 3 3" xfId="15884" xr:uid="{00000000-0005-0000-0000-0000507B0000}"/>
    <cellStyle name="Sortie 3 14 3 3 2" xfId="36201" xr:uid="{00000000-0005-0000-0000-0000517B0000}"/>
    <cellStyle name="Sortie 3 14 3 4" xfId="15885" xr:uid="{00000000-0005-0000-0000-0000527B0000}"/>
    <cellStyle name="Sortie 3 14 3 4 2" xfId="36202" xr:uid="{00000000-0005-0000-0000-0000537B0000}"/>
    <cellStyle name="Sortie 3 14 3 5" xfId="15886" xr:uid="{00000000-0005-0000-0000-0000547B0000}"/>
    <cellStyle name="Sortie 3 14 3 5 2" xfId="36203" xr:uid="{00000000-0005-0000-0000-0000557B0000}"/>
    <cellStyle name="Sortie 3 14 3 6" xfId="36199" xr:uid="{00000000-0005-0000-0000-0000567B0000}"/>
    <cellStyle name="Sortie 3 14 4" xfId="15887" xr:uid="{00000000-0005-0000-0000-0000577B0000}"/>
    <cellStyle name="Sortie 3 14 4 2" xfId="36204" xr:uid="{00000000-0005-0000-0000-0000587B0000}"/>
    <cellStyle name="Sortie 3 14 5" xfId="15888" xr:uid="{00000000-0005-0000-0000-0000597B0000}"/>
    <cellStyle name="Sortie 3 14 5 2" xfId="36205" xr:uid="{00000000-0005-0000-0000-00005A7B0000}"/>
    <cellStyle name="Sortie 3 14 6" xfId="15889" xr:uid="{00000000-0005-0000-0000-00005B7B0000}"/>
    <cellStyle name="Sortie 3 14 6 2" xfId="36206" xr:uid="{00000000-0005-0000-0000-00005C7B0000}"/>
    <cellStyle name="Sortie 3 14 7" xfId="15890" xr:uid="{00000000-0005-0000-0000-00005D7B0000}"/>
    <cellStyle name="Sortie 3 14 7 2" xfId="36207" xr:uid="{00000000-0005-0000-0000-00005E7B0000}"/>
    <cellStyle name="Sortie 3 14 8" xfId="15891" xr:uid="{00000000-0005-0000-0000-00005F7B0000}"/>
    <cellStyle name="Sortie 3 14 8 2" xfId="36208" xr:uid="{00000000-0005-0000-0000-0000607B0000}"/>
    <cellStyle name="Sortie 3 14 9" xfId="15892" xr:uid="{00000000-0005-0000-0000-0000617B0000}"/>
    <cellStyle name="Sortie 3 14 9 2" xfId="36209" xr:uid="{00000000-0005-0000-0000-0000627B0000}"/>
    <cellStyle name="Sortie 3 15" xfId="15893" xr:uid="{00000000-0005-0000-0000-0000637B0000}"/>
    <cellStyle name="Sortie 3 15 10" xfId="15894" xr:uid="{00000000-0005-0000-0000-0000647B0000}"/>
    <cellStyle name="Sortie 3 15 10 2" xfId="36211" xr:uid="{00000000-0005-0000-0000-0000657B0000}"/>
    <cellStyle name="Sortie 3 15 11" xfId="36210" xr:uid="{00000000-0005-0000-0000-0000667B0000}"/>
    <cellStyle name="Sortie 3 15 2" xfId="15895" xr:uid="{00000000-0005-0000-0000-0000677B0000}"/>
    <cellStyle name="Sortie 3 15 2 2" xfId="15896" xr:uid="{00000000-0005-0000-0000-0000687B0000}"/>
    <cellStyle name="Sortie 3 15 2 2 2" xfId="36213" xr:uid="{00000000-0005-0000-0000-0000697B0000}"/>
    <cellStyle name="Sortie 3 15 2 3" xfId="15897" xr:uid="{00000000-0005-0000-0000-00006A7B0000}"/>
    <cellStyle name="Sortie 3 15 2 3 2" xfId="36214" xr:uid="{00000000-0005-0000-0000-00006B7B0000}"/>
    <cellStyle name="Sortie 3 15 2 4" xfId="15898" xr:uid="{00000000-0005-0000-0000-00006C7B0000}"/>
    <cellStyle name="Sortie 3 15 2 4 2" xfId="36215" xr:uid="{00000000-0005-0000-0000-00006D7B0000}"/>
    <cellStyle name="Sortie 3 15 2 5" xfId="15899" xr:uid="{00000000-0005-0000-0000-00006E7B0000}"/>
    <cellStyle name="Sortie 3 15 2 5 2" xfId="36216" xr:uid="{00000000-0005-0000-0000-00006F7B0000}"/>
    <cellStyle name="Sortie 3 15 2 6" xfId="15900" xr:uid="{00000000-0005-0000-0000-0000707B0000}"/>
    <cellStyle name="Sortie 3 15 2 6 2" xfId="36217" xr:uid="{00000000-0005-0000-0000-0000717B0000}"/>
    <cellStyle name="Sortie 3 15 2 7" xfId="36212" xr:uid="{00000000-0005-0000-0000-0000727B0000}"/>
    <cellStyle name="Sortie 3 15 3" xfId="15901" xr:uid="{00000000-0005-0000-0000-0000737B0000}"/>
    <cellStyle name="Sortie 3 15 3 2" xfId="15902" xr:uid="{00000000-0005-0000-0000-0000747B0000}"/>
    <cellStyle name="Sortie 3 15 3 2 2" xfId="36219" xr:uid="{00000000-0005-0000-0000-0000757B0000}"/>
    <cellStyle name="Sortie 3 15 3 3" xfId="15903" xr:uid="{00000000-0005-0000-0000-0000767B0000}"/>
    <cellStyle name="Sortie 3 15 3 3 2" xfId="36220" xr:uid="{00000000-0005-0000-0000-0000777B0000}"/>
    <cellStyle name="Sortie 3 15 3 4" xfId="15904" xr:uid="{00000000-0005-0000-0000-0000787B0000}"/>
    <cellStyle name="Sortie 3 15 3 4 2" xfId="36221" xr:uid="{00000000-0005-0000-0000-0000797B0000}"/>
    <cellStyle name="Sortie 3 15 3 5" xfId="15905" xr:uid="{00000000-0005-0000-0000-00007A7B0000}"/>
    <cellStyle name="Sortie 3 15 3 5 2" xfId="36222" xr:uid="{00000000-0005-0000-0000-00007B7B0000}"/>
    <cellStyle name="Sortie 3 15 3 6" xfId="36218" xr:uid="{00000000-0005-0000-0000-00007C7B0000}"/>
    <cellStyle name="Sortie 3 15 4" xfId="15906" xr:uid="{00000000-0005-0000-0000-00007D7B0000}"/>
    <cellStyle name="Sortie 3 15 4 2" xfId="36223" xr:uid="{00000000-0005-0000-0000-00007E7B0000}"/>
    <cellStyle name="Sortie 3 15 5" xfId="15907" xr:uid="{00000000-0005-0000-0000-00007F7B0000}"/>
    <cellStyle name="Sortie 3 15 5 2" xfId="36224" xr:uid="{00000000-0005-0000-0000-0000807B0000}"/>
    <cellStyle name="Sortie 3 15 6" xfId="15908" xr:uid="{00000000-0005-0000-0000-0000817B0000}"/>
    <cellStyle name="Sortie 3 15 6 2" xfId="36225" xr:uid="{00000000-0005-0000-0000-0000827B0000}"/>
    <cellStyle name="Sortie 3 15 7" xfId="15909" xr:uid="{00000000-0005-0000-0000-0000837B0000}"/>
    <cellStyle name="Sortie 3 15 7 2" xfId="36226" xr:uid="{00000000-0005-0000-0000-0000847B0000}"/>
    <cellStyle name="Sortie 3 15 8" xfId="15910" xr:uid="{00000000-0005-0000-0000-0000857B0000}"/>
    <cellStyle name="Sortie 3 15 8 2" xfId="36227" xr:uid="{00000000-0005-0000-0000-0000867B0000}"/>
    <cellStyle name="Sortie 3 15 9" xfId="15911" xr:uid="{00000000-0005-0000-0000-0000877B0000}"/>
    <cellStyle name="Sortie 3 15 9 2" xfId="36228" xr:uid="{00000000-0005-0000-0000-0000887B0000}"/>
    <cellStyle name="Sortie 3 16" xfId="15912" xr:uid="{00000000-0005-0000-0000-0000897B0000}"/>
    <cellStyle name="Sortie 3 16 10" xfId="15913" xr:uid="{00000000-0005-0000-0000-00008A7B0000}"/>
    <cellStyle name="Sortie 3 16 10 2" xfId="36230" xr:uid="{00000000-0005-0000-0000-00008B7B0000}"/>
    <cellStyle name="Sortie 3 16 11" xfId="36229" xr:uid="{00000000-0005-0000-0000-00008C7B0000}"/>
    <cellStyle name="Sortie 3 16 2" xfId="15914" xr:uid="{00000000-0005-0000-0000-00008D7B0000}"/>
    <cellStyle name="Sortie 3 16 2 2" xfId="15915" xr:uid="{00000000-0005-0000-0000-00008E7B0000}"/>
    <cellStyle name="Sortie 3 16 2 2 2" xfId="36232" xr:uid="{00000000-0005-0000-0000-00008F7B0000}"/>
    <cellStyle name="Sortie 3 16 2 3" xfId="15916" xr:uid="{00000000-0005-0000-0000-0000907B0000}"/>
    <cellStyle name="Sortie 3 16 2 3 2" xfId="36233" xr:uid="{00000000-0005-0000-0000-0000917B0000}"/>
    <cellStyle name="Sortie 3 16 2 4" xfId="15917" xr:uid="{00000000-0005-0000-0000-0000927B0000}"/>
    <cellStyle name="Sortie 3 16 2 4 2" xfId="36234" xr:uid="{00000000-0005-0000-0000-0000937B0000}"/>
    <cellStyle name="Sortie 3 16 2 5" xfId="15918" xr:uid="{00000000-0005-0000-0000-0000947B0000}"/>
    <cellStyle name="Sortie 3 16 2 5 2" xfId="36235" xr:uid="{00000000-0005-0000-0000-0000957B0000}"/>
    <cellStyle name="Sortie 3 16 2 6" xfId="15919" xr:uid="{00000000-0005-0000-0000-0000967B0000}"/>
    <cellStyle name="Sortie 3 16 2 6 2" xfId="36236" xr:uid="{00000000-0005-0000-0000-0000977B0000}"/>
    <cellStyle name="Sortie 3 16 2 7" xfId="36231" xr:uid="{00000000-0005-0000-0000-0000987B0000}"/>
    <cellStyle name="Sortie 3 16 3" xfId="15920" xr:uid="{00000000-0005-0000-0000-0000997B0000}"/>
    <cellStyle name="Sortie 3 16 3 2" xfId="15921" xr:uid="{00000000-0005-0000-0000-00009A7B0000}"/>
    <cellStyle name="Sortie 3 16 3 2 2" xfId="36238" xr:uid="{00000000-0005-0000-0000-00009B7B0000}"/>
    <cellStyle name="Sortie 3 16 3 3" xfId="15922" xr:uid="{00000000-0005-0000-0000-00009C7B0000}"/>
    <cellStyle name="Sortie 3 16 3 3 2" xfId="36239" xr:uid="{00000000-0005-0000-0000-00009D7B0000}"/>
    <cellStyle name="Sortie 3 16 3 4" xfId="15923" xr:uid="{00000000-0005-0000-0000-00009E7B0000}"/>
    <cellStyle name="Sortie 3 16 3 4 2" xfId="36240" xr:uid="{00000000-0005-0000-0000-00009F7B0000}"/>
    <cellStyle name="Sortie 3 16 3 5" xfId="15924" xr:uid="{00000000-0005-0000-0000-0000A07B0000}"/>
    <cellStyle name="Sortie 3 16 3 5 2" xfId="36241" xr:uid="{00000000-0005-0000-0000-0000A17B0000}"/>
    <cellStyle name="Sortie 3 16 3 6" xfId="36237" xr:uid="{00000000-0005-0000-0000-0000A27B0000}"/>
    <cellStyle name="Sortie 3 16 4" xfId="15925" xr:uid="{00000000-0005-0000-0000-0000A37B0000}"/>
    <cellStyle name="Sortie 3 16 4 2" xfId="36242" xr:uid="{00000000-0005-0000-0000-0000A47B0000}"/>
    <cellStyle name="Sortie 3 16 5" xfId="15926" xr:uid="{00000000-0005-0000-0000-0000A57B0000}"/>
    <cellStyle name="Sortie 3 16 5 2" xfId="36243" xr:uid="{00000000-0005-0000-0000-0000A67B0000}"/>
    <cellStyle name="Sortie 3 16 6" xfId="15927" xr:uid="{00000000-0005-0000-0000-0000A77B0000}"/>
    <cellStyle name="Sortie 3 16 6 2" xfId="36244" xr:uid="{00000000-0005-0000-0000-0000A87B0000}"/>
    <cellStyle name="Sortie 3 16 7" xfId="15928" xr:uid="{00000000-0005-0000-0000-0000A97B0000}"/>
    <cellStyle name="Sortie 3 16 7 2" xfId="36245" xr:uid="{00000000-0005-0000-0000-0000AA7B0000}"/>
    <cellStyle name="Sortie 3 16 8" xfId="15929" xr:uid="{00000000-0005-0000-0000-0000AB7B0000}"/>
    <cellStyle name="Sortie 3 16 8 2" xfId="36246" xr:uid="{00000000-0005-0000-0000-0000AC7B0000}"/>
    <cellStyle name="Sortie 3 16 9" xfId="15930" xr:uid="{00000000-0005-0000-0000-0000AD7B0000}"/>
    <cellStyle name="Sortie 3 16 9 2" xfId="36247" xr:uid="{00000000-0005-0000-0000-0000AE7B0000}"/>
    <cellStyle name="Sortie 3 17" xfId="15931" xr:uid="{00000000-0005-0000-0000-0000AF7B0000}"/>
    <cellStyle name="Sortie 3 17 2" xfId="15932" xr:uid="{00000000-0005-0000-0000-0000B07B0000}"/>
    <cellStyle name="Sortie 3 17 2 2" xfId="36249" xr:uid="{00000000-0005-0000-0000-0000B17B0000}"/>
    <cellStyle name="Sortie 3 17 3" xfId="15933" xr:uid="{00000000-0005-0000-0000-0000B27B0000}"/>
    <cellStyle name="Sortie 3 17 3 2" xfId="36250" xr:uid="{00000000-0005-0000-0000-0000B37B0000}"/>
    <cellStyle name="Sortie 3 17 4" xfId="15934" xr:uid="{00000000-0005-0000-0000-0000B47B0000}"/>
    <cellStyle name="Sortie 3 17 4 2" xfId="36251" xr:uid="{00000000-0005-0000-0000-0000B57B0000}"/>
    <cellStyle name="Sortie 3 17 5" xfId="15935" xr:uid="{00000000-0005-0000-0000-0000B67B0000}"/>
    <cellStyle name="Sortie 3 17 5 2" xfId="36252" xr:uid="{00000000-0005-0000-0000-0000B77B0000}"/>
    <cellStyle name="Sortie 3 17 6" xfId="15936" xr:uid="{00000000-0005-0000-0000-0000B87B0000}"/>
    <cellStyle name="Sortie 3 17 6 2" xfId="36253" xr:uid="{00000000-0005-0000-0000-0000B97B0000}"/>
    <cellStyle name="Sortie 3 17 7" xfId="15937" xr:uid="{00000000-0005-0000-0000-0000BA7B0000}"/>
    <cellStyle name="Sortie 3 17 7 2" xfId="36254" xr:uid="{00000000-0005-0000-0000-0000BB7B0000}"/>
    <cellStyle name="Sortie 3 17 8" xfId="36248" xr:uid="{00000000-0005-0000-0000-0000BC7B0000}"/>
    <cellStyle name="Sortie 3 18" xfId="15938" xr:uid="{00000000-0005-0000-0000-0000BD7B0000}"/>
    <cellStyle name="Sortie 3 18 2" xfId="15939" xr:uid="{00000000-0005-0000-0000-0000BE7B0000}"/>
    <cellStyle name="Sortie 3 18 2 2" xfId="36256" xr:uid="{00000000-0005-0000-0000-0000BF7B0000}"/>
    <cellStyle name="Sortie 3 18 3" xfId="15940" xr:uid="{00000000-0005-0000-0000-0000C07B0000}"/>
    <cellStyle name="Sortie 3 18 3 2" xfId="36257" xr:uid="{00000000-0005-0000-0000-0000C17B0000}"/>
    <cellStyle name="Sortie 3 18 4" xfId="15941" xr:uid="{00000000-0005-0000-0000-0000C27B0000}"/>
    <cellStyle name="Sortie 3 18 4 2" xfId="36258" xr:uid="{00000000-0005-0000-0000-0000C37B0000}"/>
    <cellStyle name="Sortie 3 18 5" xfId="15942" xr:uid="{00000000-0005-0000-0000-0000C47B0000}"/>
    <cellStyle name="Sortie 3 18 5 2" xfId="36259" xr:uid="{00000000-0005-0000-0000-0000C57B0000}"/>
    <cellStyle name="Sortie 3 18 6" xfId="36255" xr:uid="{00000000-0005-0000-0000-0000C67B0000}"/>
    <cellStyle name="Sortie 3 19" xfId="15943" xr:uid="{00000000-0005-0000-0000-0000C77B0000}"/>
    <cellStyle name="Sortie 3 19 2" xfId="36260" xr:uid="{00000000-0005-0000-0000-0000C87B0000}"/>
    <cellStyle name="Sortie 3 2" xfId="15944" xr:uid="{00000000-0005-0000-0000-0000C97B0000}"/>
    <cellStyle name="Sortie 3 2 10" xfId="15945" xr:uid="{00000000-0005-0000-0000-0000CA7B0000}"/>
    <cellStyle name="Sortie 3 2 10 10" xfId="15946" xr:uid="{00000000-0005-0000-0000-0000CB7B0000}"/>
    <cellStyle name="Sortie 3 2 10 10 2" xfId="36262" xr:uid="{00000000-0005-0000-0000-0000CC7B0000}"/>
    <cellStyle name="Sortie 3 2 10 11" xfId="36261" xr:uid="{00000000-0005-0000-0000-0000CD7B0000}"/>
    <cellStyle name="Sortie 3 2 10 2" xfId="15947" xr:uid="{00000000-0005-0000-0000-0000CE7B0000}"/>
    <cellStyle name="Sortie 3 2 10 2 2" xfId="15948" xr:uid="{00000000-0005-0000-0000-0000CF7B0000}"/>
    <cellStyle name="Sortie 3 2 10 2 2 2" xfId="36264" xr:uid="{00000000-0005-0000-0000-0000D07B0000}"/>
    <cellStyle name="Sortie 3 2 10 2 3" xfId="15949" xr:uid="{00000000-0005-0000-0000-0000D17B0000}"/>
    <cellStyle name="Sortie 3 2 10 2 3 2" xfId="36265" xr:uid="{00000000-0005-0000-0000-0000D27B0000}"/>
    <cellStyle name="Sortie 3 2 10 2 4" xfId="15950" xr:uid="{00000000-0005-0000-0000-0000D37B0000}"/>
    <cellStyle name="Sortie 3 2 10 2 4 2" xfId="36266" xr:uid="{00000000-0005-0000-0000-0000D47B0000}"/>
    <cellStyle name="Sortie 3 2 10 2 5" xfId="15951" xr:uid="{00000000-0005-0000-0000-0000D57B0000}"/>
    <cellStyle name="Sortie 3 2 10 2 5 2" xfId="36267" xr:uid="{00000000-0005-0000-0000-0000D67B0000}"/>
    <cellStyle name="Sortie 3 2 10 2 6" xfId="15952" xr:uid="{00000000-0005-0000-0000-0000D77B0000}"/>
    <cellStyle name="Sortie 3 2 10 2 6 2" xfId="36268" xr:uid="{00000000-0005-0000-0000-0000D87B0000}"/>
    <cellStyle name="Sortie 3 2 10 2 7" xfId="36263" xr:uid="{00000000-0005-0000-0000-0000D97B0000}"/>
    <cellStyle name="Sortie 3 2 10 3" xfId="15953" xr:uid="{00000000-0005-0000-0000-0000DA7B0000}"/>
    <cellStyle name="Sortie 3 2 10 3 2" xfId="15954" xr:uid="{00000000-0005-0000-0000-0000DB7B0000}"/>
    <cellStyle name="Sortie 3 2 10 3 2 2" xfId="36270" xr:uid="{00000000-0005-0000-0000-0000DC7B0000}"/>
    <cellStyle name="Sortie 3 2 10 3 3" xfId="15955" xr:uid="{00000000-0005-0000-0000-0000DD7B0000}"/>
    <cellStyle name="Sortie 3 2 10 3 3 2" xfId="36271" xr:uid="{00000000-0005-0000-0000-0000DE7B0000}"/>
    <cellStyle name="Sortie 3 2 10 3 4" xfId="15956" xr:uid="{00000000-0005-0000-0000-0000DF7B0000}"/>
    <cellStyle name="Sortie 3 2 10 3 4 2" xfId="36272" xr:uid="{00000000-0005-0000-0000-0000E07B0000}"/>
    <cellStyle name="Sortie 3 2 10 3 5" xfId="15957" xr:uid="{00000000-0005-0000-0000-0000E17B0000}"/>
    <cellStyle name="Sortie 3 2 10 3 5 2" xfId="36273" xr:uid="{00000000-0005-0000-0000-0000E27B0000}"/>
    <cellStyle name="Sortie 3 2 10 3 6" xfId="36269" xr:uid="{00000000-0005-0000-0000-0000E37B0000}"/>
    <cellStyle name="Sortie 3 2 10 4" xfId="15958" xr:uid="{00000000-0005-0000-0000-0000E47B0000}"/>
    <cellStyle name="Sortie 3 2 10 4 2" xfId="36274" xr:uid="{00000000-0005-0000-0000-0000E57B0000}"/>
    <cellStyle name="Sortie 3 2 10 5" xfId="15959" xr:uid="{00000000-0005-0000-0000-0000E67B0000}"/>
    <cellStyle name="Sortie 3 2 10 5 2" xfId="36275" xr:uid="{00000000-0005-0000-0000-0000E77B0000}"/>
    <cellStyle name="Sortie 3 2 10 6" xfId="15960" xr:uid="{00000000-0005-0000-0000-0000E87B0000}"/>
    <cellStyle name="Sortie 3 2 10 6 2" xfId="36276" xr:uid="{00000000-0005-0000-0000-0000E97B0000}"/>
    <cellStyle name="Sortie 3 2 10 7" xfId="15961" xr:uid="{00000000-0005-0000-0000-0000EA7B0000}"/>
    <cellStyle name="Sortie 3 2 10 7 2" xfId="36277" xr:uid="{00000000-0005-0000-0000-0000EB7B0000}"/>
    <cellStyle name="Sortie 3 2 10 8" xfId="15962" xr:uid="{00000000-0005-0000-0000-0000EC7B0000}"/>
    <cellStyle name="Sortie 3 2 10 8 2" xfId="36278" xr:uid="{00000000-0005-0000-0000-0000ED7B0000}"/>
    <cellStyle name="Sortie 3 2 10 9" xfId="15963" xr:uid="{00000000-0005-0000-0000-0000EE7B0000}"/>
    <cellStyle name="Sortie 3 2 10 9 2" xfId="36279" xr:uid="{00000000-0005-0000-0000-0000EF7B0000}"/>
    <cellStyle name="Sortie 3 2 11" xfId="15964" xr:uid="{00000000-0005-0000-0000-0000F07B0000}"/>
    <cellStyle name="Sortie 3 2 11 10" xfId="15965" xr:uid="{00000000-0005-0000-0000-0000F17B0000}"/>
    <cellStyle name="Sortie 3 2 11 10 2" xfId="36281" xr:uid="{00000000-0005-0000-0000-0000F27B0000}"/>
    <cellStyle name="Sortie 3 2 11 11" xfId="36280" xr:uid="{00000000-0005-0000-0000-0000F37B0000}"/>
    <cellStyle name="Sortie 3 2 11 2" xfId="15966" xr:uid="{00000000-0005-0000-0000-0000F47B0000}"/>
    <cellStyle name="Sortie 3 2 11 2 2" xfId="15967" xr:uid="{00000000-0005-0000-0000-0000F57B0000}"/>
    <cellStyle name="Sortie 3 2 11 2 2 2" xfId="36283" xr:uid="{00000000-0005-0000-0000-0000F67B0000}"/>
    <cellStyle name="Sortie 3 2 11 2 3" xfId="15968" xr:uid="{00000000-0005-0000-0000-0000F77B0000}"/>
    <cellStyle name="Sortie 3 2 11 2 3 2" xfId="36284" xr:uid="{00000000-0005-0000-0000-0000F87B0000}"/>
    <cellStyle name="Sortie 3 2 11 2 4" xfId="15969" xr:uid="{00000000-0005-0000-0000-0000F97B0000}"/>
    <cellStyle name="Sortie 3 2 11 2 4 2" xfId="36285" xr:uid="{00000000-0005-0000-0000-0000FA7B0000}"/>
    <cellStyle name="Sortie 3 2 11 2 5" xfId="15970" xr:uid="{00000000-0005-0000-0000-0000FB7B0000}"/>
    <cellStyle name="Sortie 3 2 11 2 5 2" xfId="36286" xr:uid="{00000000-0005-0000-0000-0000FC7B0000}"/>
    <cellStyle name="Sortie 3 2 11 2 6" xfId="15971" xr:uid="{00000000-0005-0000-0000-0000FD7B0000}"/>
    <cellStyle name="Sortie 3 2 11 2 6 2" xfId="36287" xr:uid="{00000000-0005-0000-0000-0000FE7B0000}"/>
    <cellStyle name="Sortie 3 2 11 2 7" xfId="36282" xr:uid="{00000000-0005-0000-0000-0000FF7B0000}"/>
    <cellStyle name="Sortie 3 2 11 3" xfId="15972" xr:uid="{00000000-0005-0000-0000-0000007C0000}"/>
    <cellStyle name="Sortie 3 2 11 3 2" xfId="15973" xr:uid="{00000000-0005-0000-0000-0000017C0000}"/>
    <cellStyle name="Sortie 3 2 11 3 2 2" xfId="36289" xr:uid="{00000000-0005-0000-0000-0000027C0000}"/>
    <cellStyle name="Sortie 3 2 11 3 3" xfId="15974" xr:uid="{00000000-0005-0000-0000-0000037C0000}"/>
    <cellStyle name="Sortie 3 2 11 3 3 2" xfId="36290" xr:uid="{00000000-0005-0000-0000-0000047C0000}"/>
    <cellStyle name="Sortie 3 2 11 3 4" xfId="15975" xr:uid="{00000000-0005-0000-0000-0000057C0000}"/>
    <cellStyle name="Sortie 3 2 11 3 4 2" xfId="36291" xr:uid="{00000000-0005-0000-0000-0000067C0000}"/>
    <cellStyle name="Sortie 3 2 11 3 5" xfId="15976" xr:uid="{00000000-0005-0000-0000-0000077C0000}"/>
    <cellStyle name="Sortie 3 2 11 3 5 2" xfId="36292" xr:uid="{00000000-0005-0000-0000-0000087C0000}"/>
    <cellStyle name="Sortie 3 2 11 3 6" xfId="36288" xr:uid="{00000000-0005-0000-0000-0000097C0000}"/>
    <cellStyle name="Sortie 3 2 11 4" xfId="15977" xr:uid="{00000000-0005-0000-0000-00000A7C0000}"/>
    <cellStyle name="Sortie 3 2 11 4 2" xfId="36293" xr:uid="{00000000-0005-0000-0000-00000B7C0000}"/>
    <cellStyle name="Sortie 3 2 11 5" xfId="15978" xr:uid="{00000000-0005-0000-0000-00000C7C0000}"/>
    <cellStyle name="Sortie 3 2 11 5 2" xfId="36294" xr:uid="{00000000-0005-0000-0000-00000D7C0000}"/>
    <cellStyle name="Sortie 3 2 11 6" xfId="15979" xr:uid="{00000000-0005-0000-0000-00000E7C0000}"/>
    <cellStyle name="Sortie 3 2 11 6 2" xfId="36295" xr:uid="{00000000-0005-0000-0000-00000F7C0000}"/>
    <cellStyle name="Sortie 3 2 11 7" xfId="15980" xr:uid="{00000000-0005-0000-0000-0000107C0000}"/>
    <cellStyle name="Sortie 3 2 11 7 2" xfId="36296" xr:uid="{00000000-0005-0000-0000-0000117C0000}"/>
    <cellStyle name="Sortie 3 2 11 8" xfId="15981" xr:uid="{00000000-0005-0000-0000-0000127C0000}"/>
    <cellStyle name="Sortie 3 2 11 8 2" xfId="36297" xr:uid="{00000000-0005-0000-0000-0000137C0000}"/>
    <cellStyle name="Sortie 3 2 11 9" xfId="15982" xr:uid="{00000000-0005-0000-0000-0000147C0000}"/>
    <cellStyle name="Sortie 3 2 11 9 2" xfId="36298" xr:uid="{00000000-0005-0000-0000-0000157C0000}"/>
    <cellStyle name="Sortie 3 2 12" xfId="15983" xr:uid="{00000000-0005-0000-0000-0000167C0000}"/>
    <cellStyle name="Sortie 3 2 12 10" xfId="15984" xr:uid="{00000000-0005-0000-0000-0000177C0000}"/>
    <cellStyle name="Sortie 3 2 12 10 2" xfId="36300" xr:uid="{00000000-0005-0000-0000-0000187C0000}"/>
    <cellStyle name="Sortie 3 2 12 11" xfId="36299" xr:uid="{00000000-0005-0000-0000-0000197C0000}"/>
    <cellStyle name="Sortie 3 2 12 2" xfId="15985" xr:uid="{00000000-0005-0000-0000-00001A7C0000}"/>
    <cellStyle name="Sortie 3 2 12 2 2" xfId="15986" xr:uid="{00000000-0005-0000-0000-00001B7C0000}"/>
    <cellStyle name="Sortie 3 2 12 2 2 2" xfId="36302" xr:uid="{00000000-0005-0000-0000-00001C7C0000}"/>
    <cellStyle name="Sortie 3 2 12 2 3" xfId="15987" xr:uid="{00000000-0005-0000-0000-00001D7C0000}"/>
    <cellStyle name="Sortie 3 2 12 2 3 2" xfId="36303" xr:uid="{00000000-0005-0000-0000-00001E7C0000}"/>
    <cellStyle name="Sortie 3 2 12 2 4" xfId="15988" xr:uid="{00000000-0005-0000-0000-00001F7C0000}"/>
    <cellStyle name="Sortie 3 2 12 2 4 2" xfId="36304" xr:uid="{00000000-0005-0000-0000-0000207C0000}"/>
    <cellStyle name="Sortie 3 2 12 2 5" xfId="15989" xr:uid="{00000000-0005-0000-0000-0000217C0000}"/>
    <cellStyle name="Sortie 3 2 12 2 5 2" xfId="36305" xr:uid="{00000000-0005-0000-0000-0000227C0000}"/>
    <cellStyle name="Sortie 3 2 12 2 6" xfId="15990" xr:uid="{00000000-0005-0000-0000-0000237C0000}"/>
    <cellStyle name="Sortie 3 2 12 2 6 2" xfId="36306" xr:uid="{00000000-0005-0000-0000-0000247C0000}"/>
    <cellStyle name="Sortie 3 2 12 2 7" xfId="36301" xr:uid="{00000000-0005-0000-0000-0000257C0000}"/>
    <cellStyle name="Sortie 3 2 12 3" xfId="15991" xr:uid="{00000000-0005-0000-0000-0000267C0000}"/>
    <cellStyle name="Sortie 3 2 12 3 2" xfId="15992" xr:uid="{00000000-0005-0000-0000-0000277C0000}"/>
    <cellStyle name="Sortie 3 2 12 3 2 2" xfId="36308" xr:uid="{00000000-0005-0000-0000-0000287C0000}"/>
    <cellStyle name="Sortie 3 2 12 3 3" xfId="15993" xr:uid="{00000000-0005-0000-0000-0000297C0000}"/>
    <cellStyle name="Sortie 3 2 12 3 3 2" xfId="36309" xr:uid="{00000000-0005-0000-0000-00002A7C0000}"/>
    <cellStyle name="Sortie 3 2 12 3 4" xfId="15994" xr:uid="{00000000-0005-0000-0000-00002B7C0000}"/>
    <cellStyle name="Sortie 3 2 12 3 4 2" xfId="36310" xr:uid="{00000000-0005-0000-0000-00002C7C0000}"/>
    <cellStyle name="Sortie 3 2 12 3 5" xfId="15995" xr:uid="{00000000-0005-0000-0000-00002D7C0000}"/>
    <cellStyle name="Sortie 3 2 12 3 5 2" xfId="36311" xr:uid="{00000000-0005-0000-0000-00002E7C0000}"/>
    <cellStyle name="Sortie 3 2 12 3 6" xfId="36307" xr:uid="{00000000-0005-0000-0000-00002F7C0000}"/>
    <cellStyle name="Sortie 3 2 12 4" xfId="15996" xr:uid="{00000000-0005-0000-0000-0000307C0000}"/>
    <cellStyle name="Sortie 3 2 12 4 2" xfId="36312" xr:uid="{00000000-0005-0000-0000-0000317C0000}"/>
    <cellStyle name="Sortie 3 2 12 5" xfId="15997" xr:uid="{00000000-0005-0000-0000-0000327C0000}"/>
    <cellStyle name="Sortie 3 2 12 5 2" xfId="36313" xr:uid="{00000000-0005-0000-0000-0000337C0000}"/>
    <cellStyle name="Sortie 3 2 12 6" xfId="15998" xr:uid="{00000000-0005-0000-0000-0000347C0000}"/>
    <cellStyle name="Sortie 3 2 12 6 2" xfId="36314" xr:uid="{00000000-0005-0000-0000-0000357C0000}"/>
    <cellStyle name="Sortie 3 2 12 7" xfId="15999" xr:uid="{00000000-0005-0000-0000-0000367C0000}"/>
    <cellStyle name="Sortie 3 2 12 7 2" xfId="36315" xr:uid="{00000000-0005-0000-0000-0000377C0000}"/>
    <cellStyle name="Sortie 3 2 12 8" xfId="16000" xr:uid="{00000000-0005-0000-0000-0000387C0000}"/>
    <cellStyle name="Sortie 3 2 12 8 2" xfId="36316" xr:uid="{00000000-0005-0000-0000-0000397C0000}"/>
    <cellStyle name="Sortie 3 2 12 9" xfId="16001" xr:uid="{00000000-0005-0000-0000-00003A7C0000}"/>
    <cellStyle name="Sortie 3 2 12 9 2" xfId="36317" xr:uid="{00000000-0005-0000-0000-00003B7C0000}"/>
    <cellStyle name="Sortie 3 2 13" xfId="16002" xr:uid="{00000000-0005-0000-0000-00003C7C0000}"/>
    <cellStyle name="Sortie 3 2 13 10" xfId="16003" xr:uid="{00000000-0005-0000-0000-00003D7C0000}"/>
    <cellStyle name="Sortie 3 2 13 10 2" xfId="36319" xr:uid="{00000000-0005-0000-0000-00003E7C0000}"/>
    <cellStyle name="Sortie 3 2 13 11" xfId="36318" xr:uid="{00000000-0005-0000-0000-00003F7C0000}"/>
    <cellStyle name="Sortie 3 2 13 2" xfId="16004" xr:uid="{00000000-0005-0000-0000-0000407C0000}"/>
    <cellStyle name="Sortie 3 2 13 2 2" xfId="16005" xr:uid="{00000000-0005-0000-0000-0000417C0000}"/>
    <cellStyle name="Sortie 3 2 13 2 2 2" xfId="36321" xr:uid="{00000000-0005-0000-0000-0000427C0000}"/>
    <cellStyle name="Sortie 3 2 13 2 3" xfId="16006" xr:uid="{00000000-0005-0000-0000-0000437C0000}"/>
    <cellStyle name="Sortie 3 2 13 2 3 2" xfId="36322" xr:uid="{00000000-0005-0000-0000-0000447C0000}"/>
    <cellStyle name="Sortie 3 2 13 2 4" xfId="16007" xr:uid="{00000000-0005-0000-0000-0000457C0000}"/>
    <cellStyle name="Sortie 3 2 13 2 4 2" xfId="36323" xr:uid="{00000000-0005-0000-0000-0000467C0000}"/>
    <cellStyle name="Sortie 3 2 13 2 5" xfId="16008" xr:uid="{00000000-0005-0000-0000-0000477C0000}"/>
    <cellStyle name="Sortie 3 2 13 2 5 2" xfId="36324" xr:uid="{00000000-0005-0000-0000-0000487C0000}"/>
    <cellStyle name="Sortie 3 2 13 2 6" xfId="16009" xr:uid="{00000000-0005-0000-0000-0000497C0000}"/>
    <cellStyle name="Sortie 3 2 13 2 6 2" xfId="36325" xr:uid="{00000000-0005-0000-0000-00004A7C0000}"/>
    <cellStyle name="Sortie 3 2 13 2 7" xfId="36320" xr:uid="{00000000-0005-0000-0000-00004B7C0000}"/>
    <cellStyle name="Sortie 3 2 13 3" xfId="16010" xr:uid="{00000000-0005-0000-0000-00004C7C0000}"/>
    <cellStyle name="Sortie 3 2 13 3 2" xfId="16011" xr:uid="{00000000-0005-0000-0000-00004D7C0000}"/>
    <cellStyle name="Sortie 3 2 13 3 2 2" xfId="36327" xr:uid="{00000000-0005-0000-0000-00004E7C0000}"/>
    <cellStyle name="Sortie 3 2 13 3 3" xfId="16012" xr:uid="{00000000-0005-0000-0000-00004F7C0000}"/>
    <cellStyle name="Sortie 3 2 13 3 3 2" xfId="36328" xr:uid="{00000000-0005-0000-0000-0000507C0000}"/>
    <cellStyle name="Sortie 3 2 13 3 4" xfId="16013" xr:uid="{00000000-0005-0000-0000-0000517C0000}"/>
    <cellStyle name="Sortie 3 2 13 3 4 2" xfId="36329" xr:uid="{00000000-0005-0000-0000-0000527C0000}"/>
    <cellStyle name="Sortie 3 2 13 3 5" xfId="16014" xr:uid="{00000000-0005-0000-0000-0000537C0000}"/>
    <cellStyle name="Sortie 3 2 13 3 5 2" xfId="36330" xr:uid="{00000000-0005-0000-0000-0000547C0000}"/>
    <cellStyle name="Sortie 3 2 13 3 6" xfId="36326" xr:uid="{00000000-0005-0000-0000-0000557C0000}"/>
    <cellStyle name="Sortie 3 2 13 4" xfId="16015" xr:uid="{00000000-0005-0000-0000-0000567C0000}"/>
    <cellStyle name="Sortie 3 2 13 4 2" xfId="36331" xr:uid="{00000000-0005-0000-0000-0000577C0000}"/>
    <cellStyle name="Sortie 3 2 13 5" xfId="16016" xr:uid="{00000000-0005-0000-0000-0000587C0000}"/>
    <cellStyle name="Sortie 3 2 13 5 2" xfId="36332" xr:uid="{00000000-0005-0000-0000-0000597C0000}"/>
    <cellStyle name="Sortie 3 2 13 6" xfId="16017" xr:uid="{00000000-0005-0000-0000-00005A7C0000}"/>
    <cellStyle name="Sortie 3 2 13 6 2" xfId="36333" xr:uid="{00000000-0005-0000-0000-00005B7C0000}"/>
    <cellStyle name="Sortie 3 2 13 7" xfId="16018" xr:uid="{00000000-0005-0000-0000-00005C7C0000}"/>
    <cellStyle name="Sortie 3 2 13 7 2" xfId="36334" xr:uid="{00000000-0005-0000-0000-00005D7C0000}"/>
    <cellStyle name="Sortie 3 2 13 8" xfId="16019" xr:uid="{00000000-0005-0000-0000-00005E7C0000}"/>
    <cellStyle name="Sortie 3 2 13 8 2" xfId="36335" xr:uid="{00000000-0005-0000-0000-00005F7C0000}"/>
    <cellStyle name="Sortie 3 2 13 9" xfId="16020" xr:uid="{00000000-0005-0000-0000-0000607C0000}"/>
    <cellStyle name="Sortie 3 2 13 9 2" xfId="36336" xr:uid="{00000000-0005-0000-0000-0000617C0000}"/>
    <cellStyle name="Sortie 3 2 14" xfId="16021" xr:uid="{00000000-0005-0000-0000-0000627C0000}"/>
    <cellStyle name="Sortie 3 2 14 10" xfId="16022" xr:uid="{00000000-0005-0000-0000-0000637C0000}"/>
    <cellStyle name="Sortie 3 2 14 10 2" xfId="36338" xr:uid="{00000000-0005-0000-0000-0000647C0000}"/>
    <cellStyle name="Sortie 3 2 14 11" xfId="36337" xr:uid="{00000000-0005-0000-0000-0000657C0000}"/>
    <cellStyle name="Sortie 3 2 14 2" xfId="16023" xr:uid="{00000000-0005-0000-0000-0000667C0000}"/>
    <cellStyle name="Sortie 3 2 14 2 2" xfId="16024" xr:uid="{00000000-0005-0000-0000-0000677C0000}"/>
    <cellStyle name="Sortie 3 2 14 2 2 2" xfId="36340" xr:uid="{00000000-0005-0000-0000-0000687C0000}"/>
    <cellStyle name="Sortie 3 2 14 2 3" xfId="16025" xr:uid="{00000000-0005-0000-0000-0000697C0000}"/>
    <cellStyle name="Sortie 3 2 14 2 3 2" xfId="36341" xr:uid="{00000000-0005-0000-0000-00006A7C0000}"/>
    <cellStyle name="Sortie 3 2 14 2 4" xfId="16026" xr:uid="{00000000-0005-0000-0000-00006B7C0000}"/>
    <cellStyle name="Sortie 3 2 14 2 4 2" xfId="36342" xr:uid="{00000000-0005-0000-0000-00006C7C0000}"/>
    <cellStyle name="Sortie 3 2 14 2 5" xfId="16027" xr:uid="{00000000-0005-0000-0000-00006D7C0000}"/>
    <cellStyle name="Sortie 3 2 14 2 5 2" xfId="36343" xr:uid="{00000000-0005-0000-0000-00006E7C0000}"/>
    <cellStyle name="Sortie 3 2 14 2 6" xfId="16028" xr:uid="{00000000-0005-0000-0000-00006F7C0000}"/>
    <cellStyle name="Sortie 3 2 14 2 6 2" xfId="36344" xr:uid="{00000000-0005-0000-0000-0000707C0000}"/>
    <cellStyle name="Sortie 3 2 14 2 7" xfId="36339" xr:uid="{00000000-0005-0000-0000-0000717C0000}"/>
    <cellStyle name="Sortie 3 2 14 3" xfId="16029" xr:uid="{00000000-0005-0000-0000-0000727C0000}"/>
    <cellStyle name="Sortie 3 2 14 3 2" xfId="16030" xr:uid="{00000000-0005-0000-0000-0000737C0000}"/>
    <cellStyle name="Sortie 3 2 14 3 2 2" xfId="36346" xr:uid="{00000000-0005-0000-0000-0000747C0000}"/>
    <cellStyle name="Sortie 3 2 14 3 3" xfId="16031" xr:uid="{00000000-0005-0000-0000-0000757C0000}"/>
    <cellStyle name="Sortie 3 2 14 3 3 2" xfId="36347" xr:uid="{00000000-0005-0000-0000-0000767C0000}"/>
    <cellStyle name="Sortie 3 2 14 3 4" xfId="16032" xr:uid="{00000000-0005-0000-0000-0000777C0000}"/>
    <cellStyle name="Sortie 3 2 14 3 4 2" xfId="36348" xr:uid="{00000000-0005-0000-0000-0000787C0000}"/>
    <cellStyle name="Sortie 3 2 14 3 5" xfId="16033" xr:uid="{00000000-0005-0000-0000-0000797C0000}"/>
    <cellStyle name="Sortie 3 2 14 3 5 2" xfId="36349" xr:uid="{00000000-0005-0000-0000-00007A7C0000}"/>
    <cellStyle name="Sortie 3 2 14 3 6" xfId="36345" xr:uid="{00000000-0005-0000-0000-00007B7C0000}"/>
    <cellStyle name="Sortie 3 2 14 4" xfId="16034" xr:uid="{00000000-0005-0000-0000-00007C7C0000}"/>
    <cellStyle name="Sortie 3 2 14 4 2" xfId="36350" xr:uid="{00000000-0005-0000-0000-00007D7C0000}"/>
    <cellStyle name="Sortie 3 2 14 5" xfId="16035" xr:uid="{00000000-0005-0000-0000-00007E7C0000}"/>
    <cellStyle name="Sortie 3 2 14 5 2" xfId="36351" xr:uid="{00000000-0005-0000-0000-00007F7C0000}"/>
    <cellStyle name="Sortie 3 2 14 6" xfId="16036" xr:uid="{00000000-0005-0000-0000-0000807C0000}"/>
    <cellStyle name="Sortie 3 2 14 6 2" xfId="36352" xr:uid="{00000000-0005-0000-0000-0000817C0000}"/>
    <cellStyle name="Sortie 3 2 14 7" xfId="16037" xr:uid="{00000000-0005-0000-0000-0000827C0000}"/>
    <cellStyle name="Sortie 3 2 14 7 2" xfId="36353" xr:uid="{00000000-0005-0000-0000-0000837C0000}"/>
    <cellStyle name="Sortie 3 2 14 8" xfId="16038" xr:uid="{00000000-0005-0000-0000-0000847C0000}"/>
    <cellStyle name="Sortie 3 2 14 8 2" xfId="36354" xr:uid="{00000000-0005-0000-0000-0000857C0000}"/>
    <cellStyle name="Sortie 3 2 14 9" xfId="16039" xr:uid="{00000000-0005-0000-0000-0000867C0000}"/>
    <cellStyle name="Sortie 3 2 14 9 2" xfId="36355" xr:uid="{00000000-0005-0000-0000-0000877C0000}"/>
    <cellStyle name="Sortie 3 2 15" xfId="16040" xr:uid="{00000000-0005-0000-0000-0000887C0000}"/>
    <cellStyle name="Sortie 3 2 15 10" xfId="16041" xr:uid="{00000000-0005-0000-0000-0000897C0000}"/>
    <cellStyle name="Sortie 3 2 15 10 2" xfId="36357" xr:uid="{00000000-0005-0000-0000-00008A7C0000}"/>
    <cellStyle name="Sortie 3 2 15 11" xfId="36356" xr:uid="{00000000-0005-0000-0000-00008B7C0000}"/>
    <cellStyle name="Sortie 3 2 15 2" xfId="16042" xr:uid="{00000000-0005-0000-0000-00008C7C0000}"/>
    <cellStyle name="Sortie 3 2 15 2 2" xfId="16043" xr:uid="{00000000-0005-0000-0000-00008D7C0000}"/>
    <cellStyle name="Sortie 3 2 15 2 2 2" xfId="36359" xr:uid="{00000000-0005-0000-0000-00008E7C0000}"/>
    <cellStyle name="Sortie 3 2 15 2 3" xfId="16044" xr:uid="{00000000-0005-0000-0000-00008F7C0000}"/>
    <cellStyle name="Sortie 3 2 15 2 3 2" xfId="36360" xr:uid="{00000000-0005-0000-0000-0000907C0000}"/>
    <cellStyle name="Sortie 3 2 15 2 4" xfId="16045" xr:uid="{00000000-0005-0000-0000-0000917C0000}"/>
    <cellStyle name="Sortie 3 2 15 2 4 2" xfId="36361" xr:uid="{00000000-0005-0000-0000-0000927C0000}"/>
    <cellStyle name="Sortie 3 2 15 2 5" xfId="16046" xr:uid="{00000000-0005-0000-0000-0000937C0000}"/>
    <cellStyle name="Sortie 3 2 15 2 5 2" xfId="36362" xr:uid="{00000000-0005-0000-0000-0000947C0000}"/>
    <cellStyle name="Sortie 3 2 15 2 6" xfId="16047" xr:uid="{00000000-0005-0000-0000-0000957C0000}"/>
    <cellStyle name="Sortie 3 2 15 2 6 2" xfId="36363" xr:uid="{00000000-0005-0000-0000-0000967C0000}"/>
    <cellStyle name="Sortie 3 2 15 2 7" xfId="36358" xr:uid="{00000000-0005-0000-0000-0000977C0000}"/>
    <cellStyle name="Sortie 3 2 15 3" xfId="16048" xr:uid="{00000000-0005-0000-0000-0000987C0000}"/>
    <cellStyle name="Sortie 3 2 15 3 2" xfId="16049" xr:uid="{00000000-0005-0000-0000-0000997C0000}"/>
    <cellStyle name="Sortie 3 2 15 3 2 2" xfId="36365" xr:uid="{00000000-0005-0000-0000-00009A7C0000}"/>
    <cellStyle name="Sortie 3 2 15 3 3" xfId="16050" xr:uid="{00000000-0005-0000-0000-00009B7C0000}"/>
    <cellStyle name="Sortie 3 2 15 3 3 2" xfId="36366" xr:uid="{00000000-0005-0000-0000-00009C7C0000}"/>
    <cellStyle name="Sortie 3 2 15 3 4" xfId="16051" xr:uid="{00000000-0005-0000-0000-00009D7C0000}"/>
    <cellStyle name="Sortie 3 2 15 3 4 2" xfId="36367" xr:uid="{00000000-0005-0000-0000-00009E7C0000}"/>
    <cellStyle name="Sortie 3 2 15 3 5" xfId="16052" xr:uid="{00000000-0005-0000-0000-00009F7C0000}"/>
    <cellStyle name="Sortie 3 2 15 3 5 2" xfId="36368" xr:uid="{00000000-0005-0000-0000-0000A07C0000}"/>
    <cellStyle name="Sortie 3 2 15 3 6" xfId="36364" xr:uid="{00000000-0005-0000-0000-0000A17C0000}"/>
    <cellStyle name="Sortie 3 2 15 4" xfId="16053" xr:uid="{00000000-0005-0000-0000-0000A27C0000}"/>
    <cellStyle name="Sortie 3 2 15 4 2" xfId="36369" xr:uid="{00000000-0005-0000-0000-0000A37C0000}"/>
    <cellStyle name="Sortie 3 2 15 5" xfId="16054" xr:uid="{00000000-0005-0000-0000-0000A47C0000}"/>
    <cellStyle name="Sortie 3 2 15 5 2" xfId="36370" xr:uid="{00000000-0005-0000-0000-0000A57C0000}"/>
    <cellStyle name="Sortie 3 2 15 6" xfId="16055" xr:uid="{00000000-0005-0000-0000-0000A67C0000}"/>
    <cellStyle name="Sortie 3 2 15 6 2" xfId="36371" xr:uid="{00000000-0005-0000-0000-0000A77C0000}"/>
    <cellStyle name="Sortie 3 2 15 7" xfId="16056" xr:uid="{00000000-0005-0000-0000-0000A87C0000}"/>
    <cellStyle name="Sortie 3 2 15 7 2" xfId="36372" xr:uid="{00000000-0005-0000-0000-0000A97C0000}"/>
    <cellStyle name="Sortie 3 2 15 8" xfId="16057" xr:uid="{00000000-0005-0000-0000-0000AA7C0000}"/>
    <cellStyle name="Sortie 3 2 15 8 2" xfId="36373" xr:uid="{00000000-0005-0000-0000-0000AB7C0000}"/>
    <cellStyle name="Sortie 3 2 15 9" xfId="16058" xr:uid="{00000000-0005-0000-0000-0000AC7C0000}"/>
    <cellStyle name="Sortie 3 2 15 9 2" xfId="36374" xr:uid="{00000000-0005-0000-0000-0000AD7C0000}"/>
    <cellStyle name="Sortie 3 2 16" xfId="16059" xr:uid="{00000000-0005-0000-0000-0000AE7C0000}"/>
    <cellStyle name="Sortie 3 2 16 2" xfId="16060" xr:uid="{00000000-0005-0000-0000-0000AF7C0000}"/>
    <cellStyle name="Sortie 3 2 16 2 2" xfId="36376" xr:uid="{00000000-0005-0000-0000-0000B07C0000}"/>
    <cellStyle name="Sortie 3 2 16 3" xfId="16061" xr:uid="{00000000-0005-0000-0000-0000B17C0000}"/>
    <cellStyle name="Sortie 3 2 16 3 2" xfId="36377" xr:uid="{00000000-0005-0000-0000-0000B27C0000}"/>
    <cellStyle name="Sortie 3 2 16 4" xfId="16062" xr:uid="{00000000-0005-0000-0000-0000B37C0000}"/>
    <cellStyle name="Sortie 3 2 16 4 2" xfId="36378" xr:uid="{00000000-0005-0000-0000-0000B47C0000}"/>
    <cellStyle name="Sortie 3 2 16 5" xfId="16063" xr:uid="{00000000-0005-0000-0000-0000B57C0000}"/>
    <cellStyle name="Sortie 3 2 16 5 2" xfId="36379" xr:uid="{00000000-0005-0000-0000-0000B67C0000}"/>
    <cellStyle name="Sortie 3 2 16 6" xfId="16064" xr:uid="{00000000-0005-0000-0000-0000B77C0000}"/>
    <cellStyle name="Sortie 3 2 16 6 2" xfId="36380" xr:uid="{00000000-0005-0000-0000-0000B87C0000}"/>
    <cellStyle name="Sortie 3 2 16 7" xfId="36375" xr:uid="{00000000-0005-0000-0000-0000B97C0000}"/>
    <cellStyle name="Sortie 3 2 17" xfId="16065" xr:uid="{00000000-0005-0000-0000-0000BA7C0000}"/>
    <cellStyle name="Sortie 3 2 17 2" xfId="16066" xr:uid="{00000000-0005-0000-0000-0000BB7C0000}"/>
    <cellStyle name="Sortie 3 2 17 2 2" xfId="36382" xr:uid="{00000000-0005-0000-0000-0000BC7C0000}"/>
    <cellStyle name="Sortie 3 2 17 3" xfId="16067" xr:uid="{00000000-0005-0000-0000-0000BD7C0000}"/>
    <cellStyle name="Sortie 3 2 17 3 2" xfId="36383" xr:uid="{00000000-0005-0000-0000-0000BE7C0000}"/>
    <cellStyle name="Sortie 3 2 17 4" xfId="16068" xr:uid="{00000000-0005-0000-0000-0000BF7C0000}"/>
    <cellStyle name="Sortie 3 2 17 4 2" xfId="36384" xr:uid="{00000000-0005-0000-0000-0000C07C0000}"/>
    <cellStyle name="Sortie 3 2 17 5" xfId="16069" xr:uid="{00000000-0005-0000-0000-0000C17C0000}"/>
    <cellStyle name="Sortie 3 2 17 5 2" xfId="36385" xr:uid="{00000000-0005-0000-0000-0000C27C0000}"/>
    <cellStyle name="Sortie 3 2 17 6" xfId="36381" xr:uid="{00000000-0005-0000-0000-0000C37C0000}"/>
    <cellStyle name="Sortie 3 2 18" xfId="16070" xr:uid="{00000000-0005-0000-0000-0000C47C0000}"/>
    <cellStyle name="Sortie 3 2 18 2" xfId="36386" xr:uid="{00000000-0005-0000-0000-0000C57C0000}"/>
    <cellStyle name="Sortie 3 2 19" xfId="16071" xr:uid="{00000000-0005-0000-0000-0000C67C0000}"/>
    <cellStyle name="Sortie 3 2 19 2" xfId="36387" xr:uid="{00000000-0005-0000-0000-0000C77C0000}"/>
    <cellStyle name="Sortie 3 2 2" xfId="16072" xr:uid="{00000000-0005-0000-0000-0000C87C0000}"/>
    <cellStyle name="Sortie 3 2 2 10" xfId="16073" xr:uid="{00000000-0005-0000-0000-0000C97C0000}"/>
    <cellStyle name="Sortie 3 2 2 10 2" xfId="36389" xr:uid="{00000000-0005-0000-0000-0000CA7C0000}"/>
    <cellStyle name="Sortie 3 2 2 11" xfId="16074" xr:uid="{00000000-0005-0000-0000-0000CB7C0000}"/>
    <cellStyle name="Sortie 3 2 2 11 2" xfId="36390" xr:uid="{00000000-0005-0000-0000-0000CC7C0000}"/>
    <cellStyle name="Sortie 3 2 2 12" xfId="16075" xr:uid="{00000000-0005-0000-0000-0000CD7C0000}"/>
    <cellStyle name="Sortie 3 2 2 12 2" xfId="36391" xr:uid="{00000000-0005-0000-0000-0000CE7C0000}"/>
    <cellStyle name="Sortie 3 2 2 13" xfId="16076" xr:uid="{00000000-0005-0000-0000-0000CF7C0000}"/>
    <cellStyle name="Sortie 3 2 2 13 2" xfId="36392" xr:uid="{00000000-0005-0000-0000-0000D07C0000}"/>
    <cellStyle name="Sortie 3 2 2 14" xfId="36388" xr:uid="{00000000-0005-0000-0000-0000D17C0000}"/>
    <cellStyle name="Sortie 3 2 2 2" xfId="16077" xr:uid="{00000000-0005-0000-0000-0000D27C0000}"/>
    <cellStyle name="Sortie 3 2 2 2 10" xfId="16078" xr:uid="{00000000-0005-0000-0000-0000D37C0000}"/>
    <cellStyle name="Sortie 3 2 2 2 10 2" xfId="36394" xr:uid="{00000000-0005-0000-0000-0000D47C0000}"/>
    <cellStyle name="Sortie 3 2 2 2 11" xfId="36393" xr:uid="{00000000-0005-0000-0000-0000D57C0000}"/>
    <cellStyle name="Sortie 3 2 2 2 2" xfId="16079" xr:uid="{00000000-0005-0000-0000-0000D67C0000}"/>
    <cellStyle name="Sortie 3 2 2 2 2 2" xfId="16080" xr:uid="{00000000-0005-0000-0000-0000D77C0000}"/>
    <cellStyle name="Sortie 3 2 2 2 2 2 2" xfId="36396" xr:uid="{00000000-0005-0000-0000-0000D87C0000}"/>
    <cellStyle name="Sortie 3 2 2 2 2 3" xfId="16081" xr:uid="{00000000-0005-0000-0000-0000D97C0000}"/>
    <cellStyle name="Sortie 3 2 2 2 2 3 2" xfId="36397" xr:uid="{00000000-0005-0000-0000-0000DA7C0000}"/>
    <cellStyle name="Sortie 3 2 2 2 2 4" xfId="16082" xr:uid="{00000000-0005-0000-0000-0000DB7C0000}"/>
    <cellStyle name="Sortie 3 2 2 2 2 4 2" xfId="36398" xr:uid="{00000000-0005-0000-0000-0000DC7C0000}"/>
    <cellStyle name="Sortie 3 2 2 2 2 5" xfId="16083" xr:uid="{00000000-0005-0000-0000-0000DD7C0000}"/>
    <cellStyle name="Sortie 3 2 2 2 2 5 2" xfId="36399" xr:uid="{00000000-0005-0000-0000-0000DE7C0000}"/>
    <cellStyle name="Sortie 3 2 2 2 2 6" xfId="16084" xr:uid="{00000000-0005-0000-0000-0000DF7C0000}"/>
    <cellStyle name="Sortie 3 2 2 2 2 6 2" xfId="36400" xr:uid="{00000000-0005-0000-0000-0000E07C0000}"/>
    <cellStyle name="Sortie 3 2 2 2 2 7" xfId="36395" xr:uid="{00000000-0005-0000-0000-0000E17C0000}"/>
    <cellStyle name="Sortie 3 2 2 2 3" xfId="16085" xr:uid="{00000000-0005-0000-0000-0000E27C0000}"/>
    <cellStyle name="Sortie 3 2 2 2 3 2" xfId="16086" xr:uid="{00000000-0005-0000-0000-0000E37C0000}"/>
    <cellStyle name="Sortie 3 2 2 2 3 2 2" xfId="36402" xr:uid="{00000000-0005-0000-0000-0000E47C0000}"/>
    <cellStyle name="Sortie 3 2 2 2 3 3" xfId="16087" xr:uid="{00000000-0005-0000-0000-0000E57C0000}"/>
    <cellStyle name="Sortie 3 2 2 2 3 3 2" xfId="36403" xr:uid="{00000000-0005-0000-0000-0000E67C0000}"/>
    <cellStyle name="Sortie 3 2 2 2 3 4" xfId="16088" xr:uid="{00000000-0005-0000-0000-0000E77C0000}"/>
    <cellStyle name="Sortie 3 2 2 2 3 4 2" xfId="36404" xr:uid="{00000000-0005-0000-0000-0000E87C0000}"/>
    <cellStyle name="Sortie 3 2 2 2 3 5" xfId="16089" xr:uid="{00000000-0005-0000-0000-0000E97C0000}"/>
    <cellStyle name="Sortie 3 2 2 2 3 5 2" xfId="36405" xr:uid="{00000000-0005-0000-0000-0000EA7C0000}"/>
    <cellStyle name="Sortie 3 2 2 2 3 6" xfId="36401" xr:uid="{00000000-0005-0000-0000-0000EB7C0000}"/>
    <cellStyle name="Sortie 3 2 2 2 4" xfId="16090" xr:uid="{00000000-0005-0000-0000-0000EC7C0000}"/>
    <cellStyle name="Sortie 3 2 2 2 4 2" xfId="36406" xr:uid="{00000000-0005-0000-0000-0000ED7C0000}"/>
    <cellStyle name="Sortie 3 2 2 2 5" xfId="16091" xr:uid="{00000000-0005-0000-0000-0000EE7C0000}"/>
    <cellStyle name="Sortie 3 2 2 2 5 2" xfId="36407" xr:uid="{00000000-0005-0000-0000-0000EF7C0000}"/>
    <cellStyle name="Sortie 3 2 2 2 6" xfId="16092" xr:uid="{00000000-0005-0000-0000-0000F07C0000}"/>
    <cellStyle name="Sortie 3 2 2 2 6 2" xfId="36408" xr:uid="{00000000-0005-0000-0000-0000F17C0000}"/>
    <cellStyle name="Sortie 3 2 2 2 7" xfId="16093" xr:uid="{00000000-0005-0000-0000-0000F27C0000}"/>
    <cellStyle name="Sortie 3 2 2 2 7 2" xfId="36409" xr:uid="{00000000-0005-0000-0000-0000F37C0000}"/>
    <cellStyle name="Sortie 3 2 2 2 8" xfId="16094" xr:uid="{00000000-0005-0000-0000-0000F47C0000}"/>
    <cellStyle name="Sortie 3 2 2 2 8 2" xfId="36410" xr:uid="{00000000-0005-0000-0000-0000F57C0000}"/>
    <cellStyle name="Sortie 3 2 2 2 9" xfId="16095" xr:uid="{00000000-0005-0000-0000-0000F67C0000}"/>
    <cellStyle name="Sortie 3 2 2 2 9 2" xfId="36411" xr:uid="{00000000-0005-0000-0000-0000F77C0000}"/>
    <cellStyle name="Sortie 3 2 2 3" xfId="16096" xr:uid="{00000000-0005-0000-0000-0000F87C0000}"/>
    <cellStyle name="Sortie 3 2 2 3 10" xfId="16097" xr:uid="{00000000-0005-0000-0000-0000F97C0000}"/>
    <cellStyle name="Sortie 3 2 2 3 10 2" xfId="36413" xr:uid="{00000000-0005-0000-0000-0000FA7C0000}"/>
    <cellStyle name="Sortie 3 2 2 3 11" xfId="36412" xr:uid="{00000000-0005-0000-0000-0000FB7C0000}"/>
    <cellStyle name="Sortie 3 2 2 3 2" xfId="16098" xr:uid="{00000000-0005-0000-0000-0000FC7C0000}"/>
    <cellStyle name="Sortie 3 2 2 3 2 2" xfId="16099" xr:uid="{00000000-0005-0000-0000-0000FD7C0000}"/>
    <cellStyle name="Sortie 3 2 2 3 2 2 2" xfId="36415" xr:uid="{00000000-0005-0000-0000-0000FE7C0000}"/>
    <cellStyle name="Sortie 3 2 2 3 2 3" xfId="16100" xr:uid="{00000000-0005-0000-0000-0000FF7C0000}"/>
    <cellStyle name="Sortie 3 2 2 3 2 3 2" xfId="36416" xr:uid="{00000000-0005-0000-0000-0000007D0000}"/>
    <cellStyle name="Sortie 3 2 2 3 2 4" xfId="16101" xr:uid="{00000000-0005-0000-0000-0000017D0000}"/>
    <cellStyle name="Sortie 3 2 2 3 2 4 2" xfId="36417" xr:uid="{00000000-0005-0000-0000-0000027D0000}"/>
    <cellStyle name="Sortie 3 2 2 3 2 5" xfId="16102" xr:uid="{00000000-0005-0000-0000-0000037D0000}"/>
    <cellStyle name="Sortie 3 2 2 3 2 5 2" xfId="36418" xr:uid="{00000000-0005-0000-0000-0000047D0000}"/>
    <cellStyle name="Sortie 3 2 2 3 2 6" xfId="16103" xr:uid="{00000000-0005-0000-0000-0000057D0000}"/>
    <cellStyle name="Sortie 3 2 2 3 2 6 2" xfId="36419" xr:uid="{00000000-0005-0000-0000-0000067D0000}"/>
    <cellStyle name="Sortie 3 2 2 3 2 7" xfId="36414" xr:uid="{00000000-0005-0000-0000-0000077D0000}"/>
    <cellStyle name="Sortie 3 2 2 3 3" xfId="16104" xr:uid="{00000000-0005-0000-0000-0000087D0000}"/>
    <cellStyle name="Sortie 3 2 2 3 3 2" xfId="16105" xr:uid="{00000000-0005-0000-0000-0000097D0000}"/>
    <cellStyle name="Sortie 3 2 2 3 3 2 2" xfId="36421" xr:uid="{00000000-0005-0000-0000-00000A7D0000}"/>
    <cellStyle name="Sortie 3 2 2 3 3 3" xfId="16106" xr:uid="{00000000-0005-0000-0000-00000B7D0000}"/>
    <cellStyle name="Sortie 3 2 2 3 3 3 2" xfId="36422" xr:uid="{00000000-0005-0000-0000-00000C7D0000}"/>
    <cellStyle name="Sortie 3 2 2 3 3 4" xfId="16107" xr:uid="{00000000-0005-0000-0000-00000D7D0000}"/>
    <cellStyle name="Sortie 3 2 2 3 3 4 2" xfId="36423" xr:uid="{00000000-0005-0000-0000-00000E7D0000}"/>
    <cellStyle name="Sortie 3 2 2 3 3 5" xfId="16108" xr:uid="{00000000-0005-0000-0000-00000F7D0000}"/>
    <cellStyle name="Sortie 3 2 2 3 3 5 2" xfId="36424" xr:uid="{00000000-0005-0000-0000-0000107D0000}"/>
    <cellStyle name="Sortie 3 2 2 3 3 6" xfId="36420" xr:uid="{00000000-0005-0000-0000-0000117D0000}"/>
    <cellStyle name="Sortie 3 2 2 3 4" xfId="16109" xr:uid="{00000000-0005-0000-0000-0000127D0000}"/>
    <cellStyle name="Sortie 3 2 2 3 4 2" xfId="36425" xr:uid="{00000000-0005-0000-0000-0000137D0000}"/>
    <cellStyle name="Sortie 3 2 2 3 5" xfId="16110" xr:uid="{00000000-0005-0000-0000-0000147D0000}"/>
    <cellStyle name="Sortie 3 2 2 3 5 2" xfId="36426" xr:uid="{00000000-0005-0000-0000-0000157D0000}"/>
    <cellStyle name="Sortie 3 2 2 3 6" xfId="16111" xr:uid="{00000000-0005-0000-0000-0000167D0000}"/>
    <cellStyle name="Sortie 3 2 2 3 6 2" xfId="36427" xr:uid="{00000000-0005-0000-0000-0000177D0000}"/>
    <cellStyle name="Sortie 3 2 2 3 7" xfId="16112" xr:uid="{00000000-0005-0000-0000-0000187D0000}"/>
    <cellStyle name="Sortie 3 2 2 3 7 2" xfId="36428" xr:uid="{00000000-0005-0000-0000-0000197D0000}"/>
    <cellStyle name="Sortie 3 2 2 3 8" xfId="16113" xr:uid="{00000000-0005-0000-0000-00001A7D0000}"/>
    <cellStyle name="Sortie 3 2 2 3 8 2" xfId="36429" xr:uid="{00000000-0005-0000-0000-00001B7D0000}"/>
    <cellStyle name="Sortie 3 2 2 3 9" xfId="16114" xr:uid="{00000000-0005-0000-0000-00001C7D0000}"/>
    <cellStyle name="Sortie 3 2 2 3 9 2" xfId="36430" xr:uid="{00000000-0005-0000-0000-00001D7D0000}"/>
    <cellStyle name="Sortie 3 2 2 4" xfId="16115" xr:uid="{00000000-0005-0000-0000-00001E7D0000}"/>
    <cellStyle name="Sortie 3 2 2 4 10" xfId="16116" xr:uid="{00000000-0005-0000-0000-00001F7D0000}"/>
    <cellStyle name="Sortie 3 2 2 4 10 2" xfId="36432" xr:uid="{00000000-0005-0000-0000-0000207D0000}"/>
    <cellStyle name="Sortie 3 2 2 4 11" xfId="36431" xr:uid="{00000000-0005-0000-0000-0000217D0000}"/>
    <cellStyle name="Sortie 3 2 2 4 2" xfId="16117" xr:uid="{00000000-0005-0000-0000-0000227D0000}"/>
    <cellStyle name="Sortie 3 2 2 4 2 2" xfId="16118" xr:uid="{00000000-0005-0000-0000-0000237D0000}"/>
    <cellStyle name="Sortie 3 2 2 4 2 2 2" xfId="36434" xr:uid="{00000000-0005-0000-0000-0000247D0000}"/>
    <cellStyle name="Sortie 3 2 2 4 2 3" xfId="16119" xr:uid="{00000000-0005-0000-0000-0000257D0000}"/>
    <cellStyle name="Sortie 3 2 2 4 2 3 2" xfId="36435" xr:uid="{00000000-0005-0000-0000-0000267D0000}"/>
    <cellStyle name="Sortie 3 2 2 4 2 4" xfId="16120" xr:uid="{00000000-0005-0000-0000-0000277D0000}"/>
    <cellStyle name="Sortie 3 2 2 4 2 4 2" xfId="36436" xr:uid="{00000000-0005-0000-0000-0000287D0000}"/>
    <cellStyle name="Sortie 3 2 2 4 2 5" xfId="16121" xr:uid="{00000000-0005-0000-0000-0000297D0000}"/>
    <cellStyle name="Sortie 3 2 2 4 2 5 2" xfId="36437" xr:uid="{00000000-0005-0000-0000-00002A7D0000}"/>
    <cellStyle name="Sortie 3 2 2 4 2 6" xfId="16122" xr:uid="{00000000-0005-0000-0000-00002B7D0000}"/>
    <cellStyle name="Sortie 3 2 2 4 2 6 2" xfId="36438" xr:uid="{00000000-0005-0000-0000-00002C7D0000}"/>
    <cellStyle name="Sortie 3 2 2 4 2 7" xfId="36433" xr:uid="{00000000-0005-0000-0000-00002D7D0000}"/>
    <cellStyle name="Sortie 3 2 2 4 3" xfId="16123" xr:uid="{00000000-0005-0000-0000-00002E7D0000}"/>
    <cellStyle name="Sortie 3 2 2 4 3 2" xfId="16124" xr:uid="{00000000-0005-0000-0000-00002F7D0000}"/>
    <cellStyle name="Sortie 3 2 2 4 3 2 2" xfId="36440" xr:uid="{00000000-0005-0000-0000-0000307D0000}"/>
    <cellStyle name="Sortie 3 2 2 4 3 3" xfId="16125" xr:uid="{00000000-0005-0000-0000-0000317D0000}"/>
    <cellStyle name="Sortie 3 2 2 4 3 3 2" xfId="36441" xr:uid="{00000000-0005-0000-0000-0000327D0000}"/>
    <cellStyle name="Sortie 3 2 2 4 3 4" xfId="16126" xr:uid="{00000000-0005-0000-0000-0000337D0000}"/>
    <cellStyle name="Sortie 3 2 2 4 3 4 2" xfId="36442" xr:uid="{00000000-0005-0000-0000-0000347D0000}"/>
    <cellStyle name="Sortie 3 2 2 4 3 5" xfId="16127" xr:uid="{00000000-0005-0000-0000-0000357D0000}"/>
    <cellStyle name="Sortie 3 2 2 4 3 5 2" xfId="36443" xr:uid="{00000000-0005-0000-0000-0000367D0000}"/>
    <cellStyle name="Sortie 3 2 2 4 3 6" xfId="36439" xr:uid="{00000000-0005-0000-0000-0000377D0000}"/>
    <cellStyle name="Sortie 3 2 2 4 4" xfId="16128" xr:uid="{00000000-0005-0000-0000-0000387D0000}"/>
    <cellStyle name="Sortie 3 2 2 4 4 2" xfId="36444" xr:uid="{00000000-0005-0000-0000-0000397D0000}"/>
    <cellStyle name="Sortie 3 2 2 4 5" xfId="16129" xr:uid="{00000000-0005-0000-0000-00003A7D0000}"/>
    <cellStyle name="Sortie 3 2 2 4 5 2" xfId="36445" xr:uid="{00000000-0005-0000-0000-00003B7D0000}"/>
    <cellStyle name="Sortie 3 2 2 4 6" xfId="16130" xr:uid="{00000000-0005-0000-0000-00003C7D0000}"/>
    <cellStyle name="Sortie 3 2 2 4 6 2" xfId="36446" xr:uid="{00000000-0005-0000-0000-00003D7D0000}"/>
    <cellStyle name="Sortie 3 2 2 4 7" xfId="16131" xr:uid="{00000000-0005-0000-0000-00003E7D0000}"/>
    <cellStyle name="Sortie 3 2 2 4 7 2" xfId="36447" xr:uid="{00000000-0005-0000-0000-00003F7D0000}"/>
    <cellStyle name="Sortie 3 2 2 4 8" xfId="16132" xr:uid="{00000000-0005-0000-0000-0000407D0000}"/>
    <cellStyle name="Sortie 3 2 2 4 8 2" xfId="36448" xr:uid="{00000000-0005-0000-0000-0000417D0000}"/>
    <cellStyle name="Sortie 3 2 2 4 9" xfId="16133" xr:uid="{00000000-0005-0000-0000-0000427D0000}"/>
    <cellStyle name="Sortie 3 2 2 4 9 2" xfId="36449" xr:uid="{00000000-0005-0000-0000-0000437D0000}"/>
    <cellStyle name="Sortie 3 2 2 5" xfId="16134" xr:uid="{00000000-0005-0000-0000-0000447D0000}"/>
    <cellStyle name="Sortie 3 2 2 5 2" xfId="16135" xr:uid="{00000000-0005-0000-0000-0000457D0000}"/>
    <cellStyle name="Sortie 3 2 2 5 2 2" xfId="36451" xr:uid="{00000000-0005-0000-0000-0000467D0000}"/>
    <cellStyle name="Sortie 3 2 2 5 3" xfId="16136" xr:uid="{00000000-0005-0000-0000-0000477D0000}"/>
    <cellStyle name="Sortie 3 2 2 5 3 2" xfId="36452" xr:uid="{00000000-0005-0000-0000-0000487D0000}"/>
    <cellStyle name="Sortie 3 2 2 5 4" xfId="16137" xr:uid="{00000000-0005-0000-0000-0000497D0000}"/>
    <cellStyle name="Sortie 3 2 2 5 4 2" xfId="36453" xr:uid="{00000000-0005-0000-0000-00004A7D0000}"/>
    <cellStyle name="Sortie 3 2 2 5 5" xfId="16138" xr:uid="{00000000-0005-0000-0000-00004B7D0000}"/>
    <cellStyle name="Sortie 3 2 2 5 5 2" xfId="36454" xr:uid="{00000000-0005-0000-0000-00004C7D0000}"/>
    <cellStyle name="Sortie 3 2 2 5 6" xfId="16139" xr:uid="{00000000-0005-0000-0000-00004D7D0000}"/>
    <cellStyle name="Sortie 3 2 2 5 6 2" xfId="36455" xr:uid="{00000000-0005-0000-0000-00004E7D0000}"/>
    <cellStyle name="Sortie 3 2 2 5 7" xfId="36450" xr:uid="{00000000-0005-0000-0000-00004F7D0000}"/>
    <cellStyle name="Sortie 3 2 2 6" xfId="16140" xr:uid="{00000000-0005-0000-0000-0000507D0000}"/>
    <cellStyle name="Sortie 3 2 2 6 2" xfId="16141" xr:uid="{00000000-0005-0000-0000-0000517D0000}"/>
    <cellStyle name="Sortie 3 2 2 6 2 2" xfId="36457" xr:uid="{00000000-0005-0000-0000-0000527D0000}"/>
    <cellStyle name="Sortie 3 2 2 6 3" xfId="16142" xr:uid="{00000000-0005-0000-0000-0000537D0000}"/>
    <cellStyle name="Sortie 3 2 2 6 3 2" xfId="36458" xr:uid="{00000000-0005-0000-0000-0000547D0000}"/>
    <cellStyle name="Sortie 3 2 2 6 4" xfId="16143" xr:uid="{00000000-0005-0000-0000-0000557D0000}"/>
    <cellStyle name="Sortie 3 2 2 6 4 2" xfId="36459" xr:uid="{00000000-0005-0000-0000-0000567D0000}"/>
    <cellStyle name="Sortie 3 2 2 6 5" xfId="16144" xr:uid="{00000000-0005-0000-0000-0000577D0000}"/>
    <cellStyle name="Sortie 3 2 2 6 5 2" xfId="36460" xr:uid="{00000000-0005-0000-0000-0000587D0000}"/>
    <cellStyle name="Sortie 3 2 2 6 6" xfId="36456" xr:uid="{00000000-0005-0000-0000-0000597D0000}"/>
    <cellStyle name="Sortie 3 2 2 7" xfId="16145" xr:uid="{00000000-0005-0000-0000-00005A7D0000}"/>
    <cellStyle name="Sortie 3 2 2 7 2" xfId="36461" xr:uid="{00000000-0005-0000-0000-00005B7D0000}"/>
    <cellStyle name="Sortie 3 2 2 8" xfId="16146" xr:uid="{00000000-0005-0000-0000-00005C7D0000}"/>
    <cellStyle name="Sortie 3 2 2 8 2" xfId="36462" xr:uid="{00000000-0005-0000-0000-00005D7D0000}"/>
    <cellStyle name="Sortie 3 2 2 9" xfId="16147" xr:uid="{00000000-0005-0000-0000-00005E7D0000}"/>
    <cellStyle name="Sortie 3 2 2 9 2" xfId="36463" xr:uid="{00000000-0005-0000-0000-00005F7D0000}"/>
    <cellStyle name="Sortie 3 2 20" xfId="16148" xr:uid="{00000000-0005-0000-0000-0000607D0000}"/>
    <cellStyle name="Sortie 3 2 20 2" xfId="36464" xr:uid="{00000000-0005-0000-0000-0000617D0000}"/>
    <cellStyle name="Sortie 3 2 21" xfId="16149" xr:uid="{00000000-0005-0000-0000-0000627D0000}"/>
    <cellStyle name="Sortie 3 2 21 2" xfId="36465" xr:uid="{00000000-0005-0000-0000-0000637D0000}"/>
    <cellStyle name="Sortie 3 2 22" xfId="16150" xr:uid="{00000000-0005-0000-0000-0000647D0000}"/>
    <cellStyle name="Sortie 3 2 22 2" xfId="36466" xr:uid="{00000000-0005-0000-0000-0000657D0000}"/>
    <cellStyle name="Sortie 3 2 23" xfId="16151" xr:uid="{00000000-0005-0000-0000-0000667D0000}"/>
    <cellStyle name="Sortie 3 2 23 2" xfId="36467" xr:uid="{00000000-0005-0000-0000-0000677D0000}"/>
    <cellStyle name="Sortie 3 2 24" xfId="16152" xr:uid="{00000000-0005-0000-0000-0000687D0000}"/>
    <cellStyle name="Sortie 3 2 24 2" xfId="36468" xr:uid="{00000000-0005-0000-0000-0000697D0000}"/>
    <cellStyle name="Sortie 3 2 25" xfId="20625" xr:uid="{00000000-0005-0000-0000-00006A7D0000}"/>
    <cellStyle name="Sortie 3 2 3" xfId="16153" xr:uid="{00000000-0005-0000-0000-00006B7D0000}"/>
    <cellStyle name="Sortie 3 2 3 10" xfId="16154" xr:uid="{00000000-0005-0000-0000-00006C7D0000}"/>
    <cellStyle name="Sortie 3 2 3 10 2" xfId="36470" xr:uid="{00000000-0005-0000-0000-00006D7D0000}"/>
    <cellStyle name="Sortie 3 2 3 11" xfId="36469" xr:uid="{00000000-0005-0000-0000-00006E7D0000}"/>
    <cellStyle name="Sortie 3 2 3 2" xfId="16155" xr:uid="{00000000-0005-0000-0000-00006F7D0000}"/>
    <cellStyle name="Sortie 3 2 3 2 2" xfId="16156" xr:uid="{00000000-0005-0000-0000-0000707D0000}"/>
    <cellStyle name="Sortie 3 2 3 2 2 2" xfId="36472" xr:uid="{00000000-0005-0000-0000-0000717D0000}"/>
    <cellStyle name="Sortie 3 2 3 2 3" xfId="16157" xr:uid="{00000000-0005-0000-0000-0000727D0000}"/>
    <cellStyle name="Sortie 3 2 3 2 3 2" xfId="36473" xr:uid="{00000000-0005-0000-0000-0000737D0000}"/>
    <cellStyle name="Sortie 3 2 3 2 4" xfId="16158" xr:uid="{00000000-0005-0000-0000-0000747D0000}"/>
    <cellStyle name="Sortie 3 2 3 2 4 2" xfId="36474" xr:uid="{00000000-0005-0000-0000-0000757D0000}"/>
    <cellStyle name="Sortie 3 2 3 2 5" xfId="16159" xr:uid="{00000000-0005-0000-0000-0000767D0000}"/>
    <cellStyle name="Sortie 3 2 3 2 5 2" xfId="36475" xr:uid="{00000000-0005-0000-0000-0000777D0000}"/>
    <cellStyle name="Sortie 3 2 3 2 6" xfId="16160" xr:uid="{00000000-0005-0000-0000-0000787D0000}"/>
    <cellStyle name="Sortie 3 2 3 2 6 2" xfId="36476" xr:uid="{00000000-0005-0000-0000-0000797D0000}"/>
    <cellStyle name="Sortie 3 2 3 2 7" xfId="36471" xr:uid="{00000000-0005-0000-0000-00007A7D0000}"/>
    <cellStyle name="Sortie 3 2 3 3" xfId="16161" xr:uid="{00000000-0005-0000-0000-00007B7D0000}"/>
    <cellStyle name="Sortie 3 2 3 3 2" xfId="16162" xr:uid="{00000000-0005-0000-0000-00007C7D0000}"/>
    <cellStyle name="Sortie 3 2 3 3 2 2" xfId="36478" xr:uid="{00000000-0005-0000-0000-00007D7D0000}"/>
    <cellStyle name="Sortie 3 2 3 3 3" xfId="16163" xr:uid="{00000000-0005-0000-0000-00007E7D0000}"/>
    <cellStyle name="Sortie 3 2 3 3 3 2" xfId="36479" xr:uid="{00000000-0005-0000-0000-00007F7D0000}"/>
    <cellStyle name="Sortie 3 2 3 3 4" xfId="16164" xr:uid="{00000000-0005-0000-0000-0000807D0000}"/>
    <cellStyle name="Sortie 3 2 3 3 4 2" xfId="36480" xr:uid="{00000000-0005-0000-0000-0000817D0000}"/>
    <cellStyle name="Sortie 3 2 3 3 5" xfId="16165" xr:uid="{00000000-0005-0000-0000-0000827D0000}"/>
    <cellStyle name="Sortie 3 2 3 3 5 2" xfId="36481" xr:uid="{00000000-0005-0000-0000-0000837D0000}"/>
    <cellStyle name="Sortie 3 2 3 3 6" xfId="36477" xr:uid="{00000000-0005-0000-0000-0000847D0000}"/>
    <cellStyle name="Sortie 3 2 3 4" xfId="16166" xr:uid="{00000000-0005-0000-0000-0000857D0000}"/>
    <cellStyle name="Sortie 3 2 3 4 2" xfId="36482" xr:uid="{00000000-0005-0000-0000-0000867D0000}"/>
    <cellStyle name="Sortie 3 2 3 5" xfId="16167" xr:uid="{00000000-0005-0000-0000-0000877D0000}"/>
    <cellStyle name="Sortie 3 2 3 5 2" xfId="36483" xr:uid="{00000000-0005-0000-0000-0000887D0000}"/>
    <cellStyle name="Sortie 3 2 3 6" xfId="16168" xr:uid="{00000000-0005-0000-0000-0000897D0000}"/>
    <cellStyle name="Sortie 3 2 3 6 2" xfId="36484" xr:uid="{00000000-0005-0000-0000-00008A7D0000}"/>
    <cellStyle name="Sortie 3 2 3 7" xfId="16169" xr:uid="{00000000-0005-0000-0000-00008B7D0000}"/>
    <cellStyle name="Sortie 3 2 3 7 2" xfId="36485" xr:uid="{00000000-0005-0000-0000-00008C7D0000}"/>
    <cellStyle name="Sortie 3 2 3 8" xfId="16170" xr:uid="{00000000-0005-0000-0000-00008D7D0000}"/>
    <cellStyle name="Sortie 3 2 3 8 2" xfId="36486" xr:uid="{00000000-0005-0000-0000-00008E7D0000}"/>
    <cellStyle name="Sortie 3 2 3 9" xfId="16171" xr:uid="{00000000-0005-0000-0000-00008F7D0000}"/>
    <cellStyle name="Sortie 3 2 3 9 2" xfId="36487" xr:uid="{00000000-0005-0000-0000-0000907D0000}"/>
    <cellStyle name="Sortie 3 2 4" xfId="16172" xr:uid="{00000000-0005-0000-0000-0000917D0000}"/>
    <cellStyle name="Sortie 3 2 4 10" xfId="16173" xr:uid="{00000000-0005-0000-0000-0000927D0000}"/>
    <cellStyle name="Sortie 3 2 4 10 2" xfId="36489" xr:uid="{00000000-0005-0000-0000-0000937D0000}"/>
    <cellStyle name="Sortie 3 2 4 11" xfId="36488" xr:uid="{00000000-0005-0000-0000-0000947D0000}"/>
    <cellStyle name="Sortie 3 2 4 2" xfId="16174" xr:uid="{00000000-0005-0000-0000-0000957D0000}"/>
    <cellStyle name="Sortie 3 2 4 2 2" xfId="16175" xr:uid="{00000000-0005-0000-0000-0000967D0000}"/>
    <cellStyle name="Sortie 3 2 4 2 2 2" xfId="36491" xr:uid="{00000000-0005-0000-0000-0000977D0000}"/>
    <cellStyle name="Sortie 3 2 4 2 3" xfId="16176" xr:uid="{00000000-0005-0000-0000-0000987D0000}"/>
    <cellStyle name="Sortie 3 2 4 2 3 2" xfId="36492" xr:uid="{00000000-0005-0000-0000-0000997D0000}"/>
    <cellStyle name="Sortie 3 2 4 2 4" xfId="16177" xr:uid="{00000000-0005-0000-0000-00009A7D0000}"/>
    <cellStyle name="Sortie 3 2 4 2 4 2" xfId="36493" xr:uid="{00000000-0005-0000-0000-00009B7D0000}"/>
    <cellStyle name="Sortie 3 2 4 2 5" xfId="16178" xr:uid="{00000000-0005-0000-0000-00009C7D0000}"/>
    <cellStyle name="Sortie 3 2 4 2 5 2" xfId="36494" xr:uid="{00000000-0005-0000-0000-00009D7D0000}"/>
    <cellStyle name="Sortie 3 2 4 2 6" xfId="16179" xr:uid="{00000000-0005-0000-0000-00009E7D0000}"/>
    <cellStyle name="Sortie 3 2 4 2 6 2" xfId="36495" xr:uid="{00000000-0005-0000-0000-00009F7D0000}"/>
    <cellStyle name="Sortie 3 2 4 2 7" xfId="36490" xr:uid="{00000000-0005-0000-0000-0000A07D0000}"/>
    <cellStyle name="Sortie 3 2 4 3" xfId="16180" xr:uid="{00000000-0005-0000-0000-0000A17D0000}"/>
    <cellStyle name="Sortie 3 2 4 3 2" xfId="16181" xr:uid="{00000000-0005-0000-0000-0000A27D0000}"/>
    <cellStyle name="Sortie 3 2 4 3 2 2" xfId="36497" xr:uid="{00000000-0005-0000-0000-0000A37D0000}"/>
    <cellStyle name="Sortie 3 2 4 3 3" xfId="16182" xr:uid="{00000000-0005-0000-0000-0000A47D0000}"/>
    <cellStyle name="Sortie 3 2 4 3 3 2" xfId="36498" xr:uid="{00000000-0005-0000-0000-0000A57D0000}"/>
    <cellStyle name="Sortie 3 2 4 3 4" xfId="16183" xr:uid="{00000000-0005-0000-0000-0000A67D0000}"/>
    <cellStyle name="Sortie 3 2 4 3 4 2" xfId="36499" xr:uid="{00000000-0005-0000-0000-0000A77D0000}"/>
    <cellStyle name="Sortie 3 2 4 3 5" xfId="16184" xr:uid="{00000000-0005-0000-0000-0000A87D0000}"/>
    <cellStyle name="Sortie 3 2 4 3 5 2" xfId="36500" xr:uid="{00000000-0005-0000-0000-0000A97D0000}"/>
    <cellStyle name="Sortie 3 2 4 3 6" xfId="36496" xr:uid="{00000000-0005-0000-0000-0000AA7D0000}"/>
    <cellStyle name="Sortie 3 2 4 4" xfId="16185" xr:uid="{00000000-0005-0000-0000-0000AB7D0000}"/>
    <cellStyle name="Sortie 3 2 4 4 2" xfId="36501" xr:uid="{00000000-0005-0000-0000-0000AC7D0000}"/>
    <cellStyle name="Sortie 3 2 4 5" xfId="16186" xr:uid="{00000000-0005-0000-0000-0000AD7D0000}"/>
    <cellStyle name="Sortie 3 2 4 5 2" xfId="36502" xr:uid="{00000000-0005-0000-0000-0000AE7D0000}"/>
    <cellStyle name="Sortie 3 2 4 6" xfId="16187" xr:uid="{00000000-0005-0000-0000-0000AF7D0000}"/>
    <cellStyle name="Sortie 3 2 4 6 2" xfId="36503" xr:uid="{00000000-0005-0000-0000-0000B07D0000}"/>
    <cellStyle name="Sortie 3 2 4 7" xfId="16188" xr:uid="{00000000-0005-0000-0000-0000B17D0000}"/>
    <cellStyle name="Sortie 3 2 4 7 2" xfId="36504" xr:uid="{00000000-0005-0000-0000-0000B27D0000}"/>
    <cellStyle name="Sortie 3 2 4 8" xfId="16189" xr:uid="{00000000-0005-0000-0000-0000B37D0000}"/>
    <cellStyle name="Sortie 3 2 4 8 2" xfId="36505" xr:uid="{00000000-0005-0000-0000-0000B47D0000}"/>
    <cellStyle name="Sortie 3 2 4 9" xfId="16190" xr:uid="{00000000-0005-0000-0000-0000B57D0000}"/>
    <cellStyle name="Sortie 3 2 4 9 2" xfId="36506" xr:uid="{00000000-0005-0000-0000-0000B67D0000}"/>
    <cellStyle name="Sortie 3 2 5" xfId="16191" xr:uid="{00000000-0005-0000-0000-0000B77D0000}"/>
    <cellStyle name="Sortie 3 2 5 10" xfId="16192" xr:uid="{00000000-0005-0000-0000-0000B87D0000}"/>
    <cellStyle name="Sortie 3 2 5 10 2" xfId="36508" xr:uid="{00000000-0005-0000-0000-0000B97D0000}"/>
    <cellStyle name="Sortie 3 2 5 11" xfId="36507" xr:uid="{00000000-0005-0000-0000-0000BA7D0000}"/>
    <cellStyle name="Sortie 3 2 5 2" xfId="16193" xr:uid="{00000000-0005-0000-0000-0000BB7D0000}"/>
    <cellStyle name="Sortie 3 2 5 2 2" xfId="16194" xr:uid="{00000000-0005-0000-0000-0000BC7D0000}"/>
    <cellStyle name="Sortie 3 2 5 2 2 2" xfId="36510" xr:uid="{00000000-0005-0000-0000-0000BD7D0000}"/>
    <cellStyle name="Sortie 3 2 5 2 3" xfId="16195" xr:uid="{00000000-0005-0000-0000-0000BE7D0000}"/>
    <cellStyle name="Sortie 3 2 5 2 3 2" xfId="36511" xr:uid="{00000000-0005-0000-0000-0000BF7D0000}"/>
    <cellStyle name="Sortie 3 2 5 2 4" xfId="16196" xr:uid="{00000000-0005-0000-0000-0000C07D0000}"/>
    <cellStyle name="Sortie 3 2 5 2 4 2" xfId="36512" xr:uid="{00000000-0005-0000-0000-0000C17D0000}"/>
    <cellStyle name="Sortie 3 2 5 2 5" xfId="16197" xr:uid="{00000000-0005-0000-0000-0000C27D0000}"/>
    <cellStyle name="Sortie 3 2 5 2 5 2" xfId="36513" xr:uid="{00000000-0005-0000-0000-0000C37D0000}"/>
    <cellStyle name="Sortie 3 2 5 2 6" xfId="16198" xr:uid="{00000000-0005-0000-0000-0000C47D0000}"/>
    <cellStyle name="Sortie 3 2 5 2 6 2" xfId="36514" xr:uid="{00000000-0005-0000-0000-0000C57D0000}"/>
    <cellStyle name="Sortie 3 2 5 2 7" xfId="36509" xr:uid="{00000000-0005-0000-0000-0000C67D0000}"/>
    <cellStyle name="Sortie 3 2 5 3" xfId="16199" xr:uid="{00000000-0005-0000-0000-0000C77D0000}"/>
    <cellStyle name="Sortie 3 2 5 3 2" xfId="16200" xr:uid="{00000000-0005-0000-0000-0000C87D0000}"/>
    <cellStyle name="Sortie 3 2 5 3 2 2" xfId="36516" xr:uid="{00000000-0005-0000-0000-0000C97D0000}"/>
    <cellStyle name="Sortie 3 2 5 3 3" xfId="16201" xr:uid="{00000000-0005-0000-0000-0000CA7D0000}"/>
    <cellStyle name="Sortie 3 2 5 3 3 2" xfId="36517" xr:uid="{00000000-0005-0000-0000-0000CB7D0000}"/>
    <cellStyle name="Sortie 3 2 5 3 4" xfId="16202" xr:uid="{00000000-0005-0000-0000-0000CC7D0000}"/>
    <cellStyle name="Sortie 3 2 5 3 4 2" xfId="36518" xr:uid="{00000000-0005-0000-0000-0000CD7D0000}"/>
    <cellStyle name="Sortie 3 2 5 3 5" xfId="16203" xr:uid="{00000000-0005-0000-0000-0000CE7D0000}"/>
    <cellStyle name="Sortie 3 2 5 3 5 2" xfId="36519" xr:uid="{00000000-0005-0000-0000-0000CF7D0000}"/>
    <cellStyle name="Sortie 3 2 5 3 6" xfId="36515" xr:uid="{00000000-0005-0000-0000-0000D07D0000}"/>
    <cellStyle name="Sortie 3 2 5 4" xfId="16204" xr:uid="{00000000-0005-0000-0000-0000D17D0000}"/>
    <cellStyle name="Sortie 3 2 5 4 2" xfId="36520" xr:uid="{00000000-0005-0000-0000-0000D27D0000}"/>
    <cellStyle name="Sortie 3 2 5 5" xfId="16205" xr:uid="{00000000-0005-0000-0000-0000D37D0000}"/>
    <cellStyle name="Sortie 3 2 5 5 2" xfId="36521" xr:uid="{00000000-0005-0000-0000-0000D47D0000}"/>
    <cellStyle name="Sortie 3 2 5 6" xfId="16206" xr:uid="{00000000-0005-0000-0000-0000D57D0000}"/>
    <cellStyle name="Sortie 3 2 5 6 2" xfId="36522" xr:uid="{00000000-0005-0000-0000-0000D67D0000}"/>
    <cellStyle name="Sortie 3 2 5 7" xfId="16207" xr:uid="{00000000-0005-0000-0000-0000D77D0000}"/>
    <cellStyle name="Sortie 3 2 5 7 2" xfId="36523" xr:uid="{00000000-0005-0000-0000-0000D87D0000}"/>
    <cellStyle name="Sortie 3 2 5 8" xfId="16208" xr:uid="{00000000-0005-0000-0000-0000D97D0000}"/>
    <cellStyle name="Sortie 3 2 5 8 2" xfId="36524" xr:uid="{00000000-0005-0000-0000-0000DA7D0000}"/>
    <cellStyle name="Sortie 3 2 5 9" xfId="16209" xr:uid="{00000000-0005-0000-0000-0000DB7D0000}"/>
    <cellStyle name="Sortie 3 2 5 9 2" xfId="36525" xr:uid="{00000000-0005-0000-0000-0000DC7D0000}"/>
    <cellStyle name="Sortie 3 2 6" xfId="16210" xr:uid="{00000000-0005-0000-0000-0000DD7D0000}"/>
    <cellStyle name="Sortie 3 2 6 10" xfId="16211" xr:uid="{00000000-0005-0000-0000-0000DE7D0000}"/>
    <cellStyle name="Sortie 3 2 6 10 2" xfId="36527" xr:uid="{00000000-0005-0000-0000-0000DF7D0000}"/>
    <cellStyle name="Sortie 3 2 6 11" xfId="36526" xr:uid="{00000000-0005-0000-0000-0000E07D0000}"/>
    <cellStyle name="Sortie 3 2 6 2" xfId="16212" xr:uid="{00000000-0005-0000-0000-0000E17D0000}"/>
    <cellStyle name="Sortie 3 2 6 2 2" xfId="16213" xr:uid="{00000000-0005-0000-0000-0000E27D0000}"/>
    <cellStyle name="Sortie 3 2 6 2 2 2" xfId="36529" xr:uid="{00000000-0005-0000-0000-0000E37D0000}"/>
    <cellStyle name="Sortie 3 2 6 2 3" xfId="16214" xr:uid="{00000000-0005-0000-0000-0000E47D0000}"/>
    <cellStyle name="Sortie 3 2 6 2 3 2" xfId="36530" xr:uid="{00000000-0005-0000-0000-0000E57D0000}"/>
    <cellStyle name="Sortie 3 2 6 2 4" xfId="16215" xr:uid="{00000000-0005-0000-0000-0000E67D0000}"/>
    <cellStyle name="Sortie 3 2 6 2 4 2" xfId="36531" xr:uid="{00000000-0005-0000-0000-0000E77D0000}"/>
    <cellStyle name="Sortie 3 2 6 2 5" xfId="16216" xr:uid="{00000000-0005-0000-0000-0000E87D0000}"/>
    <cellStyle name="Sortie 3 2 6 2 5 2" xfId="36532" xr:uid="{00000000-0005-0000-0000-0000E97D0000}"/>
    <cellStyle name="Sortie 3 2 6 2 6" xfId="16217" xr:uid="{00000000-0005-0000-0000-0000EA7D0000}"/>
    <cellStyle name="Sortie 3 2 6 2 6 2" xfId="36533" xr:uid="{00000000-0005-0000-0000-0000EB7D0000}"/>
    <cellStyle name="Sortie 3 2 6 2 7" xfId="36528" xr:uid="{00000000-0005-0000-0000-0000EC7D0000}"/>
    <cellStyle name="Sortie 3 2 6 3" xfId="16218" xr:uid="{00000000-0005-0000-0000-0000ED7D0000}"/>
    <cellStyle name="Sortie 3 2 6 3 2" xfId="16219" xr:uid="{00000000-0005-0000-0000-0000EE7D0000}"/>
    <cellStyle name="Sortie 3 2 6 3 2 2" xfId="36535" xr:uid="{00000000-0005-0000-0000-0000EF7D0000}"/>
    <cellStyle name="Sortie 3 2 6 3 3" xfId="16220" xr:uid="{00000000-0005-0000-0000-0000F07D0000}"/>
    <cellStyle name="Sortie 3 2 6 3 3 2" xfId="36536" xr:uid="{00000000-0005-0000-0000-0000F17D0000}"/>
    <cellStyle name="Sortie 3 2 6 3 4" xfId="16221" xr:uid="{00000000-0005-0000-0000-0000F27D0000}"/>
    <cellStyle name="Sortie 3 2 6 3 4 2" xfId="36537" xr:uid="{00000000-0005-0000-0000-0000F37D0000}"/>
    <cellStyle name="Sortie 3 2 6 3 5" xfId="16222" xr:uid="{00000000-0005-0000-0000-0000F47D0000}"/>
    <cellStyle name="Sortie 3 2 6 3 5 2" xfId="36538" xr:uid="{00000000-0005-0000-0000-0000F57D0000}"/>
    <cellStyle name="Sortie 3 2 6 3 6" xfId="36534" xr:uid="{00000000-0005-0000-0000-0000F67D0000}"/>
    <cellStyle name="Sortie 3 2 6 4" xfId="16223" xr:uid="{00000000-0005-0000-0000-0000F77D0000}"/>
    <cellStyle name="Sortie 3 2 6 4 2" xfId="36539" xr:uid="{00000000-0005-0000-0000-0000F87D0000}"/>
    <cellStyle name="Sortie 3 2 6 5" xfId="16224" xr:uid="{00000000-0005-0000-0000-0000F97D0000}"/>
    <cellStyle name="Sortie 3 2 6 5 2" xfId="36540" xr:uid="{00000000-0005-0000-0000-0000FA7D0000}"/>
    <cellStyle name="Sortie 3 2 6 6" xfId="16225" xr:uid="{00000000-0005-0000-0000-0000FB7D0000}"/>
    <cellStyle name="Sortie 3 2 6 6 2" xfId="36541" xr:uid="{00000000-0005-0000-0000-0000FC7D0000}"/>
    <cellStyle name="Sortie 3 2 6 7" xfId="16226" xr:uid="{00000000-0005-0000-0000-0000FD7D0000}"/>
    <cellStyle name="Sortie 3 2 6 7 2" xfId="36542" xr:uid="{00000000-0005-0000-0000-0000FE7D0000}"/>
    <cellStyle name="Sortie 3 2 6 8" xfId="16227" xr:uid="{00000000-0005-0000-0000-0000FF7D0000}"/>
    <cellStyle name="Sortie 3 2 6 8 2" xfId="36543" xr:uid="{00000000-0005-0000-0000-0000007E0000}"/>
    <cellStyle name="Sortie 3 2 6 9" xfId="16228" xr:uid="{00000000-0005-0000-0000-0000017E0000}"/>
    <cellStyle name="Sortie 3 2 6 9 2" xfId="36544" xr:uid="{00000000-0005-0000-0000-0000027E0000}"/>
    <cellStyle name="Sortie 3 2 7" xfId="16229" xr:uid="{00000000-0005-0000-0000-0000037E0000}"/>
    <cellStyle name="Sortie 3 2 7 10" xfId="16230" xr:uid="{00000000-0005-0000-0000-0000047E0000}"/>
    <cellStyle name="Sortie 3 2 7 10 2" xfId="36546" xr:uid="{00000000-0005-0000-0000-0000057E0000}"/>
    <cellStyle name="Sortie 3 2 7 11" xfId="36545" xr:uid="{00000000-0005-0000-0000-0000067E0000}"/>
    <cellStyle name="Sortie 3 2 7 2" xfId="16231" xr:uid="{00000000-0005-0000-0000-0000077E0000}"/>
    <cellStyle name="Sortie 3 2 7 2 2" xfId="16232" xr:uid="{00000000-0005-0000-0000-0000087E0000}"/>
    <cellStyle name="Sortie 3 2 7 2 2 2" xfId="36548" xr:uid="{00000000-0005-0000-0000-0000097E0000}"/>
    <cellStyle name="Sortie 3 2 7 2 3" xfId="16233" xr:uid="{00000000-0005-0000-0000-00000A7E0000}"/>
    <cellStyle name="Sortie 3 2 7 2 3 2" xfId="36549" xr:uid="{00000000-0005-0000-0000-00000B7E0000}"/>
    <cellStyle name="Sortie 3 2 7 2 4" xfId="16234" xr:uid="{00000000-0005-0000-0000-00000C7E0000}"/>
    <cellStyle name="Sortie 3 2 7 2 4 2" xfId="36550" xr:uid="{00000000-0005-0000-0000-00000D7E0000}"/>
    <cellStyle name="Sortie 3 2 7 2 5" xfId="16235" xr:uid="{00000000-0005-0000-0000-00000E7E0000}"/>
    <cellStyle name="Sortie 3 2 7 2 5 2" xfId="36551" xr:uid="{00000000-0005-0000-0000-00000F7E0000}"/>
    <cellStyle name="Sortie 3 2 7 2 6" xfId="16236" xr:uid="{00000000-0005-0000-0000-0000107E0000}"/>
    <cellStyle name="Sortie 3 2 7 2 6 2" xfId="36552" xr:uid="{00000000-0005-0000-0000-0000117E0000}"/>
    <cellStyle name="Sortie 3 2 7 2 7" xfId="36547" xr:uid="{00000000-0005-0000-0000-0000127E0000}"/>
    <cellStyle name="Sortie 3 2 7 3" xfId="16237" xr:uid="{00000000-0005-0000-0000-0000137E0000}"/>
    <cellStyle name="Sortie 3 2 7 3 2" xfId="16238" xr:uid="{00000000-0005-0000-0000-0000147E0000}"/>
    <cellStyle name="Sortie 3 2 7 3 2 2" xfId="36554" xr:uid="{00000000-0005-0000-0000-0000157E0000}"/>
    <cellStyle name="Sortie 3 2 7 3 3" xfId="16239" xr:uid="{00000000-0005-0000-0000-0000167E0000}"/>
    <cellStyle name="Sortie 3 2 7 3 3 2" xfId="36555" xr:uid="{00000000-0005-0000-0000-0000177E0000}"/>
    <cellStyle name="Sortie 3 2 7 3 4" xfId="16240" xr:uid="{00000000-0005-0000-0000-0000187E0000}"/>
    <cellStyle name="Sortie 3 2 7 3 4 2" xfId="36556" xr:uid="{00000000-0005-0000-0000-0000197E0000}"/>
    <cellStyle name="Sortie 3 2 7 3 5" xfId="16241" xr:uid="{00000000-0005-0000-0000-00001A7E0000}"/>
    <cellStyle name="Sortie 3 2 7 3 5 2" xfId="36557" xr:uid="{00000000-0005-0000-0000-00001B7E0000}"/>
    <cellStyle name="Sortie 3 2 7 3 6" xfId="36553" xr:uid="{00000000-0005-0000-0000-00001C7E0000}"/>
    <cellStyle name="Sortie 3 2 7 4" xfId="16242" xr:uid="{00000000-0005-0000-0000-00001D7E0000}"/>
    <cellStyle name="Sortie 3 2 7 4 2" xfId="36558" xr:uid="{00000000-0005-0000-0000-00001E7E0000}"/>
    <cellStyle name="Sortie 3 2 7 5" xfId="16243" xr:uid="{00000000-0005-0000-0000-00001F7E0000}"/>
    <cellStyle name="Sortie 3 2 7 5 2" xfId="36559" xr:uid="{00000000-0005-0000-0000-0000207E0000}"/>
    <cellStyle name="Sortie 3 2 7 6" xfId="16244" xr:uid="{00000000-0005-0000-0000-0000217E0000}"/>
    <cellStyle name="Sortie 3 2 7 6 2" xfId="36560" xr:uid="{00000000-0005-0000-0000-0000227E0000}"/>
    <cellStyle name="Sortie 3 2 7 7" xfId="16245" xr:uid="{00000000-0005-0000-0000-0000237E0000}"/>
    <cellStyle name="Sortie 3 2 7 7 2" xfId="36561" xr:uid="{00000000-0005-0000-0000-0000247E0000}"/>
    <cellStyle name="Sortie 3 2 7 8" xfId="16246" xr:uid="{00000000-0005-0000-0000-0000257E0000}"/>
    <cellStyle name="Sortie 3 2 7 8 2" xfId="36562" xr:uid="{00000000-0005-0000-0000-0000267E0000}"/>
    <cellStyle name="Sortie 3 2 7 9" xfId="16247" xr:uid="{00000000-0005-0000-0000-0000277E0000}"/>
    <cellStyle name="Sortie 3 2 7 9 2" xfId="36563" xr:uid="{00000000-0005-0000-0000-0000287E0000}"/>
    <cellStyle name="Sortie 3 2 8" xfId="16248" xr:uid="{00000000-0005-0000-0000-0000297E0000}"/>
    <cellStyle name="Sortie 3 2 8 10" xfId="16249" xr:uid="{00000000-0005-0000-0000-00002A7E0000}"/>
    <cellStyle name="Sortie 3 2 8 10 2" xfId="36565" xr:uid="{00000000-0005-0000-0000-00002B7E0000}"/>
    <cellStyle name="Sortie 3 2 8 11" xfId="36564" xr:uid="{00000000-0005-0000-0000-00002C7E0000}"/>
    <cellStyle name="Sortie 3 2 8 2" xfId="16250" xr:uid="{00000000-0005-0000-0000-00002D7E0000}"/>
    <cellStyle name="Sortie 3 2 8 2 2" xfId="16251" xr:uid="{00000000-0005-0000-0000-00002E7E0000}"/>
    <cellStyle name="Sortie 3 2 8 2 2 2" xfId="36567" xr:uid="{00000000-0005-0000-0000-00002F7E0000}"/>
    <cellStyle name="Sortie 3 2 8 2 3" xfId="16252" xr:uid="{00000000-0005-0000-0000-0000307E0000}"/>
    <cellStyle name="Sortie 3 2 8 2 3 2" xfId="36568" xr:uid="{00000000-0005-0000-0000-0000317E0000}"/>
    <cellStyle name="Sortie 3 2 8 2 4" xfId="16253" xr:uid="{00000000-0005-0000-0000-0000327E0000}"/>
    <cellStyle name="Sortie 3 2 8 2 4 2" xfId="36569" xr:uid="{00000000-0005-0000-0000-0000337E0000}"/>
    <cellStyle name="Sortie 3 2 8 2 5" xfId="16254" xr:uid="{00000000-0005-0000-0000-0000347E0000}"/>
    <cellStyle name="Sortie 3 2 8 2 5 2" xfId="36570" xr:uid="{00000000-0005-0000-0000-0000357E0000}"/>
    <cellStyle name="Sortie 3 2 8 2 6" xfId="16255" xr:uid="{00000000-0005-0000-0000-0000367E0000}"/>
    <cellStyle name="Sortie 3 2 8 2 6 2" xfId="36571" xr:uid="{00000000-0005-0000-0000-0000377E0000}"/>
    <cellStyle name="Sortie 3 2 8 2 7" xfId="36566" xr:uid="{00000000-0005-0000-0000-0000387E0000}"/>
    <cellStyle name="Sortie 3 2 8 3" xfId="16256" xr:uid="{00000000-0005-0000-0000-0000397E0000}"/>
    <cellStyle name="Sortie 3 2 8 3 2" xfId="16257" xr:uid="{00000000-0005-0000-0000-00003A7E0000}"/>
    <cellStyle name="Sortie 3 2 8 3 2 2" xfId="36573" xr:uid="{00000000-0005-0000-0000-00003B7E0000}"/>
    <cellStyle name="Sortie 3 2 8 3 3" xfId="16258" xr:uid="{00000000-0005-0000-0000-00003C7E0000}"/>
    <cellStyle name="Sortie 3 2 8 3 3 2" xfId="36574" xr:uid="{00000000-0005-0000-0000-00003D7E0000}"/>
    <cellStyle name="Sortie 3 2 8 3 4" xfId="16259" xr:uid="{00000000-0005-0000-0000-00003E7E0000}"/>
    <cellStyle name="Sortie 3 2 8 3 4 2" xfId="36575" xr:uid="{00000000-0005-0000-0000-00003F7E0000}"/>
    <cellStyle name="Sortie 3 2 8 3 5" xfId="16260" xr:uid="{00000000-0005-0000-0000-0000407E0000}"/>
    <cellStyle name="Sortie 3 2 8 3 5 2" xfId="36576" xr:uid="{00000000-0005-0000-0000-0000417E0000}"/>
    <cellStyle name="Sortie 3 2 8 3 6" xfId="36572" xr:uid="{00000000-0005-0000-0000-0000427E0000}"/>
    <cellStyle name="Sortie 3 2 8 4" xfId="16261" xr:uid="{00000000-0005-0000-0000-0000437E0000}"/>
    <cellStyle name="Sortie 3 2 8 4 2" xfId="36577" xr:uid="{00000000-0005-0000-0000-0000447E0000}"/>
    <cellStyle name="Sortie 3 2 8 5" xfId="16262" xr:uid="{00000000-0005-0000-0000-0000457E0000}"/>
    <cellStyle name="Sortie 3 2 8 5 2" xfId="36578" xr:uid="{00000000-0005-0000-0000-0000467E0000}"/>
    <cellStyle name="Sortie 3 2 8 6" xfId="16263" xr:uid="{00000000-0005-0000-0000-0000477E0000}"/>
    <cellStyle name="Sortie 3 2 8 6 2" xfId="36579" xr:uid="{00000000-0005-0000-0000-0000487E0000}"/>
    <cellStyle name="Sortie 3 2 8 7" xfId="16264" xr:uid="{00000000-0005-0000-0000-0000497E0000}"/>
    <cellStyle name="Sortie 3 2 8 7 2" xfId="36580" xr:uid="{00000000-0005-0000-0000-00004A7E0000}"/>
    <cellStyle name="Sortie 3 2 8 8" xfId="16265" xr:uid="{00000000-0005-0000-0000-00004B7E0000}"/>
    <cellStyle name="Sortie 3 2 8 8 2" xfId="36581" xr:uid="{00000000-0005-0000-0000-00004C7E0000}"/>
    <cellStyle name="Sortie 3 2 8 9" xfId="16266" xr:uid="{00000000-0005-0000-0000-00004D7E0000}"/>
    <cellStyle name="Sortie 3 2 8 9 2" xfId="36582" xr:uid="{00000000-0005-0000-0000-00004E7E0000}"/>
    <cellStyle name="Sortie 3 2 9" xfId="16267" xr:uid="{00000000-0005-0000-0000-00004F7E0000}"/>
    <cellStyle name="Sortie 3 2 9 10" xfId="16268" xr:uid="{00000000-0005-0000-0000-0000507E0000}"/>
    <cellStyle name="Sortie 3 2 9 10 2" xfId="36584" xr:uid="{00000000-0005-0000-0000-0000517E0000}"/>
    <cellStyle name="Sortie 3 2 9 11" xfId="36583" xr:uid="{00000000-0005-0000-0000-0000527E0000}"/>
    <cellStyle name="Sortie 3 2 9 2" xfId="16269" xr:uid="{00000000-0005-0000-0000-0000537E0000}"/>
    <cellStyle name="Sortie 3 2 9 2 2" xfId="16270" xr:uid="{00000000-0005-0000-0000-0000547E0000}"/>
    <cellStyle name="Sortie 3 2 9 2 2 2" xfId="36586" xr:uid="{00000000-0005-0000-0000-0000557E0000}"/>
    <cellStyle name="Sortie 3 2 9 2 3" xfId="16271" xr:uid="{00000000-0005-0000-0000-0000567E0000}"/>
    <cellStyle name="Sortie 3 2 9 2 3 2" xfId="36587" xr:uid="{00000000-0005-0000-0000-0000577E0000}"/>
    <cellStyle name="Sortie 3 2 9 2 4" xfId="16272" xr:uid="{00000000-0005-0000-0000-0000587E0000}"/>
    <cellStyle name="Sortie 3 2 9 2 4 2" xfId="36588" xr:uid="{00000000-0005-0000-0000-0000597E0000}"/>
    <cellStyle name="Sortie 3 2 9 2 5" xfId="16273" xr:uid="{00000000-0005-0000-0000-00005A7E0000}"/>
    <cellStyle name="Sortie 3 2 9 2 5 2" xfId="36589" xr:uid="{00000000-0005-0000-0000-00005B7E0000}"/>
    <cellStyle name="Sortie 3 2 9 2 6" xfId="16274" xr:uid="{00000000-0005-0000-0000-00005C7E0000}"/>
    <cellStyle name="Sortie 3 2 9 2 6 2" xfId="36590" xr:uid="{00000000-0005-0000-0000-00005D7E0000}"/>
    <cellStyle name="Sortie 3 2 9 2 7" xfId="36585" xr:uid="{00000000-0005-0000-0000-00005E7E0000}"/>
    <cellStyle name="Sortie 3 2 9 3" xfId="16275" xr:uid="{00000000-0005-0000-0000-00005F7E0000}"/>
    <cellStyle name="Sortie 3 2 9 3 2" xfId="16276" xr:uid="{00000000-0005-0000-0000-0000607E0000}"/>
    <cellStyle name="Sortie 3 2 9 3 2 2" xfId="36592" xr:uid="{00000000-0005-0000-0000-0000617E0000}"/>
    <cellStyle name="Sortie 3 2 9 3 3" xfId="16277" xr:uid="{00000000-0005-0000-0000-0000627E0000}"/>
    <cellStyle name="Sortie 3 2 9 3 3 2" xfId="36593" xr:uid="{00000000-0005-0000-0000-0000637E0000}"/>
    <cellStyle name="Sortie 3 2 9 3 4" xfId="16278" xr:uid="{00000000-0005-0000-0000-0000647E0000}"/>
    <cellStyle name="Sortie 3 2 9 3 4 2" xfId="36594" xr:uid="{00000000-0005-0000-0000-0000657E0000}"/>
    <cellStyle name="Sortie 3 2 9 3 5" xfId="16279" xr:uid="{00000000-0005-0000-0000-0000667E0000}"/>
    <cellStyle name="Sortie 3 2 9 3 5 2" xfId="36595" xr:uid="{00000000-0005-0000-0000-0000677E0000}"/>
    <cellStyle name="Sortie 3 2 9 3 6" xfId="36591" xr:uid="{00000000-0005-0000-0000-0000687E0000}"/>
    <cellStyle name="Sortie 3 2 9 4" xfId="16280" xr:uid="{00000000-0005-0000-0000-0000697E0000}"/>
    <cellStyle name="Sortie 3 2 9 4 2" xfId="36596" xr:uid="{00000000-0005-0000-0000-00006A7E0000}"/>
    <cellStyle name="Sortie 3 2 9 5" xfId="16281" xr:uid="{00000000-0005-0000-0000-00006B7E0000}"/>
    <cellStyle name="Sortie 3 2 9 5 2" xfId="36597" xr:uid="{00000000-0005-0000-0000-00006C7E0000}"/>
    <cellStyle name="Sortie 3 2 9 6" xfId="16282" xr:uid="{00000000-0005-0000-0000-00006D7E0000}"/>
    <cellStyle name="Sortie 3 2 9 6 2" xfId="36598" xr:uid="{00000000-0005-0000-0000-00006E7E0000}"/>
    <cellStyle name="Sortie 3 2 9 7" xfId="16283" xr:uid="{00000000-0005-0000-0000-00006F7E0000}"/>
    <cellStyle name="Sortie 3 2 9 7 2" xfId="36599" xr:uid="{00000000-0005-0000-0000-0000707E0000}"/>
    <cellStyle name="Sortie 3 2 9 8" xfId="16284" xr:uid="{00000000-0005-0000-0000-0000717E0000}"/>
    <cellStyle name="Sortie 3 2 9 8 2" xfId="36600" xr:uid="{00000000-0005-0000-0000-0000727E0000}"/>
    <cellStyle name="Sortie 3 2 9 9" xfId="16285" xr:uid="{00000000-0005-0000-0000-0000737E0000}"/>
    <cellStyle name="Sortie 3 2 9 9 2" xfId="36601" xr:uid="{00000000-0005-0000-0000-0000747E0000}"/>
    <cellStyle name="Sortie 3 20" xfId="16286" xr:uid="{00000000-0005-0000-0000-0000757E0000}"/>
    <cellStyle name="Sortie 3 20 2" xfId="36602" xr:uid="{00000000-0005-0000-0000-0000767E0000}"/>
    <cellStyle name="Sortie 3 21" xfId="16287" xr:uid="{00000000-0005-0000-0000-0000777E0000}"/>
    <cellStyle name="Sortie 3 21 2" xfId="36603" xr:uid="{00000000-0005-0000-0000-0000787E0000}"/>
    <cellStyle name="Sortie 3 22" xfId="16288" xr:uid="{00000000-0005-0000-0000-0000797E0000}"/>
    <cellStyle name="Sortie 3 22 2" xfId="36604" xr:uid="{00000000-0005-0000-0000-00007A7E0000}"/>
    <cellStyle name="Sortie 3 23" xfId="16289" xr:uid="{00000000-0005-0000-0000-00007B7E0000}"/>
    <cellStyle name="Sortie 3 23 2" xfId="36605" xr:uid="{00000000-0005-0000-0000-00007C7E0000}"/>
    <cellStyle name="Sortie 3 24" xfId="16290" xr:uid="{00000000-0005-0000-0000-00007D7E0000}"/>
    <cellStyle name="Sortie 3 24 2" xfId="36606" xr:uid="{00000000-0005-0000-0000-00007E7E0000}"/>
    <cellStyle name="Sortie 3 25" xfId="16291" xr:uid="{00000000-0005-0000-0000-00007F7E0000}"/>
    <cellStyle name="Sortie 3 25 2" xfId="36607" xr:uid="{00000000-0005-0000-0000-0000807E0000}"/>
    <cellStyle name="Sortie 3 26" xfId="20624" xr:uid="{00000000-0005-0000-0000-0000817E0000}"/>
    <cellStyle name="Sortie 3 3" xfId="16292" xr:uid="{00000000-0005-0000-0000-0000827E0000}"/>
    <cellStyle name="Sortie 3 3 10" xfId="16293" xr:uid="{00000000-0005-0000-0000-0000837E0000}"/>
    <cellStyle name="Sortie 3 3 10 2" xfId="36608" xr:uid="{00000000-0005-0000-0000-0000847E0000}"/>
    <cellStyle name="Sortie 3 3 11" xfId="16294" xr:uid="{00000000-0005-0000-0000-0000857E0000}"/>
    <cellStyle name="Sortie 3 3 11 2" xfId="36609" xr:uid="{00000000-0005-0000-0000-0000867E0000}"/>
    <cellStyle name="Sortie 3 3 12" xfId="16295" xr:uid="{00000000-0005-0000-0000-0000877E0000}"/>
    <cellStyle name="Sortie 3 3 12 2" xfId="36610" xr:uid="{00000000-0005-0000-0000-0000887E0000}"/>
    <cellStyle name="Sortie 3 3 13" xfId="16296" xr:uid="{00000000-0005-0000-0000-0000897E0000}"/>
    <cellStyle name="Sortie 3 3 13 2" xfId="36611" xr:uid="{00000000-0005-0000-0000-00008A7E0000}"/>
    <cellStyle name="Sortie 3 3 14" xfId="20626" xr:uid="{00000000-0005-0000-0000-00008B7E0000}"/>
    <cellStyle name="Sortie 3 3 2" xfId="16297" xr:uid="{00000000-0005-0000-0000-00008C7E0000}"/>
    <cellStyle name="Sortie 3 3 2 10" xfId="16298" xr:uid="{00000000-0005-0000-0000-00008D7E0000}"/>
    <cellStyle name="Sortie 3 3 2 10 2" xfId="36613" xr:uid="{00000000-0005-0000-0000-00008E7E0000}"/>
    <cellStyle name="Sortie 3 3 2 11" xfId="36612" xr:uid="{00000000-0005-0000-0000-00008F7E0000}"/>
    <cellStyle name="Sortie 3 3 2 2" xfId="16299" xr:uid="{00000000-0005-0000-0000-0000907E0000}"/>
    <cellStyle name="Sortie 3 3 2 2 2" xfId="16300" xr:uid="{00000000-0005-0000-0000-0000917E0000}"/>
    <cellStyle name="Sortie 3 3 2 2 2 2" xfId="36615" xr:uid="{00000000-0005-0000-0000-0000927E0000}"/>
    <cellStyle name="Sortie 3 3 2 2 3" xfId="16301" xr:uid="{00000000-0005-0000-0000-0000937E0000}"/>
    <cellStyle name="Sortie 3 3 2 2 3 2" xfId="36616" xr:uid="{00000000-0005-0000-0000-0000947E0000}"/>
    <cellStyle name="Sortie 3 3 2 2 4" xfId="16302" xr:uid="{00000000-0005-0000-0000-0000957E0000}"/>
    <cellStyle name="Sortie 3 3 2 2 4 2" xfId="36617" xr:uid="{00000000-0005-0000-0000-0000967E0000}"/>
    <cellStyle name="Sortie 3 3 2 2 5" xfId="16303" xr:uid="{00000000-0005-0000-0000-0000977E0000}"/>
    <cellStyle name="Sortie 3 3 2 2 5 2" xfId="36618" xr:uid="{00000000-0005-0000-0000-0000987E0000}"/>
    <cellStyle name="Sortie 3 3 2 2 6" xfId="16304" xr:uid="{00000000-0005-0000-0000-0000997E0000}"/>
    <cellStyle name="Sortie 3 3 2 2 6 2" xfId="36619" xr:uid="{00000000-0005-0000-0000-00009A7E0000}"/>
    <cellStyle name="Sortie 3 3 2 2 7" xfId="36614" xr:uid="{00000000-0005-0000-0000-00009B7E0000}"/>
    <cellStyle name="Sortie 3 3 2 3" xfId="16305" xr:uid="{00000000-0005-0000-0000-00009C7E0000}"/>
    <cellStyle name="Sortie 3 3 2 3 2" xfId="16306" xr:uid="{00000000-0005-0000-0000-00009D7E0000}"/>
    <cellStyle name="Sortie 3 3 2 3 2 2" xfId="36621" xr:uid="{00000000-0005-0000-0000-00009E7E0000}"/>
    <cellStyle name="Sortie 3 3 2 3 3" xfId="16307" xr:uid="{00000000-0005-0000-0000-00009F7E0000}"/>
    <cellStyle name="Sortie 3 3 2 3 3 2" xfId="36622" xr:uid="{00000000-0005-0000-0000-0000A07E0000}"/>
    <cellStyle name="Sortie 3 3 2 3 4" xfId="16308" xr:uid="{00000000-0005-0000-0000-0000A17E0000}"/>
    <cellStyle name="Sortie 3 3 2 3 4 2" xfId="36623" xr:uid="{00000000-0005-0000-0000-0000A27E0000}"/>
    <cellStyle name="Sortie 3 3 2 3 5" xfId="16309" xr:uid="{00000000-0005-0000-0000-0000A37E0000}"/>
    <cellStyle name="Sortie 3 3 2 3 5 2" xfId="36624" xr:uid="{00000000-0005-0000-0000-0000A47E0000}"/>
    <cellStyle name="Sortie 3 3 2 3 6" xfId="36620" xr:uid="{00000000-0005-0000-0000-0000A57E0000}"/>
    <cellStyle name="Sortie 3 3 2 4" xfId="16310" xr:uid="{00000000-0005-0000-0000-0000A67E0000}"/>
    <cellStyle name="Sortie 3 3 2 4 2" xfId="36625" xr:uid="{00000000-0005-0000-0000-0000A77E0000}"/>
    <cellStyle name="Sortie 3 3 2 5" xfId="16311" xr:uid="{00000000-0005-0000-0000-0000A87E0000}"/>
    <cellStyle name="Sortie 3 3 2 5 2" xfId="36626" xr:uid="{00000000-0005-0000-0000-0000A97E0000}"/>
    <cellStyle name="Sortie 3 3 2 6" xfId="16312" xr:uid="{00000000-0005-0000-0000-0000AA7E0000}"/>
    <cellStyle name="Sortie 3 3 2 6 2" xfId="36627" xr:uid="{00000000-0005-0000-0000-0000AB7E0000}"/>
    <cellStyle name="Sortie 3 3 2 7" xfId="16313" xr:uid="{00000000-0005-0000-0000-0000AC7E0000}"/>
    <cellStyle name="Sortie 3 3 2 7 2" xfId="36628" xr:uid="{00000000-0005-0000-0000-0000AD7E0000}"/>
    <cellStyle name="Sortie 3 3 2 8" xfId="16314" xr:uid="{00000000-0005-0000-0000-0000AE7E0000}"/>
    <cellStyle name="Sortie 3 3 2 8 2" xfId="36629" xr:uid="{00000000-0005-0000-0000-0000AF7E0000}"/>
    <cellStyle name="Sortie 3 3 2 9" xfId="16315" xr:uid="{00000000-0005-0000-0000-0000B07E0000}"/>
    <cellStyle name="Sortie 3 3 2 9 2" xfId="36630" xr:uid="{00000000-0005-0000-0000-0000B17E0000}"/>
    <cellStyle name="Sortie 3 3 3" xfId="16316" xr:uid="{00000000-0005-0000-0000-0000B27E0000}"/>
    <cellStyle name="Sortie 3 3 3 10" xfId="16317" xr:uid="{00000000-0005-0000-0000-0000B37E0000}"/>
    <cellStyle name="Sortie 3 3 3 10 2" xfId="36632" xr:uid="{00000000-0005-0000-0000-0000B47E0000}"/>
    <cellStyle name="Sortie 3 3 3 11" xfId="36631" xr:uid="{00000000-0005-0000-0000-0000B57E0000}"/>
    <cellStyle name="Sortie 3 3 3 2" xfId="16318" xr:uid="{00000000-0005-0000-0000-0000B67E0000}"/>
    <cellStyle name="Sortie 3 3 3 2 2" xfId="16319" xr:uid="{00000000-0005-0000-0000-0000B77E0000}"/>
    <cellStyle name="Sortie 3 3 3 2 2 2" xfId="36634" xr:uid="{00000000-0005-0000-0000-0000B87E0000}"/>
    <cellStyle name="Sortie 3 3 3 2 3" xfId="16320" xr:uid="{00000000-0005-0000-0000-0000B97E0000}"/>
    <cellStyle name="Sortie 3 3 3 2 3 2" xfId="36635" xr:uid="{00000000-0005-0000-0000-0000BA7E0000}"/>
    <cellStyle name="Sortie 3 3 3 2 4" xfId="16321" xr:uid="{00000000-0005-0000-0000-0000BB7E0000}"/>
    <cellStyle name="Sortie 3 3 3 2 4 2" xfId="36636" xr:uid="{00000000-0005-0000-0000-0000BC7E0000}"/>
    <cellStyle name="Sortie 3 3 3 2 5" xfId="16322" xr:uid="{00000000-0005-0000-0000-0000BD7E0000}"/>
    <cellStyle name="Sortie 3 3 3 2 5 2" xfId="36637" xr:uid="{00000000-0005-0000-0000-0000BE7E0000}"/>
    <cellStyle name="Sortie 3 3 3 2 6" xfId="16323" xr:uid="{00000000-0005-0000-0000-0000BF7E0000}"/>
    <cellStyle name="Sortie 3 3 3 2 6 2" xfId="36638" xr:uid="{00000000-0005-0000-0000-0000C07E0000}"/>
    <cellStyle name="Sortie 3 3 3 2 7" xfId="36633" xr:uid="{00000000-0005-0000-0000-0000C17E0000}"/>
    <cellStyle name="Sortie 3 3 3 3" xfId="16324" xr:uid="{00000000-0005-0000-0000-0000C27E0000}"/>
    <cellStyle name="Sortie 3 3 3 3 2" xfId="16325" xr:uid="{00000000-0005-0000-0000-0000C37E0000}"/>
    <cellStyle name="Sortie 3 3 3 3 2 2" xfId="36640" xr:uid="{00000000-0005-0000-0000-0000C47E0000}"/>
    <cellStyle name="Sortie 3 3 3 3 3" xfId="16326" xr:uid="{00000000-0005-0000-0000-0000C57E0000}"/>
    <cellStyle name="Sortie 3 3 3 3 3 2" xfId="36641" xr:uid="{00000000-0005-0000-0000-0000C67E0000}"/>
    <cellStyle name="Sortie 3 3 3 3 4" xfId="16327" xr:uid="{00000000-0005-0000-0000-0000C77E0000}"/>
    <cellStyle name="Sortie 3 3 3 3 4 2" xfId="36642" xr:uid="{00000000-0005-0000-0000-0000C87E0000}"/>
    <cellStyle name="Sortie 3 3 3 3 5" xfId="16328" xr:uid="{00000000-0005-0000-0000-0000C97E0000}"/>
    <cellStyle name="Sortie 3 3 3 3 5 2" xfId="36643" xr:uid="{00000000-0005-0000-0000-0000CA7E0000}"/>
    <cellStyle name="Sortie 3 3 3 3 6" xfId="36639" xr:uid="{00000000-0005-0000-0000-0000CB7E0000}"/>
    <cellStyle name="Sortie 3 3 3 4" xfId="16329" xr:uid="{00000000-0005-0000-0000-0000CC7E0000}"/>
    <cellStyle name="Sortie 3 3 3 4 2" xfId="36644" xr:uid="{00000000-0005-0000-0000-0000CD7E0000}"/>
    <cellStyle name="Sortie 3 3 3 5" xfId="16330" xr:uid="{00000000-0005-0000-0000-0000CE7E0000}"/>
    <cellStyle name="Sortie 3 3 3 5 2" xfId="36645" xr:uid="{00000000-0005-0000-0000-0000CF7E0000}"/>
    <cellStyle name="Sortie 3 3 3 6" xfId="16331" xr:uid="{00000000-0005-0000-0000-0000D07E0000}"/>
    <cellStyle name="Sortie 3 3 3 6 2" xfId="36646" xr:uid="{00000000-0005-0000-0000-0000D17E0000}"/>
    <cellStyle name="Sortie 3 3 3 7" xfId="16332" xr:uid="{00000000-0005-0000-0000-0000D27E0000}"/>
    <cellStyle name="Sortie 3 3 3 7 2" xfId="36647" xr:uid="{00000000-0005-0000-0000-0000D37E0000}"/>
    <cellStyle name="Sortie 3 3 3 8" xfId="16333" xr:uid="{00000000-0005-0000-0000-0000D47E0000}"/>
    <cellStyle name="Sortie 3 3 3 8 2" xfId="36648" xr:uid="{00000000-0005-0000-0000-0000D57E0000}"/>
    <cellStyle name="Sortie 3 3 3 9" xfId="16334" xr:uid="{00000000-0005-0000-0000-0000D67E0000}"/>
    <cellStyle name="Sortie 3 3 3 9 2" xfId="36649" xr:uid="{00000000-0005-0000-0000-0000D77E0000}"/>
    <cellStyle name="Sortie 3 3 4" xfId="16335" xr:uid="{00000000-0005-0000-0000-0000D87E0000}"/>
    <cellStyle name="Sortie 3 3 4 10" xfId="16336" xr:uid="{00000000-0005-0000-0000-0000D97E0000}"/>
    <cellStyle name="Sortie 3 3 4 10 2" xfId="36651" xr:uid="{00000000-0005-0000-0000-0000DA7E0000}"/>
    <cellStyle name="Sortie 3 3 4 11" xfId="36650" xr:uid="{00000000-0005-0000-0000-0000DB7E0000}"/>
    <cellStyle name="Sortie 3 3 4 2" xfId="16337" xr:uid="{00000000-0005-0000-0000-0000DC7E0000}"/>
    <cellStyle name="Sortie 3 3 4 2 2" xfId="16338" xr:uid="{00000000-0005-0000-0000-0000DD7E0000}"/>
    <cellStyle name="Sortie 3 3 4 2 2 2" xfId="36653" xr:uid="{00000000-0005-0000-0000-0000DE7E0000}"/>
    <cellStyle name="Sortie 3 3 4 2 3" xfId="16339" xr:uid="{00000000-0005-0000-0000-0000DF7E0000}"/>
    <cellStyle name="Sortie 3 3 4 2 3 2" xfId="36654" xr:uid="{00000000-0005-0000-0000-0000E07E0000}"/>
    <cellStyle name="Sortie 3 3 4 2 4" xfId="16340" xr:uid="{00000000-0005-0000-0000-0000E17E0000}"/>
    <cellStyle name="Sortie 3 3 4 2 4 2" xfId="36655" xr:uid="{00000000-0005-0000-0000-0000E27E0000}"/>
    <cellStyle name="Sortie 3 3 4 2 5" xfId="16341" xr:uid="{00000000-0005-0000-0000-0000E37E0000}"/>
    <cellStyle name="Sortie 3 3 4 2 5 2" xfId="36656" xr:uid="{00000000-0005-0000-0000-0000E47E0000}"/>
    <cellStyle name="Sortie 3 3 4 2 6" xfId="16342" xr:uid="{00000000-0005-0000-0000-0000E57E0000}"/>
    <cellStyle name="Sortie 3 3 4 2 6 2" xfId="36657" xr:uid="{00000000-0005-0000-0000-0000E67E0000}"/>
    <cellStyle name="Sortie 3 3 4 2 7" xfId="36652" xr:uid="{00000000-0005-0000-0000-0000E77E0000}"/>
    <cellStyle name="Sortie 3 3 4 3" xfId="16343" xr:uid="{00000000-0005-0000-0000-0000E87E0000}"/>
    <cellStyle name="Sortie 3 3 4 3 2" xfId="16344" xr:uid="{00000000-0005-0000-0000-0000E97E0000}"/>
    <cellStyle name="Sortie 3 3 4 3 2 2" xfId="36659" xr:uid="{00000000-0005-0000-0000-0000EA7E0000}"/>
    <cellStyle name="Sortie 3 3 4 3 3" xfId="16345" xr:uid="{00000000-0005-0000-0000-0000EB7E0000}"/>
    <cellStyle name="Sortie 3 3 4 3 3 2" xfId="36660" xr:uid="{00000000-0005-0000-0000-0000EC7E0000}"/>
    <cellStyle name="Sortie 3 3 4 3 4" xfId="16346" xr:uid="{00000000-0005-0000-0000-0000ED7E0000}"/>
    <cellStyle name="Sortie 3 3 4 3 4 2" xfId="36661" xr:uid="{00000000-0005-0000-0000-0000EE7E0000}"/>
    <cellStyle name="Sortie 3 3 4 3 5" xfId="16347" xr:uid="{00000000-0005-0000-0000-0000EF7E0000}"/>
    <cellStyle name="Sortie 3 3 4 3 5 2" xfId="36662" xr:uid="{00000000-0005-0000-0000-0000F07E0000}"/>
    <cellStyle name="Sortie 3 3 4 3 6" xfId="36658" xr:uid="{00000000-0005-0000-0000-0000F17E0000}"/>
    <cellStyle name="Sortie 3 3 4 4" xfId="16348" xr:uid="{00000000-0005-0000-0000-0000F27E0000}"/>
    <cellStyle name="Sortie 3 3 4 4 2" xfId="36663" xr:uid="{00000000-0005-0000-0000-0000F37E0000}"/>
    <cellStyle name="Sortie 3 3 4 5" xfId="16349" xr:uid="{00000000-0005-0000-0000-0000F47E0000}"/>
    <cellStyle name="Sortie 3 3 4 5 2" xfId="36664" xr:uid="{00000000-0005-0000-0000-0000F57E0000}"/>
    <cellStyle name="Sortie 3 3 4 6" xfId="16350" xr:uid="{00000000-0005-0000-0000-0000F67E0000}"/>
    <cellStyle name="Sortie 3 3 4 6 2" xfId="36665" xr:uid="{00000000-0005-0000-0000-0000F77E0000}"/>
    <cellStyle name="Sortie 3 3 4 7" xfId="16351" xr:uid="{00000000-0005-0000-0000-0000F87E0000}"/>
    <cellStyle name="Sortie 3 3 4 7 2" xfId="36666" xr:uid="{00000000-0005-0000-0000-0000F97E0000}"/>
    <cellStyle name="Sortie 3 3 4 8" xfId="16352" xr:uid="{00000000-0005-0000-0000-0000FA7E0000}"/>
    <cellStyle name="Sortie 3 3 4 8 2" xfId="36667" xr:uid="{00000000-0005-0000-0000-0000FB7E0000}"/>
    <cellStyle name="Sortie 3 3 4 9" xfId="16353" xr:uid="{00000000-0005-0000-0000-0000FC7E0000}"/>
    <cellStyle name="Sortie 3 3 4 9 2" xfId="36668" xr:uid="{00000000-0005-0000-0000-0000FD7E0000}"/>
    <cellStyle name="Sortie 3 3 5" xfId="16354" xr:uid="{00000000-0005-0000-0000-0000FE7E0000}"/>
    <cellStyle name="Sortie 3 3 5 2" xfId="16355" xr:uid="{00000000-0005-0000-0000-0000FF7E0000}"/>
    <cellStyle name="Sortie 3 3 5 2 2" xfId="36670" xr:uid="{00000000-0005-0000-0000-0000007F0000}"/>
    <cellStyle name="Sortie 3 3 5 3" xfId="16356" xr:uid="{00000000-0005-0000-0000-0000017F0000}"/>
    <cellStyle name="Sortie 3 3 5 3 2" xfId="36671" xr:uid="{00000000-0005-0000-0000-0000027F0000}"/>
    <cellStyle name="Sortie 3 3 5 4" xfId="16357" xr:uid="{00000000-0005-0000-0000-0000037F0000}"/>
    <cellStyle name="Sortie 3 3 5 4 2" xfId="36672" xr:uid="{00000000-0005-0000-0000-0000047F0000}"/>
    <cellStyle name="Sortie 3 3 5 5" xfId="16358" xr:uid="{00000000-0005-0000-0000-0000057F0000}"/>
    <cellStyle name="Sortie 3 3 5 5 2" xfId="36673" xr:uid="{00000000-0005-0000-0000-0000067F0000}"/>
    <cellStyle name="Sortie 3 3 5 6" xfId="16359" xr:uid="{00000000-0005-0000-0000-0000077F0000}"/>
    <cellStyle name="Sortie 3 3 5 6 2" xfId="36674" xr:uid="{00000000-0005-0000-0000-0000087F0000}"/>
    <cellStyle name="Sortie 3 3 5 7" xfId="36669" xr:uid="{00000000-0005-0000-0000-0000097F0000}"/>
    <cellStyle name="Sortie 3 3 6" xfId="16360" xr:uid="{00000000-0005-0000-0000-00000A7F0000}"/>
    <cellStyle name="Sortie 3 3 6 2" xfId="16361" xr:uid="{00000000-0005-0000-0000-00000B7F0000}"/>
    <cellStyle name="Sortie 3 3 6 2 2" xfId="36676" xr:uid="{00000000-0005-0000-0000-00000C7F0000}"/>
    <cellStyle name="Sortie 3 3 6 3" xfId="16362" xr:uid="{00000000-0005-0000-0000-00000D7F0000}"/>
    <cellStyle name="Sortie 3 3 6 3 2" xfId="36677" xr:uid="{00000000-0005-0000-0000-00000E7F0000}"/>
    <cellStyle name="Sortie 3 3 6 4" xfId="16363" xr:uid="{00000000-0005-0000-0000-00000F7F0000}"/>
    <cellStyle name="Sortie 3 3 6 4 2" xfId="36678" xr:uid="{00000000-0005-0000-0000-0000107F0000}"/>
    <cellStyle name="Sortie 3 3 6 5" xfId="16364" xr:uid="{00000000-0005-0000-0000-0000117F0000}"/>
    <cellStyle name="Sortie 3 3 6 5 2" xfId="36679" xr:uid="{00000000-0005-0000-0000-0000127F0000}"/>
    <cellStyle name="Sortie 3 3 6 6" xfId="36675" xr:uid="{00000000-0005-0000-0000-0000137F0000}"/>
    <cellStyle name="Sortie 3 3 7" xfId="16365" xr:uid="{00000000-0005-0000-0000-0000147F0000}"/>
    <cellStyle name="Sortie 3 3 7 2" xfId="36680" xr:uid="{00000000-0005-0000-0000-0000157F0000}"/>
    <cellStyle name="Sortie 3 3 8" xfId="16366" xr:uid="{00000000-0005-0000-0000-0000167F0000}"/>
    <cellStyle name="Sortie 3 3 8 2" xfId="36681" xr:uid="{00000000-0005-0000-0000-0000177F0000}"/>
    <cellStyle name="Sortie 3 3 9" xfId="16367" xr:uid="{00000000-0005-0000-0000-0000187F0000}"/>
    <cellStyle name="Sortie 3 3 9 2" xfId="36682" xr:uid="{00000000-0005-0000-0000-0000197F0000}"/>
    <cellStyle name="Sortie 3 4" xfId="16368" xr:uid="{00000000-0005-0000-0000-00001A7F0000}"/>
    <cellStyle name="Sortie 3 4 10" xfId="16369" xr:uid="{00000000-0005-0000-0000-00001B7F0000}"/>
    <cellStyle name="Sortie 3 4 10 2" xfId="36683" xr:uid="{00000000-0005-0000-0000-00001C7F0000}"/>
    <cellStyle name="Sortie 3 4 11" xfId="20627" xr:uid="{00000000-0005-0000-0000-00001D7F0000}"/>
    <cellStyle name="Sortie 3 4 2" xfId="16370" xr:uid="{00000000-0005-0000-0000-00001E7F0000}"/>
    <cellStyle name="Sortie 3 4 2 2" xfId="16371" xr:uid="{00000000-0005-0000-0000-00001F7F0000}"/>
    <cellStyle name="Sortie 3 4 2 2 2" xfId="36685" xr:uid="{00000000-0005-0000-0000-0000207F0000}"/>
    <cellStyle name="Sortie 3 4 2 3" xfId="16372" xr:uid="{00000000-0005-0000-0000-0000217F0000}"/>
    <cellStyle name="Sortie 3 4 2 3 2" xfId="36686" xr:uid="{00000000-0005-0000-0000-0000227F0000}"/>
    <cellStyle name="Sortie 3 4 2 4" xfId="16373" xr:uid="{00000000-0005-0000-0000-0000237F0000}"/>
    <cellStyle name="Sortie 3 4 2 4 2" xfId="36687" xr:uid="{00000000-0005-0000-0000-0000247F0000}"/>
    <cellStyle name="Sortie 3 4 2 5" xfId="16374" xr:uid="{00000000-0005-0000-0000-0000257F0000}"/>
    <cellStyle name="Sortie 3 4 2 5 2" xfId="36688" xr:uid="{00000000-0005-0000-0000-0000267F0000}"/>
    <cellStyle name="Sortie 3 4 2 6" xfId="16375" xr:uid="{00000000-0005-0000-0000-0000277F0000}"/>
    <cellStyle name="Sortie 3 4 2 6 2" xfId="36689" xr:uid="{00000000-0005-0000-0000-0000287F0000}"/>
    <cellStyle name="Sortie 3 4 2 7" xfId="36684" xr:uid="{00000000-0005-0000-0000-0000297F0000}"/>
    <cellStyle name="Sortie 3 4 3" xfId="16376" xr:uid="{00000000-0005-0000-0000-00002A7F0000}"/>
    <cellStyle name="Sortie 3 4 3 2" xfId="16377" xr:uid="{00000000-0005-0000-0000-00002B7F0000}"/>
    <cellStyle name="Sortie 3 4 3 2 2" xfId="36691" xr:uid="{00000000-0005-0000-0000-00002C7F0000}"/>
    <cellStyle name="Sortie 3 4 3 3" xfId="16378" xr:uid="{00000000-0005-0000-0000-00002D7F0000}"/>
    <cellStyle name="Sortie 3 4 3 3 2" xfId="36692" xr:uid="{00000000-0005-0000-0000-00002E7F0000}"/>
    <cellStyle name="Sortie 3 4 3 4" xfId="16379" xr:uid="{00000000-0005-0000-0000-00002F7F0000}"/>
    <cellStyle name="Sortie 3 4 3 4 2" xfId="36693" xr:uid="{00000000-0005-0000-0000-0000307F0000}"/>
    <cellStyle name="Sortie 3 4 3 5" xfId="16380" xr:uid="{00000000-0005-0000-0000-0000317F0000}"/>
    <cellStyle name="Sortie 3 4 3 5 2" xfId="36694" xr:uid="{00000000-0005-0000-0000-0000327F0000}"/>
    <cellStyle name="Sortie 3 4 3 6" xfId="36690" xr:uid="{00000000-0005-0000-0000-0000337F0000}"/>
    <cellStyle name="Sortie 3 4 4" xfId="16381" xr:uid="{00000000-0005-0000-0000-0000347F0000}"/>
    <cellStyle name="Sortie 3 4 4 2" xfId="36695" xr:uid="{00000000-0005-0000-0000-0000357F0000}"/>
    <cellStyle name="Sortie 3 4 5" xfId="16382" xr:uid="{00000000-0005-0000-0000-0000367F0000}"/>
    <cellStyle name="Sortie 3 4 5 2" xfId="36696" xr:uid="{00000000-0005-0000-0000-0000377F0000}"/>
    <cellStyle name="Sortie 3 4 6" xfId="16383" xr:uid="{00000000-0005-0000-0000-0000387F0000}"/>
    <cellStyle name="Sortie 3 4 6 2" xfId="36697" xr:uid="{00000000-0005-0000-0000-0000397F0000}"/>
    <cellStyle name="Sortie 3 4 7" xfId="16384" xr:uid="{00000000-0005-0000-0000-00003A7F0000}"/>
    <cellStyle name="Sortie 3 4 7 2" xfId="36698" xr:uid="{00000000-0005-0000-0000-00003B7F0000}"/>
    <cellStyle name="Sortie 3 4 8" xfId="16385" xr:uid="{00000000-0005-0000-0000-00003C7F0000}"/>
    <cellStyle name="Sortie 3 4 8 2" xfId="36699" xr:uid="{00000000-0005-0000-0000-00003D7F0000}"/>
    <cellStyle name="Sortie 3 4 9" xfId="16386" xr:uid="{00000000-0005-0000-0000-00003E7F0000}"/>
    <cellStyle name="Sortie 3 4 9 2" xfId="36700" xr:uid="{00000000-0005-0000-0000-00003F7F0000}"/>
    <cellStyle name="Sortie 3 5" xfId="16387" xr:uid="{00000000-0005-0000-0000-0000407F0000}"/>
    <cellStyle name="Sortie 3 5 10" xfId="16388" xr:uid="{00000000-0005-0000-0000-0000417F0000}"/>
    <cellStyle name="Sortie 3 5 10 2" xfId="36701" xr:uid="{00000000-0005-0000-0000-0000427F0000}"/>
    <cellStyle name="Sortie 3 5 11" xfId="20628" xr:uid="{00000000-0005-0000-0000-0000437F0000}"/>
    <cellStyle name="Sortie 3 5 2" xfId="16389" xr:uid="{00000000-0005-0000-0000-0000447F0000}"/>
    <cellStyle name="Sortie 3 5 2 2" xfId="16390" xr:uid="{00000000-0005-0000-0000-0000457F0000}"/>
    <cellStyle name="Sortie 3 5 2 2 2" xfId="36703" xr:uid="{00000000-0005-0000-0000-0000467F0000}"/>
    <cellStyle name="Sortie 3 5 2 3" xfId="16391" xr:uid="{00000000-0005-0000-0000-0000477F0000}"/>
    <cellStyle name="Sortie 3 5 2 3 2" xfId="36704" xr:uid="{00000000-0005-0000-0000-0000487F0000}"/>
    <cellStyle name="Sortie 3 5 2 4" xfId="16392" xr:uid="{00000000-0005-0000-0000-0000497F0000}"/>
    <cellStyle name="Sortie 3 5 2 4 2" xfId="36705" xr:uid="{00000000-0005-0000-0000-00004A7F0000}"/>
    <cellStyle name="Sortie 3 5 2 5" xfId="16393" xr:uid="{00000000-0005-0000-0000-00004B7F0000}"/>
    <cellStyle name="Sortie 3 5 2 5 2" xfId="36706" xr:uid="{00000000-0005-0000-0000-00004C7F0000}"/>
    <cellStyle name="Sortie 3 5 2 6" xfId="16394" xr:uid="{00000000-0005-0000-0000-00004D7F0000}"/>
    <cellStyle name="Sortie 3 5 2 6 2" xfId="36707" xr:uid="{00000000-0005-0000-0000-00004E7F0000}"/>
    <cellStyle name="Sortie 3 5 2 7" xfId="36702" xr:uid="{00000000-0005-0000-0000-00004F7F0000}"/>
    <cellStyle name="Sortie 3 5 3" xfId="16395" xr:uid="{00000000-0005-0000-0000-0000507F0000}"/>
    <cellStyle name="Sortie 3 5 3 2" xfId="16396" xr:uid="{00000000-0005-0000-0000-0000517F0000}"/>
    <cellStyle name="Sortie 3 5 3 2 2" xfId="36709" xr:uid="{00000000-0005-0000-0000-0000527F0000}"/>
    <cellStyle name="Sortie 3 5 3 3" xfId="16397" xr:uid="{00000000-0005-0000-0000-0000537F0000}"/>
    <cellStyle name="Sortie 3 5 3 3 2" xfId="36710" xr:uid="{00000000-0005-0000-0000-0000547F0000}"/>
    <cellStyle name="Sortie 3 5 3 4" xfId="16398" xr:uid="{00000000-0005-0000-0000-0000557F0000}"/>
    <cellStyle name="Sortie 3 5 3 4 2" xfId="36711" xr:uid="{00000000-0005-0000-0000-0000567F0000}"/>
    <cellStyle name="Sortie 3 5 3 5" xfId="16399" xr:uid="{00000000-0005-0000-0000-0000577F0000}"/>
    <cellStyle name="Sortie 3 5 3 5 2" xfId="36712" xr:uid="{00000000-0005-0000-0000-0000587F0000}"/>
    <cellStyle name="Sortie 3 5 3 6" xfId="36708" xr:uid="{00000000-0005-0000-0000-0000597F0000}"/>
    <cellStyle name="Sortie 3 5 4" xfId="16400" xr:uid="{00000000-0005-0000-0000-00005A7F0000}"/>
    <cellStyle name="Sortie 3 5 4 2" xfId="36713" xr:uid="{00000000-0005-0000-0000-00005B7F0000}"/>
    <cellStyle name="Sortie 3 5 5" xfId="16401" xr:uid="{00000000-0005-0000-0000-00005C7F0000}"/>
    <cellStyle name="Sortie 3 5 5 2" xfId="36714" xr:uid="{00000000-0005-0000-0000-00005D7F0000}"/>
    <cellStyle name="Sortie 3 5 6" xfId="16402" xr:uid="{00000000-0005-0000-0000-00005E7F0000}"/>
    <cellStyle name="Sortie 3 5 6 2" xfId="36715" xr:uid="{00000000-0005-0000-0000-00005F7F0000}"/>
    <cellStyle name="Sortie 3 5 7" xfId="16403" xr:uid="{00000000-0005-0000-0000-0000607F0000}"/>
    <cellStyle name="Sortie 3 5 7 2" xfId="36716" xr:uid="{00000000-0005-0000-0000-0000617F0000}"/>
    <cellStyle name="Sortie 3 5 8" xfId="16404" xr:uid="{00000000-0005-0000-0000-0000627F0000}"/>
    <cellStyle name="Sortie 3 5 8 2" xfId="36717" xr:uid="{00000000-0005-0000-0000-0000637F0000}"/>
    <cellStyle name="Sortie 3 5 9" xfId="16405" xr:uid="{00000000-0005-0000-0000-0000647F0000}"/>
    <cellStyle name="Sortie 3 5 9 2" xfId="36718" xr:uid="{00000000-0005-0000-0000-0000657F0000}"/>
    <cellStyle name="Sortie 3 6" xfId="16406" xr:uid="{00000000-0005-0000-0000-0000667F0000}"/>
    <cellStyle name="Sortie 3 6 10" xfId="16407" xr:uid="{00000000-0005-0000-0000-0000677F0000}"/>
    <cellStyle name="Sortie 3 6 10 2" xfId="36719" xr:uid="{00000000-0005-0000-0000-0000687F0000}"/>
    <cellStyle name="Sortie 3 6 11" xfId="20629" xr:uid="{00000000-0005-0000-0000-0000697F0000}"/>
    <cellStyle name="Sortie 3 6 2" xfId="16408" xr:uid="{00000000-0005-0000-0000-00006A7F0000}"/>
    <cellStyle name="Sortie 3 6 2 2" xfId="16409" xr:uid="{00000000-0005-0000-0000-00006B7F0000}"/>
    <cellStyle name="Sortie 3 6 2 2 2" xfId="36721" xr:uid="{00000000-0005-0000-0000-00006C7F0000}"/>
    <cellStyle name="Sortie 3 6 2 3" xfId="16410" xr:uid="{00000000-0005-0000-0000-00006D7F0000}"/>
    <cellStyle name="Sortie 3 6 2 3 2" xfId="36722" xr:uid="{00000000-0005-0000-0000-00006E7F0000}"/>
    <cellStyle name="Sortie 3 6 2 4" xfId="16411" xr:uid="{00000000-0005-0000-0000-00006F7F0000}"/>
    <cellStyle name="Sortie 3 6 2 4 2" xfId="36723" xr:uid="{00000000-0005-0000-0000-0000707F0000}"/>
    <cellStyle name="Sortie 3 6 2 5" xfId="16412" xr:uid="{00000000-0005-0000-0000-0000717F0000}"/>
    <cellStyle name="Sortie 3 6 2 5 2" xfId="36724" xr:uid="{00000000-0005-0000-0000-0000727F0000}"/>
    <cellStyle name="Sortie 3 6 2 6" xfId="16413" xr:uid="{00000000-0005-0000-0000-0000737F0000}"/>
    <cellStyle name="Sortie 3 6 2 6 2" xfId="36725" xr:uid="{00000000-0005-0000-0000-0000747F0000}"/>
    <cellStyle name="Sortie 3 6 2 7" xfId="36720" xr:uid="{00000000-0005-0000-0000-0000757F0000}"/>
    <cellStyle name="Sortie 3 6 3" xfId="16414" xr:uid="{00000000-0005-0000-0000-0000767F0000}"/>
    <cellStyle name="Sortie 3 6 3 2" xfId="16415" xr:uid="{00000000-0005-0000-0000-0000777F0000}"/>
    <cellStyle name="Sortie 3 6 3 2 2" xfId="36727" xr:uid="{00000000-0005-0000-0000-0000787F0000}"/>
    <cellStyle name="Sortie 3 6 3 3" xfId="16416" xr:uid="{00000000-0005-0000-0000-0000797F0000}"/>
    <cellStyle name="Sortie 3 6 3 3 2" xfId="36728" xr:uid="{00000000-0005-0000-0000-00007A7F0000}"/>
    <cellStyle name="Sortie 3 6 3 4" xfId="16417" xr:uid="{00000000-0005-0000-0000-00007B7F0000}"/>
    <cellStyle name="Sortie 3 6 3 4 2" xfId="36729" xr:uid="{00000000-0005-0000-0000-00007C7F0000}"/>
    <cellStyle name="Sortie 3 6 3 5" xfId="16418" xr:uid="{00000000-0005-0000-0000-00007D7F0000}"/>
    <cellStyle name="Sortie 3 6 3 5 2" xfId="36730" xr:uid="{00000000-0005-0000-0000-00007E7F0000}"/>
    <cellStyle name="Sortie 3 6 3 6" xfId="36726" xr:uid="{00000000-0005-0000-0000-00007F7F0000}"/>
    <cellStyle name="Sortie 3 6 4" xfId="16419" xr:uid="{00000000-0005-0000-0000-0000807F0000}"/>
    <cellStyle name="Sortie 3 6 4 2" xfId="36731" xr:uid="{00000000-0005-0000-0000-0000817F0000}"/>
    <cellStyle name="Sortie 3 6 5" xfId="16420" xr:uid="{00000000-0005-0000-0000-0000827F0000}"/>
    <cellStyle name="Sortie 3 6 5 2" xfId="36732" xr:uid="{00000000-0005-0000-0000-0000837F0000}"/>
    <cellStyle name="Sortie 3 6 6" xfId="16421" xr:uid="{00000000-0005-0000-0000-0000847F0000}"/>
    <cellStyle name="Sortie 3 6 6 2" xfId="36733" xr:uid="{00000000-0005-0000-0000-0000857F0000}"/>
    <cellStyle name="Sortie 3 6 7" xfId="16422" xr:uid="{00000000-0005-0000-0000-0000867F0000}"/>
    <cellStyle name="Sortie 3 6 7 2" xfId="36734" xr:uid="{00000000-0005-0000-0000-0000877F0000}"/>
    <cellStyle name="Sortie 3 6 8" xfId="16423" xr:uid="{00000000-0005-0000-0000-0000887F0000}"/>
    <cellStyle name="Sortie 3 6 8 2" xfId="36735" xr:uid="{00000000-0005-0000-0000-0000897F0000}"/>
    <cellStyle name="Sortie 3 6 9" xfId="16424" xr:uid="{00000000-0005-0000-0000-00008A7F0000}"/>
    <cellStyle name="Sortie 3 6 9 2" xfId="36736" xr:uid="{00000000-0005-0000-0000-00008B7F0000}"/>
    <cellStyle name="Sortie 3 7" xfId="16425" xr:uid="{00000000-0005-0000-0000-00008C7F0000}"/>
    <cellStyle name="Sortie 3 7 10" xfId="16426" xr:uid="{00000000-0005-0000-0000-00008D7F0000}"/>
    <cellStyle name="Sortie 3 7 10 2" xfId="36738" xr:uid="{00000000-0005-0000-0000-00008E7F0000}"/>
    <cellStyle name="Sortie 3 7 11" xfId="36737" xr:uid="{00000000-0005-0000-0000-00008F7F0000}"/>
    <cellStyle name="Sortie 3 7 2" xfId="16427" xr:uid="{00000000-0005-0000-0000-0000907F0000}"/>
    <cellStyle name="Sortie 3 7 2 2" xfId="16428" xr:uid="{00000000-0005-0000-0000-0000917F0000}"/>
    <cellStyle name="Sortie 3 7 2 2 2" xfId="36740" xr:uid="{00000000-0005-0000-0000-0000927F0000}"/>
    <cellStyle name="Sortie 3 7 2 3" xfId="16429" xr:uid="{00000000-0005-0000-0000-0000937F0000}"/>
    <cellStyle name="Sortie 3 7 2 3 2" xfId="36741" xr:uid="{00000000-0005-0000-0000-0000947F0000}"/>
    <cellStyle name="Sortie 3 7 2 4" xfId="16430" xr:uid="{00000000-0005-0000-0000-0000957F0000}"/>
    <cellStyle name="Sortie 3 7 2 4 2" xfId="36742" xr:uid="{00000000-0005-0000-0000-0000967F0000}"/>
    <cellStyle name="Sortie 3 7 2 5" xfId="16431" xr:uid="{00000000-0005-0000-0000-0000977F0000}"/>
    <cellStyle name="Sortie 3 7 2 5 2" xfId="36743" xr:uid="{00000000-0005-0000-0000-0000987F0000}"/>
    <cellStyle name="Sortie 3 7 2 6" xfId="16432" xr:uid="{00000000-0005-0000-0000-0000997F0000}"/>
    <cellStyle name="Sortie 3 7 2 6 2" xfId="36744" xr:uid="{00000000-0005-0000-0000-00009A7F0000}"/>
    <cellStyle name="Sortie 3 7 2 7" xfId="36739" xr:uid="{00000000-0005-0000-0000-00009B7F0000}"/>
    <cellStyle name="Sortie 3 7 3" xfId="16433" xr:uid="{00000000-0005-0000-0000-00009C7F0000}"/>
    <cellStyle name="Sortie 3 7 3 2" xfId="16434" xr:uid="{00000000-0005-0000-0000-00009D7F0000}"/>
    <cellStyle name="Sortie 3 7 3 2 2" xfId="36746" xr:uid="{00000000-0005-0000-0000-00009E7F0000}"/>
    <cellStyle name="Sortie 3 7 3 3" xfId="16435" xr:uid="{00000000-0005-0000-0000-00009F7F0000}"/>
    <cellStyle name="Sortie 3 7 3 3 2" xfId="36747" xr:uid="{00000000-0005-0000-0000-0000A07F0000}"/>
    <cellStyle name="Sortie 3 7 3 4" xfId="16436" xr:uid="{00000000-0005-0000-0000-0000A17F0000}"/>
    <cellStyle name="Sortie 3 7 3 4 2" xfId="36748" xr:uid="{00000000-0005-0000-0000-0000A27F0000}"/>
    <cellStyle name="Sortie 3 7 3 5" xfId="16437" xr:uid="{00000000-0005-0000-0000-0000A37F0000}"/>
    <cellStyle name="Sortie 3 7 3 5 2" xfId="36749" xr:uid="{00000000-0005-0000-0000-0000A47F0000}"/>
    <cellStyle name="Sortie 3 7 3 6" xfId="36745" xr:uid="{00000000-0005-0000-0000-0000A57F0000}"/>
    <cellStyle name="Sortie 3 7 4" xfId="16438" xr:uid="{00000000-0005-0000-0000-0000A67F0000}"/>
    <cellStyle name="Sortie 3 7 4 2" xfId="36750" xr:uid="{00000000-0005-0000-0000-0000A77F0000}"/>
    <cellStyle name="Sortie 3 7 5" xfId="16439" xr:uid="{00000000-0005-0000-0000-0000A87F0000}"/>
    <cellStyle name="Sortie 3 7 5 2" xfId="36751" xr:uid="{00000000-0005-0000-0000-0000A97F0000}"/>
    <cellStyle name="Sortie 3 7 6" xfId="16440" xr:uid="{00000000-0005-0000-0000-0000AA7F0000}"/>
    <cellStyle name="Sortie 3 7 6 2" xfId="36752" xr:uid="{00000000-0005-0000-0000-0000AB7F0000}"/>
    <cellStyle name="Sortie 3 7 7" xfId="16441" xr:uid="{00000000-0005-0000-0000-0000AC7F0000}"/>
    <cellStyle name="Sortie 3 7 7 2" xfId="36753" xr:uid="{00000000-0005-0000-0000-0000AD7F0000}"/>
    <cellStyle name="Sortie 3 7 8" xfId="16442" xr:uid="{00000000-0005-0000-0000-0000AE7F0000}"/>
    <cellStyle name="Sortie 3 7 8 2" xfId="36754" xr:uid="{00000000-0005-0000-0000-0000AF7F0000}"/>
    <cellStyle name="Sortie 3 7 9" xfId="16443" xr:uid="{00000000-0005-0000-0000-0000B07F0000}"/>
    <cellStyle name="Sortie 3 7 9 2" xfId="36755" xr:uid="{00000000-0005-0000-0000-0000B17F0000}"/>
    <cellStyle name="Sortie 3 8" xfId="16444" xr:uid="{00000000-0005-0000-0000-0000B27F0000}"/>
    <cellStyle name="Sortie 3 8 10" xfId="16445" xr:uid="{00000000-0005-0000-0000-0000B37F0000}"/>
    <cellStyle name="Sortie 3 8 10 2" xfId="36757" xr:uid="{00000000-0005-0000-0000-0000B47F0000}"/>
    <cellStyle name="Sortie 3 8 11" xfId="36756" xr:uid="{00000000-0005-0000-0000-0000B57F0000}"/>
    <cellStyle name="Sortie 3 8 2" xfId="16446" xr:uid="{00000000-0005-0000-0000-0000B67F0000}"/>
    <cellStyle name="Sortie 3 8 2 2" xfId="16447" xr:uid="{00000000-0005-0000-0000-0000B77F0000}"/>
    <cellStyle name="Sortie 3 8 2 2 2" xfId="36759" xr:uid="{00000000-0005-0000-0000-0000B87F0000}"/>
    <cellStyle name="Sortie 3 8 2 3" xfId="16448" xr:uid="{00000000-0005-0000-0000-0000B97F0000}"/>
    <cellStyle name="Sortie 3 8 2 3 2" xfId="36760" xr:uid="{00000000-0005-0000-0000-0000BA7F0000}"/>
    <cellStyle name="Sortie 3 8 2 4" xfId="16449" xr:uid="{00000000-0005-0000-0000-0000BB7F0000}"/>
    <cellStyle name="Sortie 3 8 2 4 2" xfId="36761" xr:uid="{00000000-0005-0000-0000-0000BC7F0000}"/>
    <cellStyle name="Sortie 3 8 2 5" xfId="16450" xr:uid="{00000000-0005-0000-0000-0000BD7F0000}"/>
    <cellStyle name="Sortie 3 8 2 5 2" xfId="36762" xr:uid="{00000000-0005-0000-0000-0000BE7F0000}"/>
    <cellStyle name="Sortie 3 8 2 6" xfId="16451" xr:uid="{00000000-0005-0000-0000-0000BF7F0000}"/>
    <cellStyle name="Sortie 3 8 2 6 2" xfId="36763" xr:uid="{00000000-0005-0000-0000-0000C07F0000}"/>
    <cellStyle name="Sortie 3 8 2 7" xfId="36758" xr:uid="{00000000-0005-0000-0000-0000C17F0000}"/>
    <cellStyle name="Sortie 3 8 3" xfId="16452" xr:uid="{00000000-0005-0000-0000-0000C27F0000}"/>
    <cellStyle name="Sortie 3 8 3 2" xfId="16453" xr:uid="{00000000-0005-0000-0000-0000C37F0000}"/>
    <cellStyle name="Sortie 3 8 3 2 2" xfId="36765" xr:uid="{00000000-0005-0000-0000-0000C47F0000}"/>
    <cellStyle name="Sortie 3 8 3 3" xfId="16454" xr:uid="{00000000-0005-0000-0000-0000C57F0000}"/>
    <cellStyle name="Sortie 3 8 3 3 2" xfId="36766" xr:uid="{00000000-0005-0000-0000-0000C67F0000}"/>
    <cellStyle name="Sortie 3 8 3 4" xfId="16455" xr:uid="{00000000-0005-0000-0000-0000C77F0000}"/>
    <cellStyle name="Sortie 3 8 3 4 2" xfId="36767" xr:uid="{00000000-0005-0000-0000-0000C87F0000}"/>
    <cellStyle name="Sortie 3 8 3 5" xfId="16456" xr:uid="{00000000-0005-0000-0000-0000C97F0000}"/>
    <cellStyle name="Sortie 3 8 3 5 2" xfId="36768" xr:uid="{00000000-0005-0000-0000-0000CA7F0000}"/>
    <cellStyle name="Sortie 3 8 3 6" xfId="36764" xr:uid="{00000000-0005-0000-0000-0000CB7F0000}"/>
    <cellStyle name="Sortie 3 8 4" xfId="16457" xr:uid="{00000000-0005-0000-0000-0000CC7F0000}"/>
    <cellStyle name="Sortie 3 8 4 2" xfId="36769" xr:uid="{00000000-0005-0000-0000-0000CD7F0000}"/>
    <cellStyle name="Sortie 3 8 5" xfId="16458" xr:uid="{00000000-0005-0000-0000-0000CE7F0000}"/>
    <cellStyle name="Sortie 3 8 5 2" xfId="36770" xr:uid="{00000000-0005-0000-0000-0000CF7F0000}"/>
    <cellStyle name="Sortie 3 8 6" xfId="16459" xr:uid="{00000000-0005-0000-0000-0000D07F0000}"/>
    <cellStyle name="Sortie 3 8 6 2" xfId="36771" xr:uid="{00000000-0005-0000-0000-0000D17F0000}"/>
    <cellStyle name="Sortie 3 8 7" xfId="16460" xr:uid="{00000000-0005-0000-0000-0000D27F0000}"/>
    <cellStyle name="Sortie 3 8 7 2" xfId="36772" xr:uid="{00000000-0005-0000-0000-0000D37F0000}"/>
    <cellStyle name="Sortie 3 8 8" xfId="16461" xr:uid="{00000000-0005-0000-0000-0000D47F0000}"/>
    <cellStyle name="Sortie 3 8 8 2" xfId="36773" xr:uid="{00000000-0005-0000-0000-0000D57F0000}"/>
    <cellStyle name="Sortie 3 8 9" xfId="16462" xr:uid="{00000000-0005-0000-0000-0000D67F0000}"/>
    <cellStyle name="Sortie 3 8 9 2" xfId="36774" xr:uid="{00000000-0005-0000-0000-0000D77F0000}"/>
    <cellStyle name="Sortie 3 9" xfId="16463" xr:uid="{00000000-0005-0000-0000-0000D87F0000}"/>
    <cellStyle name="Sortie 3 9 10" xfId="16464" xr:uid="{00000000-0005-0000-0000-0000D97F0000}"/>
    <cellStyle name="Sortie 3 9 10 2" xfId="36776" xr:uid="{00000000-0005-0000-0000-0000DA7F0000}"/>
    <cellStyle name="Sortie 3 9 11" xfId="36775" xr:uid="{00000000-0005-0000-0000-0000DB7F0000}"/>
    <cellStyle name="Sortie 3 9 2" xfId="16465" xr:uid="{00000000-0005-0000-0000-0000DC7F0000}"/>
    <cellStyle name="Sortie 3 9 2 2" xfId="16466" xr:uid="{00000000-0005-0000-0000-0000DD7F0000}"/>
    <cellStyle name="Sortie 3 9 2 2 2" xfId="36778" xr:uid="{00000000-0005-0000-0000-0000DE7F0000}"/>
    <cellStyle name="Sortie 3 9 2 3" xfId="16467" xr:uid="{00000000-0005-0000-0000-0000DF7F0000}"/>
    <cellStyle name="Sortie 3 9 2 3 2" xfId="36779" xr:uid="{00000000-0005-0000-0000-0000E07F0000}"/>
    <cellStyle name="Sortie 3 9 2 4" xfId="16468" xr:uid="{00000000-0005-0000-0000-0000E17F0000}"/>
    <cellStyle name="Sortie 3 9 2 4 2" xfId="36780" xr:uid="{00000000-0005-0000-0000-0000E27F0000}"/>
    <cellStyle name="Sortie 3 9 2 5" xfId="16469" xr:uid="{00000000-0005-0000-0000-0000E37F0000}"/>
    <cellStyle name="Sortie 3 9 2 5 2" xfId="36781" xr:uid="{00000000-0005-0000-0000-0000E47F0000}"/>
    <cellStyle name="Sortie 3 9 2 6" xfId="16470" xr:uid="{00000000-0005-0000-0000-0000E57F0000}"/>
    <cellStyle name="Sortie 3 9 2 6 2" xfId="36782" xr:uid="{00000000-0005-0000-0000-0000E67F0000}"/>
    <cellStyle name="Sortie 3 9 2 7" xfId="36777" xr:uid="{00000000-0005-0000-0000-0000E77F0000}"/>
    <cellStyle name="Sortie 3 9 3" xfId="16471" xr:uid="{00000000-0005-0000-0000-0000E87F0000}"/>
    <cellStyle name="Sortie 3 9 3 2" xfId="16472" xr:uid="{00000000-0005-0000-0000-0000E97F0000}"/>
    <cellStyle name="Sortie 3 9 3 2 2" xfId="36784" xr:uid="{00000000-0005-0000-0000-0000EA7F0000}"/>
    <cellStyle name="Sortie 3 9 3 3" xfId="16473" xr:uid="{00000000-0005-0000-0000-0000EB7F0000}"/>
    <cellStyle name="Sortie 3 9 3 3 2" xfId="36785" xr:uid="{00000000-0005-0000-0000-0000EC7F0000}"/>
    <cellStyle name="Sortie 3 9 3 4" xfId="16474" xr:uid="{00000000-0005-0000-0000-0000ED7F0000}"/>
    <cellStyle name="Sortie 3 9 3 4 2" xfId="36786" xr:uid="{00000000-0005-0000-0000-0000EE7F0000}"/>
    <cellStyle name="Sortie 3 9 3 5" xfId="16475" xr:uid="{00000000-0005-0000-0000-0000EF7F0000}"/>
    <cellStyle name="Sortie 3 9 3 5 2" xfId="36787" xr:uid="{00000000-0005-0000-0000-0000F07F0000}"/>
    <cellStyle name="Sortie 3 9 3 6" xfId="36783" xr:uid="{00000000-0005-0000-0000-0000F17F0000}"/>
    <cellStyle name="Sortie 3 9 4" xfId="16476" xr:uid="{00000000-0005-0000-0000-0000F27F0000}"/>
    <cellStyle name="Sortie 3 9 4 2" xfId="36788" xr:uid="{00000000-0005-0000-0000-0000F37F0000}"/>
    <cellStyle name="Sortie 3 9 5" xfId="16477" xr:uid="{00000000-0005-0000-0000-0000F47F0000}"/>
    <cellStyle name="Sortie 3 9 5 2" xfId="36789" xr:uid="{00000000-0005-0000-0000-0000F57F0000}"/>
    <cellStyle name="Sortie 3 9 6" xfId="16478" xr:uid="{00000000-0005-0000-0000-0000F67F0000}"/>
    <cellStyle name="Sortie 3 9 6 2" xfId="36790" xr:uid="{00000000-0005-0000-0000-0000F77F0000}"/>
    <cellStyle name="Sortie 3 9 7" xfId="16479" xr:uid="{00000000-0005-0000-0000-0000F87F0000}"/>
    <cellStyle name="Sortie 3 9 7 2" xfId="36791" xr:uid="{00000000-0005-0000-0000-0000F97F0000}"/>
    <cellStyle name="Sortie 3 9 8" xfId="16480" xr:uid="{00000000-0005-0000-0000-0000FA7F0000}"/>
    <cellStyle name="Sortie 3 9 8 2" xfId="36792" xr:uid="{00000000-0005-0000-0000-0000FB7F0000}"/>
    <cellStyle name="Sortie 3 9 9" xfId="16481" xr:uid="{00000000-0005-0000-0000-0000FC7F0000}"/>
    <cellStyle name="Sortie 3 9 9 2" xfId="36793" xr:uid="{00000000-0005-0000-0000-0000FD7F0000}"/>
    <cellStyle name="Sortie 4" xfId="16482" xr:uid="{00000000-0005-0000-0000-0000FE7F0000}"/>
    <cellStyle name="Sortie 4 10" xfId="16483" xr:uid="{00000000-0005-0000-0000-0000FF7F0000}"/>
    <cellStyle name="Sortie 4 10 10" xfId="16484" xr:uid="{00000000-0005-0000-0000-000000800000}"/>
    <cellStyle name="Sortie 4 10 10 2" xfId="36795" xr:uid="{00000000-0005-0000-0000-000001800000}"/>
    <cellStyle name="Sortie 4 10 11" xfId="36794" xr:uid="{00000000-0005-0000-0000-000002800000}"/>
    <cellStyle name="Sortie 4 10 2" xfId="16485" xr:uid="{00000000-0005-0000-0000-000003800000}"/>
    <cellStyle name="Sortie 4 10 2 2" xfId="16486" xr:uid="{00000000-0005-0000-0000-000004800000}"/>
    <cellStyle name="Sortie 4 10 2 2 2" xfId="36797" xr:uid="{00000000-0005-0000-0000-000005800000}"/>
    <cellStyle name="Sortie 4 10 2 3" xfId="16487" xr:uid="{00000000-0005-0000-0000-000006800000}"/>
    <cellStyle name="Sortie 4 10 2 3 2" xfId="36798" xr:uid="{00000000-0005-0000-0000-000007800000}"/>
    <cellStyle name="Sortie 4 10 2 4" xfId="16488" xr:uid="{00000000-0005-0000-0000-000008800000}"/>
    <cellStyle name="Sortie 4 10 2 4 2" xfId="36799" xr:uid="{00000000-0005-0000-0000-000009800000}"/>
    <cellStyle name="Sortie 4 10 2 5" xfId="16489" xr:uid="{00000000-0005-0000-0000-00000A800000}"/>
    <cellStyle name="Sortie 4 10 2 5 2" xfId="36800" xr:uid="{00000000-0005-0000-0000-00000B800000}"/>
    <cellStyle name="Sortie 4 10 2 6" xfId="16490" xr:uid="{00000000-0005-0000-0000-00000C800000}"/>
    <cellStyle name="Sortie 4 10 2 6 2" xfId="36801" xr:uid="{00000000-0005-0000-0000-00000D800000}"/>
    <cellStyle name="Sortie 4 10 2 7" xfId="36796" xr:uid="{00000000-0005-0000-0000-00000E800000}"/>
    <cellStyle name="Sortie 4 10 3" xfId="16491" xr:uid="{00000000-0005-0000-0000-00000F800000}"/>
    <cellStyle name="Sortie 4 10 3 2" xfId="16492" xr:uid="{00000000-0005-0000-0000-000010800000}"/>
    <cellStyle name="Sortie 4 10 3 2 2" xfId="36803" xr:uid="{00000000-0005-0000-0000-000011800000}"/>
    <cellStyle name="Sortie 4 10 3 3" xfId="16493" xr:uid="{00000000-0005-0000-0000-000012800000}"/>
    <cellStyle name="Sortie 4 10 3 3 2" xfId="36804" xr:uid="{00000000-0005-0000-0000-000013800000}"/>
    <cellStyle name="Sortie 4 10 3 4" xfId="16494" xr:uid="{00000000-0005-0000-0000-000014800000}"/>
    <cellStyle name="Sortie 4 10 3 4 2" xfId="36805" xr:uid="{00000000-0005-0000-0000-000015800000}"/>
    <cellStyle name="Sortie 4 10 3 5" xfId="16495" xr:uid="{00000000-0005-0000-0000-000016800000}"/>
    <cellStyle name="Sortie 4 10 3 5 2" xfId="36806" xr:uid="{00000000-0005-0000-0000-000017800000}"/>
    <cellStyle name="Sortie 4 10 3 6" xfId="36802" xr:uid="{00000000-0005-0000-0000-000018800000}"/>
    <cellStyle name="Sortie 4 10 4" xfId="16496" xr:uid="{00000000-0005-0000-0000-000019800000}"/>
    <cellStyle name="Sortie 4 10 4 2" xfId="36807" xr:uid="{00000000-0005-0000-0000-00001A800000}"/>
    <cellStyle name="Sortie 4 10 5" xfId="16497" xr:uid="{00000000-0005-0000-0000-00001B800000}"/>
    <cellStyle name="Sortie 4 10 5 2" xfId="36808" xr:uid="{00000000-0005-0000-0000-00001C800000}"/>
    <cellStyle name="Sortie 4 10 6" xfId="16498" xr:uid="{00000000-0005-0000-0000-00001D800000}"/>
    <cellStyle name="Sortie 4 10 6 2" xfId="36809" xr:uid="{00000000-0005-0000-0000-00001E800000}"/>
    <cellStyle name="Sortie 4 10 7" xfId="16499" xr:uid="{00000000-0005-0000-0000-00001F800000}"/>
    <cellStyle name="Sortie 4 10 7 2" xfId="36810" xr:uid="{00000000-0005-0000-0000-000020800000}"/>
    <cellStyle name="Sortie 4 10 8" xfId="16500" xr:uid="{00000000-0005-0000-0000-000021800000}"/>
    <cellStyle name="Sortie 4 10 8 2" xfId="36811" xr:uid="{00000000-0005-0000-0000-000022800000}"/>
    <cellStyle name="Sortie 4 10 9" xfId="16501" xr:uid="{00000000-0005-0000-0000-000023800000}"/>
    <cellStyle name="Sortie 4 10 9 2" xfId="36812" xr:uid="{00000000-0005-0000-0000-000024800000}"/>
    <cellStyle name="Sortie 4 11" xfId="16502" xr:uid="{00000000-0005-0000-0000-000025800000}"/>
    <cellStyle name="Sortie 4 11 10" xfId="16503" xr:uid="{00000000-0005-0000-0000-000026800000}"/>
    <cellStyle name="Sortie 4 11 10 2" xfId="36814" xr:uid="{00000000-0005-0000-0000-000027800000}"/>
    <cellStyle name="Sortie 4 11 11" xfId="36813" xr:uid="{00000000-0005-0000-0000-000028800000}"/>
    <cellStyle name="Sortie 4 11 2" xfId="16504" xr:uid="{00000000-0005-0000-0000-000029800000}"/>
    <cellStyle name="Sortie 4 11 2 2" xfId="16505" xr:uid="{00000000-0005-0000-0000-00002A800000}"/>
    <cellStyle name="Sortie 4 11 2 2 2" xfId="36816" xr:uid="{00000000-0005-0000-0000-00002B800000}"/>
    <cellStyle name="Sortie 4 11 2 3" xfId="16506" xr:uid="{00000000-0005-0000-0000-00002C800000}"/>
    <cellStyle name="Sortie 4 11 2 3 2" xfId="36817" xr:uid="{00000000-0005-0000-0000-00002D800000}"/>
    <cellStyle name="Sortie 4 11 2 4" xfId="16507" xr:uid="{00000000-0005-0000-0000-00002E800000}"/>
    <cellStyle name="Sortie 4 11 2 4 2" xfId="36818" xr:uid="{00000000-0005-0000-0000-00002F800000}"/>
    <cellStyle name="Sortie 4 11 2 5" xfId="16508" xr:uid="{00000000-0005-0000-0000-000030800000}"/>
    <cellStyle name="Sortie 4 11 2 5 2" xfId="36819" xr:uid="{00000000-0005-0000-0000-000031800000}"/>
    <cellStyle name="Sortie 4 11 2 6" xfId="16509" xr:uid="{00000000-0005-0000-0000-000032800000}"/>
    <cellStyle name="Sortie 4 11 2 6 2" xfId="36820" xr:uid="{00000000-0005-0000-0000-000033800000}"/>
    <cellStyle name="Sortie 4 11 2 7" xfId="36815" xr:uid="{00000000-0005-0000-0000-000034800000}"/>
    <cellStyle name="Sortie 4 11 3" xfId="16510" xr:uid="{00000000-0005-0000-0000-000035800000}"/>
    <cellStyle name="Sortie 4 11 3 2" xfId="16511" xr:uid="{00000000-0005-0000-0000-000036800000}"/>
    <cellStyle name="Sortie 4 11 3 2 2" xfId="36822" xr:uid="{00000000-0005-0000-0000-000037800000}"/>
    <cellStyle name="Sortie 4 11 3 3" xfId="16512" xr:uid="{00000000-0005-0000-0000-000038800000}"/>
    <cellStyle name="Sortie 4 11 3 3 2" xfId="36823" xr:uid="{00000000-0005-0000-0000-000039800000}"/>
    <cellStyle name="Sortie 4 11 3 4" xfId="16513" xr:uid="{00000000-0005-0000-0000-00003A800000}"/>
    <cellStyle name="Sortie 4 11 3 4 2" xfId="36824" xr:uid="{00000000-0005-0000-0000-00003B800000}"/>
    <cellStyle name="Sortie 4 11 3 5" xfId="16514" xr:uid="{00000000-0005-0000-0000-00003C800000}"/>
    <cellStyle name="Sortie 4 11 3 5 2" xfId="36825" xr:uid="{00000000-0005-0000-0000-00003D800000}"/>
    <cellStyle name="Sortie 4 11 3 6" xfId="36821" xr:uid="{00000000-0005-0000-0000-00003E800000}"/>
    <cellStyle name="Sortie 4 11 4" xfId="16515" xr:uid="{00000000-0005-0000-0000-00003F800000}"/>
    <cellStyle name="Sortie 4 11 4 2" xfId="36826" xr:uid="{00000000-0005-0000-0000-000040800000}"/>
    <cellStyle name="Sortie 4 11 5" xfId="16516" xr:uid="{00000000-0005-0000-0000-000041800000}"/>
    <cellStyle name="Sortie 4 11 5 2" xfId="36827" xr:uid="{00000000-0005-0000-0000-000042800000}"/>
    <cellStyle name="Sortie 4 11 6" xfId="16517" xr:uid="{00000000-0005-0000-0000-000043800000}"/>
    <cellStyle name="Sortie 4 11 6 2" xfId="36828" xr:uid="{00000000-0005-0000-0000-000044800000}"/>
    <cellStyle name="Sortie 4 11 7" xfId="16518" xr:uid="{00000000-0005-0000-0000-000045800000}"/>
    <cellStyle name="Sortie 4 11 7 2" xfId="36829" xr:uid="{00000000-0005-0000-0000-000046800000}"/>
    <cellStyle name="Sortie 4 11 8" xfId="16519" xr:uid="{00000000-0005-0000-0000-000047800000}"/>
    <cellStyle name="Sortie 4 11 8 2" xfId="36830" xr:uid="{00000000-0005-0000-0000-000048800000}"/>
    <cellStyle name="Sortie 4 11 9" xfId="16520" xr:uid="{00000000-0005-0000-0000-000049800000}"/>
    <cellStyle name="Sortie 4 11 9 2" xfId="36831" xr:uid="{00000000-0005-0000-0000-00004A800000}"/>
    <cellStyle name="Sortie 4 12" xfId="16521" xr:uid="{00000000-0005-0000-0000-00004B800000}"/>
    <cellStyle name="Sortie 4 12 10" xfId="16522" xr:uid="{00000000-0005-0000-0000-00004C800000}"/>
    <cellStyle name="Sortie 4 12 10 2" xfId="36833" xr:uid="{00000000-0005-0000-0000-00004D800000}"/>
    <cellStyle name="Sortie 4 12 11" xfId="36832" xr:uid="{00000000-0005-0000-0000-00004E800000}"/>
    <cellStyle name="Sortie 4 12 2" xfId="16523" xr:uid="{00000000-0005-0000-0000-00004F800000}"/>
    <cellStyle name="Sortie 4 12 2 2" xfId="16524" xr:uid="{00000000-0005-0000-0000-000050800000}"/>
    <cellStyle name="Sortie 4 12 2 2 2" xfId="36835" xr:uid="{00000000-0005-0000-0000-000051800000}"/>
    <cellStyle name="Sortie 4 12 2 3" xfId="16525" xr:uid="{00000000-0005-0000-0000-000052800000}"/>
    <cellStyle name="Sortie 4 12 2 3 2" xfId="36836" xr:uid="{00000000-0005-0000-0000-000053800000}"/>
    <cellStyle name="Sortie 4 12 2 4" xfId="16526" xr:uid="{00000000-0005-0000-0000-000054800000}"/>
    <cellStyle name="Sortie 4 12 2 4 2" xfId="36837" xr:uid="{00000000-0005-0000-0000-000055800000}"/>
    <cellStyle name="Sortie 4 12 2 5" xfId="16527" xr:uid="{00000000-0005-0000-0000-000056800000}"/>
    <cellStyle name="Sortie 4 12 2 5 2" xfId="36838" xr:uid="{00000000-0005-0000-0000-000057800000}"/>
    <cellStyle name="Sortie 4 12 2 6" xfId="16528" xr:uid="{00000000-0005-0000-0000-000058800000}"/>
    <cellStyle name="Sortie 4 12 2 6 2" xfId="36839" xr:uid="{00000000-0005-0000-0000-000059800000}"/>
    <cellStyle name="Sortie 4 12 2 7" xfId="36834" xr:uid="{00000000-0005-0000-0000-00005A800000}"/>
    <cellStyle name="Sortie 4 12 3" xfId="16529" xr:uid="{00000000-0005-0000-0000-00005B800000}"/>
    <cellStyle name="Sortie 4 12 3 2" xfId="16530" xr:uid="{00000000-0005-0000-0000-00005C800000}"/>
    <cellStyle name="Sortie 4 12 3 2 2" xfId="36841" xr:uid="{00000000-0005-0000-0000-00005D800000}"/>
    <cellStyle name="Sortie 4 12 3 3" xfId="16531" xr:uid="{00000000-0005-0000-0000-00005E800000}"/>
    <cellStyle name="Sortie 4 12 3 3 2" xfId="36842" xr:uid="{00000000-0005-0000-0000-00005F800000}"/>
    <cellStyle name="Sortie 4 12 3 4" xfId="16532" xr:uid="{00000000-0005-0000-0000-000060800000}"/>
    <cellStyle name="Sortie 4 12 3 4 2" xfId="36843" xr:uid="{00000000-0005-0000-0000-000061800000}"/>
    <cellStyle name="Sortie 4 12 3 5" xfId="16533" xr:uid="{00000000-0005-0000-0000-000062800000}"/>
    <cellStyle name="Sortie 4 12 3 5 2" xfId="36844" xr:uid="{00000000-0005-0000-0000-000063800000}"/>
    <cellStyle name="Sortie 4 12 3 6" xfId="36840" xr:uid="{00000000-0005-0000-0000-000064800000}"/>
    <cellStyle name="Sortie 4 12 4" xfId="16534" xr:uid="{00000000-0005-0000-0000-000065800000}"/>
    <cellStyle name="Sortie 4 12 4 2" xfId="36845" xr:uid="{00000000-0005-0000-0000-000066800000}"/>
    <cellStyle name="Sortie 4 12 5" xfId="16535" xr:uid="{00000000-0005-0000-0000-000067800000}"/>
    <cellStyle name="Sortie 4 12 5 2" xfId="36846" xr:uid="{00000000-0005-0000-0000-000068800000}"/>
    <cellStyle name="Sortie 4 12 6" xfId="16536" xr:uid="{00000000-0005-0000-0000-000069800000}"/>
    <cellStyle name="Sortie 4 12 6 2" xfId="36847" xr:uid="{00000000-0005-0000-0000-00006A800000}"/>
    <cellStyle name="Sortie 4 12 7" xfId="16537" xr:uid="{00000000-0005-0000-0000-00006B800000}"/>
    <cellStyle name="Sortie 4 12 7 2" xfId="36848" xr:uid="{00000000-0005-0000-0000-00006C800000}"/>
    <cellStyle name="Sortie 4 12 8" xfId="16538" xr:uid="{00000000-0005-0000-0000-00006D800000}"/>
    <cellStyle name="Sortie 4 12 8 2" xfId="36849" xr:uid="{00000000-0005-0000-0000-00006E800000}"/>
    <cellStyle name="Sortie 4 12 9" xfId="16539" xr:uid="{00000000-0005-0000-0000-00006F800000}"/>
    <cellStyle name="Sortie 4 12 9 2" xfId="36850" xr:uid="{00000000-0005-0000-0000-000070800000}"/>
    <cellStyle name="Sortie 4 13" xfId="16540" xr:uid="{00000000-0005-0000-0000-000071800000}"/>
    <cellStyle name="Sortie 4 13 10" xfId="16541" xr:uid="{00000000-0005-0000-0000-000072800000}"/>
    <cellStyle name="Sortie 4 13 10 2" xfId="36852" xr:uid="{00000000-0005-0000-0000-000073800000}"/>
    <cellStyle name="Sortie 4 13 11" xfId="36851" xr:uid="{00000000-0005-0000-0000-000074800000}"/>
    <cellStyle name="Sortie 4 13 2" xfId="16542" xr:uid="{00000000-0005-0000-0000-000075800000}"/>
    <cellStyle name="Sortie 4 13 2 2" xfId="16543" xr:uid="{00000000-0005-0000-0000-000076800000}"/>
    <cellStyle name="Sortie 4 13 2 2 2" xfId="36854" xr:uid="{00000000-0005-0000-0000-000077800000}"/>
    <cellStyle name="Sortie 4 13 2 3" xfId="16544" xr:uid="{00000000-0005-0000-0000-000078800000}"/>
    <cellStyle name="Sortie 4 13 2 3 2" xfId="36855" xr:uid="{00000000-0005-0000-0000-000079800000}"/>
    <cellStyle name="Sortie 4 13 2 4" xfId="16545" xr:uid="{00000000-0005-0000-0000-00007A800000}"/>
    <cellStyle name="Sortie 4 13 2 4 2" xfId="36856" xr:uid="{00000000-0005-0000-0000-00007B800000}"/>
    <cellStyle name="Sortie 4 13 2 5" xfId="16546" xr:uid="{00000000-0005-0000-0000-00007C800000}"/>
    <cellStyle name="Sortie 4 13 2 5 2" xfId="36857" xr:uid="{00000000-0005-0000-0000-00007D800000}"/>
    <cellStyle name="Sortie 4 13 2 6" xfId="16547" xr:uid="{00000000-0005-0000-0000-00007E800000}"/>
    <cellStyle name="Sortie 4 13 2 6 2" xfId="36858" xr:uid="{00000000-0005-0000-0000-00007F800000}"/>
    <cellStyle name="Sortie 4 13 2 7" xfId="36853" xr:uid="{00000000-0005-0000-0000-000080800000}"/>
    <cellStyle name="Sortie 4 13 3" xfId="16548" xr:uid="{00000000-0005-0000-0000-000081800000}"/>
    <cellStyle name="Sortie 4 13 3 2" xfId="16549" xr:uid="{00000000-0005-0000-0000-000082800000}"/>
    <cellStyle name="Sortie 4 13 3 2 2" xfId="36860" xr:uid="{00000000-0005-0000-0000-000083800000}"/>
    <cellStyle name="Sortie 4 13 3 3" xfId="16550" xr:uid="{00000000-0005-0000-0000-000084800000}"/>
    <cellStyle name="Sortie 4 13 3 3 2" xfId="36861" xr:uid="{00000000-0005-0000-0000-000085800000}"/>
    <cellStyle name="Sortie 4 13 3 4" xfId="16551" xr:uid="{00000000-0005-0000-0000-000086800000}"/>
    <cellStyle name="Sortie 4 13 3 4 2" xfId="36862" xr:uid="{00000000-0005-0000-0000-000087800000}"/>
    <cellStyle name="Sortie 4 13 3 5" xfId="16552" xr:uid="{00000000-0005-0000-0000-000088800000}"/>
    <cellStyle name="Sortie 4 13 3 5 2" xfId="36863" xr:uid="{00000000-0005-0000-0000-000089800000}"/>
    <cellStyle name="Sortie 4 13 3 6" xfId="36859" xr:uid="{00000000-0005-0000-0000-00008A800000}"/>
    <cellStyle name="Sortie 4 13 4" xfId="16553" xr:uid="{00000000-0005-0000-0000-00008B800000}"/>
    <cellStyle name="Sortie 4 13 4 2" xfId="36864" xr:uid="{00000000-0005-0000-0000-00008C800000}"/>
    <cellStyle name="Sortie 4 13 5" xfId="16554" xr:uid="{00000000-0005-0000-0000-00008D800000}"/>
    <cellStyle name="Sortie 4 13 5 2" xfId="36865" xr:uid="{00000000-0005-0000-0000-00008E800000}"/>
    <cellStyle name="Sortie 4 13 6" xfId="16555" xr:uid="{00000000-0005-0000-0000-00008F800000}"/>
    <cellStyle name="Sortie 4 13 6 2" xfId="36866" xr:uid="{00000000-0005-0000-0000-000090800000}"/>
    <cellStyle name="Sortie 4 13 7" xfId="16556" xr:uid="{00000000-0005-0000-0000-000091800000}"/>
    <cellStyle name="Sortie 4 13 7 2" xfId="36867" xr:uid="{00000000-0005-0000-0000-000092800000}"/>
    <cellStyle name="Sortie 4 13 8" xfId="16557" xr:uid="{00000000-0005-0000-0000-000093800000}"/>
    <cellStyle name="Sortie 4 13 8 2" xfId="36868" xr:uid="{00000000-0005-0000-0000-000094800000}"/>
    <cellStyle name="Sortie 4 13 9" xfId="16558" xr:uid="{00000000-0005-0000-0000-000095800000}"/>
    <cellStyle name="Sortie 4 13 9 2" xfId="36869" xr:uid="{00000000-0005-0000-0000-000096800000}"/>
    <cellStyle name="Sortie 4 14" xfId="16559" xr:uid="{00000000-0005-0000-0000-000097800000}"/>
    <cellStyle name="Sortie 4 14 10" xfId="16560" xr:uid="{00000000-0005-0000-0000-000098800000}"/>
    <cellStyle name="Sortie 4 14 10 2" xfId="36871" xr:uid="{00000000-0005-0000-0000-000099800000}"/>
    <cellStyle name="Sortie 4 14 11" xfId="36870" xr:uid="{00000000-0005-0000-0000-00009A800000}"/>
    <cellStyle name="Sortie 4 14 2" xfId="16561" xr:uid="{00000000-0005-0000-0000-00009B800000}"/>
    <cellStyle name="Sortie 4 14 2 2" xfId="16562" xr:uid="{00000000-0005-0000-0000-00009C800000}"/>
    <cellStyle name="Sortie 4 14 2 2 2" xfId="36873" xr:uid="{00000000-0005-0000-0000-00009D800000}"/>
    <cellStyle name="Sortie 4 14 2 3" xfId="16563" xr:uid="{00000000-0005-0000-0000-00009E800000}"/>
    <cellStyle name="Sortie 4 14 2 3 2" xfId="36874" xr:uid="{00000000-0005-0000-0000-00009F800000}"/>
    <cellStyle name="Sortie 4 14 2 4" xfId="16564" xr:uid="{00000000-0005-0000-0000-0000A0800000}"/>
    <cellStyle name="Sortie 4 14 2 4 2" xfId="36875" xr:uid="{00000000-0005-0000-0000-0000A1800000}"/>
    <cellStyle name="Sortie 4 14 2 5" xfId="16565" xr:uid="{00000000-0005-0000-0000-0000A2800000}"/>
    <cellStyle name="Sortie 4 14 2 5 2" xfId="36876" xr:uid="{00000000-0005-0000-0000-0000A3800000}"/>
    <cellStyle name="Sortie 4 14 2 6" xfId="16566" xr:uid="{00000000-0005-0000-0000-0000A4800000}"/>
    <cellStyle name="Sortie 4 14 2 6 2" xfId="36877" xr:uid="{00000000-0005-0000-0000-0000A5800000}"/>
    <cellStyle name="Sortie 4 14 2 7" xfId="36872" xr:uid="{00000000-0005-0000-0000-0000A6800000}"/>
    <cellStyle name="Sortie 4 14 3" xfId="16567" xr:uid="{00000000-0005-0000-0000-0000A7800000}"/>
    <cellStyle name="Sortie 4 14 3 2" xfId="16568" xr:uid="{00000000-0005-0000-0000-0000A8800000}"/>
    <cellStyle name="Sortie 4 14 3 2 2" xfId="36879" xr:uid="{00000000-0005-0000-0000-0000A9800000}"/>
    <cellStyle name="Sortie 4 14 3 3" xfId="16569" xr:uid="{00000000-0005-0000-0000-0000AA800000}"/>
    <cellStyle name="Sortie 4 14 3 3 2" xfId="36880" xr:uid="{00000000-0005-0000-0000-0000AB800000}"/>
    <cellStyle name="Sortie 4 14 3 4" xfId="16570" xr:uid="{00000000-0005-0000-0000-0000AC800000}"/>
    <cellStyle name="Sortie 4 14 3 4 2" xfId="36881" xr:uid="{00000000-0005-0000-0000-0000AD800000}"/>
    <cellStyle name="Sortie 4 14 3 5" xfId="16571" xr:uid="{00000000-0005-0000-0000-0000AE800000}"/>
    <cellStyle name="Sortie 4 14 3 5 2" xfId="36882" xr:uid="{00000000-0005-0000-0000-0000AF800000}"/>
    <cellStyle name="Sortie 4 14 3 6" xfId="36878" xr:uid="{00000000-0005-0000-0000-0000B0800000}"/>
    <cellStyle name="Sortie 4 14 4" xfId="16572" xr:uid="{00000000-0005-0000-0000-0000B1800000}"/>
    <cellStyle name="Sortie 4 14 4 2" xfId="36883" xr:uid="{00000000-0005-0000-0000-0000B2800000}"/>
    <cellStyle name="Sortie 4 14 5" xfId="16573" xr:uid="{00000000-0005-0000-0000-0000B3800000}"/>
    <cellStyle name="Sortie 4 14 5 2" xfId="36884" xr:uid="{00000000-0005-0000-0000-0000B4800000}"/>
    <cellStyle name="Sortie 4 14 6" xfId="16574" xr:uid="{00000000-0005-0000-0000-0000B5800000}"/>
    <cellStyle name="Sortie 4 14 6 2" xfId="36885" xr:uid="{00000000-0005-0000-0000-0000B6800000}"/>
    <cellStyle name="Sortie 4 14 7" xfId="16575" xr:uid="{00000000-0005-0000-0000-0000B7800000}"/>
    <cellStyle name="Sortie 4 14 7 2" xfId="36886" xr:uid="{00000000-0005-0000-0000-0000B8800000}"/>
    <cellStyle name="Sortie 4 14 8" xfId="16576" xr:uid="{00000000-0005-0000-0000-0000B9800000}"/>
    <cellStyle name="Sortie 4 14 8 2" xfId="36887" xr:uid="{00000000-0005-0000-0000-0000BA800000}"/>
    <cellStyle name="Sortie 4 14 9" xfId="16577" xr:uid="{00000000-0005-0000-0000-0000BB800000}"/>
    <cellStyle name="Sortie 4 14 9 2" xfId="36888" xr:uid="{00000000-0005-0000-0000-0000BC800000}"/>
    <cellStyle name="Sortie 4 15" xfId="16578" xr:uid="{00000000-0005-0000-0000-0000BD800000}"/>
    <cellStyle name="Sortie 4 15 10" xfId="16579" xr:uid="{00000000-0005-0000-0000-0000BE800000}"/>
    <cellStyle name="Sortie 4 15 10 2" xfId="36890" xr:uid="{00000000-0005-0000-0000-0000BF800000}"/>
    <cellStyle name="Sortie 4 15 11" xfId="36889" xr:uid="{00000000-0005-0000-0000-0000C0800000}"/>
    <cellStyle name="Sortie 4 15 2" xfId="16580" xr:uid="{00000000-0005-0000-0000-0000C1800000}"/>
    <cellStyle name="Sortie 4 15 2 2" xfId="16581" xr:uid="{00000000-0005-0000-0000-0000C2800000}"/>
    <cellStyle name="Sortie 4 15 2 2 2" xfId="36892" xr:uid="{00000000-0005-0000-0000-0000C3800000}"/>
    <cellStyle name="Sortie 4 15 2 3" xfId="16582" xr:uid="{00000000-0005-0000-0000-0000C4800000}"/>
    <cellStyle name="Sortie 4 15 2 3 2" xfId="36893" xr:uid="{00000000-0005-0000-0000-0000C5800000}"/>
    <cellStyle name="Sortie 4 15 2 4" xfId="16583" xr:uid="{00000000-0005-0000-0000-0000C6800000}"/>
    <cellStyle name="Sortie 4 15 2 4 2" xfId="36894" xr:uid="{00000000-0005-0000-0000-0000C7800000}"/>
    <cellStyle name="Sortie 4 15 2 5" xfId="16584" xr:uid="{00000000-0005-0000-0000-0000C8800000}"/>
    <cellStyle name="Sortie 4 15 2 5 2" xfId="36895" xr:uid="{00000000-0005-0000-0000-0000C9800000}"/>
    <cellStyle name="Sortie 4 15 2 6" xfId="16585" xr:uid="{00000000-0005-0000-0000-0000CA800000}"/>
    <cellStyle name="Sortie 4 15 2 6 2" xfId="36896" xr:uid="{00000000-0005-0000-0000-0000CB800000}"/>
    <cellStyle name="Sortie 4 15 2 7" xfId="36891" xr:uid="{00000000-0005-0000-0000-0000CC800000}"/>
    <cellStyle name="Sortie 4 15 3" xfId="16586" xr:uid="{00000000-0005-0000-0000-0000CD800000}"/>
    <cellStyle name="Sortie 4 15 3 2" xfId="16587" xr:uid="{00000000-0005-0000-0000-0000CE800000}"/>
    <cellStyle name="Sortie 4 15 3 2 2" xfId="36898" xr:uid="{00000000-0005-0000-0000-0000CF800000}"/>
    <cellStyle name="Sortie 4 15 3 3" xfId="16588" xr:uid="{00000000-0005-0000-0000-0000D0800000}"/>
    <cellStyle name="Sortie 4 15 3 3 2" xfId="36899" xr:uid="{00000000-0005-0000-0000-0000D1800000}"/>
    <cellStyle name="Sortie 4 15 3 4" xfId="16589" xr:uid="{00000000-0005-0000-0000-0000D2800000}"/>
    <cellStyle name="Sortie 4 15 3 4 2" xfId="36900" xr:uid="{00000000-0005-0000-0000-0000D3800000}"/>
    <cellStyle name="Sortie 4 15 3 5" xfId="16590" xr:uid="{00000000-0005-0000-0000-0000D4800000}"/>
    <cellStyle name="Sortie 4 15 3 5 2" xfId="36901" xr:uid="{00000000-0005-0000-0000-0000D5800000}"/>
    <cellStyle name="Sortie 4 15 3 6" xfId="36897" xr:uid="{00000000-0005-0000-0000-0000D6800000}"/>
    <cellStyle name="Sortie 4 15 4" xfId="16591" xr:uid="{00000000-0005-0000-0000-0000D7800000}"/>
    <cellStyle name="Sortie 4 15 4 2" xfId="36902" xr:uid="{00000000-0005-0000-0000-0000D8800000}"/>
    <cellStyle name="Sortie 4 15 5" xfId="16592" xr:uid="{00000000-0005-0000-0000-0000D9800000}"/>
    <cellStyle name="Sortie 4 15 5 2" xfId="36903" xr:uid="{00000000-0005-0000-0000-0000DA800000}"/>
    <cellStyle name="Sortie 4 15 6" xfId="16593" xr:uid="{00000000-0005-0000-0000-0000DB800000}"/>
    <cellStyle name="Sortie 4 15 6 2" xfId="36904" xr:uid="{00000000-0005-0000-0000-0000DC800000}"/>
    <cellStyle name="Sortie 4 15 7" xfId="16594" xr:uid="{00000000-0005-0000-0000-0000DD800000}"/>
    <cellStyle name="Sortie 4 15 7 2" xfId="36905" xr:uid="{00000000-0005-0000-0000-0000DE800000}"/>
    <cellStyle name="Sortie 4 15 8" xfId="16595" xr:uid="{00000000-0005-0000-0000-0000DF800000}"/>
    <cellStyle name="Sortie 4 15 8 2" xfId="36906" xr:uid="{00000000-0005-0000-0000-0000E0800000}"/>
    <cellStyle name="Sortie 4 15 9" xfId="16596" xr:uid="{00000000-0005-0000-0000-0000E1800000}"/>
    <cellStyle name="Sortie 4 15 9 2" xfId="36907" xr:uid="{00000000-0005-0000-0000-0000E2800000}"/>
    <cellStyle name="Sortie 4 16" xfId="16597" xr:uid="{00000000-0005-0000-0000-0000E3800000}"/>
    <cellStyle name="Sortie 4 16 10" xfId="16598" xr:uid="{00000000-0005-0000-0000-0000E4800000}"/>
    <cellStyle name="Sortie 4 16 10 2" xfId="36909" xr:uid="{00000000-0005-0000-0000-0000E5800000}"/>
    <cellStyle name="Sortie 4 16 11" xfId="36908" xr:uid="{00000000-0005-0000-0000-0000E6800000}"/>
    <cellStyle name="Sortie 4 16 2" xfId="16599" xr:uid="{00000000-0005-0000-0000-0000E7800000}"/>
    <cellStyle name="Sortie 4 16 2 2" xfId="16600" xr:uid="{00000000-0005-0000-0000-0000E8800000}"/>
    <cellStyle name="Sortie 4 16 2 2 2" xfId="36911" xr:uid="{00000000-0005-0000-0000-0000E9800000}"/>
    <cellStyle name="Sortie 4 16 2 3" xfId="16601" xr:uid="{00000000-0005-0000-0000-0000EA800000}"/>
    <cellStyle name="Sortie 4 16 2 3 2" xfId="36912" xr:uid="{00000000-0005-0000-0000-0000EB800000}"/>
    <cellStyle name="Sortie 4 16 2 4" xfId="16602" xr:uid="{00000000-0005-0000-0000-0000EC800000}"/>
    <cellStyle name="Sortie 4 16 2 4 2" xfId="36913" xr:uid="{00000000-0005-0000-0000-0000ED800000}"/>
    <cellStyle name="Sortie 4 16 2 5" xfId="16603" xr:uid="{00000000-0005-0000-0000-0000EE800000}"/>
    <cellStyle name="Sortie 4 16 2 5 2" xfId="36914" xr:uid="{00000000-0005-0000-0000-0000EF800000}"/>
    <cellStyle name="Sortie 4 16 2 6" xfId="16604" xr:uid="{00000000-0005-0000-0000-0000F0800000}"/>
    <cellStyle name="Sortie 4 16 2 6 2" xfId="36915" xr:uid="{00000000-0005-0000-0000-0000F1800000}"/>
    <cellStyle name="Sortie 4 16 2 7" xfId="36910" xr:uid="{00000000-0005-0000-0000-0000F2800000}"/>
    <cellStyle name="Sortie 4 16 3" xfId="16605" xr:uid="{00000000-0005-0000-0000-0000F3800000}"/>
    <cellStyle name="Sortie 4 16 3 2" xfId="16606" xr:uid="{00000000-0005-0000-0000-0000F4800000}"/>
    <cellStyle name="Sortie 4 16 3 2 2" xfId="36917" xr:uid="{00000000-0005-0000-0000-0000F5800000}"/>
    <cellStyle name="Sortie 4 16 3 3" xfId="16607" xr:uid="{00000000-0005-0000-0000-0000F6800000}"/>
    <cellStyle name="Sortie 4 16 3 3 2" xfId="36918" xr:uid="{00000000-0005-0000-0000-0000F7800000}"/>
    <cellStyle name="Sortie 4 16 3 4" xfId="16608" xr:uid="{00000000-0005-0000-0000-0000F8800000}"/>
    <cellStyle name="Sortie 4 16 3 4 2" xfId="36919" xr:uid="{00000000-0005-0000-0000-0000F9800000}"/>
    <cellStyle name="Sortie 4 16 3 5" xfId="16609" xr:uid="{00000000-0005-0000-0000-0000FA800000}"/>
    <cellStyle name="Sortie 4 16 3 5 2" xfId="36920" xr:uid="{00000000-0005-0000-0000-0000FB800000}"/>
    <cellStyle name="Sortie 4 16 3 6" xfId="36916" xr:uid="{00000000-0005-0000-0000-0000FC800000}"/>
    <cellStyle name="Sortie 4 16 4" xfId="16610" xr:uid="{00000000-0005-0000-0000-0000FD800000}"/>
    <cellStyle name="Sortie 4 16 4 2" xfId="36921" xr:uid="{00000000-0005-0000-0000-0000FE800000}"/>
    <cellStyle name="Sortie 4 16 5" xfId="16611" xr:uid="{00000000-0005-0000-0000-0000FF800000}"/>
    <cellStyle name="Sortie 4 16 5 2" xfId="36922" xr:uid="{00000000-0005-0000-0000-000000810000}"/>
    <cellStyle name="Sortie 4 16 6" xfId="16612" xr:uid="{00000000-0005-0000-0000-000001810000}"/>
    <cellStyle name="Sortie 4 16 6 2" xfId="36923" xr:uid="{00000000-0005-0000-0000-000002810000}"/>
    <cellStyle name="Sortie 4 16 7" xfId="16613" xr:uid="{00000000-0005-0000-0000-000003810000}"/>
    <cellStyle name="Sortie 4 16 7 2" xfId="36924" xr:uid="{00000000-0005-0000-0000-000004810000}"/>
    <cellStyle name="Sortie 4 16 8" xfId="16614" xr:uid="{00000000-0005-0000-0000-000005810000}"/>
    <cellStyle name="Sortie 4 16 8 2" xfId="36925" xr:uid="{00000000-0005-0000-0000-000006810000}"/>
    <cellStyle name="Sortie 4 16 9" xfId="16615" xr:uid="{00000000-0005-0000-0000-000007810000}"/>
    <cellStyle name="Sortie 4 16 9 2" xfId="36926" xr:uid="{00000000-0005-0000-0000-000008810000}"/>
    <cellStyle name="Sortie 4 17" xfId="16616" xr:uid="{00000000-0005-0000-0000-000009810000}"/>
    <cellStyle name="Sortie 4 17 2" xfId="16617" xr:uid="{00000000-0005-0000-0000-00000A810000}"/>
    <cellStyle name="Sortie 4 17 2 2" xfId="36928" xr:uid="{00000000-0005-0000-0000-00000B810000}"/>
    <cellStyle name="Sortie 4 17 3" xfId="16618" xr:uid="{00000000-0005-0000-0000-00000C810000}"/>
    <cellStyle name="Sortie 4 17 3 2" xfId="36929" xr:uid="{00000000-0005-0000-0000-00000D810000}"/>
    <cellStyle name="Sortie 4 17 4" xfId="16619" xr:uid="{00000000-0005-0000-0000-00000E810000}"/>
    <cellStyle name="Sortie 4 17 4 2" xfId="36930" xr:uid="{00000000-0005-0000-0000-00000F810000}"/>
    <cellStyle name="Sortie 4 17 5" xfId="16620" xr:uid="{00000000-0005-0000-0000-000010810000}"/>
    <cellStyle name="Sortie 4 17 5 2" xfId="36931" xr:uid="{00000000-0005-0000-0000-000011810000}"/>
    <cellStyle name="Sortie 4 17 6" xfId="16621" xr:uid="{00000000-0005-0000-0000-000012810000}"/>
    <cellStyle name="Sortie 4 17 6 2" xfId="36932" xr:uid="{00000000-0005-0000-0000-000013810000}"/>
    <cellStyle name="Sortie 4 17 7" xfId="16622" xr:uid="{00000000-0005-0000-0000-000014810000}"/>
    <cellStyle name="Sortie 4 17 7 2" xfId="36933" xr:uid="{00000000-0005-0000-0000-000015810000}"/>
    <cellStyle name="Sortie 4 17 8" xfId="36927" xr:uid="{00000000-0005-0000-0000-000016810000}"/>
    <cellStyle name="Sortie 4 18" xfId="16623" xr:uid="{00000000-0005-0000-0000-000017810000}"/>
    <cellStyle name="Sortie 4 18 2" xfId="16624" xr:uid="{00000000-0005-0000-0000-000018810000}"/>
    <cellStyle name="Sortie 4 18 2 2" xfId="36935" xr:uid="{00000000-0005-0000-0000-000019810000}"/>
    <cellStyle name="Sortie 4 18 3" xfId="16625" xr:uid="{00000000-0005-0000-0000-00001A810000}"/>
    <cellStyle name="Sortie 4 18 3 2" xfId="36936" xr:uid="{00000000-0005-0000-0000-00001B810000}"/>
    <cellStyle name="Sortie 4 18 4" xfId="16626" xr:uid="{00000000-0005-0000-0000-00001C810000}"/>
    <cellStyle name="Sortie 4 18 4 2" xfId="36937" xr:uid="{00000000-0005-0000-0000-00001D810000}"/>
    <cellStyle name="Sortie 4 18 5" xfId="16627" xr:uid="{00000000-0005-0000-0000-00001E810000}"/>
    <cellStyle name="Sortie 4 18 5 2" xfId="36938" xr:uid="{00000000-0005-0000-0000-00001F810000}"/>
    <cellStyle name="Sortie 4 18 6" xfId="36934" xr:uid="{00000000-0005-0000-0000-000020810000}"/>
    <cellStyle name="Sortie 4 19" xfId="16628" xr:uid="{00000000-0005-0000-0000-000021810000}"/>
    <cellStyle name="Sortie 4 19 2" xfId="36939" xr:uid="{00000000-0005-0000-0000-000022810000}"/>
    <cellStyle name="Sortie 4 2" xfId="16629" xr:uid="{00000000-0005-0000-0000-000023810000}"/>
    <cellStyle name="Sortie 4 2 10" xfId="16630" xr:uid="{00000000-0005-0000-0000-000024810000}"/>
    <cellStyle name="Sortie 4 2 10 10" xfId="16631" xr:uid="{00000000-0005-0000-0000-000025810000}"/>
    <cellStyle name="Sortie 4 2 10 10 2" xfId="36941" xr:uid="{00000000-0005-0000-0000-000026810000}"/>
    <cellStyle name="Sortie 4 2 10 11" xfId="36940" xr:uid="{00000000-0005-0000-0000-000027810000}"/>
    <cellStyle name="Sortie 4 2 10 2" xfId="16632" xr:uid="{00000000-0005-0000-0000-000028810000}"/>
    <cellStyle name="Sortie 4 2 10 2 2" xfId="16633" xr:uid="{00000000-0005-0000-0000-000029810000}"/>
    <cellStyle name="Sortie 4 2 10 2 2 2" xfId="36943" xr:uid="{00000000-0005-0000-0000-00002A810000}"/>
    <cellStyle name="Sortie 4 2 10 2 3" xfId="16634" xr:uid="{00000000-0005-0000-0000-00002B810000}"/>
    <cellStyle name="Sortie 4 2 10 2 3 2" xfId="36944" xr:uid="{00000000-0005-0000-0000-00002C810000}"/>
    <cellStyle name="Sortie 4 2 10 2 4" xfId="16635" xr:uid="{00000000-0005-0000-0000-00002D810000}"/>
    <cellStyle name="Sortie 4 2 10 2 4 2" xfId="36945" xr:uid="{00000000-0005-0000-0000-00002E810000}"/>
    <cellStyle name="Sortie 4 2 10 2 5" xfId="16636" xr:uid="{00000000-0005-0000-0000-00002F810000}"/>
    <cellStyle name="Sortie 4 2 10 2 5 2" xfId="36946" xr:uid="{00000000-0005-0000-0000-000030810000}"/>
    <cellStyle name="Sortie 4 2 10 2 6" xfId="16637" xr:uid="{00000000-0005-0000-0000-000031810000}"/>
    <cellStyle name="Sortie 4 2 10 2 6 2" xfId="36947" xr:uid="{00000000-0005-0000-0000-000032810000}"/>
    <cellStyle name="Sortie 4 2 10 2 7" xfId="36942" xr:uid="{00000000-0005-0000-0000-000033810000}"/>
    <cellStyle name="Sortie 4 2 10 3" xfId="16638" xr:uid="{00000000-0005-0000-0000-000034810000}"/>
    <cellStyle name="Sortie 4 2 10 3 2" xfId="16639" xr:uid="{00000000-0005-0000-0000-000035810000}"/>
    <cellStyle name="Sortie 4 2 10 3 2 2" xfId="36949" xr:uid="{00000000-0005-0000-0000-000036810000}"/>
    <cellStyle name="Sortie 4 2 10 3 3" xfId="16640" xr:uid="{00000000-0005-0000-0000-000037810000}"/>
    <cellStyle name="Sortie 4 2 10 3 3 2" xfId="36950" xr:uid="{00000000-0005-0000-0000-000038810000}"/>
    <cellStyle name="Sortie 4 2 10 3 4" xfId="16641" xr:uid="{00000000-0005-0000-0000-000039810000}"/>
    <cellStyle name="Sortie 4 2 10 3 4 2" xfId="36951" xr:uid="{00000000-0005-0000-0000-00003A810000}"/>
    <cellStyle name="Sortie 4 2 10 3 5" xfId="16642" xr:uid="{00000000-0005-0000-0000-00003B810000}"/>
    <cellStyle name="Sortie 4 2 10 3 5 2" xfId="36952" xr:uid="{00000000-0005-0000-0000-00003C810000}"/>
    <cellStyle name="Sortie 4 2 10 3 6" xfId="36948" xr:uid="{00000000-0005-0000-0000-00003D810000}"/>
    <cellStyle name="Sortie 4 2 10 4" xfId="16643" xr:uid="{00000000-0005-0000-0000-00003E810000}"/>
    <cellStyle name="Sortie 4 2 10 4 2" xfId="36953" xr:uid="{00000000-0005-0000-0000-00003F810000}"/>
    <cellStyle name="Sortie 4 2 10 5" xfId="16644" xr:uid="{00000000-0005-0000-0000-000040810000}"/>
    <cellStyle name="Sortie 4 2 10 5 2" xfId="36954" xr:uid="{00000000-0005-0000-0000-000041810000}"/>
    <cellStyle name="Sortie 4 2 10 6" xfId="16645" xr:uid="{00000000-0005-0000-0000-000042810000}"/>
    <cellStyle name="Sortie 4 2 10 6 2" xfId="36955" xr:uid="{00000000-0005-0000-0000-000043810000}"/>
    <cellStyle name="Sortie 4 2 10 7" xfId="16646" xr:uid="{00000000-0005-0000-0000-000044810000}"/>
    <cellStyle name="Sortie 4 2 10 7 2" xfId="36956" xr:uid="{00000000-0005-0000-0000-000045810000}"/>
    <cellStyle name="Sortie 4 2 10 8" xfId="16647" xr:uid="{00000000-0005-0000-0000-000046810000}"/>
    <cellStyle name="Sortie 4 2 10 8 2" xfId="36957" xr:uid="{00000000-0005-0000-0000-000047810000}"/>
    <cellStyle name="Sortie 4 2 10 9" xfId="16648" xr:uid="{00000000-0005-0000-0000-000048810000}"/>
    <cellStyle name="Sortie 4 2 10 9 2" xfId="36958" xr:uid="{00000000-0005-0000-0000-000049810000}"/>
    <cellStyle name="Sortie 4 2 11" xfId="16649" xr:uid="{00000000-0005-0000-0000-00004A810000}"/>
    <cellStyle name="Sortie 4 2 11 10" xfId="16650" xr:uid="{00000000-0005-0000-0000-00004B810000}"/>
    <cellStyle name="Sortie 4 2 11 10 2" xfId="36960" xr:uid="{00000000-0005-0000-0000-00004C810000}"/>
    <cellStyle name="Sortie 4 2 11 11" xfId="36959" xr:uid="{00000000-0005-0000-0000-00004D810000}"/>
    <cellStyle name="Sortie 4 2 11 2" xfId="16651" xr:uid="{00000000-0005-0000-0000-00004E810000}"/>
    <cellStyle name="Sortie 4 2 11 2 2" xfId="16652" xr:uid="{00000000-0005-0000-0000-00004F810000}"/>
    <cellStyle name="Sortie 4 2 11 2 2 2" xfId="36962" xr:uid="{00000000-0005-0000-0000-000050810000}"/>
    <cellStyle name="Sortie 4 2 11 2 3" xfId="16653" xr:uid="{00000000-0005-0000-0000-000051810000}"/>
    <cellStyle name="Sortie 4 2 11 2 3 2" xfId="36963" xr:uid="{00000000-0005-0000-0000-000052810000}"/>
    <cellStyle name="Sortie 4 2 11 2 4" xfId="16654" xr:uid="{00000000-0005-0000-0000-000053810000}"/>
    <cellStyle name="Sortie 4 2 11 2 4 2" xfId="36964" xr:uid="{00000000-0005-0000-0000-000054810000}"/>
    <cellStyle name="Sortie 4 2 11 2 5" xfId="16655" xr:uid="{00000000-0005-0000-0000-000055810000}"/>
    <cellStyle name="Sortie 4 2 11 2 5 2" xfId="36965" xr:uid="{00000000-0005-0000-0000-000056810000}"/>
    <cellStyle name="Sortie 4 2 11 2 6" xfId="16656" xr:uid="{00000000-0005-0000-0000-000057810000}"/>
    <cellStyle name="Sortie 4 2 11 2 6 2" xfId="36966" xr:uid="{00000000-0005-0000-0000-000058810000}"/>
    <cellStyle name="Sortie 4 2 11 2 7" xfId="36961" xr:uid="{00000000-0005-0000-0000-000059810000}"/>
    <cellStyle name="Sortie 4 2 11 3" xfId="16657" xr:uid="{00000000-0005-0000-0000-00005A810000}"/>
    <cellStyle name="Sortie 4 2 11 3 2" xfId="16658" xr:uid="{00000000-0005-0000-0000-00005B810000}"/>
    <cellStyle name="Sortie 4 2 11 3 2 2" xfId="36968" xr:uid="{00000000-0005-0000-0000-00005C810000}"/>
    <cellStyle name="Sortie 4 2 11 3 3" xfId="16659" xr:uid="{00000000-0005-0000-0000-00005D810000}"/>
    <cellStyle name="Sortie 4 2 11 3 3 2" xfId="36969" xr:uid="{00000000-0005-0000-0000-00005E810000}"/>
    <cellStyle name="Sortie 4 2 11 3 4" xfId="16660" xr:uid="{00000000-0005-0000-0000-00005F810000}"/>
    <cellStyle name="Sortie 4 2 11 3 4 2" xfId="36970" xr:uid="{00000000-0005-0000-0000-000060810000}"/>
    <cellStyle name="Sortie 4 2 11 3 5" xfId="16661" xr:uid="{00000000-0005-0000-0000-000061810000}"/>
    <cellStyle name="Sortie 4 2 11 3 5 2" xfId="36971" xr:uid="{00000000-0005-0000-0000-000062810000}"/>
    <cellStyle name="Sortie 4 2 11 3 6" xfId="36967" xr:uid="{00000000-0005-0000-0000-000063810000}"/>
    <cellStyle name="Sortie 4 2 11 4" xfId="16662" xr:uid="{00000000-0005-0000-0000-000064810000}"/>
    <cellStyle name="Sortie 4 2 11 4 2" xfId="36972" xr:uid="{00000000-0005-0000-0000-000065810000}"/>
    <cellStyle name="Sortie 4 2 11 5" xfId="16663" xr:uid="{00000000-0005-0000-0000-000066810000}"/>
    <cellStyle name="Sortie 4 2 11 5 2" xfId="36973" xr:uid="{00000000-0005-0000-0000-000067810000}"/>
    <cellStyle name="Sortie 4 2 11 6" xfId="16664" xr:uid="{00000000-0005-0000-0000-000068810000}"/>
    <cellStyle name="Sortie 4 2 11 6 2" xfId="36974" xr:uid="{00000000-0005-0000-0000-000069810000}"/>
    <cellStyle name="Sortie 4 2 11 7" xfId="16665" xr:uid="{00000000-0005-0000-0000-00006A810000}"/>
    <cellStyle name="Sortie 4 2 11 7 2" xfId="36975" xr:uid="{00000000-0005-0000-0000-00006B810000}"/>
    <cellStyle name="Sortie 4 2 11 8" xfId="16666" xr:uid="{00000000-0005-0000-0000-00006C810000}"/>
    <cellStyle name="Sortie 4 2 11 8 2" xfId="36976" xr:uid="{00000000-0005-0000-0000-00006D810000}"/>
    <cellStyle name="Sortie 4 2 11 9" xfId="16667" xr:uid="{00000000-0005-0000-0000-00006E810000}"/>
    <cellStyle name="Sortie 4 2 11 9 2" xfId="36977" xr:uid="{00000000-0005-0000-0000-00006F810000}"/>
    <cellStyle name="Sortie 4 2 12" xfId="16668" xr:uid="{00000000-0005-0000-0000-000070810000}"/>
    <cellStyle name="Sortie 4 2 12 10" xfId="16669" xr:uid="{00000000-0005-0000-0000-000071810000}"/>
    <cellStyle name="Sortie 4 2 12 10 2" xfId="36979" xr:uid="{00000000-0005-0000-0000-000072810000}"/>
    <cellStyle name="Sortie 4 2 12 11" xfId="36978" xr:uid="{00000000-0005-0000-0000-000073810000}"/>
    <cellStyle name="Sortie 4 2 12 2" xfId="16670" xr:uid="{00000000-0005-0000-0000-000074810000}"/>
    <cellStyle name="Sortie 4 2 12 2 2" xfId="16671" xr:uid="{00000000-0005-0000-0000-000075810000}"/>
    <cellStyle name="Sortie 4 2 12 2 2 2" xfId="36981" xr:uid="{00000000-0005-0000-0000-000076810000}"/>
    <cellStyle name="Sortie 4 2 12 2 3" xfId="16672" xr:uid="{00000000-0005-0000-0000-000077810000}"/>
    <cellStyle name="Sortie 4 2 12 2 3 2" xfId="36982" xr:uid="{00000000-0005-0000-0000-000078810000}"/>
    <cellStyle name="Sortie 4 2 12 2 4" xfId="16673" xr:uid="{00000000-0005-0000-0000-000079810000}"/>
    <cellStyle name="Sortie 4 2 12 2 4 2" xfId="36983" xr:uid="{00000000-0005-0000-0000-00007A810000}"/>
    <cellStyle name="Sortie 4 2 12 2 5" xfId="16674" xr:uid="{00000000-0005-0000-0000-00007B810000}"/>
    <cellStyle name="Sortie 4 2 12 2 5 2" xfId="36984" xr:uid="{00000000-0005-0000-0000-00007C810000}"/>
    <cellStyle name="Sortie 4 2 12 2 6" xfId="16675" xr:uid="{00000000-0005-0000-0000-00007D810000}"/>
    <cellStyle name="Sortie 4 2 12 2 6 2" xfId="36985" xr:uid="{00000000-0005-0000-0000-00007E810000}"/>
    <cellStyle name="Sortie 4 2 12 2 7" xfId="36980" xr:uid="{00000000-0005-0000-0000-00007F810000}"/>
    <cellStyle name="Sortie 4 2 12 3" xfId="16676" xr:uid="{00000000-0005-0000-0000-000080810000}"/>
    <cellStyle name="Sortie 4 2 12 3 2" xfId="16677" xr:uid="{00000000-0005-0000-0000-000081810000}"/>
    <cellStyle name="Sortie 4 2 12 3 2 2" xfId="36987" xr:uid="{00000000-0005-0000-0000-000082810000}"/>
    <cellStyle name="Sortie 4 2 12 3 3" xfId="16678" xr:uid="{00000000-0005-0000-0000-000083810000}"/>
    <cellStyle name="Sortie 4 2 12 3 3 2" xfId="36988" xr:uid="{00000000-0005-0000-0000-000084810000}"/>
    <cellStyle name="Sortie 4 2 12 3 4" xfId="16679" xr:uid="{00000000-0005-0000-0000-000085810000}"/>
    <cellStyle name="Sortie 4 2 12 3 4 2" xfId="36989" xr:uid="{00000000-0005-0000-0000-000086810000}"/>
    <cellStyle name="Sortie 4 2 12 3 5" xfId="16680" xr:uid="{00000000-0005-0000-0000-000087810000}"/>
    <cellStyle name="Sortie 4 2 12 3 5 2" xfId="36990" xr:uid="{00000000-0005-0000-0000-000088810000}"/>
    <cellStyle name="Sortie 4 2 12 3 6" xfId="36986" xr:uid="{00000000-0005-0000-0000-000089810000}"/>
    <cellStyle name="Sortie 4 2 12 4" xfId="16681" xr:uid="{00000000-0005-0000-0000-00008A810000}"/>
    <cellStyle name="Sortie 4 2 12 4 2" xfId="36991" xr:uid="{00000000-0005-0000-0000-00008B810000}"/>
    <cellStyle name="Sortie 4 2 12 5" xfId="16682" xr:uid="{00000000-0005-0000-0000-00008C810000}"/>
    <cellStyle name="Sortie 4 2 12 5 2" xfId="36992" xr:uid="{00000000-0005-0000-0000-00008D810000}"/>
    <cellStyle name="Sortie 4 2 12 6" xfId="16683" xr:uid="{00000000-0005-0000-0000-00008E810000}"/>
    <cellStyle name="Sortie 4 2 12 6 2" xfId="36993" xr:uid="{00000000-0005-0000-0000-00008F810000}"/>
    <cellStyle name="Sortie 4 2 12 7" xfId="16684" xr:uid="{00000000-0005-0000-0000-000090810000}"/>
    <cellStyle name="Sortie 4 2 12 7 2" xfId="36994" xr:uid="{00000000-0005-0000-0000-000091810000}"/>
    <cellStyle name="Sortie 4 2 12 8" xfId="16685" xr:uid="{00000000-0005-0000-0000-000092810000}"/>
    <cellStyle name="Sortie 4 2 12 8 2" xfId="36995" xr:uid="{00000000-0005-0000-0000-000093810000}"/>
    <cellStyle name="Sortie 4 2 12 9" xfId="16686" xr:uid="{00000000-0005-0000-0000-000094810000}"/>
    <cellStyle name="Sortie 4 2 12 9 2" xfId="36996" xr:uid="{00000000-0005-0000-0000-000095810000}"/>
    <cellStyle name="Sortie 4 2 13" xfId="16687" xr:uid="{00000000-0005-0000-0000-000096810000}"/>
    <cellStyle name="Sortie 4 2 13 10" xfId="16688" xr:uid="{00000000-0005-0000-0000-000097810000}"/>
    <cellStyle name="Sortie 4 2 13 10 2" xfId="36998" xr:uid="{00000000-0005-0000-0000-000098810000}"/>
    <cellStyle name="Sortie 4 2 13 11" xfId="36997" xr:uid="{00000000-0005-0000-0000-000099810000}"/>
    <cellStyle name="Sortie 4 2 13 2" xfId="16689" xr:uid="{00000000-0005-0000-0000-00009A810000}"/>
    <cellStyle name="Sortie 4 2 13 2 2" xfId="16690" xr:uid="{00000000-0005-0000-0000-00009B810000}"/>
    <cellStyle name="Sortie 4 2 13 2 2 2" xfId="37000" xr:uid="{00000000-0005-0000-0000-00009C810000}"/>
    <cellStyle name="Sortie 4 2 13 2 3" xfId="16691" xr:uid="{00000000-0005-0000-0000-00009D810000}"/>
    <cellStyle name="Sortie 4 2 13 2 3 2" xfId="37001" xr:uid="{00000000-0005-0000-0000-00009E810000}"/>
    <cellStyle name="Sortie 4 2 13 2 4" xfId="16692" xr:uid="{00000000-0005-0000-0000-00009F810000}"/>
    <cellStyle name="Sortie 4 2 13 2 4 2" xfId="37002" xr:uid="{00000000-0005-0000-0000-0000A0810000}"/>
    <cellStyle name="Sortie 4 2 13 2 5" xfId="16693" xr:uid="{00000000-0005-0000-0000-0000A1810000}"/>
    <cellStyle name="Sortie 4 2 13 2 5 2" xfId="37003" xr:uid="{00000000-0005-0000-0000-0000A2810000}"/>
    <cellStyle name="Sortie 4 2 13 2 6" xfId="16694" xr:uid="{00000000-0005-0000-0000-0000A3810000}"/>
    <cellStyle name="Sortie 4 2 13 2 6 2" xfId="37004" xr:uid="{00000000-0005-0000-0000-0000A4810000}"/>
    <cellStyle name="Sortie 4 2 13 2 7" xfId="36999" xr:uid="{00000000-0005-0000-0000-0000A5810000}"/>
    <cellStyle name="Sortie 4 2 13 3" xfId="16695" xr:uid="{00000000-0005-0000-0000-0000A6810000}"/>
    <cellStyle name="Sortie 4 2 13 3 2" xfId="16696" xr:uid="{00000000-0005-0000-0000-0000A7810000}"/>
    <cellStyle name="Sortie 4 2 13 3 2 2" xfId="37006" xr:uid="{00000000-0005-0000-0000-0000A8810000}"/>
    <cellStyle name="Sortie 4 2 13 3 3" xfId="16697" xr:uid="{00000000-0005-0000-0000-0000A9810000}"/>
    <cellStyle name="Sortie 4 2 13 3 3 2" xfId="37007" xr:uid="{00000000-0005-0000-0000-0000AA810000}"/>
    <cellStyle name="Sortie 4 2 13 3 4" xfId="16698" xr:uid="{00000000-0005-0000-0000-0000AB810000}"/>
    <cellStyle name="Sortie 4 2 13 3 4 2" xfId="37008" xr:uid="{00000000-0005-0000-0000-0000AC810000}"/>
    <cellStyle name="Sortie 4 2 13 3 5" xfId="16699" xr:uid="{00000000-0005-0000-0000-0000AD810000}"/>
    <cellStyle name="Sortie 4 2 13 3 5 2" xfId="37009" xr:uid="{00000000-0005-0000-0000-0000AE810000}"/>
    <cellStyle name="Sortie 4 2 13 3 6" xfId="37005" xr:uid="{00000000-0005-0000-0000-0000AF810000}"/>
    <cellStyle name="Sortie 4 2 13 4" xfId="16700" xr:uid="{00000000-0005-0000-0000-0000B0810000}"/>
    <cellStyle name="Sortie 4 2 13 4 2" xfId="37010" xr:uid="{00000000-0005-0000-0000-0000B1810000}"/>
    <cellStyle name="Sortie 4 2 13 5" xfId="16701" xr:uid="{00000000-0005-0000-0000-0000B2810000}"/>
    <cellStyle name="Sortie 4 2 13 5 2" xfId="37011" xr:uid="{00000000-0005-0000-0000-0000B3810000}"/>
    <cellStyle name="Sortie 4 2 13 6" xfId="16702" xr:uid="{00000000-0005-0000-0000-0000B4810000}"/>
    <cellStyle name="Sortie 4 2 13 6 2" xfId="37012" xr:uid="{00000000-0005-0000-0000-0000B5810000}"/>
    <cellStyle name="Sortie 4 2 13 7" xfId="16703" xr:uid="{00000000-0005-0000-0000-0000B6810000}"/>
    <cellStyle name="Sortie 4 2 13 7 2" xfId="37013" xr:uid="{00000000-0005-0000-0000-0000B7810000}"/>
    <cellStyle name="Sortie 4 2 13 8" xfId="16704" xr:uid="{00000000-0005-0000-0000-0000B8810000}"/>
    <cellStyle name="Sortie 4 2 13 8 2" xfId="37014" xr:uid="{00000000-0005-0000-0000-0000B9810000}"/>
    <cellStyle name="Sortie 4 2 13 9" xfId="16705" xr:uid="{00000000-0005-0000-0000-0000BA810000}"/>
    <cellStyle name="Sortie 4 2 13 9 2" xfId="37015" xr:uid="{00000000-0005-0000-0000-0000BB810000}"/>
    <cellStyle name="Sortie 4 2 14" xfId="16706" xr:uid="{00000000-0005-0000-0000-0000BC810000}"/>
    <cellStyle name="Sortie 4 2 14 10" xfId="16707" xr:uid="{00000000-0005-0000-0000-0000BD810000}"/>
    <cellStyle name="Sortie 4 2 14 10 2" xfId="37017" xr:uid="{00000000-0005-0000-0000-0000BE810000}"/>
    <cellStyle name="Sortie 4 2 14 11" xfId="37016" xr:uid="{00000000-0005-0000-0000-0000BF810000}"/>
    <cellStyle name="Sortie 4 2 14 2" xfId="16708" xr:uid="{00000000-0005-0000-0000-0000C0810000}"/>
    <cellStyle name="Sortie 4 2 14 2 2" xfId="16709" xr:uid="{00000000-0005-0000-0000-0000C1810000}"/>
    <cellStyle name="Sortie 4 2 14 2 2 2" xfId="37019" xr:uid="{00000000-0005-0000-0000-0000C2810000}"/>
    <cellStyle name="Sortie 4 2 14 2 3" xfId="16710" xr:uid="{00000000-0005-0000-0000-0000C3810000}"/>
    <cellStyle name="Sortie 4 2 14 2 3 2" xfId="37020" xr:uid="{00000000-0005-0000-0000-0000C4810000}"/>
    <cellStyle name="Sortie 4 2 14 2 4" xfId="16711" xr:uid="{00000000-0005-0000-0000-0000C5810000}"/>
    <cellStyle name="Sortie 4 2 14 2 4 2" xfId="37021" xr:uid="{00000000-0005-0000-0000-0000C6810000}"/>
    <cellStyle name="Sortie 4 2 14 2 5" xfId="16712" xr:uid="{00000000-0005-0000-0000-0000C7810000}"/>
    <cellStyle name="Sortie 4 2 14 2 5 2" xfId="37022" xr:uid="{00000000-0005-0000-0000-0000C8810000}"/>
    <cellStyle name="Sortie 4 2 14 2 6" xfId="16713" xr:uid="{00000000-0005-0000-0000-0000C9810000}"/>
    <cellStyle name="Sortie 4 2 14 2 6 2" xfId="37023" xr:uid="{00000000-0005-0000-0000-0000CA810000}"/>
    <cellStyle name="Sortie 4 2 14 2 7" xfId="37018" xr:uid="{00000000-0005-0000-0000-0000CB810000}"/>
    <cellStyle name="Sortie 4 2 14 3" xfId="16714" xr:uid="{00000000-0005-0000-0000-0000CC810000}"/>
    <cellStyle name="Sortie 4 2 14 3 2" xfId="16715" xr:uid="{00000000-0005-0000-0000-0000CD810000}"/>
    <cellStyle name="Sortie 4 2 14 3 2 2" xfId="37025" xr:uid="{00000000-0005-0000-0000-0000CE810000}"/>
    <cellStyle name="Sortie 4 2 14 3 3" xfId="16716" xr:uid="{00000000-0005-0000-0000-0000CF810000}"/>
    <cellStyle name="Sortie 4 2 14 3 3 2" xfId="37026" xr:uid="{00000000-0005-0000-0000-0000D0810000}"/>
    <cellStyle name="Sortie 4 2 14 3 4" xfId="16717" xr:uid="{00000000-0005-0000-0000-0000D1810000}"/>
    <cellStyle name="Sortie 4 2 14 3 4 2" xfId="37027" xr:uid="{00000000-0005-0000-0000-0000D2810000}"/>
    <cellStyle name="Sortie 4 2 14 3 5" xfId="16718" xr:uid="{00000000-0005-0000-0000-0000D3810000}"/>
    <cellStyle name="Sortie 4 2 14 3 5 2" xfId="37028" xr:uid="{00000000-0005-0000-0000-0000D4810000}"/>
    <cellStyle name="Sortie 4 2 14 3 6" xfId="37024" xr:uid="{00000000-0005-0000-0000-0000D5810000}"/>
    <cellStyle name="Sortie 4 2 14 4" xfId="16719" xr:uid="{00000000-0005-0000-0000-0000D6810000}"/>
    <cellStyle name="Sortie 4 2 14 4 2" xfId="37029" xr:uid="{00000000-0005-0000-0000-0000D7810000}"/>
    <cellStyle name="Sortie 4 2 14 5" xfId="16720" xr:uid="{00000000-0005-0000-0000-0000D8810000}"/>
    <cellStyle name="Sortie 4 2 14 5 2" xfId="37030" xr:uid="{00000000-0005-0000-0000-0000D9810000}"/>
    <cellStyle name="Sortie 4 2 14 6" xfId="16721" xr:uid="{00000000-0005-0000-0000-0000DA810000}"/>
    <cellStyle name="Sortie 4 2 14 6 2" xfId="37031" xr:uid="{00000000-0005-0000-0000-0000DB810000}"/>
    <cellStyle name="Sortie 4 2 14 7" xfId="16722" xr:uid="{00000000-0005-0000-0000-0000DC810000}"/>
    <cellStyle name="Sortie 4 2 14 7 2" xfId="37032" xr:uid="{00000000-0005-0000-0000-0000DD810000}"/>
    <cellStyle name="Sortie 4 2 14 8" xfId="16723" xr:uid="{00000000-0005-0000-0000-0000DE810000}"/>
    <cellStyle name="Sortie 4 2 14 8 2" xfId="37033" xr:uid="{00000000-0005-0000-0000-0000DF810000}"/>
    <cellStyle name="Sortie 4 2 14 9" xfId="16724" xr:uid="{00000000-0005-0000-0000-0000E0810000}"/>
    <cellStyle name="Sortie 4 2 14 9 2" xfId="37034" xr:uid="{00000000-0005-0000-0000-0000E1810000}"/>
    <cellStyle name="Sortie 4 2 15" xfId="16725" xr:uid="{00000000-0005-0000-0000-0000E2810000}"/>
    <cellStyle name="Sortie 4 2 15 10" xfId="16726" xr:uid="{00000000-0005-0000-0000-0000E3810000}"/>
    <cellStyle name="Sortie 4 2 15 10 2" xfId="37036" xr:uid="{00000000-0005-0000-0000-0000E4810000}"/>
    <cellStyle name="Sortie 4 2 15 11" xfId="37035" xr:uid="{00000000-0005-0000-0000-0000E5810000}"/>
    <cellStyle name="Sortie 4 2 15 2" xfId="16727" xr:uid="{00000000-0005-0000-0000-0000E6810000}"/>
    <cellStyle name="Sortie 4 2 15 2 2" xfId="16728" xr:uid="{00000000-0005-0000-0000-0000E7810000}"/>
    <cellStyle name="Sortie 4 2 15 2 2 2" xfId="37038" xr:uid="{00000000-0005-0000-0000-0000E8810000}"/>
    <cellStyle name="Sortie 4 2 15 2 3" xfId="16729" xr:uid="{00000000-0005-0000-0000-0000E9810000}"/>
    <cellStyle name="Sortie 4 2 15 2 3 2" xfId="37039" xr:uid="{00000000-0005-0000-0000-0000EA810000}"/>
    <cellStyle name="Sortie 4 2 15 2 4" xfId="16730" xr:uid="{00000000-0005-0000-0000-0000EB810000}"/>
    <cellStyle name="Sortie 4 2 15 2 4 2" xfId="37040" xr:uid="{00000000-0005-0000-0000-0000EC810000}"/>
    <cellStyle name="Sortie 4 2 15 2 5" xfId="16731" xr:uid="{00000000-0005-0000-0000-0000ED810000}"/>
    <cellStyle name="Sortie 4 2 15 2 5 2" xfId="37041" xr:uid="{00000000-0005-0000-0000-0000EE810000}"/>
    <cellStyle name="Sortie 4 2 15 2 6" xfId="16732" xr:uid="{00000000-0005-0000-0000-0000EF810000}"/>
    <cellStyle name="Sortie 4 2 15 2 6 2" xfId="37042" xr:uid="{00000000-0005-0000-0000-0000F0810000}"/>
    <cellStyle name="Sortie 4 2 15 2 7" xfId="37037" xr:uid="{00000000-0005-0000-0000-0000F1810000}"/>
    <cellStyle name="Sortie 4 2 15 3" xfId="16733" xr:uid="{00000000-0005-0000-0000-0000F2810000}"/>
    <cellStyle name="Sortie 4 2 15 3 2" xfId="16734" xr:uid="{00000000-0005-0000-0000-0000F3810000}"/>
    <cellStyle name="Sortie 4 2 15 3 2 2" xfId="37044" xr:uid="{00000000-0005-0000-0000-0000F4810000}"/>
    <cellStyle name="Sortie 4 2 15 3 3" xfId="16735" xr:uid="{00000000-0005-0000-0000-0000F5810000}"/>
    <cellStyle name="Sortie 4 2 15 3 3 2" xfId="37045" xr:uid="{00000000-0005-0000-0000-0000F6810000}"/>
    <cellStyle name="Sortie 4 2 15 3 4" xfId="16736" xr:uid="{00000000-0005-0000-0000-0000F7810000}"/>
    <cellStyle name="Sortie 4 2 15 3 4 2" xfId="37046" xr:uid="{00000000-0005-0000-0000-0000F8810000}"/>
    <cellStyle name="Sortie 4 2 15 3 5" xfId="16737" xr:uid="{00000000-0005-0000-0000-0000F9810000}"/>
    <cellStyle name="Sortie 4 2 15 3 5 2" xfId="37047" xr:uid="{00000000-0005-0000-0000-0000FA810000}"/>
    <cellStyle name="Sortie 4 2 15 3 6" xfId="37043" xr:uid="{00000000-0005-0000-0000-0000FB810000}"/>
    <cellStyle name="Sortie 4 2 15 4" xfId="16738" xr:uid="{00000000-0005-0000-0000-0000FC810000}"/>
    <cellStyle name="Sortie 4 2 15 4 2" xfId="37048" xr:uid="{00000000-0005-0000-0000-0000FD810000}"/>
    <cellStyle name="Sortie 4 2 15 5" xfId="16739" xr:uid="{00000000-0005-0000-0000-0000FE810000}"/>
    <cellStyle name="Sortie 4 2 15 5 2" xfId="37049" xr:uid="{00000000-0005-0000-0000-0000FF810000}"/>
    <cellStyle name="Sortie 4 2 15 6" xfId="16740" xr:uid="{00000000-0005-0000-0000-000000820000}"/>
    <cellStyle name="Sortie 4 2 15 6 2" xfId="37050" xr:uid="{00000000-0005-0000-0000-000001820000}"/>
    <cellStyle name="Sortie 4 2 15 7" xfId="16741" xr:uid="{00000000-0005-0000-0000-000002820000}"/>
    <cellStyle name="Sortie 4 2 15 7 2" xfId="37051" xr:uid="{00000000-0005-0000-0000-000003820000}"/>
    <cellStyle name="Sortie 4 2 15 8" xfId="16742" xr:uid="{00000000-0005-0000-0000-000004820000}"/>
    <cellStyle name="Sortie 4 2 15 8 2" xfId="37052" xr:uid="{00000000-0005-0000-0000-000005820000}"/>
    <cellStyle name="Sortie 4 2 15 9" xfId="16743" xr:uid="{00000000-0005-0000-0000-000006820000}"/>
    <cellStyle name="Sortie 4 2 15 9 2" xfId="37053" xr:uid="{00000000-0005-0000-0000-000007820000}"/>
    <cellStyle name="Sortie 4 2 16" xfId="16744" xr:uid="{00000000-0005-0000-0000-000008820000}"/>
    <cellStyle name="Sortie 4 2 16 2" xfId="16745" xr:uid="{00000000-0005-0000-0000-000009820000}"/>
    <cellStyle name="Sortie 4 2 16 2 2" xfId="37055" xr:uid="{00000000-0005-0000-0000-00000A820000}"/>
    <cellStyle name="Sortie 4 2 16 3" xfId="16746" xr:uid="{00000000-0005-0000-0000-00000B820000}"/>
    <cellStyle name="Sortie 4 2 16 3 2" xfId="37056" xr:uid="{00000000-0005-0000-0000-00000C820000}"/>
    <cellStyle name="Sortie 4 2 16 4" xfId="16747" xr:uid="{00000000-0005-0000-0000-00000D820000}"/>
    <cellStyle name="Sortie 4 2 16 4 2" xfId="37057" xr:uid="{00000000-0005-0000-0000-00000E820000}"/>
    <cellStyle name="Sortie 4 2 16 5" xfId="16748" xr:uid="{00000000-0005-0000-0000-00000F820000}"/>
    <cellStyle name="Sortie 4 2 16 5 2" xfId="37058" xr:uid="{00000000-0005-0000-0000-000010820000}"/>
    <cellStyle name="Sortie 4 2 16 6" xfId="16749" xr:uid="{00000000-0005-0000-0000-000011820000}"/>
    <cellStyle name="Sortie 4 2 16 6 2" xfId="37059" xr:uid="{00000000-0005-0000-0000-000012820000}"/>
    <cellStyle name="Sortie 4 2 16 7" xfId="37054" xr:uid="{00000000-0005-0000-0000-000013820000}"/>
    <cellStyle name="Sortie 4 2 17" xfId="16750" xr:uid="{00000000-0005-0000-0000-000014820000}"/>
    <cellStyle name="Sortie 4 2 17 2" xfId="16751" xr:uid="{00000000-0005-0000-0000-000015820000}"/>
    <cellStyle name="Sortie 4 2 17 2 2" xfId="37061" xr:uid="{00000000-0005-0000-0000-000016820000}"/>
    <cellStyle name="Sortie 4 2 17 3" xfId="16752" xr:uid="{00000000-0005-0000-0000-000017820000}"/>
    <cellStyle name="Sortie 4 2 17 3 2" xfId="37062" xr:uid="{00000000-0005-0000-0000-000018820000}"/>
    <cellStyle name="Sortie 4 2 17 4" xfId="16753" xr:uid="{00000000-0005-0000-0000-000019820000}"/>
    <cellStyle name="Sortie 4 2 17 4 2" xfId="37063" xr:uid="{00000000-0005-0000-0000-00001A820000}"/>
    <cellStyle name="Sortie 4 2 17 5" xfId="16754" xr:uid="{00000000-0005-0000-0000-00001B820000}"/>
    <cellStyle name="Sortie 4 2 17 5 2" xfId="37064" xr:uid="{00000000-0005-0000-0000-00001C820000}"/>
    <cellStyle name="Sortie 4 2 17 6" xfId="37060" xr:uid="{00000000-0005-0000-0000-00001D820000}"/>
    <cellStyle name="Sortie 4 2 18" xfId="16755" xr:uid="{00000000-0005-0000-0000-00001E820000}"/>
    <cellStyle name="Sortie 4 2 18 2" xfId="37065" xr:uid="{00000000-0005-0000-0000-00001F820000}"/>
    <cellStyle name="Sortie 4 2 19" xfId="16756" xr:uid="{00000000-0005-0000-0000-000020820000}"/>
    <cellStyle name="Sortie 4 2 19 2" xfId="37066" xr:uid="{00000000-0005-0000-0000-000021820000}"/>
    <cellStyle name="Sortie 4 2 2" xfId="16757" xr:uid="{00000000-0005-0000-0000-000022820000}"/>
    <cellStyle name="Sortie 4 2 2 10" xfId="16758" xr:uid="{00000000-0005-0000-0000-000023820000}"/>
    <cellStyle name="Sortie 4 2 2 10 2" xfId="37068" xr:uid="{00000000-0005-0000-0000-000024820000}"/>
    <cellStyle name="Sortie 4 2 2 11" xfId="16759" xr:uid="{00000000-0005-0000-0000-000025820000}"/>
    <cellStyle name="Sortie 4 2 2 11 2" xfId="37069" xr:uid="{00000000-0005-0000-0000-000026820000}"/>
    <cellStyle name="Sortie 4 2 2 12" xfId="16760" xr:uid="{00000000-0005-0000-0000-000027820000}"/>
    <cellStyle name="Sortie 4 2 2 12 2" xfId="37070" xr:uid="{00000000-0005-0000-0000-000028820000}"/>
    <cellStyle name="Sortie 4 2 2 13" xfId="16761" xr:uid="{00000000-0005-0000-0000-000029820000}"/>
    <cellStyle name="Sortie 4 2 2 13 2" xfId="37071" xr:uid="{00000000-0005-0000-0000-00002A820000}"/>
    <cellStyle name="Sortie 4 2 2 14" xfId="37067" xr:uid="{00000000-0005-0000-0000-00002B820000}"/>
    <cellStyle name="Sortie 4 2 2 2" xfId="16762" xr:uid="{00000000-0005-0000-0000-00002C820000}"/>
    <cellStyle name="Sortie 4 2 2 2 10" xfId="16763" xr:uid="{00000000-0005-0000-0000-00002D820000}"/>
    <cellStyle name="Sortie 4 2 2 2 10 2" xfId="37073" xr:uid="{00000000-0005-0000-0000-00002E820000}"/>
    <cellStyle name="Sortie 4 2 2 2 11" xfId="37072" xr:uid="{00000000-0005-0000-0000-00002F820000}"/>
    <cellStyle name="Sortie 4 2 2 2 2" xfId="16764" xr:uid="{00000000-0005-0000-0000-000030820000}"/>
    <cellStyle name="Sortie 4 2 2 2 2 2" xfId="16765" xr:uid="{00000000-0005-0000-0000-000031820000}"/>
    <cellStyle name="Sortie 4 2 2 2 2 2 2" xfId="37075" xr:uid="{00000000-0005-0000-0000-000032820000}"/>
    <cellStyle name="Sortie 4 2 2 2 2 3" xfId="16766" xr:uid="{00000000-0005-0000-0000-000033820000}"/>
    <cellStyle name="Sortie 4 2 2 2 2 3 2" xfId="37076" xr:uid="{00000000-0005-0000-0000-000034820000}"/>
    <cellStyle name="Sortie 4 2 2 2 2 4" xfId="16767" xr:uid="{00000000-0005-0000-0000-000035820000}"/>
    <cellStyle name="Sortie 4 2 2 2 2 4 2" xfId="37077" xr:uid="{00000000-0005-0000-0000-000036820000}"/>
    <cellStyle name="Sortie 4 2 2 2 2 5" xfId="16768" xr:uid="{00000000-0005-0000-0000-000037820000}"/>
    <cellStyle name="Sortie 4 2 2 2 2 5 2" xfId="37078" xr:uid="{00000000-0005-0000-0000-000038820000}"/>
    <cellStyle name="Sortie 4 2 2 2 2 6" xfId="16769" xr:uid="{00000000-0005-0000-0000-000039820000}"/>
    <cellStyle name="Sortie 4 2 2 2 2 6 2" xfId="37079" xr:uid="{00000000-0005-0000-0000-00003A820000}"/>
    <cellStyle name="Sortie 4 2 2 2 2 7" xfId="37074" xr:uid="{00000000-0005-0000-0000-00003B820000}"/>
    <cellStyle name="Sortie 4 2 2 2 3" xfId="16770" xr:uid="{00000000-0005-0000-0000-00003C820000}"/>
    <cellStyle name="Sortie 4 2 2 2 3 2" xfId="16771" xr:uid="{00000000-0005-0000-0000-00003D820000}"/>
    <cellStyle name="Sortie 4 2 2 2 3 2 2" xfId="37081" xr:uid="{00000000-0005-0000-0000-00003E820000}"/>
    <cellStyle name="Sortie 4 2 2 2 3 3" xfId="16772" xr:uid="{00000000-0005-0000-0000-00003F820000}"/>
    <cellStyle name="Sortie 4 2 2 2 3 3 2" xfId="37082" xr:uid="{00000000-0005-0000-0000-000040820000}"/>
    <cellStyle name="Sortie 4 2 2 2 3 4" xfId="16773" xr:uid="{00000000-0005-0000-0000-000041820000}"/>
    <cellStyle name="Sortie 4 2 2 2 3 4 2" xfId="37083" xr:uid="{00000000-0005-0000-0000-000042820000}"/>
    <cellStyle name="Sortie 4 2 2 2 3 5" xfId="16774" xr:uid="{00000000-0005-0000-0000-000043820000}"/>
    <cellStyle name="Sortie 4 2 2 2 3 5 2" xfId="37084" xr:uid="{00000000-0005-0000-0000-000044820000}"/>
    <cellStyle name="Sortie 4 2 2 2 3 6" xfId="37080" xr:uid="{00000000-0005-0000-0000-000045820000}"/>
    <cellStyle name="Sortie 4 2 2 2 4" xfId="16775" xr:uid="{00000000-0005-0000-0000-000046820000}"/>
    <cellStyle name="Sortie 4 2 2 2 4 2" xfId="37085" xr:uid="{00000000-0005-0000-0000-000047820000}"/>
    <cellStyle name="Sortie 4 2 2 2 5" xfId="16776" xr:uid="{00000000-0005-0000-0000-000048820000}"/>
    <cellStyle name="Sortie 4 2 2 2 5 2" xfId="37086" xr:uid="{00000000-0005-0000-0000-000049820000}"/>
    <cellStyle name="Sortie 4 2 2 2 6" xfId="16777" xr:uid="{00000000-0005-0000-0000-00004A820000}"/>
    <cellStyle name="Sortie 4 2 2 2 6 2" xfId="37087" xr:uid="{00000000-0005-0000-0000-00004B820000}"/>
    <cellStyle name="Sortie 4 2 2 2 7" xfId="16778" xr:uid="{00000000-0005-0000-0000-00004C820000}"/>
    <cellStyle name="Sortie 4 2 2 2 7 2" xfId="37088" xr:uid="{00000000-0005-0000-0000-00004D820000}"/>
    <cellStyle name="Sortie 4 2 2 2 8" xfId="16779" xr:uid="{00000000-0005-0000-0000-00004E820000}"/>
    <cellStyle name="Sortie 4 2 2 2 8 2" xfId="37089" xr:uid="{00000000-0005-0000-0000-00004F820000}"/>
    <cellStyle name="Sortie 4 2 2 2 9" xfId="16780" xr:uid="{00000000-0005-0000-0000-000050820000}"/>
    <cellStyle name="Sortie 4 2 2 2 9 2" xfId="37090" xr:uid="{00000000-0005-0000-0000-000051820000}"/>
    <cellStyle name="Sortie 4 2 2 3" xfId="16781" xr:uid="{00000000-0005-0000-0000-000052820000}"/>
    <cellStyle name="Sortie 4 2 2 3 10" xfId="16782" xr:uid="{00000000-0005-0000-0000-000053820000}"/>
    <cellStyle name="Sortie 4 2 2 3 10 2" xfId="37092" xr:uid="{00000000-0005-0000-0000-000054820000}"/>
    <cellStyle name="Sortie 4 2 2 3 11" xfId="37091" xr:uid="{00000000-0005-0000-0000-000055820000}"/>
    <cellStyle name="Sortie 4 2 2 3 2" xfId="16783" xr:uid="{00000000-0005-0000-0000-000056820000}"/>
    <cellStyle name="Sortie 4 2 2 3 2 2" xfId="16784" xr:uid="{00000000-0005-0000-0000-000057820000}"/>
    <cellStyle name="Sortie 4 2 2 3 2 2 2" xfId="37094" xr:uid="{00000000-0005-0000-0000-000058820000}"/>
    <cellStyle name="Sortie 4 2 2 3 2 3" xfId="16785" xr:uid="{00000000-0005-0000-0000-000059820000}"/>
    <cellStyle name="Sortie 4 2 2 3 2 3 2" xfId="37095" xr:uid="{00000000-0005-0000-0000-00005A820000}"/>
    <cellStyle name="Sortie 4 2 2 3 2 4" xfId="16786" xr:uid="{00000000-0005-0000-0000-00005B820000}"/>
    <cellStyle name="Sortie 4 2 2 3 2 4 2" xfId="37096" xr:uid="{00000000-0005-0000-0000-00005C820000}"/>
    <cellStyle name="Sortie 4 2 2 3 2 5" xfId="16787" xr:uid="{00000000-0005-0000-0000-00005D820000}"/>
    <cellStyle name="Sortie 4 2 2 3 2 5 2" xfId="37097" xr:uid="{00000000-0005-0000-0000-00005E820000}"/>
    <cellStyle name="Sortie 4 2 2 3 2 6" xfId="16788" xr:uid="{00000000-0005-0000-0000-00005F820000}"/>
    <cellStyle name="Sortie 4 2 2 3 2 6 2" xfId="37098" xr:uid="{00000000-0005-0000-0000-000060820000}"/>
    <cellStyle name="Sortie 4 2 2 3 2 7" xfId="37093" xr:uid="{00000000-0005-0000-0000-000061820000}"/>
    <cellStyle name="Sortie 4 2 2 3 3" xfId="16789" xr:uid="{00000000-0005-0000-0000-000062820000}"/>
    <cellStyle name="Sortie 4 2 2 3 3 2" xfId="16790" xr:uid="{00000000-0005-0000-0000-000063820000}"/>
    <cellStyle name="Sortie 4 2 2 3 3 2 2" xfId="37100" xr:uid="{00000000-0005-0000-0000-000064820000}"/>
    <cellStyle name="Sortie 4 2 2 3 3 3" xfId="16791" xr:uid="{00000000-0005-0000-0000-000065820000}"/>
    <cellStyle name="Sortie 4 2 2 3 3 3 2" xfId="37101" xr:uid="{00000000-0005-0000-0000-000066820000}"/>
    <cellStyle name="Sortie 4 2 2 3 3 4" xfId="16792" xr:uid="{00000000-0005-0000-0000-000067820000}"/>
    <cellStyle name="Sortie 4 2 2 3 3 4 2" xfId="37102" xr:uid="{00000000-0005-0000-0000-000068820000}"/>
    <cellStyle name="Sortie 4 2 2 3 3 5" xfId="16793" xr:uid="{00000000-0005-0000-0000-000069820000}"/>
    <cellStyle name="Sortie 4 2 2 3 3 5 2" xfId="37103" xr:uid="{00000000-0005-0000-0000-00006A820000}"/>
    <cellStyle name="Sortie 4 2 2 3 3 6" xfId="37099" xr:uid="{00000000-0005-0000-0000-00006B820000}"/>
    <cellStyle name="Sortie 4 2 2 3 4" xfId="16794" xr:uid="{00000000-0005-0000-0000-00006C820000}"/>
    <cellStyle name="Sortie 4 2 2 3 4 2" xfId="37104" xr:uid="{00000000-0005-0000-0000-00006D820000}"/>
    <cellStyle name="Sortie 4 2 2 3 5" xfId="16795" xr:uid="{00000000-0005-0000-0000-00006E820000}"/>
    <cellStyle name="Sortie 4 2 2 3 5 2" xfId="37105" xr:uid="{00000000-0005-0000-0000-00006F820000}"/>
    <cellStyle name="Sortie 4 2 2 3 6" xfId="16796" xr:uid="{00000000-0005-0000-0000-000070820000}"/>
    <cellStyle name="Sortie 4 2 2 3 6 2" xfId="37106" xr:uid="{00000000-0005-0000-0000-000071820000}"/>
    <cellStyle name="Sortie 4 2 2 3 7" xfId="16797" xr:uid="{00000000-0005-0000-0000-000072820000}"/>
    <cellStyle name="Sortie 4 2 2 3 7 2" xfId="37107" xr:uid="{00000000-0005-0000-0000-000073820000}"/>
    <cellStyle name="Sortie 4 2 2 3 8" xfId="16798" xr:uid="{00000000-0005-0000-0000-000074820000}"/>
    <cellStyle name="Sortie 4 2 2 3 8 2" xfId="37108" xr:uid="{00000000-0005-0000-0000-000075820000}"/>
    <cellStyle name="Sortie 4 2 2 3 9" xfId="16799" xr:uid="{00000000-0005-0000-0000-000076820000}"/>
    <cellStyle name="Sortie 4 2 2 3 9 2" xfId="37109" xr:uid="{00000000-0005-0000-0000-000077820000}"/>
    <cellStyle name="Sortie 4 2 2 4" xfId="16800" xr:uid="{00000000-0005-0000-0000-000078820000}"/>
    <cellStyle name="Sortie 4 2 2 4 10" xfId="16801" xr:uid="{00000000-0005-0000-0000-000079820000}"/>
    <cellStyle name="Sortie 4 2 2 4 10 2" xfId="37111" xr:uid="{00000000-0005-0000-0000-00007A820000}"/>
    <cellStyle name="Sortie 4 2 2 4 11" xfId="37110" xr:uid="{00000000-0005-0000-0000-00007B820000}"/>
    <cellStyle name="Sortie 4 2 2 4 2" xfId="16802" xr:uid="{00000000-0005-0000-0000-00007C820000}"/>
    <cellStyle name="Sortie 4 2 2 4 2 2" xfId="16803" xr:uid="{00000000-0005-0000-0000-00007D820000}"/>
    <cellStyle name="Sortie 4 2 2 4 2 2 2" xfId="37113" xr:uid="{00000000-0005-0000-0000-00007E820000}"/>
    <cellStyle name="Sortie 4 2 2 4 2 3" xfId="16804" xr:uid="{00000000-0005-0000-0000-00007F820000}"/>
    <cellStyle name="Sortie 4 2 2 4 2 3 2" xfId="37114" xr:uid="{00000000-0005-0000-0000-000080820000}"/>
    <cellStyle name="Sortie 4 2 2 4 2 4" xfId="16805" xr:uid="{00000000-0005-0000-0000-000081820000}"/>
    <cellStyle name="Sortie 4 2 2 4 2 4 2" xfId="37115" xr:uid="{00000000-0005-0000-0000-000082820000}"/>
    <cellStyle name="Sortie 4 2 2 4 2 5" xfId="16806" xr:uid="{00000000-0005-0000-0000-000083820000}"/>
    <cellStyle name="Sortie 4 2 2 4 2 5 2" xfId="37116" xr:uid="{00000000-0005-0000-0000-000084820000}"/>
    <cellStyle name="Sortie 4 2 2 4 2 6" xfId="16807" xr:uid="{00000000-0005-0000-0000-000085820000}"/>
    <cellStyle name="Sortie 4 2 2 4 2 6 2" xfId="37117" xr:uid="{00000000-0005-0000-0000-000086820000}"/>
    <cellStyle name="Sortie 4 2 2 4 2 7" xfId="37112" xr:uid="{00000000-0005-0000-0000-000087820000}"/>
    <cellStyle name="Sortie 4 2 2 4 3" xfId="16808" xr:uid="{00000000-0005-0000-0000-000088820000}"/>
    <cellStyle name="Sortie 4 2 2 4 3 2" xfId="16809" xr:uid="{00000000-0005-0000-0000-000089820000}"/>
    <cellStyle name="Sortie 4 2 2 4 3 2 2" xfId="37119" xr:uid="{00000000-0005-0000-0000-00008A820000}"/>
    <cellStyle name="Sortie 4 2 2 4 3 3" xfId="16810" xr:uid="{00000000-0005-0000-0000-00008B820000}"/>
    <cellStyle name="Sortie 4 2 2 4 3 3 2" xfId="37120" xr:uid="{00000000-0005-0000-0000-00008C820000}"/>
    <cellStyle name="Sortie 4 2 2 4 3 4" xfId="16811" xr:uid="{00000000-0005-0000-0000-00008D820000}"/>
    <cellStyle name="Sortie 4 2 2 4 3 4 2" xfId="37121" xr:uid="{00000000-0005-0000-0000-00008E820000}"/>
    <cellStyle name="Sortie 4 2 2 4 3 5" xfId="16812" xr:uid="{00000000-0005-0000-0000-00008F820000}"/>
    <cellStyle name="Sortie 4 2 2 4 3 5 2" xfId="37122" xr:uid="{00000000-0005-0000-0000-000090820000}"/>
    <cellStyle name="Sortie 4 2 2 4 3 6" xfId="37118" xr:uid="{00000000-0005-0000-0000-000091820000}"/>
    <cellStyle name="Sortie 4 2 2 4 4" xfId="16813" xr:uid="{00000000-0005-0000-0000-000092820000}"/>
    <cellStyle name="Sortie 4 2 2 4 4 2" xfId="37123" xr:uid="{00000000-0005-0000-0000-000093820000}"/>
    <cellStyle name="Sortie 4 2 2 4 5" xfId="16814" xr:uid="{00000000-0005-0000-0000-000094820000}"/>
    <cellStyle name="Sortie 4 2 2 4 5 2" xfId="37124" xr:uid="{00000000-0005-0000-0000-000095820000}"/>
    <cellStyle name="Sortie 4 2 2 4 6" xfId="16815" xr:uid="{00000000-0005-0000-0000-000096820000}"/>
    <cellStyle name="Sortie 4 2 2 4 6 2" xfId="37125" xr:uid="{00000000-0005-0000-0000-000097820000}"/>
    <cellStyle name="Sortie 4 2 2 4 7" xfId="16816" xr:uid="{00000000-0005-0000-0000-000098820000}"/>
    <cellStyle name="Sortie 4 2 2 4 7 2" xfId="37126" xr:uid="{00000000-0005-0000-0000-000099820000}"/>
    <cellStyle name="Sortie 4 2 2 4 8" xfId="16817" xr:uid="{00000000-0005-0000-0000-00009A820000}"/>
    <cellStyle name="Sortie 4 2 2 4 8 2" xfId="37127" xr:uid="{00000000-0005-0000-0000-00009B820000}"/>
    <cellStyle name="Sortie 4 2 2 4 9" xfId="16818" xr:uid="{00000000-0005-0000-0000-00009C820000}"/>
    <cellStyle name="Sortie 4 2 2 4 9 2" xfId="37128" xr:uid="{00000000-0005-0000-0000-00009D820000}"/>
    <cellStyle name="Sortie 4 2 2 5" xfId="16819" xr:uid="{00000000-0005-0000-0000-00009E820000}"/>
    <cellStyle name="Sortie 4 2 2 5 2" xfId="16820" xr:uid="{00000000-0005-0000-0000-00009F820000}"/>
    <cellStyle name="Sortie 4 2 2 5 2 2" xfId="37130" xr:uid="{00000000-0005-0000-0000-0000A0820000}"/>
    <cellStyle name="Sortie 4 2 2 5 3" xfId="16821" xr:uid="{00000000-0005-0000-0000-0000A1820000}"/>
    <cellStyle name="Sortie 4 2 2 5 3 2" xfId="37131" xr:uid="{00000000-0005-0000-0000-0000A2820000}"/>
    <cellStyle name="Sortie 4 2 2 5 4" xfId="16822" xr:uid="{00000000-0005-0000-0000-0000A3820000}"/>
    <cellStyle name="Sortie 4 2 2 5 4 2" xfId="37132" xr:uid="{00000000-0005-0000-0000-0000A4820000}"/>
    <cellStyle name="Sortie 4 2 2 5 5" xfId="16823" xr:uid="{00000000-0005-0000-0000-0000A5820000}"/>
    <cellStyle name="Sortie 4 2 2 5 5 2" xfId="37133" xr:uid="{00000000-0005-0000-0000-0000A6820000}"/>
    <cellStyle name="Sortie 4 2 2 5 6" xfId="16824" xr:uid="{00000000-0005-0000-0000-0000A7820000}"/>
    <cellStyle name="Sortie 4 2 2 5 6 2" xfId="37134" xr:uid="{00000000-0005-0000-0000-0000A8820000}"/>
    <cellStyle name="Sortie 4 2 2 5 7" xfId="37129" xr:uid="{00000000-0005-0000-0000-0000A9820000}"/>
    <cellStyle name="Sortie 4 2 2 6" xfId="16825" xr:uid="{00000000-0005-0000-0000-0000AA820000}"/>
    <cellStyle name="Sortie 4 2 2 6 2" xfId="16826" xr:uid="{00000000-0005-0000-0000-0000AB820000}"/>
    <cellStyle name="Sortie 4 2 2 6 2 2" xfId="37136" xr:uid="{00000000-0005-0000-0000-0000AC820000}"/>
    <cellStyle name="Sortie 4 2 2 6 3" xfId="16827" xr:uid="{00000000-0005-0000-0000-0000AD820000}"/>
    <cellStyle name="Sortie 4 2 2 6 3 2" xfId="37137" xr:uid="{00000000-0005-0000-0000-0000AE820000}"/>
    <cellStyle name="Sortie 4 2 2 6 4" xfId="16828" xr:uid="{00000000-0005-0000-0000-0000AF820000}"/>
    <cellStyle name="Sortie 4 2 2 6 4 2" xfId="37138" xr:uid="{00000000-0005-0000-0000-0000B0820000}"/>
    <cellStyle name="Sortie 4 2 2 6 5" xfId="16829" xr:uid="{00000000-0005-0000-0000-0000B1820000}"/>
    <cellStyle name="Sortie 4 2 2 6 5 2" xfId="37139" xr:uid="{00000000-0005-0000-0000-0000B2820000}"/>
    <cellStyle name="Sortie 4 2 2 6 6" xfId="37135" xr:uid="{00000000-0005-0000-0000-0000B3820000}"/>
    <cellStyle name="Sortie 4 2 2 7" xfId="16830" xr:uid="{00000000-0005-0000-0000-0000B4820000}"/>
    <cellStyle name="Sortie 4 2 2 7 2" xfId="37140" xr:uid="{00000000-0005-0000-0000-0000B5820000}"/>
    <cellStyle name="Sortie 4 2 2 8" xfId="16831" xr:uid="{00000000-0005-0000-0000-0000B6820000}"/>
    <cellStyle name="Sortie 4 2 2 8 2" xfId="37141" xr:uid="{00000000-0005-0000-0000-0000B7820000}"/>
    <cellStyle name="Sortie 4 2 2 9" xfId="16832" xr:uid="{00000000-0005-0000-0000-0000B8820000}"/>
    <cellStyle name="Sortie 4 2 2 9 2" xfId="37142" xr:uid="{00000000-0005-0000-0000-0000B9820000}"/>
    <cellStyle name="Sortie 4 2 20" xfId="16833" xr:uid="{00000000-0005-0000-0000-0000BA820000}"/>
    <cellStyle name="Sortie 4 2 20 2" xfId="37143" xr:uid="{00000000-0005-0000-0000-0000BB820000}"/>
    <cellStyle name="Sortie 4 2 21" xfId="16834" xr:uid="{00000000-0005-0000-0000-0000BC820000}"/>
    <cellStyle name="Sortie 4 2 21 2" xfId="37144" xr:uid="{00000000-0005-0000-0000-0000BD820000}"/>
    <cellStyle name="Sortie 4 2 22" xfId="16835" xr:uid="{00000000-0005-0000-0000-0000BE820000}"/>
    <cellStyle name="Sortie 4 2 22 2" xfId="37145" xr:uid="{00000000-0005-0000-0000-0000BF820000}"/>
    <cellStyle name="Sortie 4 2 23" xfId="16836" xr:uid="{00000000-0005-0000-0000-0000C0820000}"/>
    <cellStyle name="Sortie 4 2 23 2" xfId="37146" xr:uid="{00000000-0005-0000-0000-0000C1820000}"/>
    <cellStyle name="Sortie 4 2 24" xfId="16837" xr:uid="{00000000-0005-0000-0000-0000C2820000}"/>
    <cellStyle name="Sortie 4 2 24 2" xfId="37147" xr:uid="{00000000-0005-0000-0000-0000C3820000}"/>
    <cellStyle name="Sortie 4 2 25" xfId="20631" xr:uid="{00000000-0005-0000-0000-0000C4820000}"/>
    <cellStyle name="Sortie 4 2 3" xfId="16838" xr:uid="{00000000-0005-0000-0000-0000C5820000}"/>
    <cellStyle name="Sortie 4 2 3 10" xfId="16839" xr:uid="{00000000-0005-0000-0000-0000C6820000}"/>
    <cellStyle name="Sortie 4 2 3 10 2" xfId="37149" xr:uid="{00000000-0005-0000-0000-0000C7820000}"/>
    <cellStyle name="Sortie 4 2 3 11" xfId="37148" xr:uid="{00000000-0005-0000-0000-0000C8820000}"/>
    <cellStyle name="Sortie 4 2 3 2" xfId="16840" xr:uid="{00000000-0005-0000-0000-0000C9820000}"/>
    <cellStyle name="Sortie 4 2 3 2 2" xfId="16841" xr:uid="{00000000-0005-0000-0000-0000CA820000}"/>
    <cellStyle name="Sortie 4 2 3 2 2 2" xfId="37151" xr:uid="{00000000-0005-0000-0000-0000CB820000}"/>
    <cellStyle name="Sortie 4 2 3 2 3" xfId="16842" xr:uid="{00000000-0005-0000-0000-0000CC820000}"/>
    <cellStyle name="Sortie 4 2 3 2 3 2" xfId="37152" xr:uid="{00000000-0005-0000-0000-0000CD820000}"/>
    <cellStyle name="Sortie 4 2 3 2 4" xfId="16843" xr:uid="{00000000-0005-0000-0000-0000CE820000}"/>
    <cellStyle name="Sortie 4 2 3 2 4 2" xfId="37153" xr:uid="{00000000-0005-0000-0000-0000CF820000}"/>
    <cellStyle name="Sortie 4 2 3 2 5" xfId="16844" xr:uid="{00000000-0005-0000-0000-0000D0820000}"/>
    <cellStyle name="Sortie 4 2 3 2 5 2" xfId="37154" xr:uid="{00000000-0005-0000-0000-0000D1820000}"/>
    <cellStyle name="Sortie 4 2 3 2 6" xfId="16845" xr:uid="{00000000-0005-0000-0000-0000D2820000}"/>
    <cellStyle name="Sortie 4 2 3 2 6 2" xfId="37155" xr:uid="{00000000-0005-0000-0000-0000D3820000}"/>
    <cellStyle name="Sortie 4 2 3 2 7" xfId="37150" xr:uid="{00000000-0005-0000-0000-0000D4820000}"/>
    <cellStyle name="Sortie 4 2 3 3" xfId="16846" xr:uid="{00000000-0005-0000-0000-0000D5820000}"/>
    <cellStyle name="Sortie 4 2 3 3 2" xfId="16847" xr:uid="{00000000-0005-0000-0000-0000D6820000}"/>
    <cellStyle name="Sortie 4 2 3 3 2 2" xfId="37157" xr:uid="{00000000-0005-0000-0000-0000D7820000}"/>
    <cellStyle name="Sortie 4 2 3 3 3" xfId="16848" xr:uid="{00000000-0005-0000-0000-0000D8820000}"/>
    <cellStyle name="Sortie 4 2 3 3 3 2" xfId="37158" xr:uid="{00000000-0005-0000-0000-0000D9820000}"/>
    <cellStyle name="Sortie 4 2 3 3 4" xfId="16849" xr:uid="{00000000-0005-0000-0000-0000DA820000}"/>
    <cellStyle name="Sortie 4 2 3 3 4 2" xfId="37159" xr:uid="{00000000-0005-0000-0000-0000DB820000}"/>
    <cellStyle name="Sortie 4 2 3 3 5" xfId="16850" xr:uid="{00000000-0005-0000-0000-0000DC820000}"/>
    <cellStyle name="Sortie 4 2 3 3 5 2" xfId="37160" xr:uid="{00000000-0005-0000-0000-0000DD820000}"/>
    <cellStyle name="Sortie 4 2 3 3 6" xfId="37156" xr:uid="{00000000-0005-0000-0000-0000DE820000}"/>
    <cellStyle name="Sortie 4 2 3 4" xfId="16851" xr:uid="{00000000-0005-0000-0000-0000DF820000}"/>
    <cellStyle name="Sortie 4 2 3 4 2" xfId="37161" xr:uid="{00000000-0005-0000-0000-0000E0820000}"/>
    <cellStyle name="Sortie 4 2 3 5" xfId="16852" xr:uid="{00000000-0005-0000-0000-0000E1820000}"/>
    <cellStyle name="Sortie 4 2 3 5 2" xfId="37162" xr:uid="{00000000-0005-0000-0000-0000E2820000}"/>
    <cellStyle name="Sortie 4 2 3 6" xfId="16853" xr:uid="{00000000-0005-0000-0000-0000E3820000}"/>
    <cellStyle name="Sortie 4 2 3 6 2" xfId="37163" xr:uid="{00000000-0005-0000-0000-0000E4820000}"/>
    <cellStyle name="Sortie 4 2 3 7" xfId="16854" xr:uid="{00000000-0005-0000-0000-0000E5820000}"/>
    <cellStyle name="Sortie 4 2 3 7 2" xfId="37164" xr:uid="{00000000-0005-0000-0000-0000E6820000}"/>
    <cellStyle name="Sortie 4 2 3 8" xfId="16855" xr:uid="{00000000-0005-0000-0000-0000E7820000}"/>
    <cellStyle name="Sortie 4 2 3 8 2" xfId="37165" xr:uid="{00000000-0005-0000-0000-0000E8820000}"/>
    <cellStyle name="Sortie 4 2 3 9" xfId="16856" xr:uid="{00000000-0005-0000-0000-0000E9820000}"/>
    <cellStyle name="Sortie 4 2 3 9 2" xfId="37166" xr:uid="{00000000-0005-0000-0000-0000EA820000}"/>
    <cellStyle name="Sortie 4 2 4" xfId="16857" xr:uid="{00000000-0005-0000-0000-0000EB820000}"/>
    <cellStyle name="Sortie 4 2 4 10" xfId="16858" xr:uid="{00000000-0005-0000-0000-0000EC820000}"/>
    <cellStyle name="Sortie 4 2 4 10 2" xfId="37168" xr:uid="{00000000-0005-0000-0000-0000ED820000}"/>
    <cellStyle name="Sortie 4 2 4 11" xfId="37167" xr:uid="{00000000-0005-0000-0000-0000EE820000}"/>
    <cellStyle name="Sortie 4 2 4 2" xfId="16859" xr:uid="{00000000-0005-0000-0000-0000EF820000}"/>
    <cellStyle name="Sortie 4 2 4 2 2" xfId="16860" xr:uid="{00000000-0005-0000-0000-0000F0820000}"/>
    <cellStyle name="Sortie 4 2 4 2 2 2" xfId="37170" xr:uid="{00000000-0005-0000-0000-0000F1820000}"/>
    <cellStyle name="Sortie 4 2 4 2 3" xfId="16861" xr:uid="{00000000-0005-0000-0000-0000F2820000}"/>
    <cellStyle name="Sortie 4 2 4 2 3 2" xfId="37171" xr:uid="{00000000-0005-0000-0000-0000F3820000}"/>
    <cellStyle name="Sortie 4 2 4 2 4" xfId="16862" xr:uid="{00000000-0005-0000-0000-0000F4820000}"/>
    <cellStyle name="Sortie 4 2 4 2 4 2" xfId="37172" xr:uid="{00000000-0005-0000-0000-0000F5820000}"/>
    <cellStyle name="Sortie 4 2 4 2 5" xfId="16863" xr:uid="{00000000-0005-0000-0000-0000F6820000}"/>
    <cellStyle name="Sortie 4 2 4 2 5 2" xfId="37173" xr:uid="{00000000-0005-0000-0000-0000F7820000}"/>
    <cellStyle name="Sortie 4 2 4 2 6" xfId="16864" xr:uid="{00000000-0005-0000-0000-0000F8820000}"/>
    <cellStyle name="Sortie 4 2 4 2 6 2" xfId="37174" xr:uid="{00000000-0005-0000-0000-0000F9820000}"/>
    <cellStyle name="Sortie 4 2 4 2 7" xfId="37169" xr:uid="{00000000-0005-0000-0000-0000FA820000}"/>
    <cellStyle name="Sortie 4 2 4 3" xfId="16865" xr:uid="{00000000-0005-0000-0000-0000FB820000}"/>
    <cellStyle name="Sortie 4 2 4 3 2" xfId="16866" xr:uid="{00000000-0005-0000-0000-0000FC820000}"/>
    <cellStyle name="Sortie 4 2 4 3 2 2" xfId="37176" xr:uid="{00000000-0005-0000-0000-0000FD820000}"/>
    <cellStyle name="Sortie 4 2 4 3 3" xfId="16867" xr:uid="{00000000-0005-0000-0000-0000FE820000}"/>
    <cellStyle name="Sortie 4 2 4 3 3 2" xfId="37177" xr:uid="{00000000-0005-0000-0000-0000FF820000}"/>
    <cellStyle name="Sortie 4 2 4 3 4" xfId="16868" xr:uid="{00000000-0005-0000-0000-000000830000}"/>
    <cellStyle name="Sortie 4 2 4 3 4 2" xfId="37178" xr:uid="{00000000-0005-0000-0000-000001830000}"/>
    <cellStyle name="Sortie 4 2 4 3 5" xfId="16869" xr:uid="{00000000-0005-0000-0000-000002830000}"/>
    <cellStyle name="Sortie 4 2 4 3 5 2" xfId="37179" xr:uid="{00000000-0005-0000-0000-000003830000}"/>
    <cellStyle name="Sortie 4 2 4 3 6" xfId="37175" xr:uid="{00000000-0005-0000-0000-000004830000}"/>
    <cellStyle name="Sortie 4 2 4 4" xfId="16870" xr:uid="{00000000-0005-0000-0000-000005830000}"/>
    <cellStyle name="Sortie 4 2 4 4 2" xfId="37180" xr:uid="{00000000-0005-0000-0000-000006830000}"/>
    <cellStyle name="Sortie 4 2 4 5" xfId="16871" xr:uid="{00000000-0005-0000-0000-000007830000}"/>
    <cellStyle name="Sortie 4 2 4 5 2" xfId="37181" xr:uid="{00000000-0005-0000-0000-000008830000}"/>
    <cellStyle name="Sortie 4 2 4 6" xfId="16872" xr:uid="{00000000-0005-0000-0000-000009830000}"/>
    <cellStyle name="Sortie 4 2 4 6 2" xfId="37182" xr:uid="{00000000-0005-0000-0000-00000A830000}"/>
    <cellStyle name="Sortie 4 2 4 7" xfId="16873" xr:uid="{00000000-0005-0000-0000-00000B830000}"/>
    <cellStyle name="Sortie 4 2 4 7 2" xfId="37183" xr:uid="{00000000-0005-0000-0000-00000C830000}"/>
    <cellStyle name="Sortie 4 2 4 8" xfId="16874" xr:uid="{00000000-0005-0000-0000-00000D830000}"/>
    <cellStyle name="Sortie 4 2 4 8 2" xfId="37184" xr:uid="{00000000-0005-0000-0000-00000E830000}"/>
    <cellStyle name="Sortie 4 2 4 9" xfId="16875" xr:uid="{00000000-0005-0000-0000-00000F830000}"/>
    <cellStyle name="Sortie 4 2 4 9 2" xfId="37185" xr:uid="{00000000-0005-0000-0000-000010830000}"/>
    <cellStyle name="Sortie 4 2 5" xfId="16876" xr:uid="{00000000-0005-0000-0000-000011830000}"/>
    <cellStyle name="Sortie 4 2 5 10" xfId="16877" xr:uid="{00000000-0005-0000-0000-000012830000}"/>
    <cellStyle name="Sortie 4 2 5 10 2" xfId="37187" xr:uid="{00000000-0005-0000-0000-000013830000}"/>
    <cellStyle name="Sortie 4 2 5 11" xfId="37186" xr:uid="{00000000-0005-0000-0000-000014830000}"/>
    <cellStyle name="Sortie 4 2 5 2" xfId="16878" xr:uid="{00000000-0005-0000-0000-000015830000}"/>
    <cellStyle name="Sortie 4 2 5 2 2" xfId="16879" xr:uid="{00000000-0005-0000-0000-000016830000}"/>
    <cellStyle name="Sortie 4 2 5 2 2 2" xfId="37189" xr:uid="{00000000-0005-0000-0000-000017830000}"/>
    <cellStyle name="Sortie 4 2 5 2 3" xfId="16880" xr:uid="{00000000-0005-0000-0000-000018830000}"/>
    <cellStyle name="Sortie 4 2 5 2 3 2" xfId="37190" xr:uid="{00000000-0005-0000-0000-000019830000}"/>
    <cellStyle name="Sortie 4 2 5 2 4" xfId="16881" xr:uid="{00000000-0005-0000-0000-00001A830000}"/>
    <cellStyle name="Sortie 4 2 5 2 4 2" xfId="37191" xr:uid="{00000000-0005-0000-0000-00001B830000}"/>
    <cellStyle name="Sortie 4 2 5 2 5" xfId="16882" xr:uid="{00000000-0005-0000-0000-00001C830000}"/>
    <cellStyle name="Sortie 4 2 5 2 5 2" xfId="37192" xr:uid="{00000000-0005-0000-0000-00001D830000}"/>
    <cellStyle name="Sortie 4 2 5 2 6" xfId="16883" xr:uid="{00000000-0005-0000-0000-00001E830000}"/>
    <cellStyle name="Sortie 4 2 5 2 6 2" xfId="37193" xr:uid="{00000000-0005-0000-0000-00001F830000}"/>
    <cellStyle name="Sortie 4 2 5 2 7" xfId="37188" xr:uid="{00000000-0005-0000-0000-000020830000}"/>
    <cellStyle name="Sortie 4 2 5 3" xfId="16884" xr:uid="{00000000-0005-0000-0000-000021830000}"/>
    <cellStyle name="Sortie 4 2 5 3 2" xfId="16885" xr:uid="{00000000-0005-0000-0000-000022830000}"/>
    <cellStyle name="Sortie 4 2 5 3 2 2" xfId="37195" xr:uid="{00000000-0005-0000-0000-000023830000}"/>
    <cellStyle name="Sortie 4 2 5 3 3" xfId="16886" xr:uid="{00000000-0005-0000-0000-000024830000}"/>
    <cellStyle name="Sortie 4 2 5 3 3 2" xfId="37196" xr:uid="{00000000-0005-0000-0000-000025830000}"/>
    <cellStyle name="Sortie 4 2 5 3 4" xfId="16887" xr:uid="{00000000-0005-0000-0000-000026830000}"/>
    <cellStyle name="Sortie 4 2 5 3 4 2" xfId="37197" xr:uid="{00000000-0005-0000-0000-000027830000}"/>
    <cellStyle name="Sortie 4 2 5 3 5" xfId="16888" xr:uid="{00000000-0005-0000-0000-000028830000}"/>
    <cellStyle name="Sortie 4 2 5 3 5 2" xfId="37198" xr:uid="{00000000-0005-0000-0000-000029830000}"/>
    <cellStyle name="Sortie 4 2 5 3 6" xfId="37194" xr:uid="{00000000-0005-0000-0000-00002A830000}"/>
    <cellStyle name="Sortie 4 2 5 4" xfId="16889" xr:uid="{00000000-0005-0000-0000-00002B830000}"/>
    <cellStyle name="Sortie 4 2 5 4 2" xfId="37199" xr:uid="{00000000-0005-0000-0000-00002C830000}"/>
    <cellStyle name="Sortie 4 2 5 5" xfId="16890" xr:uid="{00000000-0005-0000-0000-00002D830000}"/>
    <cellStyle name="Sortie 4 2 5 5 2" xfId="37200" xr:uid="{00000000-0005-0000-0000-00002E830000}"/>
    <cellStyle name="Sortie 4 2 5 6" xfId="16891" xr:uid="{00000000-0005-0000-0000-00002F830000}"/>
    <cellStyle name="Sortie 4 2 5 6 2" xfId="37201" xr:uid="{00000000-0005-0000-0000-000030830000}"/>
    <cellStyle name="Sortie 4 2 5 7" xfId="16892" xr:uid="{00000000-0005-0000-0000-000031830000}"/>
    <cellStyle name="Sortie 4 2 5 7 2" xfId="37202" xr:uid="{00000000-0005-0000-0000-000032830000}"/>
    <cellStyle name="Sortie 4 2 5 8" xfId="16893" xr:uid="{00000000-0005-0000-0000-000033830000}"/>
    <cellStyle name="Sortie 4 2 5 8 2" xfId="37203" xr:uid="{00000000-0005-0000-0000-000034830000}"/>
    <cellStyle name="Sortie 4 2 5 9" xfId="16894" xr:uid="{00000000-0005-0000-0000-000035830000}"/>
    <cellStyle name="Sortie 4 2 5 9 2" xfId="37204" xr:uid="{00000000-0005-0000-0000-000036830000}"/>
    <cellStyle name="Sortie 4 2 6" xfId="16895" xr:uid="{00000000-0005-0000-0000-000037830000}"/>
    <cellStyle name="Sortie 4 2 6 10" xfId="16896" xr:uid="{00000000-0005-0000-0000-000038830000}"/>
    <cellStyle name="Sortie 4 2 6 10 2" xfId="37206" xr:uid="{00000000-0005-0000-0000-000039830000}"/>
    <cellStyle name="Sortie 4 2 6 11" xfId="37205" xr:uid="{00000000-0005-0000-0000-00003A830000}"/>
    <cellStyle name="Sortie 4 2 6 2" xfId="16897" xr:uid="{00000000-0005-0000-0000-00003B830000}"/>
    <cellStyle name="Sortie 4 2 6 2 2" xfId="16898" xr:uid="{00000000-0005-0000-0000-00003C830000}"/>
    <cellStyle name="Sortie 4 2 6 2 2 2" xfId="37208" xr:uid="{00000000-0005-0000-0000-00003D830000}"/>
    <cellStyle name="Sortie 4 2 6 2 3" xfId="16899" xr:uid="{00000000-0005-0000-0000-00003E830000}"/>
    <cellStyle name="Sortie 4 2 6 2 3 2" xfId="37209" xr:uid="{00000000-0005-0000-0000-00003F830000}"/>
    <cellStyle name="Sortie 4 2 6 2 4" xfId="16900" xr:uid="{00000000-0005-0000-0000-000040830000}"/>
    <cellStyle name="Sortie 4 2 6 2 4 2" xfId="37210" xr:uid="{00000000-0005-0000-0000-000041830000}"/>
    <cellStyle name="Sortie 4 2 6 2 5" xfId="16901" xr:uid="{00000000-0005-0000-0000-000042830000}"/>
    <cellStyle name="Sortie 4 2 6 2 5 2" xfId="37211" xr:uid="{00000000-0005-0000-0000-000043830000}"/>
    <cellStyle name="Sortie 4 2 6 2 6" xfId="16902" xr:uid="{00000000-0005-0000-0000-000044830000}"/>
    <cellStyle name="Sortie 4 2 6 2 6 2" xfId="37212" xr:uid="{00000000-0005-0000-0000-000045830000}"/>
    <cellStyle name="Sortie 4 2 6 2 7" xfId="37207" xr:uid="{00000000-0005-0000-0000-000046830000}"/>
    <cellStyle name="Sortie 4 2 6 3" xfId="16903" xr:uid="{00000000-0005-0000-0000-000047830000}"/>
    <cellStyle name="Sortie 4 2 6 3 2" xfId="16904" xr:uid="{00000000-0005-0000-0000-000048830000}"/>
    <cellStyle name="Sortie 4 2 6 3 2 2" xfId="37214" xr:uid="{00000000-0005-0000-0000-000049830000}"/>
    <cellStyle name="Sortie 4 2 6 3 3" xfId="16905" xr:uid="{00000000-0005-0000-0000-00004A830000}"/>
    <cellStyle name="Sortie 4 2 6 3 3 2" xfId="37215" xr:uid="{00000000-0005-0000-0000-00004B830000}"/>
    <cellStyle name="Sortie 4 2 6 3 4" xfId="16906" xr:uid="{00000000-0005-0000-0000-00004C830000}"/>
    <cellStyle name="Sortie 4 2 6 3 4 2" xfId="37216" xr:uid="{00000000-0005-0000-0000-00004D830000}"/>
    <cellStyle name="Sortie 4 2 6 3 5" xfId="16907" xr:uid="{00000000-0005-0000-0000-00004E830000}"/>
    <cellStyle name="Sortie 4 2 6 3 5 2" xfId="37217" xr:uid="{00000000-0005-0000-0000-00004F830000}"/>
    <cellStyle name="Sortie 4 2 6 3 6" xfId="37213" xr:uid="{00000000-0005-0000-0000-000050830000}"/>
    <cellStyle name="Sortie 4 2 6 4" xfId="16908" xr:uid="{00000000-0005-0000-0000-000051830000}"/>
    <cellStyle name="Sortie 4 2 6 4 2" xfId="37218" xr:uid="{00000000-0005-0000-0000-000052830000}"/>
    <cellStyle name="Sortie 4 2 6 5" xfId="16909" xr:uid="{00000000-0005-0000-0000-000053830000}"/>
    <cellStyle name="Sortie 4 2 6 5 2" xfId="37219" xr:uid="{00000000-0005-0000-0000-000054830000}"/>
    <cellStyle name="Sortie 4 2 6 6" xfId="16910" xr:uid="{00000000-0005-0000-0000-000055830000}"/>
    <cellStyle name="Sortie 4 2 6 6 2" xfId="37220" xr:uid="{00000000-0005-0000-0000-000056830000}"/>
    <cellStyle name="Sortie 4 2 6 7" xfId="16911" xr:uid="{00000000-0005-0000-0000-000057830000}"/>
    <cellStyle name="Sortie 4 2 6 7 2" xfId="37221" xr:uid="{00000000-0005-0000-0000-000058830000}"/>
    <cellStyle name="Sortie 4 2 6 8" xfId="16912" xr:uid="{00000000-0005-0000-0000-000059830000}"/>
    <cellStyle name="Sortie 4 2 6 8 2" xfId="37222" xr:uid="{00000000-0005-0000-0000-00005A830000}"/>
    <cellStyle name="Sortie 4 2 6 9" xfId="16913" xr:uid="{00000000-0005-0000-0000-00005B830000}"/>
    <cellStyle name="Sortie 4 2 6 9 2" xfId="37223" xr:uid="{00000000-0005-0000-0000-00005C830000}"/>
    <cellStyle name="Sortie 4 2 7" xfId="16914" xr:uid="{00000000-0005-0000-0000-00005D830000}"/>
    <cellStyle name="Sortie 4 2 7 10" xfId="16915" xr:uid="{00000000-0005-0000-0000-00005E830000}"/>
    <cellStyle name="Sortie 4 2 7 10 2" xfId="37225" xr:uid="{00000000-0005-0000-0000-00005F830000}"/>
    <cellStyle name="Sortie 4 2 7 11" xfId="37224" xr:uid="{00000000-0005-0000-0000-000060830000}"/>
    <cellStyle name="Sortie 4 2 7 2" xfId="16916" xr:uid="{00000000-0005-0000-0000-000061830000}"/>
    <cellStyle name="Sortie 4 2 7 2 2" xfId="16917" xr:uid="{00000000-0005-0000-0000-000062830000}"/>
    <cellStyle name="Sortie 4 2 7 2 2 2" xfId="37227" xr:uid="{00000000-0005-0000-0000-000063830000}"/>
    <cellStyle name="Sortie 4 2 7 2 3" xfId="16918" xr:uid="{00000000-0005-0000-0000-000064830000}"/>
    <cellStyle name="Sortie 4 2 7 2 3 2" xfId="37228" xr:uid="{00000000-0005-0000-0000-000065830000}"/>
    <cellStyle name="Sortie 4 2 7 2 4" xfId="16919" xr:uid="{00000000-0005-0000-0000-000066830000}"/>
    <cellStyle name="Sortie 4 2 7 2 4 2" xfId="37229" xr:uid="{00000000-0005-0000-0000-000067830000}"/>
    <cellStyle name="Sortie 4 2 7 2 5" xfId="16920" xr:uid="{00000000-0005-0000-0000-000068830000}"/>
    <cellStyle name="Sortie 4 2 7 2 5 2" xfId="37230" xr:uid="{00000000-0005-0000-0000-000069830000}"/>
    <cellStyle name="Sortie 4 2 7 2 6" xfId="16921" xr:uid="{00000000-0005-0000-0000-00006A830000}"/>
    <cellStyle name="Sortie 4 2 7 2 6 2" xfId="37231" xr:uid="{00000000-0005-0000-0000-00006B830000}"/>
    <cellStyle name="Sortie 4 2 7 2 7" xfId="37226" xr:uid="{00000000-0005-0000-0000-00006C830000}"/>
    <cellStyle name="Sortie 4 2 7 3" xfId="16922" xr:uid="{00000000-0005-0000-0000-00006D830000}"/>
    <cellStyle name="Sortie 4 2 7 3 2" xfId="16923" xr:uid="{00000000-0005-0000-0000-00006E830000}"/>
    <cellStyle name="Sortie 4 2 7 3 2 2" xfId="37233" xr:uid="{00000000-0005-0000-0000-00006F830000}"/>
    <cellStyle name="Sortie 4 2 7 3 3" xfId="16924" xr:uid="{00000000-0005-0000-0000-000070830000}"/>
    <cellStyle name="Sortie 4 2 7 3 3 2" xfId="37234" xr:uid="{00000000-0005-0000-0000-000071830000}"/>
    <cellStyle name="Sortie 4 2 7 3 4" xfId="16925" xr:uid="{00000000-0005-0000-0000-000072830000}"/>
    <cellStyle name="Sortie 4 2 7 3 4 2" xfId="37235" xr:uid="{00000000-0005-0000-0000-000073830000}"/>
    <cellStyle name="Sortie 4 2 7 3 5" xfId="16926" xr:uid="{00000000-0005-0000-0000-000074830000}"/>
    <cellStyle name="Sortie 4 2 7 3 5 2" xfId="37236" xr:uid="{00000000-0005-0000-0000-000075830000}"/>
    <cellStyle name="Sortie 4 2 7 3 6" xfId="37232" xr:uid="{00000000-0005-0000-0000-000076830000}"/>
    <cellStyle name="Sortie 4 2 7 4" xfId="16927" xr:uid="{00000000-0005-0000-0000-000077830000}"/>
    <cellStyle name="Sortie 4 2 7 4 2" xfId="37237" xr:uid="{00000000-0005-0000-0000-000078830000}"/>
    <cellStyle name="Sortie 4 2 7 5" xfId="16928" xr:uid="{00000000-0005-0000-0000-000079830000}"/>
    <cellStyle name="Sortie 4 2 7 5 2" xfId="37238" xr:uid="{00000000-0005-0000-0000-00007A830000}"/>
    <cellStyle name="Sortie 4 2 7 6" xfId="16929" xr:uid="{00000000-0005-0000-0000-00007B830000}"/>
    <cellStyle name="Sortie 4 2 7 6 2" xfId="37239" xr:uid="{00000000-0005-0000-0000-00007C830000}"/>
    <cellStyle name="Sortie 4 2 7 7" xfId="16930" xr:uid="{00000000-0005-0000-0000-00007D830000}"/>
    <cellStyle name="Sortie 4 2 7 7 2" xfId="37240" xr:uid="{00000000-0005-0000-0000-00007E830000}"/>
    <cellStyle name="Sortie 4 2 7 8" xfId="16931" xr:uid="{00000000-0005-0000-0000-00007F830000}"/>
    <cellStyle name="Sortie 4 2 7 8 2" xfId="37241" xr:uid="{00000000-0005-0000-0000-000080830000}"/>
    <cellStyle name="Sortie 4 2 7 9" xfId="16932" xr:uid="{00000000-0005-0000-0000-000081830000}"/>
    <cellStyle name="Sortie 4 2 7 9 2" xfId="37242" xr:uid="{00000000-0005-0000-0000-000082830000}"/>
    <cellStyle name="Sortie 4 2 8" xfId="16933" xr:uid="{00000000-0005-0000-0000-000083830000}"/>
    <cellStyle name="Sortie 4 2 8 10" xfId="16934" xr:uid="{00000000-0005-0000-0000-000084830000}"/>
    <cellStyle name="Sortie 4 2 8 10 2" xfId="37244" xr:uid="{00000000-0005-0000-0000-000085830000}"/>
    <cellStyle name="Sortie 4 2 8 11" xfId="37243" xr:uid="{00000000-0005-0000-0000-000086830000}"/>
    <cellStyle name="Sortie 4 2 8 2" xfId="16935" xr:uid="{00000000-0005-0000-0000-000087830000}"/>
    <cellStyle name="Sortie 4 2 8 2 2" xfId="16936" xr:uid="{00000000-0005-0000-0000-000088830000}"/>
    <cellStyle name="Sortie 4 2 8 2 2 2" xfId="37246" xr:uid="{00000000-0005-0000-0000-000089830000}"/>
    <cellStyle name="Sortie 4 2 8 2 3" xfId="16937" xr:uid="{00000000-0005-0000-0000-00008A830000}"/>
    <cellStyle name="Sortie 4 2 8 2 3 2" xfId="37247" xr:uid="{00000000-0005-0000-0000-00008B830000}"/>
    <cellStyle name="Sortie 4 2 8 2 4" xfId="16938" xr:uid="{00000000-0005-0000-0000-00008C830000}"/>
    <cellStyle name="Sortie 4 2 8 2 4 2" xfId="37248" xr:uid="{00000000-0005-0000-0000-00008D830000}"/>
    <cellStyle name="Sortie 4 2 8 2 5" xfId="16939" xr:uid="{00000000-0005-0000-0000-00008E830000}"/>
    <cellStyle name="Sortie 4 2 8 2 5 2" xfId="37249" xr:uid="{00000000-0005-0000-0000-00008F830000}"/>
    <cellStyle name="Sortie 4 2 8 2 6" xfId="16940" xr:uid="{00000000-0005-0000-0000-000090830000}"/>
    <cellStyle name="Sortie 4 2 8 2 6 2" xfId="37250" xr:uid="{00000000-0005-0000-0000-000091830000}"/>
    <cellStyle name="Sortie 4 2 8 2 7" xfId="37245" xr:uid="{00000000-0005-0000-0000-000092830000}"/>
    <cellStyle name="Sortie 4 2 8 3" xfId="16941" xr:uid="{00000000-0005-0000-0000-000093830000}"/>
    <cellStyle name="Sortie 4 2 8 3 2" xfId="16942" xr:uid="{00000000-0005-0000-0000-000094830000}"/>
    <cellStyle name="Sortie 4 2 8 3 2 2" xfId="37252" xr:uid="{00000000-0005-0000-0000-000095830000}"/>
    <cellStyle name="Sortie 4 2 8 3 3" xfId="16943" xr:uid="{00000000-0005-0000-0000-000096830000}"/>
    <cellStyle name="Sortie 4 2 8 3 3 2" xfId="37253" xr:uid="{00000000-0005-0000-0000-000097830000}"/>
    <cellStyle name="Sortie 4 2 8 3 4" xfId="16944" xr:uid="{00000000-0005-0000-0000-000098830000}"/>
    <cellStyle name="Sortie 4 2 8 3 4 2" xfId="37254" xr:uid="{00000000-0005-0000-0000-000099830000}"/>
    <cellStyle name="Sortie 4 2 8 3 5" xfId="16945" xr:uid="{00000000-0005-0000-0000-00009A830000}"/>
    <cellStyle name="Sortie 4 2 8 3 5 2" xfId="37255" xr:uid="{00000000-0005-0000-0000-00009B830000}"/>
    <cellStyle name="Sortie 4 2 8 3 6" xfId="37251" xr:uid="{00000000-0005-0000-0000-00009C830000}"/>
    <cellStyle name="Sortie 4 2 8 4" xfId="16946" xr:uid="{00000000-0005-0000-0000-00009D830000}"/>
    <cellStyle name="Sortie 4 2 8 4 2" xfId="37256" xr:uid="{00000000-0005-0000-0000-00009E830000}"/>
    <cellStyle name="Sortie 4 2 8 5" xfId="16947" xr:uid="{00000000-0005-0000-0000-00009F830000}"/>
    <cellStyle name="Sortie 4 2 8 5 2" xfId="37257" xr:uid="{00000000-0005-0000-0000-0000A0830000}"/>
    <cellStyle name="Sortie 4 2 8 6" xfId="16948" xr:uid="{00000000-0005-0000-0000-0000A1830000}"/>
    <cellStyle name="Sortie 4 2 8 6 2" xfId="37258" xr:uid="{00000000-0005-0000-0000-0000A2830000}"/>
    <cellStyle name="Sortie 4 2 8 7" xfId="16949" xr:uid="{00000000-0005-0000-0000-0000A3830000}"/>
    <cellStyle name="Sortie 4 2 8 7 2" xfId="37259" xr:uid="{00000000-0005-0000-0000-0000A4830000}"/>
    <cellStyle name="Sortie 4 2 8 8" xfId="16950" xr:uid="{00000000-0005-0000-0000-0000A5830000}"/>
    <cellStyle name="Sortie 4 2 8 8 2" xfId="37260" xr:uid="{00000000-0005-0000-0000-0000A6830000}"/>
    <cellStyle name="Sortie 4 2 8 9" xfId="16951" xr:uid="{00000000-0005-0000-0000-0000A7830000}"/>
    <cellStyle name="Sortie 4 2 8 9 2" xfId="37261" xr:uid="{00000000-0005-0000-0000-0000A8830000}"/>
    <cellStyle name="Sortie 4 2 9" xfId="16952" xr:uid="{00000000-0005-0000-0000-0000A9830000}"/>
    <cellStyle name="Sortie 4 2 9 10" xfId="16953" xr:uid="{00000000-0005-0000-0000-0000AA830000}"/>
    <cellStyle name="Sortie 4 2 9 10 2" xfId="37263" xr:uid="{00000000-0005-0000-0000-0000AB830000}"/>
    <cellStyle name="Sortie 4 2 9 11" xfId="37262" xr:uid="{00000000-0005-0000-0000-0000AC830000}"/>
    <cellStyle name="Sortie 4 2 9 2" xfId="16954" xr:uid="{00000000-0005-0000-0000-0000AD830000}"/>
    <cellStyle name="Sortie 4 2 9 2 2" xfId="16955" xr:uid="{00000000-0005-0000-0000-0000AE830000}"/>
    <cellStyle name="Sortie 4 2 9 2 2 2" xfId="37265" xr:uid="{00000000-0005-0000-0000-0000AF830000}"/>
    <cellStyle name="Sortie 4 2 9 2 3" xfId="16956" xr:uid="{00000000-0005-0000-0000-0000B0830000}"/>
    <cellStyle name="Sortie 4 2 9 2 3 2" xfId="37266" xr:uid="{00000000-0005-0000-0000-0000B1830000}"/>
    <cellStyle name="Sortie 4 2 9 2 4" xfId="16957" xr:uid="{00000000-0005-0000-0000-0000B2830000}"/>
    <cellStyle name="Sortie 4 2 9 2 4 2" xfId="37267" xr:uid="{00000000-0005-0000-0000-0000B3830000}"/>
    <cellStyle name="Sortie 4 2 9 2 5" xfId="16958" xr:uid="{00000000-0005-0000-0000-0000B4830000}"/>
    <cellStyle name="Sortie 4 2 9 2 5 2" xfId="37268" xr:uid="{00000000-0005-0000-0000-0000B5830000}"/>
    <cellStyle name="Sortie 4 2 9 2 6" xfId="16959" xr:uid="{00000000-0005-0000-0000-0000B6830000}"/>
    <cellStyle name="Sortie 4 2 9 2 6 2" xfId="37269" xr:uid="{00000000-0005-0000-0000-0000B7830000}"/>
    <cellStyle name="Sortie 4 2 9 2 7" xfId="37264" xr:uid="{00000000-0005-0000-0000-0000B8830000}"/>
    <cellStyle name="Sortie 4 2 9 3" xfId="16960" xr:uid="{00000000-0005-0000-0000-0000B9830000}"/>
    <cellStyle name="Sortie 4 2 9 3 2" xfId="16961" xr:uid="{00000000-0005-0000-0000-0000BA830000}"/>
    <cellStyle name="Sortie 4 2 9 3 2 2" xfId="37271" xr:uid="{00000000-0005-0000-0000-0000BB830000}"/>
    <cellStyle name="Sortie 4 2 9 3 3" xfId="16962" xr:uid="{00000000-0005-0000-0000-0000BC830000}"/>
    <cellStyle name="Sortie 4 2 9 3 3 2" xfId="37272" xr:uid="{00000000-0005-0000-0000-0000BD830000}"/>
    <cellStyle name="Sortie 4 2 9 3 4" xfId="16963" xr:uid="{00000000-0005-0000-0000-0000BE830000}"/>
    <cellStyle name="Sortie 4 2 9 3 4 2" xfId="37273" xr:uid="{00000000-0005-0000-0000-0000BF830000}"/>
    <cellStyle name="Sortie 4 2 9 3 5" xfId="16964" xr:uid="{00000000-0005-0000-0000-0000C0830000}"/>
    <cellStyle name="Sortie 4 2 9 3 5 2" xfId="37274" xr:uid="{00000000-0005-0000-0000-0000C1830000}"/>
    <cellStyle name="Sortie 4 2 9 3 6" xfId="37270" xr:uid="{00000000-0005-0000-0000-0000C2830000}"/>
    <cellStyle name="Sortie 4 2 9 4" xfId="16965" xr:uid="{00000000-0005-0000-0000-0000C3830000}"/>
    <cellStyle name="Sortie 4 2 9 4 2" xfId="37275" xr:uid="{00000000-0005-0000-0000-0000C4830000}"/>
    <cellStyle name="Sortie 4 2 9 5" xfId="16966" xr:uid="{00000000-0005-0000-0000-0000C5830000}"/>
    <cellStyle name="Sortie 4 2 9 5 2" xfId="37276" xr:uid="{00000000-0005-0000-0000-0000C6830000}"/>
    <cellStyle name="Sortie 4 2 9 6" xfId="16967" xr:uid="{00000000-0005-0000-0000-0000C7830000}"/>
    <cellStyle name="Sortie 4 2 9 6 2" xfId="37277" xr:uid="{00000000-0005-0000-0000-0000C8830000}"/>
    <cellStyle name="Sortie 4 2 9 7" xfId="16968" xr:uid="{00000000-0005-0000-0000-0000C9830000}"/>
    <cellStyle name="Sortie 4 2 9 7 2" xfId="37278" xr:uid="{00000000-0005-0000-0000-0000CA830000}"/>
    <cellStyle name="Sortie 4 2 9 8" xfId="16969" xr:uid="{00000000-0005-0000-0000-0000CB830000}"/>
    <cellStyle name="Sortie 4 2 9 8 2" xfId="37279" xr:uid="{00000000-0005-0000-0000-0000CC830000}"/>
    <cellStyle name="Sortie 4 2 9 9" xfId="16970" xr:uid="{00000000-0005-0000-0000-0000CD830000}"/>
    <cellStyle name="Sortie 4 2 9 9 2" xfId="37280" xr:uid="{00000000-0005-0000-0000-0000CE830000}"/>
    <cellStyle name="Sortie 4 20" xfId="16971" xr:uid="{00000000-0005-0000-0000-0000CF830000}"/>
    <cellStyle name="Sortie 4 20 2" xfId="37281" xr:uid="{00000000-0005-0000-0000-0000D0830000}"/>
    <cellStyle name="Sortie 4 21" xfId="16972" xr:uid="{00000000-0005-0000-0000-0000D1830000}"/>
    <cellStyle name="Sortie 4 21 2" xfId="37282" xr:uid="{00000000-0005-0000-0000-0000D2830000}"/>
    <cellStyle name="Sortie 4 22" xfId="16973" xr:uid="{00000000-0005-0000-0000-0000D3830000}"/>
    <cellStyle name="Sortie 4 22 2" xfId="37283" xr:uid="{00000000-0005-0000-0000-0000D4830000}"/>
    <cellStyle name="Sortie 4 23" xfId="16974" xr:uid="{00000000-0005-0000-0000-0000D5830000}"/>
    <cellStyle name="Sortie 4 23 2" xfId="37284" xr:uid="{00000000-0005-0000-0000-0000D6830000}"/>
    <cellStyle name="Sortie 4 24" xfId="16975" xr:uid="{00000000-0005-0000-0000-0000D7830000}"/>
    <cellStyle name="Sortie 4 24 2" xfId="37285" xr:uid="{00000000-0005-0000-0000-0000D8830000}"/>
    <cellStyle name="Sortie 4 25" xfId="16976" xr:uid="{00000000-0005-0000-0000-0000D9830000}"/>
    <cellStyle name="Sortie 4 25 2" xfId="37286" xr:uid="{00000000-0005-0000-0000-0000DA830000}"/>
    <cellStyle name="Sortie 4 26" xfId="20630" xr:uid="{00000000-0005-0000-0000-0000DB830000}"/>
    <cellStyle name="Sortie 4 3" xfId="16977" xr:uid="{00000000-0005-0000-0000-0000DC830000}"/>
    <cellStyle name="Sortie 4 3 10" xfId="16978" xr:uid="{00000000-0005-0000-0000-0000DD830000}"/>
    <cellStyle name="Sortie 4 3 10 2" xfId="37287" xr:uid="{00000000-0005-0000-0000-0000DE830000}"/>
    <cellStyle name="Sortie 4 3 11" xfId="16979" xr:uid="{00000000-0005-0000-0000-0000DF830000}"/>
    <cellStyle name="Sortie 4 3 11 2" xfId="37288" xr:uid="{00000000-0005-0000-0000-0000E0830000}"/>
    <cellStyle name="Sortie 4 3 12" xfId="16980" xr:uid="{00000000-0005-0000-0000-0000E1830000}"/>
    <cellStyle name="Sortie 4 3 12 2" xfId="37289" xr:uid="{00000000-0005-0000-0000-0000E2830000}"/>
    <cellStyle name="Sortie 4 3 13" xfId="16981" xr:uid="{00000000-0005-0000-0000-0000E3830000}"/>
    <cellStyle name="Sortie 4 3 13 2" xfId="37290" xr:uid="{00000000-0005-0000-0000-0000E4830000}"/>
    <cellStyle name="Sortie 4 3 14" xfId="20632" xr:uid="{00000000-0005-0000-0000-0000E5830000}"/>
    <cellStyle name="Sortie 4 3 2" xfId="16982" xr:uid="{00000000-0005-0000-0000-0000E6830000}"/>
    <cellStyle name="Sortie 4 3 2 10" xfId="16983" xr:uid="{00000000-0005-0000-0000-0000E7830000}"/>
    <cellStyle name="Sortie 4 3 2 10 2" xfId="37292" xr:uid="{00000000-0005-0000-0000-0000E8830000}"/>
    <cellStyle name="Sortie 4 3 2 11" xfId="37291" xr:uid="{00000000-0005-0000-0000-0000E9830000}"/>
    <cellStyle name="Sortie 4 3 2 2" xfId="16984" xr:uid="{00000000-0005-0000-0000-0000EA830000}"/>
    <cellStyle name="Sortie 4 3 2 2 2" xfId="16985" xr:uid="{00000000-0005-0000-0000-0000EB830000}"/>
    <cellStyle name="Sortie 4 3 2 2 2 2" xfId="37294" xr:uid="{00000000-0005-0000-0000-0000EC830000}"/>
    <cellStyle name="Sortie 4 3 2 2 3" xfId="16986" xr:uid="{00000000-0005-0000-0000-0000ED830000}"/>
    <cellStyle name="Sortie 4 3 2 2 3 2" xfId="37295" xr:uid="{00000000-0005-0000-0000-0000EE830000}"/>
    <cellStyle name="Sortie 4 3 2 2 4" xfId="16987" xr:uid="{00000000-0005-0000-0000-0000EF830000}"/>
    <cellStyle name="Sortie 4 3 2 2 4 2" xfId="37296" xr:uid="{00000000-0005-0000-0000-0000F0830000}"/>
    <cellStyle name="Sortie 4 3 2 2 5" xfId="16988" xr:uid="{00000000-0005-0000-0000-0000F1830000}"/>
    <cellStyle name="Sortie 4 3 2 2 5 2" xfId="37297" xr:uid="{00000000-0005-0000-0000-0000F2830000}"/>
    <cellStyle name="Sortie 4 3 2 2 6" xfId="16989" xr:uid="{00000000-0005-0000-0000-0000F3830000}"/>
    <cellStyle name="Sortie 4 3 2 2 6 2" xfId="37298" xr:uid="{00000000-0005-0000-0000-0000F4830000}"/>
    <cellStyle name="Sortie 4 3 2 2 7" xfId="37293" xr:uid="{00000000-0005-0000-0000-0000F5830000}"/>
    <cellStyle name="Sortie 4 3 2 3" xfId="16990" xr:uid="{00000000-0005-0000-0000-0000F6830000}"/>
    <cellStyle name="Sortie 4 3 2 3 2" xfId="16991" xr:uid="{00000000-0005-0000-0000-0000F7830000}"/>
    <cellStyle name="Sortie 4 3 2 3 2 2" xfId="37300" xr:uid="{00000000-0005-0000-0000-0000F8830000}"/>
    <cellStyle name="Sortie 4 3 2 3 3" xfId="16992" xr:uid="{00000000-0005-0000-0000-0000F9830000}"/>
    <cellStyle name="Sortie 4 3 2 3 3 2" xfId="37301" xr:uid="{00000000-0005-0000-0000-0000FA830000}"/>
    <cellStyle name="Sortie 4 3 2 3 4" xfId="16993" xr:uid="{00000000-0005-0000-0000-0000FB830000}"/>
    <cellStyle name="Sortie 4 3 2 3 4 2" xfId="37302" xr:uid="{00000000-0005-0000-0000-0000FC830000}"/>
    <cellStyle name="Sortie 4 3 2 3 5" xfId="16994" xr:uid="{00000000-0005-0000-0000-0000FD830000}"/>
    <cellStyle name="Sortie 4 3 2 3 5 2" xfId="37303" xr:uid="{00000000-0005-0000-0000-0000FE830000}"/>
    <cellStyle name="Sortie 4 3 2 3 6" xfId="37299" xr:uid="{00000000-0005-0000-0000-0000FF830000}"/>
    <cellStyle name="Sortie 4 3 2 4" xfId="16995" xr:uid="{00000000-0005-0000-0000-000000840000}"/>
    <cellStyle name="Sortie 4 3 2 4 2" xfId="37304" xr:uid="{00000000-0005-0000-0000-000001840000}"/>
    <cellStyle name="Sortie 4 3 2 5" xfId="16996" xr:uid="{00000000-0005-0000-0000-000002840000}"/>
    <cellStyle name="Sortie 4 3 2 5 2" xfId="37305" xr:uid="{00000000-0005-0000-0000-000003840000}"/>
    <cellStyle name="Sortie 4 3 2 6" xfId="16997" xr:uid="{00000000-0005-0000-0000-000004840000}"/>
    <cellStyle name="Sortie 4 3 2 6 2" xfId="37306" xr:uid="{00000000-0005-0000-0000-000005840000}"/>
    <cellStyle name="Sortie 4 3 2 7" xfId="16998" xr:uid="{00000000-0005-0000-0000-000006840000}"/>
    <cellStyle name="Sortie 4 3 2 7 2" xfId="37307" xr:uid="{00000000-0005-0000-0000-000007840000}"/>
    <cellStyle name="Sortie 4 3 2 8" xfId="16999" xr:uid="{00000000-0005-0000-0000-000008840000}"/>
    <cellStyle name="Sortie 4 3 2 8 2" xfId="37308" xr:uid="{00000000-0005-0000-0000-000009840000}"/>
    <cellStyle name="Sortie 4 3 2 9" xfId="17000" xr:uid="{00000000-0005-0000-0000-00000A840000}"/>
    <cellStyle name="Sortie 4 3 2 9 2" xfId="37309" xr:uid="{00000000-0005-0000-0000-00000B840000}"/>
    <cellStyle name="Sortie 4 3 3" xfId="17001" xr:uid="{00000000-0005-0000-0000-00000C840000}"/>
    <cellStyle name="Sortie 4 3 3 10" xfId="17002" xr:uid="{00000000-0005-0000-0000-00000D840000}"/>
    <cellStyle name="Sortie 4 3 3 10 2" xfId="37311" xr:uid="{00000000-0005-0000-0000-00000E840000}"/>
    <cellStyle name="Sortie 4 3 3 11" xfId="37310" xr:uid="{00000000-0005-0000-0000-00000F840000}"/>
    <cellStyle name="Sortie 4 3 3 2" xfId="17003" xr:uid="{00000000-0005-0000-0000-000010840000}"/>
    <cellStyle name="Sortie 4 3 3 2 2" xfId="17004" xr:uid="{00000000-0005-0000-0000-000011840000}"/>
    <cellStyle name="Sortie 4 3 3 2 2 2" xfId="37313" xr:uid="{00000000-0005-0000-0000-000012840000}"/>
    <cellStyle name="Sortie 4 3 3 2 3" xfId="17005" xr:uid="{00000000-0005-0000-0000-000013840000}"/>
    <cellStyle name="Sortie 4 3 3 2 3 2" xfId="37314" xr:uid="{00000000-0005-0000-0000-000014840000}"/>
    <cellStyle name="Sortie 4 3 3 2 4" xfId="17006" xr:uid="{00000000-0005-0000-0000-000015840000}"/>
    <cellStyle name="Sortie 4 3 3 2 4 2" xfId="37315" xr:uid="{00000000-0005-0000-0000-000016840000}"/>
    <cellStyle name="Sortie 4 3 3 2 5" xfId="17007" xr:uid="{00000000-0005-0000-0000-000017840000}"/>
    <cellStyle name="Sortie 4 3 3 2 5 2" xfId="37316" xr:uid="{00000000-0005-0000-0000-000018840000}"/>
    <cellStyle name="Sortie 4 3 3 2 6" xfId="17008" xr:uid="{00000000-0005-0000-0000-000019840000}"/>
    <cellStyle name="Sortie 4 3 3 2 6 2" xfId="37317" xr:uid="{00000000-0005-0000-0000-00001A840000}"/>
    <cellStyle name="Sortie 4 3 3 2 7" xfId="37312" xr:uid="{00000000-0005-0000-0000-00001B840000}"/>
    <cellStyle name="Sortie 4 3 3 3" xfId="17009" xr:uid="{00000000-0005-0000-0000-00001C840000}"/>
    <cellStyle name="Sortie 4 3 3 3 2" xfId="17010" xr:uid="{00000000-0005-0000-0000-00001D840000}"/>
    <cellStyle name="Sortie 4 3 3 3 2 2" xfId="37319" xr:uid="{00000000-0005-0000-0000-00001E840000}"/>
    <cellStyle name="Sortie 4 3 3 3 3" xfId="17011" xr:uid="{00000000-0005-0000-0000-00001F840000}"/>
    <cellStyle name="Sortie 4 3 3 3 3 2" xfId="37320" xr:uid="{00000000-0005-0000-0000-000020840000}"/>
    <cellStyle name="Sortie 4 3 3 3 4" xfId="17012" xr:uid="{00000000-0005-0000-0000-000021840000}"/>
    <cellStyle name="Sortie 4 3 3 3 4 2" xfId="37321" xr:uid="{00000000-0005-0000-0000-000022840000}"/>
    <cellStyle name="Sortie 4 3 3 3 5" xfId="17013" xr:uid="{00000000-0005-0000-0000-000023840000}"/>
    <cellStyle name="Sortie 4 3 3 3 5 2" xfId="37322" xr:uid="{00000000-0005-0000-0000-000024840000}"/>
    <cellStyle name="Sortie 4 3 3 3 6" xfId="37318" xr:uid="{00000000-0005-0000-0000-000025840000}"/>
    <cellStyle name="Sortie 4 3 3 4" xfId="17014" xr:uid="{00000000-0005-0000-0000-000026840000}"/>
    <cellStyle name="Sortie 4 3 3 4 2" xfId="37323" xr:uid="{00000000-0005-0000-0000-000027840000}"/>
    <cellStyle name="Sortie 4 3 3 5" xfId="17015" xr:uid="{00000000-0005-0000-0000-000028840000}"/>
    <cellStyle name="Sortie 4 3 3 5 2" xfId="37324" xr:uid="{00000000-0005-0000-0000-000029840000}"/>
    <cellStyle name="Sortie 4 3 3 6" xfId="17016" xr:uid="{00000000-0005-0000-0000-00002A840000}"/>
    <cellStyle name="Sortie 4 3 3 6 2" xfId="37325" xr:uid="{00000000-0005-0000-0000-00002B840000}"/>
    <cellStyle name="Sortie 4 3 3 7" xfId="17017" xr:uid="{00000000-0005-0000-0000-00002C840000}"/>
    <cellStyle name="Sortie 4 3 3 7 2" xfId="37326" xr:uid="{00000000-0005-0000-0000-00002D840000}"/>
    <cellStyle name="Sortie 4 3 3 8" xfId="17018" xr:uid="{00000000-0005-0000-0000-00002E840000}"/>
    <cellStyle name="Sortie 4 3 3 8 2" xfId="37327" xr:uid="{00000000-0005-0000-0000-00002F840000}"/>
    <cellStyle name="Sortie 4 3 3 9" xfId="17019" xr:uid="{00000000-0005-0000-0000-000030840000}"/>
    <cellStyle name="Sortie 4 3 3 9 2" xfId="37328" xr:uid="{00000000-0005-0000-0000-000031840000}"/>
    <cellStyle name="Sortie 4 3 4" xfId="17020" xr:uid="{00000000-0005-0000-0000-000032840000}"/>
    <cellStyle name="Sortie 4 3 4 10" xfId="17021" xr:uid="{00000000-0005-0000-0000-000033840000}"/>
    <cellStyle name="Sortie 4 3 4 10 2" xfId="37330" xr:uid="{00000000-0005-0000-0000-000034840000}"/>
    <cellStyle name="Sortie 4 3 4 11" xfId="37329" xr:uid="{00000000-0005-0000-0000-000035840000}"/>
    <cellStyle name="Sortie 4 3 4 2" xfId="17022" xr:uid="{00000000-0005-0000-0000-000036840000}"/>
    <cellStyle name="Sortie 4 3 4 2 2" xfId="17023" xr:uid="{00000000-0005-0000-0000-000037840000}"/>
    <cellStyle name="Sortie 4 3 4 2 2 2" xfId="37332" xr:uid="{00000000-0005-0000-0000-000038840000}"/>
    <cellStyle name="Sortie 4 3 4 2 3" xfId="17024" xr:uid="{00000000-0005-0000-0000-000039840000}"/>
    <cellStyle name="Sortie 4 3 4 2 3 2" xfId="37333" xr:uid="{00000000-0005-0000-0000-00003A840000}"/>
    <cellStyle name="Sortie 4 3 4 2 4" xfId="17025" xr:uid="{00000000-0005-0000-0000-00003B840000}"/>
    <cellStyle name="Sortie 4 3 4 2 4 2" xfId="37334" xr:uid="{00000000-0005-0000-0000-00003C840000}"/>
    <cellStyle name="Sortie 4 3 4 2 5" xfId="17026" xr:uid="{00000000-0005-0000-0000-00003D840000}"/>
    <cellStyle name="Sortie 4 3 4 2 5 2" xfId="37335" xr:uid="{00000000-0005-0000-0000-00003E840000}"/>
    <cellStyle name="Sortie 4 3 4 2 6" xfId="17027" xr:uid="{00000000-0005-0000-0000-00003F840000}"/>
    <cellStyle name="Sortie 4 3 4 2 6 2" xfId="37336" xr:uid="{00000000-0005-0000-0000-000040840000}"/>
    <cellStyle name="Sortie 4 3 4 2 7" xfId="37331" xr:uid="{00000000-0005-0000-0000-000041840000}"/>
    <cellStyle name="Sortie 4 3 4 3" xfId="17028" xr:uid="{00000000-0005-0000-0000-000042840000}"/>
    <cellStyle name="Sortie 4 3 4 3 2" xfId="17029" xr:uid="{00000000-0005-0000-0000-000043840000}"/>
    <cellStyle name="Sortie 4 3 4 3 2 2" xfId="37338" xr:uid="{00000000-0005-0000-0000-000044840000}"/>
    <cellStyle name="Sortie 4 3 4 3 3" xfId="17030" xr:uid="{00000000-0005-0000-0000-000045840000}"/>
    <cellStyle name="Sortie 4 3 4 3 3 2" xfId="37339" xr:uid="{00000000-0005-0000-0000-000046840000}"/>
    <cellStyle name="Sortie 4 3 4 3 4" xfId="17031" xr:uid="{00000000-0005-0000-0000-000047840000}"/>
    <cellStyle name="Sortie 4 3 4 3 4 2" xfId="37340" xr:uid="{00000000-0005-0000-0000-000048840000}"/>
    <cellStyle name="Sortie 4 3 4 3 5" xfId="17032" xr:uid="{00000000-0005-0000-0000-000049840000}"/>
    <cellStyle name="Sortie 4 3 4 3 5 2" xfId="37341" xr:uid="{00000000-0005-0000-0000-00004A840000}"/>
    <cellStyle name="Sortie 4 3 4 3 6" xfId="37337" xr:uid="{00000000-0005-0000-0000-00004B840000}"/>
    <cellStyle name="Sortie 4 3 4 4" xfId="17033" xr:uid="{00000000-0005-0000-0000-00004C840000}"/>
    <cellStyle name="Sortie 4 3 4 4 2" xfId="37342" xr:uid="{00000000-0005-0000-0000-00004D840000}"/>
    <cellStyle name="Sortie 4 3 4 5" xfId="17034" xr:uid="{00000000-0005-0000-0000-00004E840000}"/>
    <cellStyle name="Sortie 4 3 4 5 2" xfId="37343" xr:uid="{00000000-0005-0000-0000-00004F840000}"/>
    <cellStyle name="Sortie 4 3 4 6" xfId="17035" xr:uid="{00000000-0005-0000-0000-000050840000}"/>
    <cellStyle name="Sortie 4 3 4 6 2" xfId="37344" xr:uid="{00000000-0005-0000-0000-000051840000}"/>
    <cellStyle name="Sortie 4 3 4 7" xfId="17036" xr:uid="{00000000-0005-0000-0000-000052840000}"/>
    <cellStyle name="Sortie 4 3 4 7 2" xfId="37345" xr:uid="{00000000-0005-0000-0000-000053840000}"/>
    <cellStyle name="Sortie 4 3 4 8" xfId="17037" xr:uid="{00000000-0005-0000-0000-000054840000}"/>
    <cellStyle name="Sortie 4 3 4 8 2" xfId="37346" xr:uid="{00000000-0005-0000-0000-000055840000}"/>
    <cellStyle name="Sortie 4 3 4 9" xfId="17038" xr:uid="{00000000-0005-0000-0000-000056840000}"/>
    <cellStyle name="Sortie 4 3 4 9 2" xfId="37347" xr:uid="{00000000-0005-0000-0000-000057840000}"/>
    <cellStyle name="Sortie 4 3 5" xfId="17039" xr:uid="{00000000-0005-0000-0000-000058840000}"/>
    <cellStyle name="Sortie 4 3 5 2" xfId="17040" xr:uid="{00000000-0005-0000-0000-000059840000}"/>
    <cellStyle name="Sortie 4 3 5 2 2" xfId="37349" xr:uid="{00000000-0005-0000-0000-00005A840000}"/>
    <cellStyle name="Sortie 4 3 5 3" xfId="17041" xr:uid="{00000000-0005-0000-0000-00005B840000}"/>
    <cellStyle name="Sortie 4 3 5 3 2" xfId="37350" xr:uid="{00000000-0005-0000-0000-00005C840000}"/>
    <cellStyle name="Sortie 4 3 5 4" xfId="17042" xr:uid="{00000000-0005-0000-0000-00005D840000}"/>
    <cellStyle name="Sortie 4 3 5 4 2" xfId="37351" xr:uid="{00000000-0005-0000-0000-00005E840000}"/>
    <cellStyle name="Sortie 4 3 5 5" xfId="17043" xr:uid="{00000000-0005-0000-0000-00005F840000}"/>
    <cellStyle name="Sortie 4 3 5 5 2" xfId="37352" xr:uid="{00000000-0005-0000-0000-000060840000}"/>
    <cellStyle name="Sortie 4 3 5 6" xfId="17044" xr:uid="{00000000-0005-0000-0000-000061840000}"/>
    <cellStyle name="Sortie 4 3 5 6 2" xfId="37353" xr:uid="{00000000-0005-0000-0000-000062840000}"/>
    <cellStyle name="Sortie 4 3 5 7" xfId="37348" xr:uid="{00000000-0005-0000-0000-000063840000}"/>
    <cellStyle name="Sortie 4 3 6" xfId="17045" xr:uid="{00000000-0005-0000-0000-000064840000}"/>
    <cellStyle name="Sortie 4 3 6 2" xfId="17046" xr:uid="{00000000-0005-0000-0000-000065840000}"/>
    <cellStyle name="Sortie 4 3 6 2 2" xfId="37355" xr:uid="{00000000-0005-0000-0000-000066840000}"/>
    <cellStyle name="Sortie 4 3 6 3" xfId="17047" xr:uid="{00000000-0005-0000-0000-000067840000}"/>
    <cellStyle name="Sortie 4 3 6 3 2" xfId="37356" xr:uid="{00000000-0005-0000-0000-000068840000}"/>
    <cellStyle name="Sortie 4 3 6 4" xfId="17048" xr:uid="{00000000-0005-0000-0000-000069840000}"/>
    <cellStyle name="Sortie 4 3 6 4 2" xfId="37357" xr:uid="{00000000-0005-0000-0000-00006A840000}"/>
    <cellStyle name="Sortie 4 3 6 5" xfId="17049" xr:uid="{00000000-0005-0000-0000-00006B840000}"/>
    <cellStyle name="Sortie 4 3 6 5 2" xfId="37358" xr:uid="{00000000-0005-0000-0000-00006C840000}"/>
    <cellStyle name="Sortie 4 3 6 6" xfId="37354" xr:uid="{00000000-0005-0000-0000-00006D840000}"/>
    <cellStyle name="Sortie 4 3 7" xfId="17050" xr:uid="{00000000-0005-0000-0000-00006E840000}"/>
    <cellStyle name="Sortie 4 3 7 2" xfId="37359" xr:uid="{00000000-0005-0000-0000-00006F840000}"/>
    <cellStyle name="Sortie 4 3 8" xfId="17051" xr:uid="{00000000-0005-0000-0000-000070840000}"/>
    <cellStyle name="Sortie 4 3 8 2" xfId="37360" xr:uid="{00000000-0005-0000-0000-000071840000}"/>
    <cellStyle name="Sortie 4 3 9" xfId="17052" xr:uid="{00000000-0005-0000-0000-000072840000}"/>
    <cellStyle name="Sortie 4 3 9 2" xfId="37361" xr:uid="{00000000-0005-0000-0000-000073840000}"/>
    <cellStyle name="Sortie 4 4" xfId="17053" xr:uid="{00000000-0005-0000-0000-000074840000}"/>
    <cellStyle name="Sortie 4 4 10" xfId="17054" xr:uid="{00000000-0005-0000-0000-000075840000}"/>
    <cellStyle name="Sortie 4 4 10 2" xfId="37362" xr:uid="{00000000-0005-0000-0000-000076840000}"/>
    <cellStyle name="Sortie 4 4 11" xfId="20633" xr:uid="{00000000-0005-0000-0000-000077840000}"/>
    <cellStyle name="Sortie 4 4 2" xfId="17055" xr:uid="{00000000-0005-0000-0000-000078840000}"/>
    <cellStyle name="Sortie 4 4 2 2" xfId="17056" xr:uid="{00000000-0005-0000-0000-000079840000}"/>
    <cellStyle name="Sortie 4 4 2 2 2" xfId="37364" xr:uid="{00000000-0005-0000-0000-00007A840000}"/>
    <cellStyle name="Sortie 4 4 2 3" xfId="17057" xr:uid="{00000000-0005-0000-0000-00007B840000}"/>
    <cellStyle name="Sortie 4 4 2 3 2" xfId="37365" xr:uid="{00000000-0005-0000-0000-00007C840000}"/>
    <cellStyle name="Sortie 4 4 2 4" xfId="17058" xr:uid="{00000000-0005-0000-0000-00007D840000}"/>
    <cellStyle name="Sortie 4 4 2 4 2" xfId="37366" xr:uid="{00000000-0005-0000-0000-00007E840000}"/>
    <cellStyle name="Sortie 4 4 2 5" xfId="17059" xr:uid="{00000000-0005-0000-0000-00007F840000}"/>
    <cellStyle name="Sortie 4 4 2 5 2" xfId="37367" xr:uid="{00000000-0005-0000-0000-000080840000}"/>
    <cellStyle name="Sortie 4 4 2 6" xfId="17060" xr:uid="{00000000-0005-0000-0000-000081840000}"/>
    <cellStyle name="Sortie 4 4 2 6 2" xfId="37368" xr:uid="{00000000-0005-0000-0000-000082840000}"/>
    <cellStyle name="Sortie 4 4 2 7" xfId="37363" xr:uid="{00000000-0005-0000-0000-000083840000}"/>
    <cellStyle name="Sortie 4 4 3" xfId="17061" xr:uid="{00000000-0005-0000-0000-000084840000}"/>
    <cellStyle name="Sortie 4 4 3 2" xfId="17062" xr:uid="{00000000-0005-0000-0000-000085840000}"/>
    <cellStyle name="Sortie 4 4 3 2 2" xfId="37370" xr:uid="{00000000-0005-0000-0000-000086840000}"/>
    <cellStyle name="Sortie 4 4 3 3" xfId="17063" xr:uid="{00000000-0005-0000-0000-000087840000}"/>
    <cellStyle name="Sortie 4 4 3 3 2" xfId="37371" xr:uid="{00000000-0005-0000-0000-000088840000}"/>
    <cellStyle name="Sortie 4 4 3 4" xfId="17064" xr:uid="{00000000-0005-0000-0000-000089840000}"/>
    <cellStyle name="Sortie 4 4 3 4 2" xfId="37372" xr:uid="{00000000-0005-0000-0000-00008A840000}"/>
    <cellStyle name="Sortie 4 4 3 5" xfId="17065" xr:uid="{00000000-0005-0000-0000-00008B840000}"/>
    <cellStyle name="Sortie 4 4 3 5 2" xfId="37373" xr:uid="{00000000-0005-0000-0000-00008C840000}"/>
    <cellStyle name="Sortie 4 4 3 6" xfId="37369" xr:uid="{00000000-0005-0000-0000-00008D840000}"/>
    <cellStyle name="Sortie 4 4 4" xfId="17066" xr:uid="{00000000-0005-0000-0000-00008E840000}"/>
    <cellStyle name="Sortie 4 4 4 2" xfId="37374" xr:uid="{00000000-0005-0000-0000-00008F840000}"/>
    <cellStyle name="Sortie 4 4 5" xfId="17067" xr:uid="{00000000-0005-0000-0000-000090840000}"/>
    <cellStyle name="Sortie 4 4 5 2" xfId="37375" xr:uid="{00000000-0005-0000-0000-000091840000}"/>
    <cellStyle name="Sortie 4 4 6" xfId="17068" xr:uid="{00000000-0005-0000-0000-000092840000}"/>
    <cellStyle name="Sortie 4 4 6 2" xfId="37376" xr:uid="{00000000-0005-0000-0000-000093840000}"/>
    <cellStyle name="Sortie 4 4 7" xfId="17069" xr:uid="{00000000-0005-0000-0000-000094840000}"/>
    <cellStyle name="Sortie 4 4 7 2" xfId="37377" xr:uid="{00000000-0005-0000-0000-000095840000}"/>
    <cellStyle name="Sortie 4 4 8" xfId="17070" xr:uid="{00000000-0005-0000-0000-000096840000}"/>
    <cellStyle name="Sortie 4 4 8 2" xfId="37378" xr:uid="{00000000-0005-0000-0000-000097840000}"/>
    <cellStyle name="Sortie 4 4 9" xfId="17071" xr:uid="{00000000-0005-0000-0000-000098840000}"/>
    <cellStyle name="Sortie 4 4 9 2" xfId="37379" xr:uid="{00000000-0005-0000-0000-000099840000}"/>
    <cellStyle name="Sortie 4 5" xfId="17072" xr:uid="{00000000-0005-0000-0000-00009A840000}"/>
    <cellStyle name="Sortie 4 5 10" xfId="17073" xr:uid="{00000000-0005-0000-0000-00009B840000}"/>
    <cellStyle name="Sortie 4 5 10 2" xfId="37380" xr:uid="{00000000-0005-0000-0000-00009C840000}"/>
    <cellStyle name="Sortie 4 5 11" xfId="20634" xr:uid="{00000000-0005-0000-0000-00009D840000}"/>
    <cellStyle name="Sortie 4 5 2" xfId="17074" xr:uid="{00000000-0005-0000-0000-00009E840000}"/>
    <cellStyle name="Sortie 4 5 2 2" xfId="17075" xr:uid="{00000000-0005-0000-0000-00009F840000}"/>
    <cellStyle name="Sortie 4 5 2 2 2" xfId="37382" xr:uid="{00000000-0005-0000-0000-0000A0840000}"/>
    <cellStyle name="Sortie 4 5 2 3" xfId="17076" xr:uid="{00000000-0005-0000-0000-0000A1840000}"/>
    <cellStyle name="Sortie 4 5 2 3 2" xfId="37383" xr:uid="{00000000-0005-0000-0000-0000A2840000}"/>
    <cellStyle name="Sortie 4 5 2 4" xfId="17077" xr:uid="{00000000-0005-0000-0000-0000A3840000}"/>
    <cellStyle name="Sortie 4 5 2 4 2" xfId="37384" xr:uid="{00000000-0005-0000-0000-0000A4840000}"/>
    <cellStyle name="Sortie 4 5 2 5" xfId="17078" xr:uid="{00000000-0005-0000-0000-0000A5840000}"/>
    <cellStyle name="Sortie 4 5 2 5 2" xfId="37385" xr:uid="{00000000-0005-0000-0000-0000A6840000}"/>
    <cellStyle name="Sortie 4 5 2 6" xfId="17079" xr:uid="{00000000-0005-0000-0000-0000A7840000}"/>
    <cellStyle name="Sortie 4 5 2 6 2" xfId="37386" xr:uid="{00000000-0005-0000-0000-0000A8840000}"/>
    <cellStyle name="Sortie 4 5 2 7" xfId="37381" xr:uid="{00000000-0005-0000-0000-0000A9840000}"/>
    <cellStyle name="Sortie 4 5 3" xfId="17080" xr:uid="{00000000-0005-0000-0000-0000AA840000}"/>
    <cellStyle name="Sortie 4 5 3 2" xfId="17081" xr:uid="{00000000-0005-0000-0000-0000AB840000}"/>
    <cellStyle name="Sortie 4 5 3 2 2" xfId="37388" xr:uid="{00000000-0005-0000-0000-0000AC840000}"/>
    <cellStyle name="Sortie 4 5 3 3" xfId="17082" xr:uid="{00000000-0005-0000-0000-0000AD840000}"/>
    <cellStyle name="Sortie 4 5 3 3 2" xfId="37389" xr:uid="{00000000-0005-0000-0000-0000AE840000}"/>
    <cellStyle name="Sortie 4 5 3 4" xfId="17083" xr:uid="{00000000-0005-0000-0000-0000AF840000}"/>
    <cellStyle name="Sortie 4 5 3 4 2" xfId="37390" xr:uid="{00000000-0005-0000-0000-0000B0840000}"/>
    <cellStyle name="Sortie 4 5 3 5" xfId="17084" xr:uid="{00000000-0005-0000-0000-0000B1840000}"/>
    <cellStyle name="Sortie 4 5 3 5 2" xfId="37391" xr:uid="{00000000-0005-0000-0000-0000B2840000}"/>
    <cellStyle name="Sortie 4 5 3 6" xfId="37387" xr:uid="{00000000-0005-0000-0000-0000B3840000}"/>
    <cellStyle name="Sortie 4 5 4" xfId="17085" xr:uid="{00000000-0005-0000-0000-0000B4840000}"/>
    <cellStyle name="Sortie 4 5 4 2" xfId="37392" xr:uid="{00000000-0005-0000-0000-0000B5840000}"/>
    <cellStyle name="Sortie 4 5 5" xfId="17086" xr:uid="{00000000-0005-0000-0000-0000B6840000}"/>
    <cellStyle name="Sortie 4 5 5 2" xfId="37393" xr:uid="{00000000-0005-0000-0000-0000B7840000}"/>
    <cellStyle name="Sortie 4 5 6" xfId="17087" xr:uid="{00000000-0005-0000-0000-0000B8840000}"/>
    <cellStyle name="Sortie 4 5 6 2" xfId="37394" xr:uid="{00000000-0005-0000-0000-0000B9840000}"/>
    <cellStyle name="Sortie 4 5 7" xfId="17088" xr:uid="{00000000-0005-0000-0000-0000BA840000}"/>
    <cellStyle name="Sortie 4 5 7 2" xfId="37395" xr:uid="{00000000-0005-0000-0000-0000BB840000}"/>
    <cellStyle name="Sortie 4 5 8" xfId="17089" xr:uid="{00000000-0005-0000-0000-0000BC840000}"/>
    <cellStyle name="Sortie 4 5 8 2" xfId="37396" xr:uid="{00000000-0005-0000-0000-0000BD840000}"/>
    <cellStyle name="Sortie 4 5 9" xfId="17090" xr:uid="{00000000-0005-0000-0000-0000BE840000}"/>
    <cellStyle name="Sortie 4 5 9 2" xfId="37397" xr:uid="{00000000-0005-0000-0000-0000BF840000}"/>
    <cellStyle name="Sortie 4 6" xfId="17091" xr:uid="{00000000-0005-0000-0000-0000C0840000}"/>
    <cellStyle name="Sortie 4 6 10" xfId="17092" xr:uid="{00000000-0005-0000-0000-0000C1840000}"/>
    <cellStyle name="Sortie 4 6 10 2" xfId="37398" xr:uid="{00000000-0005-0000-0000-0000C2840000}"/>
    <cellStyle name="Sortie 4 6 11" xfId="20635" xr:uid="{00000000-0005-0000-0000-0000C3840000}"/>
    <cellStyle name="Sortie 4 6 2" xfId="17093" xr:uid="{00000000-0005-0000-0000-0000C4840000}"/>
    <cellStyle name="Sortie 4 6 2 2" xfId="17094" xr:uid="{00000000-0005-0000-0000-0000C5840000}"/>
    <cellStyle name="Sortie 4 6 2 2 2" xfId="37400" xr:uid="{00000000-0005-0000-0000-0000C6840000}"/>
    <cellStyle name="Sortie 4 6 2 3" xfId="17095" xr:uid="{00000000-0005-0000-0000-0000C7840000}"/>
    <cellStyle name="Sortie 4 6 2 3 2" xfId="37401" xr:uid="{00000000-0005-0000-0000-0000C8840000}"/>
    <cellStyle name="Sortie 4 6 2 4" xfId="17096" xr:uid="{00000000-0005-0000-0000-0000C9840000}"/>
    <cellStyle name="Sortie 4 6 2 4 2" xfId="37402" xr:uid="{00000000-0005-0000-0000-0000CA840000}"/>
    <cellStyle name="Sortie 4 6 2 5" xfId="17097" xr:uid="{00000000-0005-0000-0000-0000CB840000}"/>
    <cellStyle name="Sortie 4 6 2 5 2" xfId="37403" xr:uid="{00000000-0005-0000-0000-0000CC840000}"/>
    <cellStyle name="Sortie 4 6 2 6" xfId="17098" xr:uid="{00000000-0005-0000-0000-0000CD840000}"/>
    <cellStyle name="Sortie 4 6 2 6 2" xfId="37404" xr:uid="{00000000-0005-0000-0000-0000CE840000}"/>
    <cellStyle name="Sortie 4 6 2 7" xfId="37399" xr:uid="{00000000-0005-0000-0000-0000CF840000}"/>
    <cellStyle name="Sortie 4 6 3" xfId="17099" xr:uid="{00000000-0005-0000-0000-0000D0840000}"/>
    <cellStyle name="Sortie 4 6 3 2" xfId="17100" xr:uid="{00000000-0005-0000-0000-0000D1840000}"/>
    <cellStyle name="Sortie 4 6 3 2 2" xfId="37406" xr:uid="{00000000-0005-0000-0000-0000D2840000}"/>
    <cellStyle name="Sortie 4 6 3 3" xfId="17101" xr:uid="{00000000-0005-0000-0000-0000D3840000}"/>
    <cellStyle name="Sortie 4 6 3 3 2" xfId="37407" xr:uid="{00000000-0005-0000-0000-0000D4840000}"/>
    <cellStyle name="Sortie 4 6 3 4" xfId="17102" xr:uid="{00000000-0005-0000-0000-0000D5840000}"/>
    <cellStyle name="Sortie 4 6 3 4 2" xfId="37408" xr:uid="{00000000-0005-0000-0000-0000D6840000}"/>
    <cellStyle name="Sortie 4 6 3 5" xfId="17103" xr:uid="{00000000-0005-0000-0000-0000D7840000}"/>
    <cellStyle name="Sortie 4 6 3 5 2" xfId="37409" xr:uid="{00000000-0005-0000-0000-0000D8840000}"/>
    <cellStyle name="Sortie 4 6 3 6" xfId="37405" xr:uid="{00000000-0005-0000-0000-0000D9840000}"/>
    <cellStyle name="Sortie 4 6 4" xfId="17104" xr:uid="{00000000-0005-0000-0000-0000DA840000}"/>
    <cellStyle name="Sortie 4 6 4 2" xfId="37410" xr:uid="{00000000-0005-0000-0000-0000DB840000}"/>
    <cellStyle name="Sortie 4 6 5" xfId="17105" xr:uid="{00000000-0005-0000-0000-0000DC840000}"/>
    <cellStyle name="Sortie 4 6 5 2" xfId="37411" xr:uid="{00000000-0005-0000-0000-0000DD840000}"/>
    <cellStyle name="Sortie 4 6 6" xfId="17106" xr:uid="{00000000-0005-0000-0000-0000DE840000}"/>
    <cellStyle name="Sortie 4 6 6 2" xfId="37412" xr:uid="{00000000-0005-0000-0000-0000DF840000}"/>
    <cellStyle name="Sortie 4 6 7" xfId="17107" xr:uid="{00000000-0005-0000-0000-0000E0840000}"/>
    <cellStyle name="Sortie 4 6 7 2" xfId="37413" xr:uid="{00000000-0005-0000-0000-0000E1840000}"/>
    <cellStyle name="Sortie 4 6 8" xfId="17108" xr:uid="{00000000-0005-0000-0000-0000E2840000}"/>
    <cellStyle name="Sortie 4 6 8 2" xfId="37414" xr:uid="{00000000-0005-0000-0000-0000E3840000}"/>
    <cellStyle name="Sortie 4 6 9" xfId="17109" xr:uid="{00000000-0005-0000-0000-0000E4840000}"/>
    <cellStyle name="Sortie 4 6 9 2" xfId="37415" xr:uid="{00000000-0005-0000-0000-0000E5840000}"/>
    <cellStyle name="Sortie 4 7" xfId="17110" xr:uid="{00000000-0005-0000-0000-0000E6840000}"/>
    <cellStyle name="Sortie 4 7 10" xfId="17111" xr:uid="{00000000-0005-0000-0000-0000E7840000}"/>
    <cellStyle name="Sortie 4 7 10 2" xfId="37417" xr:uid="{00000000-0005-0000-0000-0000E8840000}"/>
    <cellStyle name="Sortie 4 7 11" xfId="37416" xr:uid="{00000000-0005-0000-0000-0000E9840000}"/>
    <cellStyle name="Sortie 4 7 2" xfId="17112" xr:uid="{00000000-0005-0000-0000-0000EA840000}"/>
    <cellStyle name="Sortie 4 7 2 2" xfId="17113" xr:uid="{00000000-0005-0000-0000-0000EB840000}"/>
    <cellStyle name="Sortie 4 7 2 2 2" xfId="37419" xr:uid="{00000000-0005-0000-0000-0000EC840000}"/>
    <cellStyle name="Sortie 4 7 2 3" xfId="17114" xr:uid="{00000000-0005-0000-0000-0000ED840000}"/>
    <cellStyle name="Sortie 4 7 2 3 2" xfId="37420" xr:uid="{00000000-0005-0000-0000-0000EE840000}"/>
    <cellStyle name="Sortie 4 7 2 4" xfId="17115" xr:uid="{00000000-0005-0000-0000-0000EF840000}"/>
    <cellStyle name="Sortie 4 7 2 4 2" xfId="37421" xr:uid="{00000000-0005-0000-0000-0000F0840000}"/>
    <cellStyle name="Sortie 4 7 2 5" xfId="17116" xr:uid="{00000000-0005-0000-0000-0000F1840000}"/>
    <cellStyle name="Sortie 4 7 2 5 2" xfId="37422" xr:uid="{00000000-0005-0000-0000-0000F2840000}"/>
    <cellStyle name="Sortie 4 7 2 6" xfId="17117" xr:uid="{00000000-0005-0000-0000-0000F3840000}"/>
    <cellStyle name="Sortie 4 7 2 6 2" xfId="37423" xr:uid="{00000000-0005-0000-0000-0000F4840000}"/>
    <cellStyle name="Sortie 4 7 2 7" xfId="37418" xr:uid="{00000000-0005-0000-0000-0000F5840000}"/>
    <cellStyle name="Sortie 4 7 3" xfId="17118" xr:uid="{00000000-0005-0000-0000-0000F6840000}"/>
    <cellStyle name="Sortie 4 7 3 2" xfId="17119" xr:uid="{00000000-0005-0000-0000-0000F7840000}"/>
    <cellStyle name="Sortie 4 7 3 2 2" xfId="37425" xr:uid="{00000000-0005-0000-0000-0000F8840000}"/>
    <cellStyle name="Sortie 4 7 3 3" xfId="17120" xr:uid="{00000000-0005-0000-0000-0000F9840000}"/>
    <cellStyle name="Sortie 4 7 3 3 2" xfId="37426" xr:uid="{00000000-0005-0000-0000-0000FA840000}"/>
    <cellStyle name="Sortie 4 7 3 4" xfId="17121" xr:uid="{00000000-0005-0000-0000-0000FB840000}"/>
    <cellStyle name="Sortie 4 7 3 4 2" xfId="37427" xr:uid="{00000000-0005-0000-0000-0000FC840000}"/>
    <cellStyle name="Sortie 4 7 3 5" xfId="17122" xr:uid="{00000000-0005-0000-0000-0000FD840000}"/>
    <cellStyle name="Sortie 4 7 3 5 2" xfId="37428" xr:uid="{00000000-0005-0000-0000-0000FE840000}"/>
    <cellStyle name="Sortie 4 7 3 6" xfId="37424" xr:uid="{00000000-0005-0000-0000-0000FF840000}"/>
    <cellStyle name="Sortie 4 7 4" xfId="17123" xr:uid="{00000000-0005-0000-0000-000000850000}"/>
    <cellStyle name="Sortie 4 7 4 2" xfId="37429" xr:uid="{00000000-0005-0000-0000-000001850000}"/>
    <cellStyle name="Sortie 4 7 5" xfId="17124" xr:uid="{00000000-0005-0000-0000-000002850000}"/>
    <cellStyle name="Sortie 4 7 5 2" xfId="37430" xr:uid="{00000000-0005-0000-0000-000003850000}"/>
    <cellStyle name="Sortie 4 7 6" xfId="17125" xr:uid="{00000000-0005-0000-0000-000004850000}"/>
    <cellStyle name="Sortie 4 7 6 2" xfId="37431" xr:uid="{00000000-0005-0000-0000-000005850000}"/>
    <cellStyle name="Sortie 4 7 7" xfId="17126" xr:uid="{00000000-0005-0000-0000-000006850000}"/>
    <cellStyle name="Sortie 4 7 7 2" xfId="37432" xr:uid="{00000000-0005-0000-0000-000007850000}"/>
    <cellStyle name="Sortie 4 7 8" xfId="17127" xr:uid="{00000000-0005-0000-0000-000008850000}"/>
    <cellStyle name="Sortie 4 7 8 2" xfId="37433" xr:uid="{00000000-0005-0000-0000-000009850000}"/>
    <cellStyle name="Sortie 4 7 9" xfId="17128" xr:uid="{00000000-0005-0000-0000-00000A850000}"/>
    <cellStyle name="Sortie 4 7 9 2" xfId="37434" xr:uid="{00000000-0005-0000-0000-00000B850000}"/>
    <cellStyle name="Sortie 4 8" xfId="17129" xr:uid="{00000000-0005-0000-0000-00000C850000}"/>
    <cellStyle name="Sortie 4 8 10" xfId="17130" xr:uid="{00000000-0005-0000-0000-00000D850000}"/>
    <cellStyle name="Sortie 4 8 10 2" xfId="37436" xr:uid="{00000000-0005-0000-0000-00000E850000}"/>
    <cellStyle name="Sortie 4 8 11" xfId="37435" xr:uid="{00000000-0005-0000-0000-00000F850000}"/>
    <cellStyle name="Sortie 4 8 2" xfId="17131" xr:uid="{00000000-0005-0000-0000-000010850000}"/>
    <cellStyle name="Sortie 4 8 2 2" xfId="17132" xr:uid="{00000000-0005-0000-0000-000011850000}"/>
    <cellStyle name="Sortie 4 8 2 2 2" xfId="37438" xr:uid="{00000000-0005-0000-0000-000012850000}"/>
    <cellStyle name="Sortie 4 8 2 3" xfId="17133" xr:uid="{00000000-0005-0000-0000-000013850000}"/>
    <cellStyle name="Sortie 4 8 2 3 2" xfId="37439" xr:uid="{00000000-0005-0000-0000-000014850000}"/>
    <cellStyle name="Sortie 4 8 2 4" xfId="17134" xr:uid="{00000000-0005-0000-0000-000015850000}"/>
    <cellStyle name="Sortie 4 8 2 4 2" xfId="37440" xr:uid="{00000000-0005-0000-0000-000016850000}"/>
    <cellStyle name="Sortie 4 8 2 5" xfId="17135" xr:uid="{00000000-0005-0000-0000-000017850000}"/>
    <cellStyle name="Sortie 4 8 2 5 2" xfId="37441" xr:uid="{00000000-0005-0000-0000-000018850000}"/>
    <cellStyle name="Sortie 4 8 2 6" xfId="17136" xr:uid="{00000000-0005-0000-0000-000019850000}"/>
    <cellStyle name="Sortie 4 8 2 6 2" xfId="37442" xr:uid="{00000000-0005-0000-0000-00001A850000}"/>
    <cellStyle name="Sortie 4 8 2 7" xfId="37437" xr:uid="{00000000-0005-0000-0000-00001B850000}"/>
    <cellStyle name="Sortie 4 8 3" xfId="17137" xr:uid="{00000000-0005-0000-0000-00001C850000}"/>
    <cellStyle name="Sortie 4 8 3 2" xfId="17138" xr:uid="{00000000-0005-0000-0000-00001D850000}"/>
    <cellStyle name="Sortie 4 8 3 2 2" xfId="37444" xr:uid="{00000000-0005-0000-0000-00001E850000}"/>
    <cellStyle name="Sortie 4 8 3 3" xfId="17139" xr:uid="{00000000-0005-0000-0000-00001F850000}"/>
    <cellStyle name="Sortie 4 8 3 3 2" xfId="37445" xr:uid="{00000000-0005-0000-0000-000020850000}"/>
    <cellStyle name="Sortie 4 8 3 4" xfId="17140" xr:uid="{00000000-0005-0000-0000-000021850000}"/>
    <cellStyle name="Sortie 4 8 3 4 2" xfId="37446" xr:uid="{00000000-0005-0000-0000-000022850000}"/>
    <cellStyle name="Sortie 4 8 3 5" xfId="17141" xr:uid="{00000000-0005-0000-0000-000023850000}"/>
    <cellStyle name="Sortie 4 8 3 5 2" xfId="37447" xr:uid="{00000000-0005-0000-0000-000024850000}"/>
    <cellStyle name="Sortie 4 8 3 6" xfId="37443" xr:uid="{00000000-0005-0000-0000-000025850000}"/>
    <cellStyle name="Sortie 4 8 4" xfId="17142" xr:uid="{00000000-0005-0000-0000-000026850000}"/>
    <cellStyle name="Sortie 4 8 4 2" xfId="37448" xr:uid="{00000000-0005-0000-0000-000027850000}"/>
    <cellStyle name="Sortie 4 8 5" xfId="17143" xr:uid="{00000000-0005-0000-0000-000028850000}"/>
    <cellStyle name="Sortie 4 8 5 2" xfId="37449" xr:uid="{00000000-0005-0000-0000-000029850000}"/>
    <cellStyle name="Sortie 4 8 6" xfId="17144" xr:uid="{00000000-0005-0000-0000-00002A850000}"/>
    <cellStyle name="Sortie 4 8 6 2" xfId="37450" xr:uid="{00000000-0005-0000-0000-00002B850000}"/>
    <cellStyle name="Sortie 4 8 7" xfId="17145" xr:uid="{00000000-0005-0000-0000-00002C850000}"/>
    <cellStyle name="Sortie 4 8 7 2" xfId="37451" xr:uid="{00000000-0005-0000-0000-00002D850000}"/>
    <cellStyle name="Sortie 4 8 8" xfId="17146" xr:uid="{00000000-0005-0000-0000-00002E850000}"/>
    <cellStyle name="Sortie 4 8 8 2" xfId="37452" xr:uid="{00000000-0005-0000-0000-00002F850000}"/>
    <cellStyle name="Sortie 4 8 9" xfId="17147" xr:uid="{00000000-0005-0000-0000-000030850000}"/>
    <cellStyle name="Sortie 4 8 9 2" xfId="37453" xr:uid="{00000000-0005-0000-0000-000031850000}"/>
    <cellStyle name="Sortie 4 9" xfId="17148" xr:uid="{00000000-0005-0000-0000-000032850000}"/>
    <cellStyle name="Sortie 4 9 10" xfId="17149" xr:uid="{00000000-0005-0000-0000-000033850000}"/>
    <cellStyle name="Sortie 4 9 10 2" xfId="37455" xr:uid="{00000000-0005-0000-0000-000034850000}"/>
    <cellStyle name="Sortie 4 9 11" xfId="37454" xr:uid="{00000000-0005-0000-0000-000035850000}"/>
    <cellStyle name="Sortie 4 9 2" xfId="17150" xr:uid="{00000000-0005-0000-0000-000036850000}"/>
    <cellStyle name="Sortie 4 9 2 2" xfId="17151" xr:uid="{00000000-0005-0000-0000-000037850000}"/>
    <cellStyle name="Sortie 4 9 2 2 2" xfId="37457" xr:uid="{00000000-0005-0000-0000-000038850000}"/>
    <cellStyle name="Sortie 4 9 2 3" xfId="17152" xr:uid="{00000000-0005-0000-0000-000039850000}"/>
    <cellStyle name="Sortie 4 9 2 3 2" xfId="37458" xr:uid="{00000000-0005-0000-0000-00003A850000}"/>
    <cellStyle name="Sortie 4 9 2 4" xfId="17153" xr:uid="{00000000-0005-0000-0000-00003B850000}"/>
    <cellStyle name="Sortie 4 9 2 4 2" xfId="37459" xr:uid="{00000000-0005-0000-0000-00003C850000}"/>
    <cellStyle name="Sortie 4 9 2 5" xfId="17154" xr:uid="{00000000-0005-0000-0000-00003D850000}"/>
    <cellStyle name="Sortie 4 9 2 5 2" xfId="37460" xr:uid="{00000000-0005-0000-0000-00003E850000}"/>
    <cellStyle name="Sortie 4 9 2 6" xfId="17155" xr:uid="{00000000-0005-0000-0000-00003F850000}"/>
    <cellStyle name="Sortie 4 9 2 6 2" xfId="37461" xr:uid="{00000000-0005-0000-0000-000040850000}"/>
    <cellStyle name="Sortie 4 9 2 7" xfId="37456" xr:uid="{00000000-0005-0000-0000-000041850000}"/>
    <cellStyle name="Sortie 4 9 3" xfId="17156" xr:uid="{00000000-0005-0000-0000-000042850000}"/>
    <cellStyle name="Sortie 4 9 3 2" xfId="17157" xr:uid="{00000000-0005-0000-0000-000043850000}"/>
    <cellStyle name="Sortie 4 9 3 2 2" xfId="37463" xr:uid="{00000000-0005-0000-0000-000044850000}"/>
    <cellStyle name="Sortie 4 9 3 3" xfId="17158" xr:uid="{00000000-0005-0000-0000-000045850000}"/>
    <cellStyle name="Sortie 4 9 3 3 2" xfId="37464" xr:uid="{00000000-0005-0000-0000-000046850000}"/>
    <cellStyle name="Sortie 4 9 3 4" xfId="17159" xr:uid="{00000000-0005-0000-0000-000047850000}"/>
    <cellStyle name="Sortie 4 9 3 4 2" xfId="37465" xr:uid="{00000000-0005-0000-0000-000048850000}"/>
    <cellStyle name="Sortie 4 9 3 5" xfId="17160" xr:uid="{00000000-0005-0000-0000-000049850000}"/>
    <cellStyle name="Sortie 4 9 3 5 2" xfId="37466" xr:uid="{00000000-0005-0000-0000-00004A850000}"/>
    <cellStyle name="Sortie 4 9 3 6" xfId="37462" xr:uid="{00000000-0005-0000-0000-00004B850000}"/>
    <cellStyle name="Sortie 4 9 4" xfId="17161" xr:uid="{00000000-0005-0000-0000-00004C850000}"/>
    <cellStyle name="Sortie 4 9 4 2" xfId="37467" xr:uid="{00000000-0005-0000-0000-00004D850000}"/>
    <cellStyle name="Sortie 4 9 5" xfId="17162" xr:uid="{00000000-0005-0000-0000-00004E850000}"/>
    <cellStyle name="Sortie 4 9 5 2" xfId="37468" xr:uid="{00000000-0005-0000-0000-00004F850000}"/>
    <cellStyle name="Sortie 4 9 6" xfId="17163" xr:uid="{00000000-0005-0000-0000-000050850000}"/>
    <cellStyle name="Sortie 4 9 6 2" xfId="37469" xr:uid="{00000000-0005-0000-0000-000051850000}"/>
    <cellStyle name="Sortie 4 9 7" xfId="17164" xr:uid="{00000000-0005-0000-0000-000052850000}"/>
    <cellStyle name="Sortie 4 9 7 2" xfId="37470" xr:uid="{00000000-0005-0000-0000-000053850000}"/>
    <cellStyle name="Sortie 4 9 8" xfId="17165" xr:uid="{00000000-0005-0000-0000-000054850000}"/>
    <cellStyle name="Sortie 4 9 8 2" xfId="37471" xr:uid="{00000000-0005-0000-0000-000055850000}"/>
    <cellStyle name="Sortie 4 9 9" xfId="17166" xr:uid="{00000000-0005-0000-0000-000056850000}"/>
    <cellStyle name="Sortie 4 9 9 2" xfId="37472" xr:uid="{00000000-0005-0000-0000-000057850000}"/>
    <cellStyle name="Sortie 5" xfId="17167" xr:uid="{00000000-0005-0000-0000-000058850000}"/>
    <cellStyle name="Sortie 5 10" xfId="17168" xr:uid="{00000000-0005-0000-0000-000059850000}"/>
    <cellStyle name="Sortie 5 10 10" xfId="17169" xr:uid="{00000000-0005-0000-0000-00005A850000}"/>
    <cellStyle name="Sortie 5 10 10 2" xfId="37475" xr:uid="{00000000-0005-0000-0000-00005B850000}"/>
    <cellStyle name="Sortie 5 10 11" xfId="37474" xr:uid="{00000000-0005-0000-0000-00005C850000}"/>
    <cellStyle name="Sortie 5 10 2" xfId="17170" xr:uid="{00000000-0005-0000-0000-00005D850000}"/>
    <cellStyle name="Sortie 5 10 2 2" xfId="17171" xr:uid="{00000000-0005-0000-0000-00005E850000}"/>
    <cellStyle name="Sortie 5 10 2 2 2" xfId="37477" xr:uid="{00000000-0005-0000-0000-00005F850000}"/>
    <cellStyle name="Sortie 5 10 2 3" xfId="17172" xr:uid="{00000000-0005-0000-0000-000060850000}"/>
    <cellStyle name="Sortie 5 10 2 3 2" xfId="37478" xr:uid="{00000000-0005-0000-0000-000061850000}"/>
    <cellStyle name="Sortie 5 10 2 4" xfId="17173" xr:uid="{00000000-0005-0000-0000-000062850000}"/>
    <cellStyle name="Sortie 5 10 2 4 2" xfId="37479" xr:uid="{00000000-0005-0000-0000-000063850000}"/>
    <cellStyle name="Sortie 5 10 2 5" xfId="17174" xr:uid="{00000000-0005-0000-0000-000064850000}"/>
    <cellStyle name="Sortie 5 10 2 5 2" xfId="37480" xr:uid="{00000000-0005-0000-0000-000065850000}"/>
    <cellStyle name="Sortie 5 10 2 6" xfId="17175" xr:uid="{00000000-0005-0000-0000-000066850000}"/>
    <cellStyle name="Sortie 5 10 2 6 2" xfId="37481" xr:uid="{00000000-0005-0000-0000-000067850000}"/>
    <cellStyle name="Sortie 5 10 2 7" xfId="37476" xr:uid="{00000000-0005-0000-0000-000068850000}"/>
    <cellStyle name="Sortie 5 10 3" xfId="17176" xr:uid="{00000000-0005-0000-0000-000069850000}"/>
    <cellStyle name="Sortie 5 10 3 2" xfId="17177" xr:uid="{00000000-0005-0000-0000-00006A850000}"/>
    <cellStyle name="Sortie 5 10 3 2 2" xfId="37483" xr:uid="{00000000-0005-0000-0000-00006B850000}"/>
    <cellStyle name="Sortie 5 10 3 3" xfId="17178" xr:uid="{00000000-0005-0000-0000-00006C850000}"/>
    <cellStyle name="Sortie 5 10 3 3 2" xfId="37484" xr:uid="{00000000-0005-0000-0000-00006D850000}"/>
    <cellStyle name="Sortie 5 10 3 4" xfId="17179" xr:uid="{00000000-0005-0000-0000-00006E850000}"/>
    <cellStyle name="Sortie 5 10 3 4 2" xfId="37485" xr:uid="{00000000-0005-0000-0000-00006F850000}"/>
    <cellStyle name="Sortie 5 10 3 5" xfId="17180" xr:uid="{00000000-0005-0000-0000-000070850000}"/>
    <cellStyle name="Sortie 5 10 3 5 2" xfId="37486" xr:uid="{00000000-0005-0000-0000-000071850000}"/>
    <cellStyle name="Sortie 5 10 3 6" xfId="37482" xr:uid="{00000000-0005-0000-0000-000072850000}"/>
    <cellStyle name="Sortie 5 10 4" xfId="17181" xr:uid="{00000000-0005-0000-0000-000073850000}"/>
    <cellStyle name="Sortie 5 10 4 2" xfId="37487" xr:uid="{00000000-0005-0000-0000-000074850000}"/>
    <cellStyle name="Sortie 5 10 5" xfId="17182" xr:uid="{00000000-0005-0000-0000-000075850000}"/>
    <cellStyle name="Sortie 5 10 5 2" xfId="37488" xr:uid="{00000000-0005-0000-0000-000076850000}"/>
    <cellStyle name="Sortie 5 10 6" xfId="17183" xr:uid="{00000000-0005-0000-0000-000077850000}"/>
    <cellStyle name="Sortie 5 10 6 2" xfId="37489" xr:uid="{00000000-0005-0000-0000-000078850000}"/>
    <cellStyle name="Sortie 5 10 7" xfId="17184" xr:uid="{00000000-0005-0000-0000-000079850000}"/>
    <cellStyle name="Sortie 5 10 7 2" xfId="37490" xr:uid="{00000000-0005-0000-0000-00007A850000}"/>
    <cellStyle name="Sortie 5 10 8" xfId="17185" xr:uid="{00000000-0005-0000-0000-00007B850000}"/>
    <cellStyle name="Sortie 5 10 8 2" xfId="37491" xr:uid="{00000000-0005-0000-0000-00007C850000}"/>
    <cellStyle name="Sortie 5 10 9" xfId="17186" xr:uid="{00000000-0005-0000-0000-00007D850000}"/>
    <cellStyle name="Sortie 5 10 9 2" xfId="37492" xr:uid="{00000000-0005-0000-0000-00007E850000}"/>
    <cellStyle name="Sortie 5 11" xfId="17187" xr:uid="{00000000-0005-0000-0000-00007F850000}"/>
    <cellStyle name="Sortie 5 11 10" xfId="17188" xr:uid="{00000000-0005-0000-0000-000080850000}"/>
    <cellStyle name="Sortie 5 11 10 2" xfId="37494" xr:uid="{00000000-0005-0000-0000-000081850000}"/>
    <cellStyle name="Sortie 5 11 11" xfId="37493" xr:uid="{00000000-0005-0000-0000-000082850000}"/>
    <cellStyle name="Sortie 5 11 2" xfId="17189" xr:uid="{00000000-0005-0000-0000-000083850000}"/>
    <cellStyle name="Sortie 5 11 2 2" xfId="17190" xr:uid="{00000000-0005-0000-0000-000084850000}"/>
    <cellStyle name="Sortie 5 11 2 2 2" xfId="37496" xr:uid="{00000000-0005-0000-0000-000085850000}"/>
    <cellStyle name="Sortie 5 11 2 3" xfId="17191" xr:uid="{00000000-0005-0000-0000-000086850000}"/>
    <cellStyle name="Sortie 5 11 2 3 2" xfId="37497" xr:uid="{00000000-0005-0000-0000-000087850000}"/>
    <cellStyle name="Sortie 5 11 2 4" xfId="17192" xr:uid="{00000000-0005-0000-0000-000088850000}"/>
    <cellStyle name="Sortie 5 11 2 4 2" xfId="37498" xr:uid="{00000000-0005-0000-0000-000089850000}"/>
    <cellStyle name="Sortie 5 11 2 5" xfId="17193" xr:uid="{00000000-0005-0000-0000-00008A850000}"/>
    <cellStyle name="Sortie 5 11 2 5 2" xfId="37499" xr:uid="{00000000-0005-0000-0000-00008B850000}"/>
    <cellStyle name="Sortie 5 11 2 6" xfId="17194" xr:uid="{00000000-0005-0000-0000-00008C850000}"/>
    <cellStyle name="Sortie 5 11 2 6 2" xfId="37500" xr:uid="{00000000-0005-0000-0000-00008D850000}"/>
    <cellStyle name="Sortie 5 11 2 7" xfId="37495" xr:uid="{00000000-0005-0000-0000-00008E850000}"/>
    <cellStyle name="Sortie 5 11 3" xfId="17195" xr:uid="{00000000-0005-0000-0000-00008F850000}"/>
    <cellStyle name="Sortie 5 11 3 2" xfId="17196" xr:uid="{00000000-0005-0000-0000-000090850000}"/>
    <cellStyle name="Sortie 5 11 3 2 2" xfId="37502" xr:uid="{00000000-0005-0000-0000-000091850000}"/>
    <cellStyle name="Sortie 5 11 3 3" xfId="17197" xr:uid="{00000000-0005-0000-0000-000092850000}"/>
    <cellStyle name="Sortie 5 11 3 3 2" xfId="37503" xr:uid="{00000000-0005-0000-0000-000093850000}"/>
    <cellStyle name="Sortie 5 11 3 4" xfId="17198" xr:uid="{00000000-0005-0000-0000-000094850000}"/>
    <cellStyle name="Sortie 5 11 3 4 2" xfId="37504" xr:uid="{00000000-0005-0000-0000-000095850000}"/>
    <cellStyle name="Sortie 5 11 3 5" xfId="17199" xr:uid="{00000000-0005-0000-0000-000096850000}"/>
    <cellStyle name="Sortie 5 11 3 5 2" xfId="37505" xr:uid="{00000000-0005-0000-0000-000097850000}"/>
    <cellStyle name="Sortie 5 11 3 6" xfId="37501" xr:uid="{00000000-0005-0000-0000-000098850000}"/>
    <cellStyle name="Sortie 5 11 4" xfId="17200" xr:uid="{00000000-0005-0000-0000-000099850000}"/>
    <cellStyle name="Sortie 5 11 4 2" xfId="37506" xr:uid="{00000000-0005-0000-0000-00009A850000}"/>
    <cellStyle name="Sortie 5 11 5" xfId="17201" xr:uid="{00000000-0005-0000-0000-00009B850000}"/>
    <cellStyle name="Sortie 5 11 5 2" xfId="37507" xr:uid="{00000000-0005-0000-0000-00009C850000}"/>
    <cellStyle name="Sortie 5 11 6" xfId="17202" xr:uid="{00000000-0005-0000-0000-00009D850000}"/>
    <cellStyle name="Sortie 5 11 6 2" xfId="37508" xr:uid="{00000000-0005-0000-0000-00009E850000}"/>
    <cellStyle name="Sortie 5 11 7" xfId="17203" xr:uid="{00000000-0005-0000-0000-00009F850000}"/>
    <cellStyle name="Sortie 5 11 7 2" xfId="37509" xr:uid="{00000000-0005-0000-0000-0000A0850000}"/>
    <cellStyle name="Sortie 5 11 8" xfId="17204" xr:uid="{00000000-0005-0000-0000-0000A1850000}"/>
    <cellStyle name="Sortie 5 11 8 2" xfId="37510" xr:uid="{00000000-0005-0000-0000-0000A2850000}"/>
    <cellStyle name="Sortie 5 11 9" xfId="17205" xr:uid="{00000000-0005-0000-0000-0000A3850000}"/>
    <cellStyle name="Sortie 5 11 9 2" xfId="37511" xr:uid="{00000000-0005-0000-0000-0000A4850000}"/>
    <cellStyle name="Sortie 5 12" xfId="17206" xr:uid="{00000000-0005-0000-0000-0000A5850000}"/>
    <cellStyle name="Sortie 5 12 10" xfId="17207" xr:uid="{00000000-0005-0000-0000-0000A6850000}"/>
    <cellStyle name="Sortie 5 12 10 2" xfId="37513" xr:uid="{00000000-0005-0000-0000-0000A7850000}"/>
    <cellStyle name="Sortie 5 12 11" xfId="37512" xr:uid="{00000000-0005-0000-0000-0000A8850000}"/>
    <cellStyle name="Sortie 5 12 2" xfId="17208" xr:uid="{00000000-0005-0000-0000-0000A9850000}"/>
    <cellStyle name="Sortie 5 12 2 2" xfId="17209" xr:uid="{00000000-0005-0000-0000-0000AA850000}"/>
    <cellStyle name="Sortie 5 12 2 2 2" xfId="37515" xr:uid="{00000000-0005-0000-0000-0000AB850000}"/>
    <cellStyle name="Sortie 5 12 2 3" xfId="17210" xr:uid="{00000000-0005-0000-0000-0000AC850000}"/>
    <cellStyle name="Sortie 5 12 2 3 2" xfId="37516" xr:uid="{00000000-0005-0000-0000-0000AD850000}"/>
    <cellStyle name="Sortie 5 12 2 4" xfId="17211" xr:uid="{00000000-0005-0000-0000-0000AE850000}"/>
    <cellStyle name="Sortie 5 12 2 4 2" xfId="37517" xr:uid="{00000000-0005-0000-0000-0000AF850000}"/>
    <cellStyle name="Sortie 5 12 2 5" xfId="17212" xr:uid="{00000000-0005-0000-0000-0000B0850000}"/>
    <cellStyle name="Sortie 5 12 2 5 2" xfId="37518" xr:uid="{00000000-0005-0000-0000-0000B1850000}"/>
    <cellStyle name="Sortie 5 12 2 6" xfId="17213" xr:uid="{00000000-0005-0000-0000-0000B2850000}"/>
    <cellStyle name="Sortie 5 12 2 6 2" xfId="37519" xr:uid="{00000000-0005-0000-0000-0000B3850000}"/>
    <cellStyle name="Sortie 5 12 2 7" xfId="37514" xr:uid="{00000000-0005-0000-0000-0000B4850000}"/>
    <cellStyle name="Sortie 5 12 3" xfId="17214" xr:uid="{00000000-0005-0000-0000-0000B5850000}"/>
    <cellStyle name="Sortie 5 12 3 2" xfId="17215" xr:uid="{00000000-0005-0000-0000-0000B6850000}"/>
    <cellStyle name="Sortie 5 12 3 2 2" xfId="37521" xr:uid="{00000000-0005-0000-0000-0000B7850000}"/>
    <cellStyle name="Sortie 5 12 3 3" xfId="17216" xr:uid="{00000000-0005-0000-0000-0000B8850000}"/>
    <cellStyle name="Sortie 5 12 3 3 2" xfId="37522" xr:uid="{00000000-0005-0000-0000-0000B9850000}"/>
    <cellStyle name="Sortie 5 12 3 4" xfId="17217" xr:uid="{00000000-0005-0000-0000-0000BA850000}"/>
    <cellStyle name="Sortie 5 12 3 4 2" xfId="37523" xr:uid="{00000000-0005-0000-0000-0000BB850000}"/>
    <cellStyle name="Sortie 5 12 3 5" xfId="17218" xr:uid="{00000000-0005-0000-0000-0000BC850000}"/>
    <cellStyle name="Sortie 5 12 3 5 2" xfId="37524" xr:uid="{00000000-0005-0000-0000-0000BD850000}"/>
    <cellStyle name="Sortie 5 12 3 6" xfId="37520" xr:uid="{00000000-0005-0000-0000-0000BE850000}"/>
    <cellStyle name="Sortie 5 12 4" xfId="17219" xr:uid="{00000000-0005-0000-0000-0000BF850000}"/>
    <cellStyle name="Sortie 5 12 4 2" xfId="37525" xr:uid="{00000000-0005-0000-0000-0000C0850000}"/>
    <cellStyle name="Sortie 5 12 5" xfId="17220" xr:uid="{00000000-0005-0000-0000-0000C1850000}"/>
    <cellStyle name="Sortie 5 12 5 2" xfId="37526" xr:uid="{00000000-0005-0000-0000-0000C2850000}"/>
    <cellStyle name="Sortie 5 12 6" xfId="17221" xr:uid="{00000000-0005-0000-0000-0000C3850000}"/>
    <cellStyle name="Sortie 5 12 6 2" xfId="37527" xr:uid="{00000000-0005-0000-0000-0000C4850000}"/>
    <cellStyle name="Sortie 5 12 7" xfId="17222" xr:uid="{00000000-0005-0000-0000-0000C5850000}"/>
    <cellStyle name="Sortie 5 12 7 2" xfId="37528" xr:uid="{00000000-0005-0000-0000-0000C6850000}"/>
    <cellStyle name="Sortie 5 12 8" xfId="17223" xr:uid="{00000000-0005-0000-0000-0000C7850000}"/>
    <cellStyle name="Sortie 5 12 8 2" xfId="37529" xr:uid="{00000000-0005-0000-0000-0000C8850000}"/>
    <cellStyle name="Sortie 5 12 9" xfId="17224" xr:uid="{00000000-0005-0000-0000-0000C9850000}"/>
    <cellStyle name="Sortie 5 12 9 2" xfId="37530" xr:uid="{00000000-0005-0000-0000-0000CA850000}"/>
    <cellStyle name="Sortie 5 13" xfId="17225" xr:uid="{00000000-0005-0000-0000-0000CB850000}"/>
    <cellStyle name="Sortie 5 13 10" xfId="17226" xr:uid="{00000000-0005-0000-0000-0000CC850000}"/>
    <cellStyle name="Sortie 5 13 10 2" xfId="37532" xr:uid="{00000000-0005-0000-0000-0000CD850000}"/>
    <cellStyle name="Sortie 5 13 11" xfId="37531" xr:uid="{00000000-0005-0000-0000-0000CE850000}"/>
    <cellStyle name="Sortie 5 13 2" xfId="17227" xr:uid="{00000000-0005-0000-0000-0000CF850000}"/>
    <cellStyle name="Sortie 5 13 2 2" xfId="17228" xr:uid="{00000000-0005-0000-0000-0000D0850000}"/>
    <cellStyle name="Sortie 5 13 2 2 2" xfId="37534" xr:uid="{00000000-0005-0000-0000-0000D1850000}"/>
    <cellStyle name="Sortie 5 13 2 3" xfId="17229" xr:uid="{00000000-0005-0000-0000-0000D2850000}"/>
    <cellStyle name="Sortie 5 13 2 3 2" xfId="37535" xr:uid="{00000000-0005-0000-0000-0000D3850000}"/>
    <cellStyle name="Sortie 5 13 2 4" xfId="17230" xr:uid="{00000000-0005-0000-0000-0000D4850000}"/>
    <cellStyle name="Sortie 5 13 2 4 2" xfId="37536" xr:uid="{00000000-0005-0000-0000-0000D5850000}"/>
    <cellStyle name="Sortie 5 13 2 5" xfId="17231" xr:uid="{00000000-0005-0000-0000-0000D6850000}"/>
    <cellStyle name="Sortie 5 13 2 5 2" xfId="37537" xr:uid="{00000000-0005-0000-0000-0000D7850000}"/>
    <cellStyle name="Sortie 5 13 2 6" xfId="17232" xr:uid="{00000000-0005-0000-0000-0000D8850000}"/>
    <cellStyle name="Sortie 5 13 2 6 2" xfId="37538" xr:uid="{00000000-0005-0000-0000-0000D9850000}"/>
    <cellStyle name="Sortie 5 13 2 7" xfId="37533" xr:uid="{00000000-0005-0000-0000-0000DA850000}"/>
    <cellStyle name="Sortie 5 13 3" xfId="17233" xr:uid="{00000000-0005-0000-0000-0000DB850000}"/>
    <cellStyle name="Sortie 5 13 3 2" xfId="17234" xr:uid="{00000000-0005-0000-0000-0000DC850000}"/>
    <cellStyle name="Sortie 5 13 3 2 2" xfId="37540" xr:uid="{00000000-0005-0000-0000-0000DD850000}"/>
    <cellStyle name="Sortie 5 13 3 3" xfId="17235" xr:uid="{00000000-0005-0000-0000-0000DE850000}"/>
    <cellStyle name="Sortie 5 13 3 3 2" xfId="37541" xr:uid="{00000000-0005-0000-0000-0000DF850000}"/>
    <cellStyle name="Sortie 5 13 3 4" xfId="17236" xr:uid="{00000000-0005-0000-0000-0000E0850000}"/>
    <cellStyle name="Sortie 5 13 3 4 2" xfId="37542" xr:uid="{00000000-0005-0000-0000-0000E1850000}"/>
    <cellStyle name="Sortie 5 13 3 5" xfId="17237" xr:uid="{00000000-0005-0000-0000-0000E2850000}"/>
    <cellStyle name="Sortie 5 13 3 5 2" xfId="37543" xr:uid="{00000000-0005-0000-0000-0000E3850000}"/>
    <cellStyle name="Sortie 5 13 3 6" xfId="37539" xr:uid="{00000000-0005-0000-0000-0000E4850000}"/>
    <cellStyle name="Sortie 5 13 4" xfId="17238" xr:uid="{00000000-0005-0000-0000-0000E5850000}"/>
    <cellStyle name="Sortie 5 13 4 2" xfId="37544" xr:uid="{00000000-0005-0000-0000-0000E6850000}"/>
    <cellStyle name="Sortie 5 13 5" xfId="17239" xr:uid="{00000000-0005-0000-0000-0000E7850000}"/>
    <cellStyle name="Sortie 5 13 5 2" xfId="37545" xr:uid="{00000000-0005-0000-0000-0000E8850000}"/>
    <cellStyle name="Sortie 5 13 6" xfId="17240" xr:uid="{00000000-0005-0000-0000-0000E9850000}"/>
    <cellStyle name="Sortie 5 13 6 2" xfId="37546" xr:uid="{00000000-0005-0000-0000-0000EA850000}"/>
    <cellStyle name="Sortie 5 13 7" xfId="17241" xr:uid="{00000000-0005-0000-0000-0000EB850000}"/>
    <cellStyle name="Sortie 5 13 7 2" xfId="37547" xr:uid="{00000000-0005-0000-0000-0000EC850000}"/>
    <cellStyle name="Sortie 5 13 8" xfId="17242" xr:uid="{00000000-0005-0000-0000-0000ED850000}"/>
    <cellStyle name="Sortie 5 13 8 2" xfId="37548" xr:uid="{00000000-0005-0000-0000-0000EE850000}"/>
    <cellStyle name="Sortie 5 13 9" xfId="17243" xr:uid="{00000000-0005-0000-0000-0000EF850000}"/>
    <cellStyle name="Sortie 5 13 9 2" xfId="37549" xr:uid="{00000000-0005-0000-0000-0000F0850000}"/>
    <cellStyle name="Sortie 5 14" xfId="17244" xr:uid="{00000000-0005-0000-0000-0000F1850000}"/>
    <cellStyle name="Sortie 5 14 10" xfId="17245" xr:uid="{00000000-0005-0000-0000-0000F2850000}"/>
    <cellStyle name="Sortie 5 14 10 2" xfId="37551" xr:uid="{00000000-0005-0000-0000-0000F3850000}"/>
    <cellStyle name="Sortie 5 14 11" xfId="37550" xr:uid="{00000000-0005-0000-0000-0000F4850000}"/>
    <cellStyle name="Sortie 5 14 2" xfId="17246" xr:uid="{00000000-0005-0000-0000-0000F5850000}"/>
    <cellStyle name="Sortie 5 14 2 2" xfId="17247" xr:uid="{00000000-0005-0000-0000-0000F6850000}"/>
    <cellStyle name="Sortie 5 14 2 2 2" xfId="37553" xr:uid="{00000000-0005-0000-0000-0000F7850000}"/>
    <cellStyle name="Sortie 5 14 2 3" xfId="17248" xr:uid="{00000000-0005-0000-0000-0000F8850000}"/>
    <cellStyle name="Sortie 5 14 2 3 2" xfId="37554" xr:uid="{00000000-0005-0000-0000-0000F9850000}"/>
    <cellStyle name="Sortie 5 14 2 4" xfId="17249" xr:uid="{00000000-0005-0000-0000-0000FA850000}"/>
    <cellStyle name="Sortie 5 14 2 4 2" xfId="37555" xr:uid="{00000000-0005-0000-0000-0000FB850000}"/>
    <cellStyle name="Sortie 5 14 2 5" xfId="17250" xr:uid="{00000000-0005-0000-0000-0000FC850000}"/>
    <cellStyle name="Sortie 5 14 2 5 2" xfId="37556" xr:uid="{00000000-0005-0000-0000-0000FD850000}"/>
    <cellStyle name="Sortie 5 14 2 6" xfId="17251" xr:uid="{00000000-0005-0000-0000-0000FE850000}"/>
    <cellStyle name="Sortie 5 14 2 6 2" xfId="37557" xr:uid="{00000000-0005-0000-0000-0000FF850000}"/>
    <cellStyle name="Sortie 5 14 2 7" xfId="37552" xr:uid="{00000000-0005-0000-0000-000000860000}"/>
    <cellStyle name="Sortie 5 14 3" xfId="17252" xr:uid="{00000000-0005-0000-0000-000001860000}"/>
    <cellStyle name="Sortie 5 14 3 2" xfId="17253" xr:uid="{00000000-0005-0000-0000-000002860000}"/>
    <cellStyle name="Sortie 5 14 3 2 2" xfId="37559" xr:uid="{00000000-0005-0000-0000-000003860000}"/>
    <cellStyle name="Sortie 5 14 3 3" xfId="17254" xr:uid="{00000000-0005-0000-0000-000004860000}"/>
    <cellStyle name="Sortie 5 14 3 3 2" xfId="37560" xr:uid="{00000000-0005-0000-0000-000005860000}"/>
    <cellStyle name="Sortie 5 14 3 4" xfId="17255" xr:uid="{00000000-0005-0000-0000-000006860000}"/>
    <cellStyle name="Sortie 5 14 3 4 2" xfId="37561" xr:uid="{00000000-0005-0000-0000-000007860000}"/>
    <cellStyle name="Sortie 5 14 3 5" xfId="17256" xr:uid="{00000000-0005-0000-0000-000008860000}"/>
    <cellStyle name="Sortie 5 14 3 5 2" xfId="37562" xr:uid="{00000000-0005-0000-0000-000009860000}"/>
    <cellStyle name="Sortie 5 14 3 6" xfId="37558" xr:uid="{00000000-0005-0000-0000-00000A860000}"/>
    <cellStyle name="Sortie 5 14 4" xfId="17257" xr:uid="{00000000-0005-0000-0000-00000B860000}"/>
    <cellStyle name="Sortie 5 14 4 2" xfId="37563" xr:uid="{00000000-0005-0000-0000-00000C860000}"/>
    <cellStyle name="Sortie 5 14 5" xfId="17258" xr:uid="{00000000-0005-0000-0000-00000D860000}"/>
    <cellStyle name="Sortie 5 14 5 2" xfId="37564" xr:uid="{00000000-0005-0000-0000-00000E860000}"/>
    <cellStyle name="Sortie 5 14 6" xfId="17259" xr:uid="{00000000-0005-0000-0000-00000F860000}"/>
    <cellStyle name="Sortie 5 14 6 2" xfId="37565" xr:uid="{00000000-0005-0000-0000-000010860000}"/>
    <cellStyle name="Sortie 5 14 7" xfId="17260" xr:uid="{00000000-0005-0000-0000-000011860000}"/>
    <cellStyle name="Sortie 5 14 7 2" xfId="37566" xr:uid="{00000000-0005-0000-0000-000012860000}"/>
    <cellStyle name="Sortie 5 14 8" xfId="17261" xr:uid="{00000000-0005-0000-0000-000013860000}"/>
    <cellStyle name="Sortie 5 14 8 2" xfId="37567" xr:uid="{00000000-0005-0000-0000-000014860000}"/>
    <cellStyle name="Sortie 5 14 9" xfId="17262" xr:uid="{00000000-0005-0000-0000-000015860000}"/>
    <cellStyle name="Sortie 5 14 9 2" xfId="37568" xr:uid="{00000000-0005-0000-0000-000016860000}"/>
    <cellStyle name="Sortie 5 15" xfId="17263" xr:uid="{00000000-0005-0000-0000-000017860000}"/>
    <cellStyle name="Sortie 5 15 10" xfId="17264" xr:uid="{00000000-0005-0000-0000-000018860000}"/>
    <cellStyle name="Sortie 5 15 10 2" xfId="37570" xr:uid="{00000000-0005-0000-0000-000019860000}"/>
    <cellStyle name="Sortie 5 15 11" xfId="37569" xr:uid="{00000000-0005-0000-0000-00001A860000}"/>
    <cellStyle name="Sortie 5 15 2" xfId="17265" xr:uid="{00000000-0005-0000-0000-00001B860000}"/>
    <cellStyle name="Sortie 5 15 2 2" xfId="17266" xr:uid="{00000000-0005-0000-0000-00001C860000}"/>
    <cellStyle name="Sortie 5 15 2 2 2" xfId="37572" xr:uid="{00000000-0005-0000-0000-00001D860000}"/>
    <cellStyle name="Sortie 5 15 2 3" xfId="17267" xr:uid="{00000000-0005-0000-0000-00001E860000}"/>
    <cellStyle name="Sortie 5 15 2 3 2" xfId="37573" xr:uid="{00000000-0005-0000-0000-00001F860000}"/>
    <cellStyle name="Sortie 5 15 2 4" xfId="17268" xr:uid="{00000000-0005-0000-0000-000020860000}"/>
    <cellStyle name="Sortie 5 15 2 4 2" xfId="37574" xr:uid="{00000000-0005-0000-0000-000021860000}"/>
    <cellStyle name="Sortie 5 15 2 5" xfId="17269" xr:uid="{00000000-0005-0000-0000-000022860000}"/>
    <cellStyle name="Sortie 5 15 2 5 2" xfId="37575" xr:uid="{00000000-0005-0000-0000-000023860000}"/>
    <cellStyle name="Sortie 5 15 2 6" xfId="17270" xr:uid="{00000000-0005-0000-0000-000024860000}"/>
    <cellStyle name="Sortie 5 15 2 6 2" xfId="37576" xr:uid="{00000000-0005-0000-0000-000025860000}"/>
    <cellStyle name="Sortie 5 15 2 7" xfId="37571" xr:uid="{00000000-0005-0000-0000-000026860000}"/>
    <cellStyle name="Sortie 5 15 3" xfId="17271" xr:uid="{00000000-0005-0000-0000-000027860000}"/>
    <cellStyle name="Sortie 5 15 3 2" xfId="17272" xr:uid="{00000000-0005-0000-0000-000028860000}"/>
    <cellStyle name="Sortie 5 15 3 2 2" xfId="37578" xr:uid="{00000000-0005-0000-0000-000029860000}"/>
    <cellStyle name="Sortie 5 15 3 3" xfId="17273" xr:uid="{00000000-0005-0000-0000-00002A860000}"/>
    <cellStyle name="Sortie 5 15 3 3 2" xfId="37579" xr:uid="{00000000-0005-0000-0000-00002B860000}"/>
    <cellStyle name="Sortie 5 15 3 4" xfId="17274" xr:uid="{00000000-0005-0000-0000-00002C860000}"/>
    <cellStyle name="Sortie 5 15 3 4 2" xfId="37580" xr:uid="{00000000-0005-0000-0000-00002D860000}"/>
    <cellStyle name="Sortie 5 15 3 5" xfId="17275" xr:uid="{00000000-0005-0000-0000-00002E860000}"/>
    <cellStyle name="Sortie 5 15 3 5 2" xfId="37581" xr:uid="{00000000-0005-0000-0000-00002F860000}"/>
    <cellStyle name="Sortie 5 15 3 6" xfId="37577" xr:uid="{00000000-0005-0000-0000-000030860000}"/>
    <cellStyle name="Sortie 5 15 4" xfId="17276" xr:uid="{00000000-0005-0000-0000-000031860000}"/>
    <cellStyle name="Sortie 5 15 4 2" xfId="37582" xr:uid="{00000000-0005-0000-0000-000032860000}"/>
    <cellStyle name="Sortie 5 15 5" xfId="17277" xr:uid="{00000000-0005-0000-0000-000033860000}"/>
    <cellStyle name="Sortie 5 15 5 2" xfId="37583" xr:uid="{00000000-0005-0000-0000-000034860000}"/>
    <cellStyle name="Sortie 5 15 6" xfId="17278" xr:uid="{00000000-0005-0000-0000-000035860000}"/>
    <cellStyle name="Sortie 5 15 6 2" xfId="37584" xr:uid="{00000000-0005-0000-0000-000036860000}"/>
    <cellStyle name="Sortie 5 15 7" xfId="17279" xr:uid="{00000000-0005-0000-0000-000037860000}"/>
    <cellStyle name="Sortie 5 15 7 2" xfId="37585" xr:uid="{00000000-0005-0000-0000-000038860000}"/>
    <cellStyle name="Sortie 5 15 8" xfId="17280" xr:uid="{00000000-0005-0000-0000-000039860000}"/>
    <cellStyle name="Sortie 5 15 8 2" xfId="37586" xr:uid="{00000000-0005-0000-0000-00003A860000}"/>
    <cellStyle name="Sortie 5 15 9" xfId="17281" xr:uid="{00000000-0005-0000-0000-00003B860000}"/>
    <cellStyle name="Sortie 5 15 9 2" xfId="37587" xr:uid="{00000000-0005-0000-0000-00003C860000}"/>
    <cellStyle name="Sortie 5 16" xfId="17282" xr:uid="{00000000-0005-0000-0000-00003D860000}"/>
    <cellStyle name="Sortie 5 16 2" xfId="17283" xr:uid="{00000000-0005-0000-0000-00003E860000}"/>
    <cellStyle name="Sortie 5 16 2 2" xfId="37589" xr:uid="{00000000-0005-0000-0000-00003F860000}"/>
    <cellStyle name="Sortie 5 16 3" xfId="17284" xr:uid="{00000000-0005-0000-0000-000040860000}"/>
    <cellStyle name="Sortie 5 16 3 2" xfId="37590" xr:uid="{00000000-0005-0000-0000-000041860000}"/>
    <cellStyle name="Sortie 5 16 4" xfId="17285" xr:uid="{00000000-0005-0000-0000-000042860000}"/>
    <cellStyle name="Sortie 5 16 4 2" xfId="37591" xr:uid="{00000000-0005-0000-0000-000043860000}"/>
    <cellStyle name="Sortie 5 16 5" xfId="17286" xr:uid="{00000000-0005-0000-0000-000044860000}"/>
    <cellStyle name="Sortie 5 16 5 2" xfId="37592" xr:uid="{00000000-0005-0000-0000-000045860000}"/>
    <cellStyle name="Sortie 5 16 6" xfId="17287" xr:uid="{00000000-0005-0000-0000-000046860000}"/>
    <cellStyle name="Sortie 5 16 6 2" xfId="37593" xr:uid="{00000000-0005-0000-0000-000047860000}"/>
    <cellStyle name="Sortie 5 16 7" xfId="37588" xr:uid="{00000000-0005-0000-0000-000048860000}"/>
    <cellStyle name="Sortie 5 17" xfId="17288" xr:uid="{00000000-0005-0000-0000-000049860000}"/>
    <cellStyle name="Sortie 5 17 2" xfId="17289" xr:uid="{00000000-0005-0000-0000-00004A860000}"/>
    <cellStyle name="Sortie 5 17 2 2" xfId="37595" xr:uid="{00000000-0005-0000-0000-00004B860000}"/>
    <cellStyle name="Sortie 5 17 3" xfId="17290" xr:uid="{00000000-0005-0000-0000-00004C860000}"/>
    <cellStyle name="Sortie 5 17 3 2" xfId="37596" xr:uid="{00000000-0005-0000-0000-00004D860000}"/>
    <cellStyle name="Sortie 5 17 4" xfId="17291" xr:uid="{00000000-0005-0000-0000-00004E860000}"/>
    <cellStyle name="Sortie 5 17 4 2" xfId="37597" xr:uid="{00000000-0005-0000-0000-00004F860000}"/>
    <cellStyle name="Sortie 5 17 5" xfId="17292" xr:uid="{00000000-0005-0000-0000-000050860000}"/>
    <cellStyle name="Sortie 5 17 5 2" xfId="37598" xr:uid="{00000000-0005-0000-0000-000051860000}"/>
    <cellStyle name="Sortie 5 17 6" xfId="37594" xr:uid="{00000000-0005-0000-0000-000052860000}"/>
    <cellStyle name="Sortie 5 18" xfId="17293" xr:uid="{00000000-0005-0000-0000-000053860000}"/>
    <cellStyle name="Sortie 5 18 2" xfId="37599" xr:uid="{00000000-0005-0000-0000-000054860000}"/>
    <cellStyle name="Sortie 5 19" xfId="17294" xr:uid="{00000000-0005-0000-0000-000055860000}"/>
    <cellStyle name="Sortie 5 19 2" xfId="37600" xr:uid="{00000000-0005-0000-0000-000056860000}"/>
    <cellStyle name="Sortie 5 2" xfId="17295" xr:uid="{00000000-0005-0000-0000-000057860000}"/>
    <cellStyle name="Sortie 5 2 10" xfId="17296" xr:uid="{00000000-0005-0000-0000-000058860000}"/>
    <cellStyle name="Sortie 5 2 10 2" xfId="37602" xr:uid="{00000000-0005-0000-0000-000059860000}"/>
    <cellStyle name="Sortie 5 2 11" xfId="37601" xr:uid="{00000000-0005-0000-0000-00005A860000}"/>
    <cellStyle name="Sortie 5 2 2" xfId="17297" xr:uid="{00000000-0005-0000-0000-00005B860000}"/>
    <cellStyle name="Sortie 5 2 2 2" xfId="17298" xr:uid="{00000000-0005-0000-0000-00005C860000}"/>
    <cellStyle name="Sortie 5 2 2 2 2" xfId="37604" xr:uid="{00000000-0005-0000-0000-00005D860000}"/>
    <cellStyle name="Sortie 5 2 2 3" xfId="17299" xr:uid="{00000000-0005-0000-0000-00005E860000}"/>
    <cellStyle name="Sortie 5 2 2 3 2" xfId="37605" xr:uid="{00000000-0005-0000-0000-00005F860000}"/>
    <cellStyle name="Sortie 5 2 2 4" xfId="17300" xr:uid="{00000000-0005-0000-0000-000060860000}"/>
    <cellStyle name="Sortie 5 2 2 4 2" xfId="37606" xr:uid="{00000000-0005-0000-0000-000061860000}"/>
    <cellStyle name="Sortie 5 2 2 5" xfId="17301" xr:uid="{00000000-0005-0000-0000-000062860000}"/>
    <cellStyle name="Sortie 5 2 2 5 2" xfId="37607" xr:uid="{00000000-0005-0000-0000-000063860000}"/>
    <cellStyle name="Sortie 5 2 2 6" xfId="17302" xr:uid="{00000000-0005-0000-0000-000064860000}"/>
    <cellStyle name="Sortie 5 2 2 6 2" xfId="37608" xr:uid="{00000000-0005-0000-0000-000065860000}"/>
    <cellStyle name="Sortie 5 2 2 7" xfId="37603" xr:uid="{00000000-0005-0000-0000-000066860000}"/>
    <cellStyle name="Sortie 5 2 3" xfId="17303" xr:uid="{00000000-0005-0000-0000-000067860000}"/>
    <cellStyle name="Sortie 5 2 3 2" xfId="17304" xr:uid="{00000000-0005-0000-0000-000068860000}"/>
    <cellStyle name="Sortie 5 2 3 2 2" xfId="37610" xr:uid="{00000000-0005-0000-0000-000069860000}"/>
    <cellStyle name="Sortie 5 2 3 3" xfId="17305" xr:uid="{00000000-0005-0000-0000-00006A860000}"/>
    <cellStyle name="Sortie 5 2 3 3 2" xfId="37611" xr:uid="{00000000-0005-0000-0000-00006B860000}"/>
    <cellStyle name="Sortie 5 2 3 4" xfId="17306" xr:uid="{00000000-0005-0000-0000-00006C860000}"/>
    <cellStyle name="Sortie 5 2 3 4 2" xfId="37612" xr:uid="{00000000-0005-0000-0000-00006D860000}"/>
    <cellStyle name="Sortie 5 2 3 5" xfId="17307" xr:uid="{00000000-0005-0000-0000-00006E860000}"/>
    <cellStyle name="Sortie 5 2 3 5 2" xfId="37613" xr:uid="{00000000-0005-0000-0000-00006F860000}"/>
    <cellStyle name="Sortie 5 2 3 6" xfId="37609" xr:uid="{00000000-0005-0000-0000-000070860000}"/>
    <cellStyle name="Sortie 5 2 4" xfId="17308" xr:uid="{00000000-0005-0000-0000-000071860000}"/>
    <cellStyle name="Sortie 5 2 4 2" xfId="37614" xr:uid="{00000000-0005-0000-0000-000072860000}"/>
    <cellStyle name="Sortie 5 2 5" xfId="17309" xr:uid="{00000000-0005-0000-0000-000073860000}"/>
    <cellStyle name="Sortie 5 2 5 2" xfId="37615" xr:uid="{00000000-0005-0000-0000-000074860000}"/>
    <cellStyle name="Sortie 5 2 6" xfId="17310" xr:uid="{00000000-0005-0000-0000-000075860000}"/>
    <cellStyle name="Sortie 5 2 6 2" xfId="37616" xr:uid="{00000000-0005-0000-0000-000076860000}"/>
    <cellStyle name="Sortie 5 2 7" xfId="17311" xr:uid="{00000000-0005-0000-0000-000077860000}"/>
    <cellStyle name="Sortie 5 2 7 2" xfId="37617" xr:uid="{00000000-0005-0000-0000-000078860000}"/>
    <cellStyle name="Sortie 5 2 8" xfId="17312" xr:uid="{00000000-0005-0000-0000-000079860000}"/>
    <cellStyle name="Sortie 5 2 8 2" xfId="37618" xr:uid="{00000000-0005-0000-0000-00007A860000}"/>
    <cellStyle name="Sortie 5 2 9" xfId="17313" xr:uid="{00000000-0005-0000-0000-00007B860000}"/>
    <cellStyle name="Sortie 5 2 9 2" xfId="37619" xr:uid="{00000000-0005-0000-0000-00007C860000}"/>
    <cellStyle name="Sortie 5 20" xfId="17314" xr:uid="{00000000-0005-0000-0000-00007D860000}"/>
    <cellStyle name="Sortie 5 20 2" xfId="37620" xr:uid="{00000000-0005-0000-0000-00007E860000}"/>
    <cellStyle name="Sortie 5 21" xfId="17315" xr:uid="{00000000-0005-0000-0000-00007F860000}"/>
    <cellStyle name="Sortie 5 21 2" xfId="37621" xr:uid="{00000000-0005-0000-0000-000080860000}"/>
    <cellStyle name="Sortie 5 22" xfId="17316" xr:uid="{00000000-0005-0000-0000-000081860000}"/>
    <cellStyle name="Sortie 5 22 2" xfId="37622" xr:uid="{00000000-0005-0000-0000-000082860000}"/>
    <cellStyle name="Sortie 5 23" xfId="17317" xr:uid="{00000000-0005-0000-0000-000083860000}"/>
    <cellStyle name="Sortie 5 23 2" xfId="37623" xr:uid="{00000000-0005-0000-0000-000084860000}"/>
    <cellStyle name="Sortie 5 24" xfId="17318" xr:uid="{00000000-0005-0000-0000-000085860000}"/>
    <cellStyle name="Sortie 5 24 2" xfId="37624" xr:uid="{00000000-0005-0000-0000-000086860000}"/>
    <cellStyle name="Sortie 5 25" xfId="37473" xr:uid="{00000000-0005-0000-0000-000087860000}"/>
    <cellStyle name="Sortie 5 3" xfId="17319" xr:uid="{00000000-0005-0000-0000-000088860000}"/>
    <cellStyle name="Sortie 5 3 10" xfId="17320" xr:uid="{00000000-0005-0000-0000-000089860000}"/>
    <cellStyle name="Sortie 5 3 10 2" xfId="37626" xr:uid="{00000000-0005-0000-0000-00008A860000}"/>
    <cellStyle name="Sortie 5 3 11" xfId="37625" xr:uid="{00000000-0005-0000-0000-00008B860000}"/>
    <cellStyle name="Sortie 5 3 2" xfId="17321" xr:uid="{00000000-0005-0000-0000-00008C860000}"/>
    <cellStyle name="Sortie 5 3 2 2" xfId="17322" xr:uid="{00000000-0005-0000-0000-00008D860000}"/>
    <cellStyle name="Sortie 5 3 2 2 2" xfId="37628" xr:uid="{00000000-0005-0000-0000-00008E860000}"/>
    <cellStyle name="Sortie 5 3 2 3" xfId="17323" xr:uid="{00000000-0005-0000-0000-00008F860000}"/>
    <cellStyle name="Sortie 5 3 2 3 2" xfId="37629" xr:uid="{00000000-0005-0000-0000-000090860000}"/>
    <cellStyle name="Sortie 5 3 2 4" xfId="17324" xr:uid="{00000000-0005-0000-0000-000091860000}"/>
    <cellStyle name="Sortie 5 3 2 4 2" xfId="37630" xr:uid="{00000000-0005-0000-0000-000092860000}"/>
    <cellStyle name="Sortie 5 3 2 5" xfId="17325" xr:uid="{00000000-0005-0000-0000-000093860000}"/>
    <cellStyle name="Sortie 5 3 2 5 2" xfId="37631" xr:uid="{00000000-0005-0000-0000-000094860000}"/>
    <cellStyle name="Sortie 5 3 2 6" xfId="17326" xr:uid="{00000000-0005-0000-0000-000095860000}"/>
    <cellStyle name="Sortie 5 3 2 6 2" xfId="37632" xr:uid="{00000000-0005-0000-0000-000096860000}"/>
    <cellStyle name="Sortie 5 3 2 7" xfId="37627" xr:uid="{00000000-0005-0000-0000-000097860000}"/>
    <cellStyle name="Sortie 5 3 3" xfId="17327" xr:uid="{00000000-0005-0000-0000-000098860000}"/>
    <cellStyle name="Sortie 5 3 3 2" xfId="17328" xr:uid="{00000000-0005-0000-0000-000099860000}"/>
    <cellStyle name="Sortie 5 3 3 2 2" xfId="37634" xr:uid="{00000000-0005-0000-0000-00009A860000}"/>
    <cellStyle name="Sortie 5 3 3 3" xfId="17329" xr:uid="{00000000-0005-0000-0000-00009B860000}"/>
    <cellStyle name="Sortie 5 3 3 3 2" xfId="37635" xr:uid="{00000000-0005-0000-0000-00009C860000}"/>
    <cellStyle name="Sortie 5 3 3 4" xfId="17330" xr:uid="{00000000-0005-0000-0000-00009D860000}"/>
    <cellStyle name="Sortie 5 3 3 4 2" xfId="37636" xr:uid="{00000000-0005-0000-0000-00009E860000}"/>
    <cellStyle name="Sortie 5 3 3 5" xfId="17331" xr:uid="{00000000-0005-0000-0000-00009F860000}"/>
    <cellStyle name="Sortie 5 3 3 5 2" xfId="37637" xr:uid="{00000000-0005-0000-0000-0000A0860000}"/>
    <cellStyle name="Sortie 5 3 3 6" xfId="37633" xr:uid="{00000000-0005-0000-0000-0000A1860000}"/>
    <cellStyle name="Sortie 5 3 4" xfId="17332" xr:uid="{00000000-0005-0000-0000-0000A2860000}"/>
    <cellStyle name="Sortie 5 3 4 2" xfId="37638" xr:uid="{00000000-0005-0000-0000-0000A3860000}"/>
    <cellStyle name="Sortie 5 3 5" xfId="17333" xr:uid="{00000000-0005-0000-0000-0000A4860000}"/>
    <cellStyle name="Sortie 5 3 5 2" xfId="37639" xr:uid="{00000000-0005-0000-0000-0000A5860000}"/>
    <cellStyle name="Sortie 5 3 6" xfId="17334" xr:uid="{00000000-0005-0000-0000-0000A6860000}"/>
    <cellStyle name="Sortie 5 3 6 2" xfId="37640" xr:uid="{00000000-0005-0000-0000-0000A7860000}"/>
    <cellStyle name="Sortie 5 3 7" xfId="17335" xr:uid="{00000000-0005-0000-0000-0000A8860000}"/>
    <cellStyle name="Sortie 5 3 7 2" xfId="37641" xr:uid="{00000000-0005-0000-0000-0000A9860000}"/>
    <cellStyle name="Sortie 5 3 8" xfId="17336" xr:uid="{00000000-0005-0000-0000-0000AA860000}"/>
    <cellStyle name="Sortie 5 3 8 2" xfId="37642" xr:uid="{00000000-0005-0000-0000-0000AB860000}"/>
    <cellStyle name="Sortie 5 3 9" xfId="17337" xr:uid="{00000000-0005-0000-0000-0000AC860000}"/>
    <cellStyle name="Sortie 5 3 9 2" xfId="37643" xr:uid="{00000000-0005-0000-0000-0000AD860000}"/>
    <cellStyle name="Sortie 5 4" xfId="17338" xr:uid="{00000000-0005-0000-0000-0000AE860000}"/>
    <cellStyle name="Sortie 5 4 10" xfId="17339" xr:uid="{00000000-0005-0000-0000-0000AF860000}"/>
    <cellStyle name="Sortie 5 4 10 2" xfId="37645" xr:uid="{00000000-0005-0000-0000-0000B0860000}"/>
    <cellStyle name="Sortie 5 4 11" xfId="37644" xr:uid="{00000000-0005-0000-0000-0000B1860000}"/>
    <cellStyle name="Sortie 5 4 2" xfId="17340" xr:uid="{00000000-0005-0000-0000-0000B2860000}"/>
    <cellStyle name="Sortie 5 4 2 2" xfId="17341" xr:uid="{00000000-0005-0000-0000-0000B3860000}"/>
    <cellStyle name="Sortie 5 4 2 2 2" xfId="37647" xr:uid="{00000000-0005-0000-0000-0000B4860000}"/>
    <cellStyle name="Sortie 5 4 2 3" xfId="17342" xr:uid="{00000000-0005-0000-0000-0000B5860000}"/>
    <cellStyle name="Sortie 5 4 2 3 2" xfId="37648" xr:uid="{00000000-0005-0000-0000-0000B6860000}"/>
    <cellStyle name="Sortie 5 4 2 4" xfId="17343" xr:uid="{00000000-0005-0000-0000-0000B7860000}"/>
    <cellStyle name="Sortie 5 4 2 4 2" xfId="37649" xr:uid="{00000000-0005-0000-0000-0000B8860000}"/>
    <cellStyle name="Sortie 5 4 2 5" xfId="17344" xr:uid="{00000000-0005-0000-0000-0000B9860000}"/>
    <cellStyle name="Sortie 5 4 2 5 2" xfId="37650" xr:uid="{00000000-0005-0000-0000-0000BA860000}"/>
    <cellStyle name="Sortie 5 4 2 6" xfId="17345" xr:uid="{00000000-0005-0000-0000-0000BB860000}"/>
    <cellStyle name="Sortie 5 4 2 6 2" xfId="37651" xr:uid="{00000000-0005-0000-0000-0000BC860000}"/>
    <cellStyle name="Sortie 5 4 2 7" xfId="37646" xr:uid="{00000000-0005-0000-0000-0000BD860000}"/>
    <cellStyle name="Sortie 5 4 3" xfId="17346" xr:uid="{00000000-0005-0000-0000-0000BE860000}"/>
    <cellStyle name="Sortie 5 4 3 2" xfId="17347" xr:uid="{00000000-0005-0000-0000-0000BF860000}"/>
    <cellStyle name="Sortie 5 4 3 2 2" xfId="37653" xr:uid="{00000000-0005-0000-0000-0000C0860000}"/>
    <cellStyle name="Sortie 5 4 3 3" xfId="17348" xr:uid="{00000000-0005-0000-0000-0000C1860000}"/>
    <cellStyle name="Sortie 5 4 3 3 2" xfId="37654" xr:uid="{00000000-0005-0000-0000-0000C2860000}"/>
    <cellStyle name="Sortie 5 4 3 4" xfId="17349" xr:uid="{00000000-0005-0000-0000-0000C3860000}"/>
    <cellStyle name="Sortie 5 4 3 4 2" xfId="37655" xr:uid="{00000000-0005-0000-0000-0000C4860000}"/>
    <cellStyle name="Sortie 5 4 3 5" xfId="17350" xr:uid="{00000000-0005-0000-0000-0000C5860000}"/>
    <cellStyle name="Sortie 5 4 3 5 2" xfId="37656" xr:uid="{00000000-0005-0000-0000-0000C6860000}"/>
    <cellStyle name="Sortie 5 4 3 6" xfId="37652" xr:uid="{00000000-0005-0000-0000-0000C7860000}"/>
    <cellStyle name="Sortie 5 4 4" xfId="17351" xr:uid="{00000000-0005-0000-0000-0000C8860000}"/>
    <cellStyle name="Sortie 5 4 4 2" xfId="37657" xr:uid="{00000000-0005-0000-0000-0000C9860000}"/>
    <cellStyle name="Sortie 5 4 5" xfId="17352" xr:uid="{00000000-0005-0000-0000-0000CA860000}"/>
    <cellStyle name="Sortie 5 4 5 2" xfId="37658" xr:uid="{00000000-0005-0000-0000-0000CB860000}"/>
    <cellStyle name="Sortie 5 4 6" xfId="17353" xr:uid="{00000000-0005-0000-0000-0000CC860000}"/>
    <cellStyle name="Sortie 5 4 6 2" xfId="37659" xr:uid="{00000000-0005-0000-0000-0000CD860000}"/>
    <cellStyle name="Sortie 5 4 7" xfId="17354" xr:uid="{00000000-0005-0000-0000-0000CE860000}"/>
    <cellStyle name="Sortie 5 4 7 2" xfId="37660" xr:uid="{00000000-0005-0000-0000-0000CF860000}"/>
    <cellStyle name="Sortie 5 4 8" xfId="17355" xr:uid="{00000000-0005-0000-0000-0000D0860000}"/>
    <cellStyle name="Sortie 5 4 8 2" xfId="37661" xr:uid="{00000000-0005-0000-0000-0000D1860000}"/>
    <cellStyle name="Sortie 5 4 9" xfId="17356" xr:uid="{00000000-0005-0000-0000-0000D2860000}"/>
    <cellStyle name="Sortie 5 4 9 2" xfId="37662" xr:uid="{00000000-0005-0000-0000-0000D3860000}"/>
    <cellStyle name="Sortie 5 5" xfId="17357" xr:uid="{00000000-0005-0000-0000-0000D4860000}"/>
    <cellStyle name="Sortie 5 5 10" xfId="17358" xr:uid="{00000000-0005-0000-0000-0000D5860000}"/>
    <cellStyle name="Sortie 5 5 10 2" xfId="37664" xr:uid="{00000000-0005-0000-0000-0000D6860000}"/>
    <cellStyle name="Sortie 5 5 11" xfId="37663" xr:uid="{00000000-0005-0000-0000-0000D7860000}"/>
    <cellStyle name="Sortie 5 5 2" xfId="17359" xr:uid="{00000000-0005-0000-0000-0000D8860000}"/>
    <cellStyle name="Sortie 5 5 2 2" xfId="17360" xr:uid="{00000000-0005-0000-0000-0000D9860000}"/>
    <cellStyle name="Sortie 5 5 2 2 2" xfId="37666" xr:uid="{00000000-0005-0000-0000-0000DA860000}"/>
    <cellStyle name="Sortie 5 5 2 3" xfId="17361" xr:uid="{00000000-0005-0000-0000-0000DB860000}"/>
    <cellStyle name="Sortie 5 5 2 3 2" xfId="37667" xr:uid="{00000000-0005-0000-0000-0000DC860000}"/>
    <cellStyle name="Sortie 5 5 2 4" xfId="17362" xr:uid="{00000000-0005-0000-0000-0000DD860000}"/>
    <cellStyle name="Sortie 5 5 2 4 2" xfId="37668" xr:uid="{00000000-0005-0000-0000-0000DE860000}"/>
    <cellStyle name="Sortie 5 5 2 5" xfId="17363" xr:uid="{00000000-0005-0000-0000-0000DF860000}"/>
    <cellStyle name="Sortie 5 5 2 5 2" xfId="37669" xr:uid="{00000000-0005-0000-0000-0000E0860000}"/>
    <cellStyle name="Sortie 5 5 2 6" xfId="17364" xr:uid="{00000000-0005-0000-0000-0000E1860000}"/>
    <cellStyle name="Sortie 5 5 2 6 2" xfId="37670" xr:uid="{00000000-0005-0000-0000-0000E2860000}"/>
    <cellStyle name="Sortie 5 5 2 7" xfId="37665" xr:uid="{00000000-0005-0000-0000-0000E3860000}"/>
    <cellStyle name="Sortie 5 5 3" xfId="17365" xr:uid="{00000000-0005-0000-0000-0000E4860000}"/>
    <cellStyle name="Sortie 5 5 3 2" xfId="17366" xr:uid="{00000000-0005-0000-0000-0000E5860000}"/>
    <cellStyle name="Sortie 5 5 3 2 2" xfId="37672" xr:uid="{00000000-0005-0000-0000-0000E6860000}"/>
    <cellStyle name="Sortie 5 5 3 3" xfId="17367" xr:uid="{00000000-0005-0000-0000-0000E7860000}"/>
    <cellStyle name="Sortie 5 5 3 3 2" xfId="37673" xr:uid="{00000000-0005-0000-0000-0000E8860000}"/>
    <cellStyle name="Sortie 5 5 3 4" xfId="17368" xr:uid="{00000000-0005-0000-0000-0000E9860000}"/>
    <cellStyle name="Sortie 5 5 3 4 2" xfId="37674" xr:uid="{00000000-0005-0000-0000-0000EA860000}"/>
    <cellStyle name="Sortie 5 5 3 5" xfId="17369" xr:uid="{00000000-0005-0000-0000-0000EB860000}"/>
    <cellStyle name="Sortie 5 5 3 5 2" xfId="37675" xr:uid="{00000000-0005-0000-0000-0000EC860000}"/>
    <cellStyle name="Sortie 5 5 3 6" xfId="37671" xr:uid="{00000000-0005-0000-0000-0000ED860000}"/>
    <cellStyle name="Sortie 5 5 4" xfId="17370" xr:uid="{00000000-0005-0000-0000-0000EE860000}"/>
    <cellStyle name="Sortie 5 5 4 2" xfId="37676" xr:uid="{00000000-0005-0000-0000-0000EF860000}"/>
    <cellStyle name="Sortie 5 5 5" xfId="17371" xr:uid="{00000000-0005-0000-0000-0000F0860000}"/>
    <cellStyle name="Sortie 5 5 5 2" xfId="37677" xr:uid="{00000000-0005-0000-0000-0000F1860000}"/>
    <cellStyle name="Sortie 5 5 6" xfId="17372" xr:uid="{00000000-0005-0000-0000-0000F2860000}"/>
    <cellStyle name="Sortie 5 5 6 2" xfId="37678" xr:uid="{00000000-0005-0000-0000-0000F3860000}"/>
    <cellStyle name="Sortie 5 5 7" xfId="17373" xr:uid="{00000000-0005-0000-0000-0000F4860000}"/>
    <cellStyle name="Sortie 5 5 7 2" xfId="37679" xr:uid="{00000000-0005-0000-0000-0000F5860000}"/>
    <cellStyle name="Sortie 5 5 8" xfId="17374" xr:uid="{00000000-0005-0000-0000-0000F6860000}"/>
    <cellStyle name="Sortie 5 5 8 2" xfId="37680" xr:uid="{00000000-0005-0000-0000-0000F7860000}"/>
    <cellStyle name="Sortie 5 5 9" xfId="17375" xr:uid="{00000000-0005-0000-0000-0000F8860000}"/>
    <cellStyle name="Sortie 5 5 9 2" xfId="37681" xr:uid="{00000000-0005-0000-0000-0000F9860000}"/>
    <cellStyle name="Sortie 5 6" xfId="17376" xr:uid="{00000000-0005-0000-0000-0000FA860000}"/>
    <cellStyle name="Sortie 5 6 10" xfId="17377" xr:uid="{00000000-0005-0000-0000-0000FB860000}"/>
    <cellStyle name="Sortie 5 6 10 2" xfId="37683" xr:uid="{00000000-0005-0000-0000-0000FC860000}"/>
    <cellStyle name="Sortie 5 6 11" xfId="37682" xr:uid="{00000000-0005-0000-0000-0000FD860000}"/>
    <cellStyle name="Sortie 5 6 2" xfId="17378" xr:uid="{00000000-0005-0000-0000-0000FE860000}"/>
    <cellStyle name="Sortie 5 6 2 2" xfId="17379" xr:uid="{00000000-0005-0000-0000-0000FF860000}"/>
    <cellStyle name="Sortie 5 6 2 2 2" xfId="37685" xr:uid="{00000000-0005-0000-0000-000000870000}"/>
    <cellStyle name="Sortie 5 6 2 3" xfId="17380" xr:uid="{00000000-0005-0000-0000-000001870000}"/>
    <cellStyle name="Sortie 5 6 2 3 2" xfId="37686" xr:uid="{00000000-0005-0000-0000-000002870000}"/>
    <cellStyle name="Sortie 5 6 2 4" xfId="17381" xr:uid="{00000000-0005-0000-0000-000003870000}"/>
    <cellStyle name="Sortie 5 6 2 4 2" xfId="37687" xr:uid="{00000000-0005-0000-0000-000004870000}"/>
    <cellStyle name="Sortie 5 6 2 5" xfId="17382" xr:uid="{00000000-0005-0000-0000-000005870000}"/>
    <cellStyle name="Sortie 5 6 2 5 2" xfId="37688" xr:uid="{00000000-0005-0000-0000-000006870000}"/>
    <cellStyle name="Sortie 5 6 2 6" xfId="17383" xr:uid="{00000000-0005-0000-0000-000007870000}"/>
    <cellStyle name="Sortie 5 6 2 6 2" xfId="37689" xr:uid="{00000000-0005-0000-0000-000008870000}"/>
    <cellStyle name="Sortie 5 6 2 7" xfId="37684" xr:uid="{00000000-0005-0000-0000-000009870000}"/>
    <cellStyle name="Sortie 5 6 3" xfId="17384" xr:uid="{00000000-0005-0000-0000-00000A870000}"/>
    <cellStyle name="Sortie 5 6 3 2" xfId="17385" xr:uid="{00000000-0005-0000-0000-00000B870000}"/>
    <cellStyle name="Sortie 5 6 3 2 2" xfId="37691" xr:uid="{00000000-0005-0000-0000-00000C870000}"/>
    <cellStyle name="Sortie 5 6 3 3" xfId="17386" xr:uid="{00000000-0005-0000-0000-00000D870000}"/>
    <cellStyle name="Sortie 5 6 3 3 2" xfId="37692" xr:uid="{00000000-0005-0000-0000-00000E870000}"/>
    <cellStyle name="Sortie 5 6 3 4" xfId="17387" xr:uid="{00000000-0005-0000-0000-00000F870000}"/>
    <cellStyle name="Sortie 5 6 3 4 2" xfId="37693" xr:uid="{00000000-0005-0000-0000-000010870000}"/>
    <cellStyle name="Sortie 5 6 3 5" xfId="17388" xr:uid="{00000000-0005-0000-0000-000011870000}"/>
    <cellStyle name="Sortie 5 6 3 5 2" xfId="37694" xr:uid="{00000000-0005-0000-0000-000012870000}"/>
    <cellStyle name="Sortie 5 6 3 6" xfId="37690" xr:uid="{00000000-0005-0000-0000-000013870000}"/>
    <cellStyle name="Sortie 5 6 4" xfId="17389" xr:uid="{00000000-0005-0000-0000-000014870000}"/>
    <cellStyle name="Sortie 5 6 4 2" xfId="37695" xr:uid="{00000000-0005-0000-0000-000015870000}"/>
    <cellStyle name="Sortie 5 6 5" xfId="17390" xr:uid="{00000000-0005-0000-0000-000016870000}"/>
    <cellStyle name="Sortie 5 6 5 2" xfId="37696" xr:uid="{00000000-0005-0000-0000-000017870000}"/>
    <cellStyle name="Sortie 5 6 6" xfId="17391" xr:uid="{00000000-0005-0000-0000-000018870000}"/>
    <cellStyle name="Sortie 5 6 6 2" xfId="37697" xr:uid="{00000000-0005-0000-0000-000019870000}"/>
    <cellStyle name="Sortie 5 6 7" xfId="17392" xr:uid="{00000000-0005-0000-0000-00001A870000}"/>
    <cellStyle name="Sortie 5 6 7 2" xfId="37698" xr:uid="{00000000-0005-0000-0000-00001B870000}"/>
    <cellStyle name="Sortie 5 6 8" xfId="17393" xr:uid="{00000000-0005-0000-0000-00001C870000}"/>
    <cellStyle name="Sortie 5 6 8 2" xfId="37699" xr:uid="{00000000-0005-0000-0000-00001D870000}"/>
    <cellStyle name="Sortie 5 6 9" xfId="17394" xr:uid="{00000000-0005-0000-0000-00001E870000}"/>
    <cellStyle name="Sortie 5 6 9 2" xfId="37700" xr:uid="{00000000-0005-0000-0000-00001F870000}"/>
    <cellStyle name="Sortie 5 7" xfId="17395" xr:uid="{00000000-0005-0000-0000-000020870000}"/>
    <cellStyle name="Sortie 5 7 10" xfId="17396" xr:uid="{00000000-0005-0000-0000-000021870000}"/>
    <cellStyle name="Sortie 5 7 10 2" xfId="37702" xr:uid="{00000000-0005-0000-0000-000022870000}"/>
    <cellStyle name="Sortie 5 7 11" xfId="37701" xr:uid="{00000000-0005-0000-0000-000023870000}"/>
    <cellStyle name="Sortie 5 7 2" xfId="17397" xr:uid="{00000000-0005-0000-0000-000024870000}"/>
    <cellStyle name="Sortie 5 7 2 2" xfId="17398" xr:uid="{00000000-0005-0000-0000-000025870000}"/>
    <cellStyle name="Sortie 5 7 2 2 2" xfId="37704" xr:uid="{00000000-0005-0000-0000-000026870000}"/>
    <cellStyle name="Sortie 5 7 2 3" xfId="17399" xr:uid="{00000000-0005-0000-0000-000027870000}"/>
    <cellStyle name="Sortie 5 7 2 3 2" xfId="37705" xr:uid="{00000000-0005-0000-0000-000028870000}"/>
    <cellStyle name="Sortie 5 7 2 4" xfId="17400" xr:uid="{00000000-0005-0000-0000-000029870000}"/>
    <cellStyle name="Sortie 5 7 2 4 2" xfId="37706" xr:uid="{00000000-0005-0000-0000-00002A870000}"/>
    <cellStyle name="Sortie 5 7 2 5" xfId="17401" xr:uid="{00000000-0005-0000-0000-00002B870000}"/>
    <cellStyle name="Sortie 5 7 2 5 2" xfId="37707" xr:uid="{00000000-0005-0000-0000-00002C870000}"/>
    <cellStyle name="Sortie 5 7 2 6" xfId="17402" xr:uid="{00000000-0005-0000-0000-00002D870000}"/>
    <cellStyle name="Sortie 5 7 2 6 2" xfId="37708" xr:uid="{00000000-0005-0000-0000-00002E870000}"/>
    <cellStyle name="Sortie 5 7 2 7" xfId="37703" xr:uid="{00000000-0005-0000-0000-00002F870000}"/>
    <cellStyle name="Sortie 5 7 3" xfId="17403" xr:uid="{00000000-0005-0000-0000-000030870000}"/>
    <cellStyle name="Sortie 5 7 3 2" xfId="17404" xr:uid="{00000000-0005-0000-0000-000031870000}"/>
    <cellStyle name="Sortie 5 7 3 2 2" xfId="37710" xr:uid="{00000000-0005-0000-0000-000032870000}"/>
    <cellStyle name="Sortie 5 7 3 3" xfId="17405" xr:uid="{00000000-0005-0000-0000-000033870000}"/>
    <cellStyle name="Sortie 5 7 3 3 2" xfId="37711" xr:uid="{00000000-0005-0000-0000-000034870000}"/>
    <cellStyle name="Sortie 5 7 3 4" xfId="17406" xr:uid="{00000000-0005-0000-0000-000035870000}"/>
    <cellStyle name="Sortie 5 7 3 4 2" xfId="37712" xr:uid="{00000000-0005-0000-0000-000036870000}"/>
    <cellStyle name="Sortie 5 7 3 5" xfId="17407" xr:uid="{00000000-0005-0000-0000-000037870000}"/>
    <cellStyle name="Sortie 5 7 3 5 2" xfId="37713" xr:uid="{00000000-0005-0000-0000-000038870000}"/>
    <cellStyle name="Sortie 5 7 3 6" xfId="37709" xr:uid="{00000000-0005-0000-0000-000039870000}"/>
    <cellStyle name="Sortie 5 7 4" xfId="17408" xr:uid="{00000000-0005-0000-0000-00003A870000}"/>
    <cellStyle name="Sortie 5 7 4 2" xfId="37714" xr:uid="{00000000-0005-0000-0000-00003B870000}"/>
    <cellStyle name="Sortie 5 7 5" xfId="17409" xr:uid="{00000000-0005-0000-0000-00003C870000}"/>
    <cellStyle name="Sortie 5 7 5 2" xfId="37715" xr:uid="{00000000-0005-0000-0000-00003D870000}"/>
    <cellStyle name="Sortie 5 7 6" xfId="17410" xr:uid="{00000000-0005-0000-0000-00003E870000}"/>
    <cellStyle name="Sortie 5 7 6 2" xfId="37716" xr:uid="{00000000-0005-0000-0000-00003F870000}"/>
    <cellStyle name="Sortie 5 7 7" xfId="17411" xr:uid="{00000000-0005-0000-0000-000040870000}"/>
    <cellStyle name="Sortie 5 7 7 2" xfId="37717" xr:uid="{00000000-0005-0000-0000-000041870000}"/>
    <cellStyle name="Sortie 5 7 8" xfId="17412" xr:uid="{00000000-0005-0000-0000-000042870000}"/>
    <cellStyle name="Sortie 5 7 8 2" xfId="37718" xr:uid="{00000000-0005-0000-0000-000043870000}"/>
    <cellStyle name="Sortie 5 7 9" xfId="17413" xr:uid="{00000000-0005-0000-0000-000044870000}"/>
    <cellStyle name="Sortie 5 7 9 2" xfId="37719" xr:uid="{00000000-0005-0000-0000-000045870000}"/>
    <cellStyle name="Sortie 5 8" xfId="17414" xr:uid="{00000000-0005-0000-0000-000046870000}"/>
    <cellStyle name="Sortie 5 8 10" xfId="17415" xr:uid="{00000000-0005-0000-0000-000047870000}"/>
    <cellStyle name="Sortie 5 8 10 2" xfId="37721" xr:uid="{00000000-0005-0000-0000-000048870000}"/>
    <cellStyle name="Sortie 5 8 11" xfId="37720" xr:uid="{00000000-0005-0000-0000-000049870000}"/>
    <cellStyle name="Sortie 5 8 2" xfId="17416" xr:uid="{00000000-0005-0000-0000-00004A870000}"/>
    <cellStyle name="Sortie 5 8 2 2" xfId="17417" xr:uid="{00000000-0005-0000-0000-00004B870000}"/>
    <cellStyle name="Sortie 5 8 2 2 2" xfId="37723" xr:uid="{00000000-0005-0000-0000-00004C870000}"/>
    <cellStyle name="Sortie 5 8 2 3" xfId="17418" xr:uid="{00000000-0005-0000-0000-00004D870000}"/>
    <cellStyle name="Sortie 5 8 2 3 2" xfId="37724" xr:uid="{00000000-0005-0000-0000-00004E870000}"/>
    <cellStyle name="Sortie 5 8 2 4" xfId="17419" xr:uid="{00000000-0005-0000-0000-00004F870000}"/>
    <cellStyle name="Sortie 5 8 2 4 2" xfId="37725" xr:uid="{00000000-0005-0000-0000-000050870000}"/>
    <cellStyle name="Sortie 5 8 2 5" xfId="17420" xr:uid="{00000000-0005-0000-0000-000051870000}"/>
    <cellStyle name="Sortie 5 8 2 5 2" xfId="37726" xr:uid="{00000000-0005-0000-0000-000052870000}"/>
    <cellStyle name="Sortie 5 8 2 6" xfId="17421" xr:uid="{00000000-0005-0000-0000-000053870000}"/>
    <cellStyle name="Sortie 5 8 2 6 2" xfId="37727" xr:uid="{00000000-0005-0000-0000-000054870000}"/>
    <cellStyle name="Sortie 5 8 2 7" xfId="37722" xr:uid="{00000000-0005-0000-0000-000055870000}"/>
    <cellStyle name="Sortie 5 8 3" xfId="17422" xr:uid="{00000000-0005-0000-0000-000056870000}"/>
    <cellStyle name="Sortie 5 8 3 2" xfId="17423" xr:uid="{00000000-0005-0000-0000-000057870000}"/>
    <cellStyle name="Sortie 5 8 3 2 2" xfId="37729" xr:uid="{00000000-0005-0000-0000-000058870000}"/>
    <cellStyle name="Sortie 5 8 3 3" xfId="17424" xr:uid="{00000000-0005-0000-0000-000059870000}"/>
    <cellStyle name="Sortie 5 8 3 3 2" xfId="37730" xr:uid="{00000000-0005-0000-0000-00005A870000}"/>
    <cellStyle name="Sortie 5 8 3 4" xfId="17425" xr:uid="{00000000-0005-0000-0000-00005B870000}"/>
    <cellStyle name="Sortie 5 8 3 4 2" xfId="37731" xr:uid="{00000000-0005-0000-0000-00005C870000}"/>
    <cellStyle name="Sortie 5 8 3 5" xfId="17426" xr:uid="{00000000-0005-0000-0000-00005D870000}"/>
    <cellStyle name="Sortie 5 8 3 5 2" xfId="37732" xr:uid="{00000000-0005-0000-0000-00005E870000}"/>
    <cellStyle name="Sortie 5 8 3 6" xfId="37728" xr:uid="{00000000-0005-0000-0000-00005F870000}"/>
    <cellStyle name="Sortie 5 8 4" xfId="17427" xr:uid="{00000000-0005-0000-0000-000060870000}"/>
    <cellStyle name="Sortie 5 8 4 2" xfId="37733" xr:uid="{00000000-0005-0000-0000-000061870000}"/>
    <cellStyle name="Sortie 5 8 5" xfId="17428" xr:uid="{00000000-0005-0000-0000-000062870000}"/>
    <cellStyle name="Sortie 5 8 5 2" xfId="37734" xr:uid="{00000000-0005-0000-0000-000063870000}"/>
    <cellStyle name="Sortie 5 8 6" xfId="17429" xr:uid="{00000000-0005-0000-0000-000064870000}"/>
    <cellStyle name="Sortie 5 8 6 2" xfId="37735" xr:uid="{00000000-0005-0000-0000-000065870000}"/>
    <cellStyle name="Sortie 5 8 7" xfId="17430" xr:uid="{00000000-0005-0000-0000-000066870000}"/>
    <cellStyle name="Sortie 5 8 7 2" xfId="37736" xr:uid="{00000000-0005-0000-0000-000067870000}"/>
    <cellStyle name="Sortie 5 8 8" xfId="17431" xr:uid="{00000000-0005-0000-0000-000068870000}"/>
    <cellStyle name="Sortie 5 8 8 2" xfId="37737" xr:uid="{00000000-0005-0000-0000-000069870000}"/>
    <cellStyle name="Sortie 5 8 9" xfId="17432" xr:uid="{00000000-0005-0000-0000-00006A870000}"/>
    <cellStyle name="Sortie 5 8 9 2" xfId="37738" xr:uid="{00000000-0005-0000-0000-00006B870000}"/>
    <cellStyle name="Sortie 5 9" xfId="17433" xr:uid="{00000000-0005-0000-0000-00006C870000}"/>
    <cellStyle name="Sortie 5 9 10" xfId="17434" xr:uid="{00000000-0005-0000-0000-00006D870000}"/>
    <cellStyle name="Sortie 5 9 10 2" xfId="37740" xr:uid="{00000000-0005-0000-0000-00006E870000}"/>
    <cellStyle name="Sortie 5 9 11" xfId="37739" xr:uid="{00000000-0005-0000-0000-00006F870000}"/>
    <cellStyle name="Sortie 5 9 2" xfId="17435" xr:uid="{00000000-0005-0000-0000-000070870000}"/>
    <cellStyle name="Sortie 5 9 2 2" xfId="17436" xr:uid="{00000000-0005-0000-0000-000071870000}"/>
    <cellStyle name="Sortie 5 9 2 2 2" xfId="37742" xr:uid="{00000000-0005-0000-0000-000072870000}"/>
    <cellStyle name="Sortie 5 9 2 3" xfId="17437" xr:uid="{00000000-0005-0000-0000-000073870000}"/>
    <cellStyle name="Sortie 5 9 2 3 2" xfId="37743" xr:uid="{00000000-0005-0000-0000-000074870000}"/>
    <cellStyle name="Sortie 5 9 2 4" xfId="17438" xr:uid="{00000000-0005-0000-0000-000075870000}"/>
    <cellStyle name="Sortie 5 9 2 4 2" xfId="37744" xr:uid="{00000000-0005-0000-0000-000076870000}"/>
    <cellStyle name="Sortie 5 9 2 5" xfId="17439" xr:uid="{00000000-0005-0000-0000-000077870000}"/>
    <cellStyle name="Sortie 5 9 2 5 2" xfId="37745" xr:uid="{00000000-0005-0000-0000-000078870000}"/>
    <cellStyle name="Sortie 5 9 2 6" xfId="17440" xr:uid="{00000000-0005-0000-0000-000079870000}"/>
    <cellStyle name="Sortie 5 9 2 6 2" xfId="37746" xr:uid="{00000000-0005-0000-0000-00007A870000}"/>
    <cellStyle name="Sortie 5 9 2 7" xfId="37741" xr:uid="{00000000-0005-0000-0000-00007B870000}"/>
    <cellStyle name="Sortie 5 9 3" xfId="17441" xr:uid="{00000000-0005-0000-0000-00007C870000}"/>
    <cellStyle name="Sortie 5 9 3 2" xfId="17442" xr:uid="{00000000-0005-0000-0000-00007D870000}"/>
    <cellStyle name="Sortie 5 9 3 2 2" xfId="37748" xr:uid="{00000000-0005-0000-0000-00007E870000}"/>
    <cellStyle name="Sortie 5 9 3 3" xfId="17443" xr:uid="{00000000-0005-0000-0000-00007F870000}"/>
    <cellStyle name="Sortie 5 9 3 3 2" xfId="37749" xr:uid="{00000000-0005-0000-0000-000080870000}"/>
    <cellStyle name="Sortie 5 9 3 4" xfId="17444" xr:uid="{00000000-0005-0000-0000-000081870000}"/>
    <cellStyle name="Sortie 5 9 3 4 2" xfId="37750" xr:uid="{00000000-0005-0000-0000-000082870000}"/>
    <cellStyle name="Sortie 5 9 3 5" xfId="17445" xr:uid="{00000000-0005-0000-0000-000083870000}"/>
    <cellStyle name="Sortie 5 9 3 5 2" xfId="37751" xr:uid="{00000000-0005-0000-0000-000084870000}"/>
    <cellStyle name="Sortie 5 9 3 6" xfId="37747" xr:uid="{00000000-0005-0000-0000-000085870000}"/>
    <cellStyle name="Sortie 5 9 4" xfId="17446" xr:uid="{00000000-0005-0000-0000-000086870000}"/>
    <cellStyle name="Sortie 5 9 4 2" xfId="37752" xr:uid="{00000000-0005-0000-0000-000087870000}"/>
    <cellStyle name="Sortie 5 9 5" xfId="17447" xr:uid="{00000000-0005-0000-0000-000088870000}"/>
    <cellStyle name="Sortie 5 9 5 2" xfId="37753" xr:uid="{00000000-0005-0000-0000-000089870000}"/>
    <cellStyle name="Sortie 5 9 6" xfId="17448" xr:uid="{00000000-0005-0000-0000-00008A870000}"/>
    <cellStyle name="Sortie 5 9 6 2" xfId="37754" xr:uid="{00000000-0005-0000-0000-00008B870000}"/>
    <cellStyle name="Sortie 5 9 7" xfId="17449" xr:uid="{00000000-0005-0000-0000-00008C870000}"/>
    <cellStyle name="Sortie 5 9 7 2" xfId="37755" xr:uid="{00000000-0005-0000-0000-00008D870000}"/>
    <cellStyle name="Sortie 5 9 8" xfId="17450" xr:uid="{00000000-0005-0000-0000-00008E870000}"/>
    <cellStyle name="Sortie 5 9 8 2" xfId="37756" xr:uid="{00000000-0005-0000-0000-00008F870000}"/>
    <cellStyle name="Sortie 5 9 9" xfId="17451" xr:uid="{00000000-0005-0000-0000-000090870000}"/>
    <cellStyle name="Sortie 5 9 9 2" xfId="37757" xr:uid="{00000000-0005-0000-0000-000091870000}"/>
    <cellStyle name="Sortie 6" xfId="17452" xr:uid="{00000000-0005-0000-0000-000092870000}"/>
    <cellStyle name="Sortie 6 2" xfId="37758" xr:uid="{00000000-0005-0000-0000-000093870000}"/>
    <cellStyle name="sSOUSTITREGRAS" xfId="17453" xr:uid="{00000000-0005-0000-0000-000094870000}"/>
    <cellStyle name="sSOUSTITREGRAS 2" xfId="20636" xr:uid="{00000000-0005-0000-0000-000095870000}"/>
    <cellStyle name="sSOUSTITREGRASSOULIGNÉ" xfId="17454" xr:uid="{00000000-0005-0000-0000-000096870000}"/>
    <cellStyle name="sSOUSTITREGRASSOULIGNÉ 2" xfId="20637" xr:uid="{00000000-0005-0000-0000-000097870000}"/>
    <cellStyle name="sTitreGras" xfId="17455" xr:uid="{00000000-0005-0000-0000-000098870000}"/>
    <cellStyle name="sTitreGras 2" xfId="20638" xr:uid="{00000000-0005-0000-0000-000099870000}"/>
    <cellStyle name="Style - Style1" xfId="17456" xr:uid="{00000000-0005-0000-0000-00009A870000}"/>
    <cellStyle name="Style - Style1 2" xfId="20639" xr:uid="{00000000-0005-0000-0000-00009B870000}"/>
    <cellStyle name="Style - Style2" xfId="17457" xr:uid="{00000000-0005-0000-0000-00009C870000}"/>
    <cellStyle name="Style - Style2 2" xfId="17458" xr:uid="{00000000-0005-0000-0000-00009D870000}"/>
    <cellStyle name="Style - Style2 2 2" xfId="37759" xr:uid="{00000000-0005-0000-0000-00009E870000}"/>
    <cellStyle name="Style - Style2 3" xfId="20640" xr:uid="{00000000-0005-0000-0000-00009F870000}"/>
    <cellStyle name="Style - Style3" xfId="17459" xr:uid="{00000000-0005-0000-0000-0000A0870000}"/>
    <cellStyle name="Style - Style3 2" xfId="20641" xr:uid="{00000000-0005-0000-0000-0000A1870000}"/>
    <cellStyle name="Style - Style4" xfId="17460" xr:uid="{00000000-0005-0000-0000-0000A2870000}"/>
    <cellStyle name="Style - Style4 2" xfId="20642" xr:uid="{00000000-0005-0000-0000-0000A3870000}"/>
    <cellStyle name="Style 1" xfId="17461" xr:uid="{00000000-0005-0000-0000-0000A4870000}"/>
    <cellStyle name="Style 1 2" xfId="17462" xr:uid="{00000000-0005-0000-0000-0000A5870000}"/>
    <cellStyle name="Style 1 2 2" xfId="37761" xr:uid="{00000000-0005-0000-0000-0000A6870000}"/>
    <cellStyle name="Style 1 3" xfId="17463" xr:uid="{00000000-0005-0000-0000-0000A7870000}"/>
    <cellStyle name="Style 1 3 2" xfId="37762" xr:uid="{00000000-0005-0000-0000-0000A8870000}"/>
    <cellStyle name="Style 1 4" xfId="17464" xr:uid="{00000000-0005-0000-0000-0000A9870000}"/>
    <cellStyle name="Style 1 4 2" xfId="37763" xr:uid="{00000000-0005-0000-0000-0000AA870000}"/>
    <cellStyle name="Style 1 5" xfId="37760" xr:uid="{00000000-0005-0000-0000-0000AB870000}"/>
    <cellStyle name="Texte explicatif 2" xfId="17465" xr:uid="{00000000-0005-0000-0000-0000AC870000}"/>
    <cellStyle name="Texte explicatif 2 2" xfId="20643" xr:uid="{00000000-0005-0000-0000-0000AD870000}"/>
    <cellStyle name="Texte explicatif 3" xfId="17466" xr:uid="{00000000-0005-0000-0000-0000AE870000}"/>
    <cellStyle name="Texte explicatif 3 2" xfId="20644" xr:uid="{00000000-0005-0000-0000-0000AF870000}"/>
    <cellStyle name="Texte explicatif 4" xfId="17467" xr:uid="{00000000-0005-0000-0000-0000B0870000}"/>
    <cellStyle name="Texte explicatif 4 2" xfId="20645" xr:uid="{00000000-0005-0000-0000-0000B1870000}"/>
    <cellStyle name="Texte explicatif 5" xfId="17468" xr:uid="{00000000-0005-0000-0000-0000B2870000}"/>
    <cellStyle name="Texte explicatif 5 2" xfId="37764" xr:uid="{00000000-0005-0000-0000-0000B3870000}"/>
    <cellStyle name="Texte explicatif 6" xfId="17469" xr:uid="{00000000-0005-0000-0000-0000B4870000}"/>
    <cellStyle name="Texte explicatif 6 2" xfId="37765" xr:uid="{00000000-0005-0000-0000-0000B5870000}"/>
    <cellStyle name="Title" xfId="17470" xr:uid="{00000000-0005-0000-0000-0000B6870000}"/>
    <cellStyle name="Title 2" xfId="17471" xr:uid="{00000000-0005-0000-0000-0000B7870000}"/>
    <cellStyle name="Title 2 2" xfId="20647" xr:uid="{00000000-0005-0000-0000-0000B8870000}"/>
    <cellStyle name="Title 3" xfId="20646" xr:uid="{00000000-0005-0000-0000-0000B9870000}"/>
    <cellStyle name="Titre 2" xfId="17472" xr:uid="{00000000-0005-0000-0000-0000BA870000}"/>
    <cellStyle name="Titre 2 2" xfId="20648" xr:uid="{00000000-0005-0000-0000-0000BB870000}"/>
    <cellStyle name="Titre 3" xfId="17473" xr:uid="{00000000-0005-0000-0000-0000BC870000}"/>
    <cellStyle name="Titre 3 2" xfId="20649" xr:uid="{00000000-0005-0000-0000-0000BD870000}"/>
    <cellStyle name="Titre 4" xfId="17474" xr:uid="{00000000-0005-0000-0000-0000BE870000}"/>
    <cellStyle name="Titre 4 2" xfId="20650" xr:uid="{00000000-0005-0000-0000-0000BF870000}"/>
    <cellStyle name="Titre 5" xfId="17475" xr:uid="{00000000-0005-0000-0000-0000C0870000}"/>
    <cellStyle name="Titre 5 2" xfId="37766" xr:uid="{00000000-0005-0000-0000-0000C1870000}"/>
    <cellStyle name="Titre 6" xfId="17476" xr:uid="{00000000-0005-0000-0000-0000C2870000}"/>
    <cellStyle name="Titre 6 2" xfId="37767" xr:uid="{00000000-0005-0000-0000-0000C3870000}"/>
    <cellStyle name="Titre 1 2" xfId="17477" xr:uid="{00000000-0005-0000-0000-0000C4870000}"/>
    <cellStyle name="Titre 1 2 2" xfId="20651" xr:uid="{00000000-0005-0000-0000-0000C5870000}"/>
    <cellStyle name="Titre 1 3" xfId="17478" xr:uid="{00000000-0005-0000-0000-0000C6870000}"/>
    <cellStyle name="Titre 1 3 2" xfId="20652" xr:uid="{00000000-0005-0000-0000-0000C7870000}"/>
    <cellStyle name="Titre 1 4" xfId="17479" xr:uid="{00000000-0005-0000-0000-0000C8870000}"/>
    <cellStyle name="Titre 1 4 2" xfId="20653" xr:uid="{00000000-0005-0000-0000-0000C9870000}"/>
    <cellStyle name="Titre 1 5" xfId="17480" xr:uid="{00000000-0005-0000-0000-0000CA870000}"/>
    <cellStyle name="Titre 1 5 2" xfId="37768" xr:uid="{00000000-0005-0000-0000-0000CB870000}"/>
    <cellStyle name="Titre 1 6" xfId="17481" xr:uid="{00000000-0005-0000-0000-0000CC870000}"/>
    <cellStyle name="Titre 1 6 2" xfId="37769" xr:uid="{00000000-0005-0000-0000-0000CD870000}"/>
    <cellStyle name="Titre 2 2" xfId="17482" xr:uid="{00000000-0005-0000-0000-0000CE870000}"/>
    <cellStyle name="Titre 2 2 2" xfId="20654" xr:uid="{00000000-0005-0000-0000-0000CF870000}"/>
    <cellStyle name="Titre 2 3" xfId="17483" xr:uid="{00000000-0005-0000-0000-0000D0870000}"/>
    <cellStyle name="Titre 2 3 2" xfId="20655" xr:uid="{00000000-0005-0000-0000-0000D1870000}"/>
    <cellStyle name="Titre 2 4" xfId="17484" xr:uid="{00000000-0005-0000-0000-0000D2870000}"/>
    <cellStyle name="Titre 2 4 2" xfId="20656" xr:uid="{00000000-0005-0000-0000-0000D3870000}"/>
    <cellStyle name="Titre 2 5" xfId="17485" xr:uid="{00000000-0005-0000-0000-0000D4870000}"/>
    <cellStyle name="Titre 2 5 2" xfId="37770" xr:uid="{00000000-0005-0000-0000-0000D5870000}"/>
    <cellStyle name="Titre 2 6" xfId="17486" xr:uid="{00000000-0005-0000-0000-0000D6870000}"/>
    <cellStyle name="Titre 2 6 2" xfId="37771" xr:uid="{00000000-0005-0000-0000-0000D7870000}"/>
    <cellStyle name="Titre 3 2" xfId="17487" xr:uid="{00000000-0005-0000-0000-0000D8870000}"/>
    <cellStyle name="Titre 3 2 2" xfId="20657" xr:uid="{00000000-0005-0000-0000-0000D9870000}"/>
    <cellStyle name="Titre 3 3" xfId="17488" xr:uid="{00000000-0005-0000-0000-0000DA870000}"/>
    <cellStyle name="Titre 3 3 2" xfId="20658" xr:uid="{00000000-0005-0000-0000-0000DB870000}"/>
    <cellStyle name="Titre 3 4" xfId="17489" xr:uid="{00000000-0005-0000-0000-0000DC870000}"/>
    <cellStyle name="Titre 3 4 2" xfId="20659" xr:uid="{00000000-0005-0000-0000-0000DD870000}"/>
    <cellStyle name="Titre 3 5" xfId="17490" xr:uid="{00000000-0005-0000-0000-0000DE870000}"/>
    <cellStyle name="Titre 3 5 2" xfId="37772" xr:uid="{00000000-0005-0000-0000-0000DF870000}"/>
    <cellStyle name="Titre 3 6" xfId="17491" xr:uid="{00000000-0005-0000-0000-0000E0870000}"/>
    <cellStyle name="Titre 3 6 2" xfId="37773" xr:uid="{00000000-0005-0000-0000-0000E1870000}"/>
    <cellStyle name="Titre 4 2" xfId="17492" xr:uid="{00000000-0005-0000-0000-0000E2870000}"/>
    <cellStyle name="Titre 4 2 2" xfId="20660" xr:uid="{00000000-0005-0000-0000-0000E3870000}"/>
    <cellStyle name="Titre 4 3" xfId="17493" xr:uid="{00000000-0005-0000-0000-0000E4870000}"/>
    <cellStyle name="Titre 4 3 2" xfId="20661" xr:uid="{00000000-0005-0000-0000-0000E5870000}"/>
    <cellStyle name="Titre 4 4" xfId="17494" xr:uid="{00000000-0005-0000-0000-0000E6870000}"/>
    <cellStyle name="Titre 4 4 2" xfId="20662" xr:uid="{00000000-0005-0000-0000-0000E7870000}"/>
    <cellStyle name="Titre 4 5" xfId="17495" xr:uid="{00000000-0005-0000-0000-0000E8870000}"/>
    <cellStyle name="Titre 4 5 2" xfId="37774" xr:uid="{00000000-0005-0000-0000-0000E9870000}"/>
    <cellStyle name="Titre 4 6" xfId="17496" xr:uid="{00000000-0005-0000-0000-0000EA870000}"/>
    <cellStyle name="Titre 4 6 2" xfId="37775" xr:uid="{00000000-0005-0000-0000-0000EB870000}"/>
    <cellStyle name="Total 2" xfId="17497" xr:uid="{00000000-0005-0000-0000-0000EC870000}"/>
    <cellStyle name="Total 2 10" xfId="17498" xr:uid="{00000000-0005-0000-0000-0000ED870000}"/>
    <cellStyle name="Total 2 10 10" xfId="17499" xr:uid="{00000000-0005-0000-0000-0000EE870000}"/>
    <cellStyle name="Total 2 10 10 2" xfId="37777" xr:uid="{00000000-0005-0000-0000-0000EF870000}"/>
    <cellStyle name="Total 2 10 11" xfId="37776" xr:uid="{00000000-0005-0000-0000-0000F0870000}"/>
    <cellStyle name="Total 2 10 2" xfId="17500" xr:uid="{00000000-0005-0000-0000-0000F1870000}"/>
    <cellStyle name="Total 2 10 2 2" xfId="17501" xr:uid="{00000000-0005-0000-0000-0000F2870000}"/>
    <cellStyle name="Total 2 10 2 2 2" xfId="37779" xr:uid="{00000000-0005-0000-0000-0000F3870000}"/>
    <cellStyle name="Total 2 10 2 3" xfId="17502" xr:uid="{00000000-0005-0000-0000-0000F4870000}"/>
    <cellStyle name="Total 2 10 2 3 2" xfId="37780" xr:uid="{00000000-0005-0000-0000-0000F5870000}"/>
    <cellStyle name="Total 2 10 2 4" xfId="17503" xr:uid="{00000000-0005-0000-0000-0000F6870000}"/>
    <cellStyle name="Total 2 10 2 4 2" xfId="37781" xr:uid="{00000000-0005-0000-0000-0000F7870000}"/>
    <cellStyle name="Total 2 10 2 5" xfId="17504" xr:uid="{00000000-0005-0000-0000-0000F8870000}"/>
    <cellStyle name="Total 2 10 2 5 2" xfId="37782" xr:uid="{00000000-0005-0000-0000-0000F9870000}"/>
    <cellStyle name="Total 2 10 2 6" xfId="17505" xr:uid="{00000000-0005-0000-0000-0000FA870000}"/>
    <cellStyle name="Total 2 10 2 6 2" xfId="37783" xr:uid="{00000000-0005-0000-0000-0000FB870000}"/>
    <cellStyle name="Total 2 10 2 7" xfId="17506" xr:uid="{00000000-0005-0000-0000-0000FC870000}"/>
    <cellStyle name="Total 2 10 2 7 2" xfId="37784" xr:uid="{00000000-0005-0000-0000-0000FD870000}"/>
    <cellStyle name="Total 2 10 2 8" xfId="17507" xr:uid="{00000000-0005-0000-0000-0000FE870000}"/>
    <cellStyle name="Total 2 10 2 8 2" xfId="37785" xr:uid="{00000000-0005-0000-0000-0000FF870000}"/>
    <cellStyle name="Total 2 10 2 9" xfId="37778" xr:uid="{00000000-0005-0000-0000-000000880000}"/>
    <cellStyle name="Total 2 10 3" xfId="17508" xr:uid="{00000000-0005-0000-0000-000001880000}"/>
    <cellStyle name="Total 2 10 3 2" xfId="17509" xr:uid="{00000000-0005-0000-0000-000002880000}"/>
    <cellStyle name="Total 2 10 3 2 2" xfId="37787" xr:uid="{00000000-0005-0000-0000-000003880000}"/>
    <cellStyle name="Total 2 10 3 3" xfId="17510" xr:uid="{00000000-0005-0000-0000-000004880000}"/>
    <cellStyle name="Total 2 10 3 3 2" xfId="37788" xr:uid="{00000000-0005-0000-0000-000005880000}"/>
    <cellStyle name="Total 2 10 3 4" xfId="17511" xr:uid="{00000000-0005-0000-0000-000006880000}"/>
    <cellStyle name="Total 2 10 3 4 2" xfId="37789" xr:uid="{00000000-0005-0000-0000-000007880000}"/>
    <cellStyle name="Total 2 10 3 5" xfId="17512" xr:uid="{00000000-0005-0000-0000-000008880000}"/>
    <cellStyle name="Total 2 10 3 5 2" xfId="37790" xr:uid="{00000000-0005-0000-0000-000009880000}"/>
    <cellStyle name="Total 2 10 3 6" xfId="17513" xr:uid="{00000000-0005-0000-0000-00000A880000}"/>
    <cellStyle name="Total 2 10 3 6 2" xfId="37791" xr:uid="{00000000-0005-0000-0000-00000B880000}"/>
    <cellStyle name="Total 2 10 3 7" xfId="17514" xr:uid="{00000000-0005-0000-0000-00000C880000}"/>
    <cellStyle name="Total 2 10 3 7 2" xfId="37792" xr:uid="{00000000-0005-0000-0000-00000D880000}"/>
    <cellStyle name="Total 2 10 3 8" xfId="37786" xr:uid="{00000000-0005-0000-0000-00000E880000}"/>
    <cellStyle name="Total 2 10 4" xfId="17515" xr:uid="{00000000-0005-0000-0000-00000F880000}"/>
    <cellStyle name="Total 2 10 4 2" xfId="17516" xr:uid="{00000000-0005-0000-0000-000010880000}"/>
    <cellStyle name="Total 2 10 4 2 2" xfId="37794" xr:uid="{00000000-0005-0000-0000-000011880000}"/>
    <cellStyle name="Total 2 10 4 3" xfId="37793" xr:uid="{00000000-0005-0000-0000-000012880000}"/>
    <cellStyle name="Total 2 10 5" xfId="17517" xr:uid="{00000000-0005-0000-0000-000013880000}"/>
    <cellStyle name="Total 2 10 5 2" xfId="37795" xr:uid="{00000000-0005-0000-0000-000014880000}"/>
    <cellStyle name="Total 2 10 6" xfId="17518" xr:uid="{00000000-0005-0000-0000-000015880000}"/>
    <cellStyle name="Total 2 10 6 2" xfId="37796" xr:uid="{00000000-0005-0000-0000-000016880000}"/>
    <cellStyle name="Total 2 10 7" xfId="17519" xr:uid="{00000000-0005-0000-0000-000017880000}"/>
    <cellStyle name="Total 2 10 7 2" xfId="37797" xr:uid="{00000000-0005-0000-0000-000018880000}"/>
    <cellStyle name="Total 2 10 8" xfId="17520" xr:uid="{00000000-0005-0000-0000-000019880000}"/>
    <cellStyle name="Total 2 10 8 2" xfId="37798" xr:uid="{00000000-0005-0000-0000-00001A880000}"/>
    <cellStyle name="Total 2 10 9" xfId="17521" xr:uid="{00000000-0005-0000-0000-00001B880000}"/>
    <cellStyle name="Total 2 10 9 2" xfId="37799" xr:uid="{00000000-0005-0000-0000-00001C880000}"/>
    <cellStyle name="Total 2 11" xfId="17522" xr:uid="{00000000-0005-0000-0000-00001D880000}"/>
    <cellStyle name="Total 2 11 10" xfId="17523" xr:uid="{00000000-0005-0000-0000-00001E880000}"/>
    <cellStyle name="Total 2 11 10 2" xfId="37801" xr:uid="{00000000-0005-0000-0000-00001F880000}"/>
    <cellStyle name="Total 2 11 11" xfId="37800" xr:uid="{00000000-0005-0000-0000-000020880000}"/>
    <cellStyle name="Total 2 11 2" xfId="17524" xr:uid="{00000000-0005-0000-0000-000021880000}"/>
    <cellStyle name="Total 2 11 2 2" xfId="17525" xr:uid="{00000000-0005-0000-0000-000022880000}"/>
    <cellStyle name="Total 2 11 2 2 2" xfId="37803" xr:uid="{00000000-0005-0000-0000-000023880000}"/>
    <cellStyle name="Total 2 11 2 3" xfId="17526" xr:uid="{00000000-0005-0000-0000-000024880000}"/>
    <cellStyle name="Total 2 11 2 3 2" xfId="37804" xr:uid="{00000000-0005-0000-0000-000025880000}"/>
    <cellStyle name="Total 2 11 2 4" xfId="17527" xr:uid="{00000000-0005-0000-0000-000026880000}"/>
    <cellStyle name="Total 2 11 2 4 2" xfId="37805" xr:uid="{00000000-0005-0000-0000-000027880000}"/>
    <cellStyle name="Total 2 11 2 5" xfId="17528" xr:uid="{00000000-0005-0000-0000-000028880000}"/>
    <cellStyle name="Total 2 11 2 5 2" xfId="37806" xr:uid="{00000000-0005-0000-0000-000029880000}"/>
    <cellStyle name="Total 2 11 2 6" xfId="17529" xr:uid="{00000000-0005-0000-0000-00002A880000}"/>
    <cellStyle name="Total 2 11 2 6 2" xfId="37807" xr:uid="{00000000-0005-0000-0000-00002B880000}"/>
    <cellStyle name="Total 2 11 2 7" xfId="17530" xr:uid="{00000000-0005-0000-0000-00002C880000}"/>
    <cellStyle name="Total 2 11 2 7 2" xfId="37808" xr:uid="{00000000-0005-0000-0000-00002D880000}"/>
    <cellStyle name="Total 2 11 2 8" xfId="17531" xr:uid="{00000000-0005-0000-0000-00002E880000}"/>
    <cellStyle name="Total 2 11 2 8 2" xfId="37809" xr:uid="{00000000-0005-0000-0000-00002F880000}"/>
    <cellStyle name="Total 2 11 2 9" xfId="37802" xr:uid="{00000000-0005-0000-0000-000030880000}"/>
    <cellStyle name="Total 2 11 3" xfId="17532" xr:uid="{00000000-0005-0000-0000-000031880000}"/>
    <cellStyle name="Total 2 11 3 2" xfId="17533" xr:uid="{00000000-0005-0000-0000-000032880000}"/>
    <cellStyle name="Total 2 11 3 2 2" xfId="37811" xr:uid="{00000000-0005-0000-0000-000033880000}"/>
    <cellStyle name="Total 2 11 3 3" xfId="17534" xr:uid="{00000000-0005-0000-0000-000034880000}"/>
    <cellStyle name="Total 2 11 3 3 2" xfId="37812" xr:uid="{00000000-0005-0000-0000-000035880000}"/>
    <cellStyle name="Total 2 11 3 4" xfId="17535" xr:uid="{00000000-0005-0000-0000-000036880000}"/>
    <cellStyle name="Total 2 11 3 4 2" xfId="37813" xr:uid="{00000000-0005-0000-0000-000037880000}"/>
    <cellStyle name="Total 2 11 3 5" xfId="17536" xr:uid="{00000000-0005-0000-0000-000038880000}"/>
    <cellStyle name="Total 2 11 3 5 2" xfId="37814" xr:uid="{00000000-0005-0000-0000-000039880000}"/>
    <cellStyle name="Total 2 11 3 6" xfId="17537" xr:uid="{00000000-0005-0000-0000-00003A880000}"/>
    <cellStyle name="Total 2 11 3 6 2" xfId="37815" xr:uid="{00000000-0005-0000-0000-00003B880000}"/>
    <cellStyle name="Total 2 11 3 7" xfId="17538" xr:uid="{00000000-0005-0000-0000-00003C880000}"/>
    <cellStyle name="Total 2 11 3 7 2" xfId="37816" xr:uid="{00000000-0005-0000-0000-00003D880000}"/>
    <cellStyle name="Total 2 11 3 8" xfId="37810" xr:uid="{00000000-0005-0000-0000-00003E880000}"/>
    <cellStyle name="Total 2 11 4" xfId="17539" xr:uid="{00000000-0005-0000-0000-00003F880000}"/>
    <cellStyle name="Total 2 11 4 2" xfId="17540" xr:uid="{00000000-0005-0000-0000-000040880000}"/>
    <cellStyle name="Total 2 11 4 2 2" xfId="37818" xr:uid="{00000000-0005-0000-0000-000041880000}"/>
    <cellStyle name="Total 2 11 4 3" xfId="37817" xr:uid="{00000000-0005-0000-0000-000042880000}"/>
    <cellStyle name="Total 2 11 5" xfId="17541" xr:uid="{00000000-0005-0000-0000-000043880000}"/>
    <cellStyle name="Total 2 11 5 2" xfId="37819" xr:uid="{00000000-0005-0000-0000-000044880000}"/>
    <cellStyle name="Total 2 11 6" xfId="17542" xr:uid="{00000000-0005-0000-0000-000045880000}"/>
    <cellStyle name="Total 2 11 6 2" xfId="37820" xr:uid="{00000000-0005-0000-0000-000046880000}"/>
    <cellStyle name="Total 2 11 7" xfId="17543" xr:uid="{00000000-0005-0000-0000-000047880000}"/>
    <cellStyle name="Total 2 11 7 2" xfId="37821" xr:uid="{00000000-0005-0000-0000-000048880000}"/>
    <cellStyle name="Total 2 11 8" xfId="17544" xr:uid="{00000000-0005-0000-0000-000049880000}"/>
    <cellStyle name="Total 2 11 8 2" xfId="37822" xr:uid="{00000000-0005-0000-0000-00004A880000}"/>
    <cellStyle name="Total 2 11 9" xfId="17545" xr:uid="{00000000-0005-0000-0000-00004B880000}"/>
    <cellStyle name="Total 2 11 9 2" xfId="37823" xr:uid="{00000000-0005-0000-0000-00004C880000}"/>
    <cellStyle name="Total 2 12" xfId="17546" xr:uid="{00000000-0005-0000-0000-00004D880000}"/>
    <cellStyle name="Total 2 12 10" xfId="17547" xr:uid="{00000000-0005-0000-0000-00004E880000}"/>
    <cellStyle name="Total 2 12 10 2" xfId="37825" xr:uid="{00000000-0005-0000-0000-00004F880000}"/>
    <cellStyle name="Total 2 12 11" xfId="37824" xr:uid="{00000000-0005-0000-0000-000050880000}"/>
    <cellStyle name="Total 2 12 2" xfId="17548" xr:uid="{00000000-0005-0000-0000-000051880000}"/>
    <cellStyle name="Total 2 12 2 2" xfId="17549" xr:uid="{00000000-0005-0000-0000-000052880000}"/>
    <cellStyle name="Total 2 12 2 2 2" xfId="37827" xr:uid="{00000000-0005-0000-0000-000053880000}"/>
    <cellStyle name="Total 2 12 2 3" xfId="17550" xr:uid="{00000000-0005-0000-0000-000054880000}"/>
    <cellStyle name="Total 2 12 2 3 2" xfId="37828" xr:uid="{00000000-0005-0000-0000-000055880000}"/>
    <cellStyle name="Total 2 12 2 4" xfId="17551" xr:uid="{00000000-0005-0000-0000-000056880000}"/>
    <cellStyle name="Total 2 12 2 4 2" xfId="37829" xr:uid="{00000000-0005-0000-0000-000057880000}"/>
    <cellStyle name="Total 2 12 2 5" xfId="17552" xr:uid="{00000000-0005-0000-0000-000058880000}"/>
    <cellStyle name="Total 2 12 2 5 2" xfId="37830" xr:uid="{00000000-0005-0000-0000-000059880000}"/>
    <cellStyle name="Total 2 12 2 6" xfId="17553" xr:uid="{00000000-0005-0000-0000-00005A880000}"/>
    <cellStyle name="Total 2 12 2 6 2" xfId="37831" xr:uid="{00000000-0005-0000-0000-00005B880000}"/>
    <cellStyle name="Total 2 12 2 7" xfId="17554" xr:uid="{00000000-0005-0000-0000-00005C880000}"/>
    <cellStyle name="Total 2 12 2 7 2" xfId="37832" xr:uid="{00000000-0005-0000-0000-00005D880000}"/>
    <cellStyle name="Total 2 12 2 8" xfId="17555" xr:uid="{00000000-0005-0000-0000-00005E880000}"/>
    <cellStyle name="Total 2 12 2 8 2" xfId="37833" xr:uid="{00000000-0005-0000-0000-00005F880000}"/>
    <cellStyle name="Total 2 12 2 9" xfId="37826" xr:uid="{00000000-0005-0000-0000-000060880000}"/>
    <cellStyle name="Total 2 12 3" xfId="17556" xr:uid="{00000000-0005-0000-0000-000061880000}"/>
    <cellStyle name="Total 2 12 3 2" xfId="17557" xr:uid="{00000000-0005-0000-0000-000062880000}"/>
    <cellStyle name="Total 2 12 3 2 2" xfId="37835" xr:uid="{00000000-0005-0000-0000-000063880000}"/>
    <cellStyle name="Total 2 12 3 3" xfId="17558" xr:uid="{00000000-0005-0000-0000-000064880000}"/>
    <cellStyle name="Total 2 12 3 3 2" xfId="37836" xr:uid="{00000000-0005-0000-0000-000065880000}"/>
    <cellStyle name="Total 2 12 3 4" xfId="17559" xr:uid="{00000000-0005-0000-0000-000066880000}"/>
    <cellStyle name="Total 2 12 3 4 2" xfId="37837" xr:uid="{00000000-0005-0000-0000-000067880000}"/>
    <cellStyle name="Total 2 12 3 5" xfId="17560" xr:uid="{00000000-0005-0000-0000-000068880000}"/>
    <cellStyle name="Total 2 12 3 5 2" xfId="37838" xr:uid="{00000000-0005-0000-0000-000069880000}"/>
    <cellStyle name="Total 2 12 3 6" xfId="17561" xr:uid="{00000000-0005-0000-0000-00006A880000}"/>
    <cellStyle name="Total 2 12 3 6 2" xfId="37839" xr:uid="{00000000-0005-0000-0000-00006B880000}"/>
    <cellStyle name="Total 2 12 3 7" xfId="17562" xr:uid="{00000000-0005-0000-0000-00006C880000}"/>
    <cellStyle name="Total 2 12 3 7 2" xfId="37840" xr:uid="{00000000-0005-0000-0000-00006D880000}"/>
    <cellStyle name="Total 2 12 3 8" xfId="37834" xr:uid="{00000000-0005-0000-0000-00006E880000}"/>
    <cellStyle name="Total 2 12 4" xfId="17563" xr:uid="{00000000-0005-0000-0000-00006F880000}"/>
    <cellStyle name="Total 2 12 4 2" xfId="17564" xr:uid="{00000000-0005-0000-0000-000070880000}"/>
    <cellStyle name="Total 2 12 4 2 2" xfId="37842" xr:uid="{00000000-0005-0000-0000-000071880000}"/>
    <cellStyle name="Total 2 12 4 3" xfId="37841" xr:uid="{00000000-0005-0000-0000-000072880000}"/>
    <cellStyle name="Total 2 12 5" xfId="17565" xr:uid="{00000000-0005-0000-0000-000073880000}"/>
    <cellStyle name="Total 2 12 5 2" xfId="37843" xr:uid="{00000000-0005-0000-0000-000074880000}"/>
    <cellStyle name="Total 2 12 6" xfId="17566" xr:uid="{00000000-0005-0000-0000-000075880000}"/>
    <cellStyle name="Total 2 12 6 2" xfId="37844" xr:uid="{00000000-0005-0000-0000-000076880000}"/>
    <cellStyle name="Total 2 12 7" xfId="17567" xr:uid="{00000000-0005-0000-0000-000077880000}"/>
    <cellStyle name="Total 2 12 7 2" xfId="37845" xr:uid="{00000000-0005-0000-0000-000078880000}"/>
    <cellStyle name="Total 2 12 8" xfId="17568" xr:uid="{00000000-0005-0000-0000-000079880000}"/>
    <cellStyle name="Total 2 12 8 2" xfId="37846" xr:uid="{00000000-0005-0000-0000-00007A880000}"/>
    <cellStyle name="Total 2 12 9" xfId="17569" xr:uid="{00000000-0005-0000-0000-00007B880000}"/>
    <cellStyle name="Total 2 12 9 2" xfId="37847" xr:uid="{00000000-0005-0000-0000-00007C880000}"/>
    <cellStyle name="Total 2 13" xfId="17570" xr:uid="{00000000-0005-0000-0000-00007D880000}"/>
    <cellStyle name="Total 2 13 10" xfId="17571" xr:uid="{00000000-0005-0000-0000-00007E880000}"/>
    <cellStyle name="Total 2 13 10 2" xfId="37849" xr:uid="{00000000-0005-0000-0000-00007F880000}"/>
    <cellStyle name="Total 2 13 11" xfId="37848" xr:uid="{00000000-0005-0000-0000-000080880000}"/>
    <cellStyle name="Total 2 13 2" xfId="17572" xr:uid="{00000000-0005-0000-0000-000081880000}"/>
    <cellStyle name="Total 2 13 2 2" xfId="17573" xr:uid="{00000000-0005-0000-0000-000082880000}"/>
    <cellStyle name="Total 2 13 2 2 2" xfId="37851" xr:uid="{00000000-0005-0000-0000-000083880000}"/>
    <cellStyle name="Total 2 13 2 3" xfId="17574" xr:uid="{00000000-0005-0000-0000-000084880000}"/>
    <cellStyle name="Total 2 13 2 3 2" xfId="37852" xr:uid="{00000000-0005-0000-0000-000085880000}"/>
    <cellStyle name="Total 2 13 2 4" xfId="17575" xr:uid="{00000000-0005-0000-0000-000086880000}"/>
    <cellStyle name="Total 2 13 2 4 2" xfId="37853" xr:uid="{00000000-0005-0000-0000-000087880000}"/>
    <cellStyle name="Total 2 13 2 5" xfId="17576" xr:uid="{00000000-0005-0000-0000-000088880000}"/>
    <cellStyle name="Total 2 13 2 5 2" xfId="37854" xr:uid="{00000000-0005-0000-0000-000089880000}"/>
    <cellStyle name="Total 2 13 2 6" xfId="17577" xr:uid="{00000000-0005-0000-0000-00008A880000}"/>
    <cellStyle name="Total 2 13 2 6 2" xfId="37855" xr:uid="{00000000-0005-0000-0000-00008B880000}"/>
    <cellStyle name="Total 2 13 2 7" xfId="17578" xr:uid="{00000000-0005-0000-0000-00008C880000}"/>
    <cellStyle name="Total 2 13 2 7 2" xfId="37856" xr:uid="{00000000-0005-0000-0000-00008D880000}"/>
    <cellStyle name="Total 2 13 2 8" xfId="17579" xr:uid="{00000000-0005-0000-0000-00008E880000}"/>
    <cellStyle name="Total 2 13 2 8 2" xfId="37857" xr:uid="{00000000-0005-0000-0000-00008F880000}"/>
    <cellStyle name="Total 2 13 2 9" xfId="37850" xr:uid="{00000000-0005-0000-0000-000090880000}"/>
    <cellStyle name="Total 2 13 3" xfId="17580" xr:uid="{00000000-0005-0000-0000-000091880000}"/>
    <cellStyle name="Total 2 13 3 2" xfId="17581" xr:uid="{00000000-0005-0000-0000-000092880000}"/>
    <cellStyle name="Total 2 13 3 2 2" xfId="37859" xr:uid="{00000000-0005-0000-0000-000093880000}"/>
    <cellStyle name="Total 2 13 3 3" xfId="17582" xr:uid="{00000000-0005-0000-0000-000094880000}"/>
    <cellStyle name="Total 2 13 3 3 2" xfId="37860" xr:uid="{00000000-0005-0000-0000-000095880000}"/>
    <cellStyle name="Total 2 13 3 4" xfId="17583" xr:uid="{00000000-0005-0000-0000-000096880000}"/>
    <cellStyle name="Total 2 13 3 4 2" xfId="37861" xr:uid="{00000000-0005-0000-0000-000097880000}"/>
    <cellStyle name="Total 2 13 3 5" xfId="17584" xr:uid="{00000000-0005-0000-0000-000098880000}"/>
    <cellStyle name="Total 2 13 3 5 2" xfId="37862" xr:uid="{00000000-0005-0000-0000-000099880000}"/>
    <cellStyle name="Total 2 13 3 6" xfId="17585" xr:uid="{00000000-0005-0000-0000-00009A880000}"/>
    <cellStyle name="Total 2 13 3 6 2" xfId="37863" xr:uid="{00000000-0005-0000-0000-00009B880000}"/>
    <cellStyle name="Total 2 13 3 7" xfId="17586" xr:uid="{00000000-0005-0000-0000-00009C880000}"/>
    <cellStyle name="Total 2 13 3 7 2" xfId="37864" xr:uid="{00000000-0005-0000-0000-00009D880000}"/>
    <cellStyle name="Total 2 13 3 8" xfId="37858" xr:uid="{00000000-0005-0000-0000-00009E880000}"/>
    <cellStyle name="Total 2 13 4" xfId="17587" xr:uid="{00000000-0005-0000-0000-00009F880000}"/>
    <cellStyle name="Total 2 13 4 2" xfId="17588" xr:uid="{00000000-0005-0000-0000-0000A0880000}"/>
    <cellStyle name="Total 2 13 4 2 2" xfId="37866" xr:uid="{00000000-0005-0000-0000-0000A1880000}"/>
    <cellStyle name="Total 2 13 4 3" xfId="37865" xr:uid="{00000000-0005-0000-0000-0000A2880000}"/>
    <cellStyle name="Total 2 13 5" xfId="17589" xr:uid="{00000000-0005-0000-0000-0000A3880000}"/>
    <cellStyle name="Total 2 13 5 2" xfId="37867" xr:uid="{00000000-0005-0000-0000-0000A4880000}"/>
    <cellStyle name="Total 2 13 6" xfId="17590" xr:uid="{00000000-0005-0000-0000-0000A5880000}"/>
    <cellStyle name="Total 2 13 6 2" xfId="37868" xr:uid="{00000000-0005-0000-0000-0000A6880000}"/>
    <cellStyle name="Total 2 13 7" xfId="17591" xr:uid="{00000000-0005-0000-0000-0000A7880000}"/>
    <cellStyle name="Total 2 13 7 2" xfId="37869" xr:uid="{00000000-0005-0000-0000-0000A8880000}"/>
    <cellStyle name="Total 2 13 8" xfId="17592" xr:uid="{00000000-0005-0000-0000-0000A9880000}"/>
    <cellStyle name="Total 2 13 8 2" xfId="37870" xr:uid="{00000000-0005-0000-0000-0000AA880000}"/>
    <cellStyle name="Total 2 13 9" xfId="17593" xr:uid="{00000000-0005-0000-0000-0000AB880000}"/>
    <cellStyle name="Total 2 13 9 2" xfId="37871" xr:uid="{00000000-0005-0000-0000-0000AC880000}"/>
    <cellStyle name="Total 2 14" xfId="17594" xr:uid="{00000000-0005-0000-0000-0000AD880000}"/>
    <cellStyle name="Total 2 14 10" xfId="17595" xr:uid="{00000000-0005-0000-0000-0000AE880000}"/>
    <cellStyle name="Total 2 14 10 2" xfId="37873" xr:uid="{00000000-0005-0000-0000-0000AF880000}"/>
    <cellStyle name="Total 2 14 11" xfId="37872" xr:uid="{00000000-0005-0000-0000-0000B0880000}"/>
    <cellStyle name="Total 2 14 2" xfId="17596" xr:uid="{00000000-0005-0000-0000-0000B1880000}"/>
    <cellStyle name="Total 2 14 2 2" xfId="17597" xr:uid="{00000000-0005-0000-0000-0000B2880000}"/>
    <cellStyle name="Total 2 14 2 2 2" xfId="37875" xr:uid="{00000000-0005-0000-0000-0000B3880000}"/>
    <cellStyle name="Total 2 14 2 3" xfId="17598" xr:uid="{00000000-0005-0000-0000-0000B4880000}"/>
    <cellStyle name="Total 2 14 2 3 2" xfId="37876" xr:uid="{00000000-0005-0000-0000-0000B5880000}"/>
    <cellStyle name="Total 2 14 2 4" xfId="17599" xr:uid="{00000000-0005-0000-0000-0000B6880000}"/>
    <cellStyle name="Total 2 14 2 4 2" xfId="37877" xr:uid="{00000000-0005-0000-0000-0000B7880000}"/>
    <cellStyle name="Total 2 14 2 5" xfId="17600" xr:uid="{00000000-0005-0000-0000-0000B8880000}"/>
    <cellStyle name="Total 2 14 2 5 2" xfId="37878" xr:uid="{00000000-0005-0000-0000-0000B9880000}"/>
    <cellStyle name="Total 2 14 2 6" xfId="17601" xr:uid="{00000000-0005-0000-0000-0000BA880000}"/>
    <cellStyle name="Total 2 14 2 6 2" xfId="37879" xr:uid="{00000000-0005-0000-0000-0000BB880000}"/>
    <cellStyle name="Total 2 14 2 7" xfId="17602" xr:uid="{00000000-0005-0000-0000-0000BC880000}"/>
    <cellStyle name="Total 2 14 2 7 2" xfId="37880" xr:uid="{00000000-0005-0000-0000-0000BD880000}"/>
    <cellStyle name="Total 2 14 2 8" xfId="17603" xr:uid="{00000000-0005-0000-0000-0000BE880000}"/>
    <cellStyle name="Total 2 14 2 8 2" xfId="37881" xr:uid="{00000000-0005-0000-0000-0000BF880000}"/>
    <cellStyle name="Total 2 14 2 9" xfId="37874" xr:uid="{00000000-0005-0000-0000-0000C0880000}"/>
    <cellStyle name="Total 2 14 3" xfId="17604" xr:uid="{00000000-0005-0000-0000-0000C1880000}"/>
    <cellStyle name="Total 2 14 3 2" xfId="17605" xr:uid="{00000000-0005-0000-0000-0000C2880000}"/>
    <cellStyle name="Total 2 14 3 2 2" xfId="37883" xr:uid="{00000000-0005-0000-0000-0000C3880000}"/>
    <cellStyle name="Total 2 14 3 3" xfId="17606" xr:uid="{00000000-0005-0000-0000-0000C4880000}"/>
    <cellStyle name="Total 2 14 3 3 2" xfId="37884" xr:uid="{00000000-0005-0000-0000-0000C5880000}"/>
    <cellStyle name="Total 2 14 3 4" xfId="17607" xr:uid="{00000000-0005-0000-0000-0000C6880000}"/>
    <cellStyle name="Total 2 14 3 4 2" xfId="37885" xr:uid="{00000000-0005-0000-0000-0000C7880000}"/>
    <cellStyle name="Total 2 14 3 5" xfId="17608" xr:uid="{00000000-0005-0000-0000-0000C8880000}"/>
    <cellStyle name="Total 2 14 3 5 2" xfId="37886" xr:uid="{00000000-0005-0000-0000-0000C9880000}"/>
    <cellStyle name="Total 2 14 3 6" xfId="17609" xr:uid="{00000000-0005-0000-0000-0000CA880000}"/>
    <cellStyle name="Total 2 14 3 6 2" xfId="37887" xr:uid="{00000000-0005-0000-0000-0000CB880000}"/>
    <cellStyle name="Total 2 14 3 7" xfId="17610" xr:uid="{00000000-0005-0000-0000-0000CC880000}"/>
    <cellStyle name="Total 2 14 3 7 2" xfId="37888" xr:uid="{00000000-0005-0000-0000-0000CD880000}"/>
    <cellStyle name="Total 2 14 3 8" xfId="37882" xr:uid="{00000000-0005-0000-0000-0000CE880000}"/>
    <cellStyle name="Total 2 14 4" xfId="17611" xr:uid="{00000000-0005-0000-0000-0000CF880000}"/>
    <cellStyle name="Total 2 14 4 2" xfId="17612" xr:uid="{00000000-0005-0000-0000-0000D0880000}"/>
    <cellStyle name="Total 2 14 4 2 2" xfId="37890" xr:uid="{00000000-0005-0000-0000-0000D1880000}"/>
    <cellStyle name="Total 2 14 4 3" xfId="37889" xr:uid="{00000000-0005-0000-0000-0000D2880000}"/>
    <cellStyle name="Total 2 14 5" xfId="17613" xr:uid="{00000000-0005-0000-0000-0000D3880000}"/>
    <cellStyle name="Total 2 14 5 2" xfId="37891" xr:uid="{00000000-0005-0000-0000-0000D4880000}"/>
    <cellStyle name="Total 2 14 6" xfId="17614" xr:uid="{00000000-0005-0000-0000-0000D5880000}"/>
    <cellStyle name="Total 2 14 6 2" xfId="37892" xr:uid="{00000000-0005-0000-0000-0000D6880000}"/>
    <cellStyle name="Total 2 14 7" xfId="17615" xr:uid="{00000000-0005-0000-0000-0000D7880000}"/>
    <cellStyle name="Total 2 14 7 2" xfId="37893" xr:uid="{00000000-0005-0000-0000-0000D8880000}"/>
    <cellStyle name="Total 2 14 8" xfId="17616" xr:uid="{00000000-0005-0000-0000-0000D9880000}"/>
    <cellStyle name="Total 2 14 8 2" xfId="37894" xr:uid="{00000000-0005-0000-0000-0000DA880000}"/>
    <cellStyle name="Total 2 14 9" xfId="17617" xr:uid="{00000000-0005-0000-0000-0000DB880000}"/>
    <cellStyle name="Total 2 14 9 2" xfId="37895" xr:uid="{00000000-0005-0000-0000-0000DC880000}"/>
    <cellStyle name="Total 2 15" xfId="17618" xr:uid="{00000000-0005-0000-0000-0000DD880000}"/>
    <cellStyle name="Total 2 15 10" xfId="17619" xr:uid="{00000000-0005-0000-0000-0000DE880000}"/>
    <cellStyle name="Total 2 15 10 2" xfId="37897" xr:uid="{00000000-0005-0000-0000-0000DF880000}"/>
    <cellStyle name="Total 2 15 11" xfId="37896" xr:uid="{00000000-0005-0000-0000-0000E0880000}"/>
    <cellStyle name="Total 2 15 2" xfId="17620" xr:uid="{00000000-0005-0000-0000-0000E1880000}"/>
    <cellStyle name="Total 2 15 2 2" xfId="17621" xr:uid="{00000000-0005-0000-0000-0000E2880000}"/>
    <cellStyle name="Total 2 15 2 2 2" xfId="37899" xr:uid="{00000000-0005-0000-0000-0000E3880000}"/>
    <cellStyle name="Total 2 15 2 3" xfId="17622" xr:uid="{00000000-0005-0000-0000-0000E4880000}"/>
    <cellStyle name="Total 2 15 2 3 2" xfId="37900" xr:uid="{00000000-0005-0000-0000-0000E5880000}"/>
    <cellStyle name="Total 2 15 2 4" xfId="17623" xr:uid="{00000000-0005-0000-0000-0000E6880000}"/>
    <cellStyle name="Total 2 15 2 4 2" xfId="37901" xr:uid="{00000000-0005-0000-0000-0000E7880000}"/>
    <cellStyle name="Total 2 15 2 5" xfId="17624" xr:uid="{00000000-0005-0000-0000-0000E8880000}"/>
    <cellStyle name="Total 2 15 2 5 2" xfId="37902" xr:uid="{00000000-0005-0000-0000-0000E9880000}"/>
    <cellStyle name="Total 2 15 2 6" xfId="17625" xr:uid="{00000000-0005-0000-0000-0000EA880000}"/>
    <cellStyle name="Total 2 15 2 6 2" xfId="37903" xr:uid="{00000000-0005-0000-0000-0000EB880000}"/>
    <cellStyle name="Total 2 15 2 7" xfId="17626" xr:uid="{00000000-0005-0000-0000-0000EC880000}"/>
    <cellStyle name="Total 2 15 2 7 2" xfId="37904" xr:uid="{00000000-0005-0000-0000-0000ED880000}"/>
    <cellStyle name="Total 2 15 2 8" xfId="17627" xr:uid="{00000000-0005-0000-0000-0000EE880000}"/>
    <cellStyle name="Total 2 15 2 8 2" xfId="37905" xr:uid="{00000000-0005-0000-0000-0000EF880000}"/>
    <cellStyle name="Total 2 15 2 9" xfId="37898" xr:uid="{00000000-0005-0000-0000-0000F0880000}"/>
    <cellStyle name="Total 2 15 3" xfId="17628" xr:uid="{00000000-0005-0000-0000-0000F1880000}"/>
    <cellStyle name="Total 2 15 3 2" xfId="17629" xr:uid="{00000000-0005-0000-0000-0000F2880000}"/>
    <cellStyle name="Total 2 15 3 2 2" xfId="37907" xr:uid="{00000000-0005-0000-0000-0000F3880000}"/>
    <cellStyle name="Total 2 15 3 3" xfId="17630" xr:uid="{00000000-0005-0000-0000-0000F4880000}"/>
    <cellStyle name="Total 2 15 3 3 2" xfId="37908" xr:uid="{00000000-0005-0000-0000-0000F5880000}"/>
    <cellStyle name="Total 2 15 3 4" xfId="17631" xr:uid="{00000000-0005-0000-0000-0000F6880000}"/>
    <cellStyle name="Total 2 15 3 4 2" xfId="37909" xr:uid="{00000000-0005-0000-0000-0000F7880000}"/>
    <cellStyle name="Total 2 15 3 5" xfId="17632" xr:uid="{00000000-0005-0000-0000-0000F8880000}"/>
    <cellStyle name="Total 2 15 3 5 2" xfId="37910" xr:uid="{00000000-0005-0000-0000-0000F9880000}"/>
    <cellStyle name="Total 2 15 3 6" xfId="17633" xr:uid="{00000000-0005-0000-0000-0000FA880000}"/>
    <cellStyle name="Total 2 15 3 6 2" xfId="37911" xr:uid="{00000000-0005-0000-0000-0000FB880000}"/>
    <cellStyle name="Total 2 15 3 7" xfId="17634" xr:uid="{00000000-0005-0000-0000-0000FC880000}"/>
    <cellStyle name="Total 2 15 3 7 2" xfId="37912" xr:uid="{00000000-0005-0000-0000-0000FD880000}"/>
    <cellStyle name="Total 2 15 3 8" xfId="37906" xr:uid="{00000000-0005-0000-0000-0000FE880000}"/>
    <cellStyle name="Total 2 15 4" xfId="17635" xr:uid="{00000000-0005-0000-0000-0000FF880000}"/>
    <cellStyle name="Total 2 15 4 2" xfId="17636" xr:uid="{00000000-0005-0000-0000-000000890000}"/>
    <cellStyle name="Total 2 15 4 2 2" xfId="37914" xr:uid="{00000000-0005-0000-0000-000001890000}"/>
    <cellStyle name="Total 2 15 4 3" xfId="37913" xr:uid="{00000000-0005-0000-0000-000002890000}"/>
    <cellStyle name="Total 2 15 5" xfId="17637" xr:uid="{00000000-0005-0000-0000-000003890000}"/>
    <cellStyle name="Total 2 15 5 2" xfId="37915" xr:uid="{00000000-0005-0000-0000-000004890000}"/>
    <cellStyle name="Total 2 15 6" xfId="17638" xr:uid="{00000000-0005-0000-0000-000005890000}"/>
    <cellStyle name="Total 2 15 6 2" xfId="37916" xr:uid="{00000000-0005-0000-0000-000006890000}"/>
    <cellStyle name="Total 2 15 7" xfId="17639" xr:uid="{00000000-0005-0000-0000-000007890000}"/>
    <cellStyle name="Total 2 15 7 2" xfId="37917" xr:uid="{00000000-0005-0000-0000-000008890000}"/>
    <cellStyle name="Total 2 15 8" xfId="17640" xr:uid="{00000000-0005-0000-0000-000009890000}"/>
    <cellStyle name="Total 2 15 8 2" xfId="37918" xr:uid="{00000000-0005-0000-0000-00000A890000}"/>
    <cellStyle name="Total 2 15 9" xfId="17641" xr:uid="{00000000-0005-0000-0000-00000B890000}"/>
    <cellStyle name="Total 2 15 9 2" xfId="37919" xr:uid="{00000000-0005-0000-0000-00000C890000}"/>
    <cellStyle name="Total 2 16" xfId="17642" xr:uid="{00000000-0005-0000-0000-00000D890000}"/>
    <cellStyle name="Total 2 16 10" xfId="17643" xr:uid="{00000000-0005-0000-0000-00000E890000}"/>
    <cellStyle name="Total 2 16 10 2" xfId="37921" xr:uid="{00000000-0005-0000-0000-00000F890000}"/>
    <cellStyle name="Total 2 16 11" xfId="37920" xr:uid="{00000000-0005-0000-0000-000010890000}"/>
    <cellStyle name="Total 2 16 2" xfId="17644" xr:uid="{00000000-0005-0000-0000-000011890000}"/>
    <cellStyle name="Total 2 16 2 2" xfId="17645" xr:uid="{00000000-0005-0000-0000-000012890000}"/>
    <cellStyle name="Total 2 16 2 2 2" xfId="37923" xr:uid="{00000000-0005-0000-0000-000013890000}"/>
    <cellStyle name="Total 2 16 2 3" xfId="17646" xr:uid="{00000000-0005-0000-0000-000014890000}"/>
    <cellStyle name="Total 2 16 2 3 2" xfId="37924" xr:uid="{00000000-0005-0000-0000-000015890000}"/>
    <cellStyle name="Total 2 16 2 4" xfId="17647" xr:uid="{00000000-0005-0000-0000-000016890000}"/>
    <cellStyle name="Total 2 16 2 4 2" xfId="37925" xr:uid="{00000000-0005-0000-0000-000017890000}"/>
    <cellStyle name="Total 2 16 2 5" xfId="17648" xr:uid="{00000000-0005-0000-0000-000018890000}"/>
    <cellStyle name="Total 2 16 2 5 2" xfId="37926" xr:uid="{00000000-0005-0000-0000-000019890000}"/>
    <cellStyle name="Total 2 16 2 6" xfId="17649" xr:uid="{00000000-0005-0000-0000-00001A890000}"/>
    <cellStyle name="Total 2 16 2 6 2" xfId="37927" xr:uid="{00000000-0005-0000-0000-00001B890000}"/>
    <cellStyle name="Total 2 16 2 7" xfId="17650" xr:uid="{00000000-0005-0000-0000-00001C890000}"/>
    <cellStyle name="Total 2 16 2 7 2" xfId="37928" xr:uid="{00000000-0005-0000-0000-00001D890000}"/>
    <cellStyle name="Total 2 16 2 8" xfId="17651" xr:uid="{00000000-0005-0000-0000-00001E890000}"/>
    <cellStyle name="Total 2 16 2 8 2" xfId="37929" xr:uid="{00000000-0005-0000-0000-00001F890000}"/>
    <cellStyle name="Total 2 16 2 9" xfId="37922" xr:uid="{00000000-0005-0000-0000-000020890000}"/>
    <cellStyle name="Total 2 16 3" xfId="17652" xr:uid="{00000000-0005-0000-0000-000021890000}"/>
    <cellStyle name="Total 2 16 3 2" xfId="17653" xr:uid="{00000000-0005-0000-0000-000022890000}"/>
    <cellStyle name="Total 2 16 3 2 2" xfId="37931" xr:uid="{00000000-0005-0000-0000-000023890000}"/>
    <cellStyle name="Total 2 16 3 3" xfId="17654" xr:uid="{00000000-0005-0000-0000-000024890000}"/>
    <cellStyle name="Total 2 16 3 3 2" xfId="37932" xr:uid="{00000000-0005-0000-0000-000025890000}"/>
    <cellStyle name="Total 2 16 3 4" xfId="17655" xr:uid="{00000000-0005-0000-0000-000026890000}"/>
    <cellStyle name="Total 2 16 3 4 2" xfId="37933" xr:uid="{00000000-0005-0000-0000-000027890000}"/>
    <cellStyle name="Total 2 16 3 5" xfId="17656" xr:uid="{00000000-0005-0000-0000-000028890000}"/>
    <cellStyle name="Total 2 16 3 5 2" xfId="37934" xr:uid="{00000000-0005-0000-0000-000029890000}"/>
    <cellStyle name="Total 2 16 3 6" xfId="17657" xr:uid="{00000000-0005-0000-0000-00002A890000}"/>
    <cellStyle name="Total 2 16 3 6 2" xfId="37935" xr:uid="{00000000-0005-0000-0000-00002B890000}"/>
    <cellStyle name="Total 2 16 3 7" xfId="17658" xr:uid="{00000000-0005-0000-0000-00002C890000}"/>
    <cellStyle name="Total 2 16 3 7 2" xfId="37936" xr:uid="{00000000-0005-0000-0000-00002D890000}"/>
    <cellStyle name="Total 2 16 3 8" xfId="37930" xr:uid="{00000000-0005-0000-0000-00002E890000}"/>
    <cellStyle name="Total 2 16 4" xfId="17659" xr:uid="{00000000-0005-0000-0000-00002F890000}"/>
    <cellStyle name="Total 2 16 4 2" xfId="17660" xr:uid="{00000000-0005-0000-0000-000030890000}"/>
    <cellStyle name="Total 2 16 4 2 2" xfId="37938" xr:uid="{00000000-0005-0000-0000-000031890000}"/>
    <cellStyle name="Total 2 16 4 3" xfId="37937" xr:uid="{00000000-0005-0000-0000-000032890000}"/>
    <cellStyle name="Total 2 16 5" xfId="17661" xr:uid="{00000000-0005-0000-0000-000033890000}"/>
    <cellStyle name="Total 2 16 5 2" xfId="37939" xr:uid="{00000000-0005-0000-0000-000034890000}"/>
    <cellStyle name="Total 2 16 6" xfId="17662" xr:uid="{00000000-0005-0000-0000-000035890000}"/>
    <cellStyle name="Total 2 16 6 2" xfId="37940" xr:uid="{00000000-0005-0000-0000-000036890000}"/>
    <cellStyle name="Total 2 16 7" xfId="17663" xr:uid="{00000000-0005-0000-0000-000037890000}"/>
    <cellStyle name="Total 2 16 7 2" xfId="37941" xr:uid="{00000000-0005-0000-0000-000038890000}"/>
    <cellStyle name="Total 2 16 8" xfId="17664" xr:uid="{00000000-0005-0000-0000-000039890000}"/>
    <cellStyle name="Total 2 16 8 2" xfId="37942" xr:uid="{00000000-0005-0000-0000-00003A890000}"/>
    <cellStyle name="Total 2 16 9" xfId="17665" xr:uid="{00000000-0005-0000-0000-00003B890000}"/>
    <cellStyle name="Total 2 16 9 2" xfId="37943" xr:uid="{00000000-0005-0000-0000-00003C890000}"/>
    <cellStyle name="Total 2 17" xfId="17666" xr:uid="{00000000-0005-0000-0000-00003D890000}"/>
    <cellStyle name="Total 2 17 2" xfId="17667" xr:uid="{00000000-0005-0000-0000-00003E890000}"/>
    <cellStyle name="Total 2 17 2 2" xfId="37945" xr:uid="{00000000-0005-0000-0000-00003F890000}"/>
    <cellStyle name="Total 2 17 3" xfId="17668" xr:uid="{00000000-0005-0000-0000-000040890000}"/>
    <cellStyle name="Total 2 17 3 2" xfId="37946" xr:uid="{00000000-0005-0000-0000-000041890000}"/>
    <cellStyle name="Total 2 17 4" xfId="17669" xr:uid="{00000000-0005-0000-0000-000042890000}"/>
    <cellStyle name="Total 2 17 4 2" xfId="37947" xr:uid="{00000000-0005-0000-0000-000043890000}"/>
    <cellStyle name="Total 2 17 5" xfId="17670" xr:uid="{00000000-0005-0000-0000-000044890000}"/>
    <cellStyle name="Total 2 17 5 2" xfId="37948" xr:uid="{00000000-0005-0000-0000-000045890000}"/>
    <cellStyle name="Total 2 17 6" xfId="17671" xr:uid="{00000000-0005-0000-0000-000046890000}"/>
    <cellStyle name="Total 2 17 6 2" xfId="37949" xr:uid="{00000000-0005-0000-0000-000047890000}"/>
    <cellStyle name="Total 2 17 7" xfId="17672" xr:uid="{00000000-0005-0000-0000-000048890000}"/>
    <cellStyle name="Total 2 17 7 2" xfId="37950" xr:uid="{00000000-0005-0000-0000-000049890000}"/>
    <cellStyle name="Total 2 17 8" xfId="17673" xr:uid="{00000000-0005-0000-0000-00004A890000}"/>
    <cellStyle name="Total 2 17 8 2" xfId="37951" xr:uid="{00000000-0005-0000-0000-00004B890000}"/>
    <cellStyle name="Total 2 17 9" xfId="37944" xr:uid="{00000000-0005-0000-0000-00004C890000}"/>
    <cellStyle name="Total 2 18" xfId="17674" xr:uid="{00000000-0005-0000-0000-00004D890000}"/>
    <cellStyle name="Total 2 18 2" xfId="17675" xr:uid="{00000000-0005-0000-0000-00004E890000}"/>
    <cellStyle name="Total 2 18 2 2" xfId="37953" xr:uid="{00000000-0005-0000-0000-00004F890000}"/>
    <cellStyle name="Total 2 18 3" xfId="17676" xr:uid="{00000000-0005-0000-0000-000050890000}"/>
    <cellStyle name="Total 2 18 3 2" xfId="37954" xr:uid="{00000000-0005-0000-0000-000051890000}"/>
    <cellStyle name="Total 2 18 4" xfId="17677" xr:uid="{00000000-0005-0000-0000-000052890000}"/>
    <cellStyle name="Total 2 18 4 2" xfId="37955" xr:uid="{00000000-0005-0000-0000-000053890000}"/>
    <cellStyle name="Total 2 18 5" xfId="17678" xr:uid="{00000000-0005-0000-0000-000054890000}"/>
    <cellStyle name="Total 2 18 5 2" xfId="37956" xr:uid="{00000000-0005-0000-0000-000055890000}"/>
    <cellStyle name="Total 2 18 6" xfId="17679" xr:uid="{00000000-0005-0000-0000-000056890000}"/>
    <cellStyle name="Total 2 18 6 2" xfId="37957" xr:uid="{00000000-0005-0000-0000-000057890000}"/>
    <cellStyle name="Total 2 18 7" xfId="17680" xr:uid="{00000000-0005-0000-0000-000058890000}"/>
    <cellStyle name="Total 2 18 7 2" xfId="37958" xr:uid="{00000000-0005-0000-0000-000059890000}"/>
    <cellStyle name="Total 2 18 8" xfId="37952" xr:uid="{00000000-0005-0000-0000-00005A890000}"/>
    <cellStyle name="Total 2 19" xfId="17681" xr:uid="{00000000-0005-0000-0000-00005B890000}"/>
    <cellStyle name="Total 2 19 2" xfId="17682" xr:uid="{00000000-0005-0000-0000-00005C890000}"/>
    <cellStyle name="Total 2 19 2 2" xfId="37960" xr:uid="{00000000-0005-0000-0000-00005D890000}"/>
    <cellStyle name="Total 2 19 3" xfId="37959" xr:uid="{00000000-0005-0000-0000-00005E890000}"/>
    <cellStyle name="Total 2 2" xfId="17683" xr:uid="{00000000-0005-0000-0000-00005F890000}"/>
    <cellStyle name="Total 2 2 10" xfId="17684" xr:uid="{00000000-0005-0000-0000-000060890000}"/>
    <cellStyle name="Total 2 2 10 10" xfId="17685" xr:uid="{00000000-0005-0000-0000-000061890000}"/>
    <cellStyle name="Total 2 2 10 10 2" xfId="37962" xr:uid="{00000000-0005-0000-0000-000062890000}"/>
    <cellStyle name="Total 2 2 10 11" xfId="37961" xr:uid="{00000000-0005-0000-0000-000063890000}"/>
    <cellStyle name="Total 2 2 10 2" xfId="17686" xr:uid="{00000000-0005-0000-0000-000064890000}"/>
    <cellStyle name="Total 2 2 10 2 2" xfId="17687" xr:uid="{00000000-0005-0000-0000-000065890000}"/>
    <cellStyle name="Total 2 2 10 2 2 2" xfId="37964" xr:uid="{00000000-0005-0000-0000-000066890000}"/>
    <cellStyle name="Total 2 2 10 2 3" xfId="17688" xr:uid="{00000000-0005-0000-0000-000067890000}"/>
    <cellStyle name="Total 2 2 10 2 3 2" xfId="37965" xr:uid="{00000000-0005-0000-0000-000068890000}"/>
    <cellStyle name="Total 2 2 10 2 4" xfId="17689" xr:uid="{00000000-0005-0000-0000-000069890000}"/>
    <cellStyle name="Total 2 2 10 2 4 2" xfId="37966" xr:uid="{00000000-0005-0000-0000-00006A890000}"/>
    <cellStyle name="Total 2 2 10 2 5" xfId="17690" xr:uid="{00000000-0005-0000-0000-00006B890000}"/>
    <cellStyle name="Total 2 2 10 2 5 2" xfId="37967" xr:uid="{00000000-0005-0000-0000-00006C890000}"/>
    <cellStyle name="Total 2 2 10 2 6" xfId="17691" xr:uid="{00000000-0005-0000-0000-00006D890000}"/>
    <cellStyle name="Total 2 2 10 2 6 2" xfId="37968" xr:uid="{00000000-0005-0000-0000-00006E890000}"/>
    <cellStyle name="Total 2 2 10 2 7" xfId="17692" xr:uid="{00000000-0005-0000-0000-00006F890000}"/>
    <cellStyle name="Total 2 2 10 2 7 2" xfId="37969" xr:uid="{00000000-0005-0000-0000-000070890000}"/>
    <cellStyle name="Total 2 2 10 2 8" xfId="17693" xr:uid="{00000000-0005-0000-0000-000071890000}"/>
    <cellStyle name="Total 2 2 10 2 8 2" xfId="37970" xr:uid="{00000000-0005-0000-0000-000072890000}"/>
    <cellStyle name="Total 2 2 10 2 9" xfId="37963" xr:uid="{00000000-0005-0000-0000-000073890000}"/>
    <cellStyle name="Total 2 2 10 3" xfId="17694" xr:uid="{00000000-0005-0000-0000-000074890000}"/>
    <cellStyle name="Total 2 2 10 3 2" xfId="17695" xr:uid="{00000000-0005-0000-0000-000075890000}"/>
    <cellStyle name="Total 2 2 10 3 2 2" xfId="37972" xr:uid="{00000000-0005-0000-0000-000076890000}"/>
    <cellStyle name="Total 2 2 10 3 3" xfId="17696" xr:uid="{00000000-0005-0000-0000-000077890000}"/>
    <cellStyle name="Total 2 2 10 3 3 2" xfId="37973" xr:uid="{00000000-0005-0000-0000-000078890000}"/>
    <cellStyle name="Total 2 2 10 3 4" xfId="17697" xr:uid="{00000000-0005-0000-0000-000079890000}"/>
    <cellStyle name="Total 2 2 10 3 4 2" xfId="37974" xr:uid="{00000000-0005-0000-0000-00007A890000}"/>
    <cellStyle name="Total 2 2 10 3 5" xfId="17698" xr:uid="{00000000-0005-0000-0000-00007B890000}"/>
    <cellStyle name="Total 2 2 10 3 5 2" xfId="37975" xr:uid="{00000000-0005-0000-0000-00007C890000}"/>
    <cellStyle name="Total 2 2 10 3 6" xfId="17699" xr:uid="{00000000-0005-0000-0000-00007D890000}"/>
    <cellStyle name="Total 2 2 10 3 6 2" xfId="37976" xr:uid="{00000000-0005-0000-0000-00007E890000}"/>
    <cellStyle name="Total 2 2 10 3 7" xfId="17700" xr:uid="{00000000-0005-0000-0000-00007F890000}"/>
    <cellStyle name="Total 2 2 10 3 7 2" xfId="37977" xr:uid="{00000000-0005-0000-0000-000080890000}"/>
    <cellStyle name="Total 2 2 10 3 8" xfId="37971" xr:uid="{00000000-0005-0000-0000-000081890000}"/>
    <cellStyle name="Total 2 2 10 4" xfId="17701" xr:uid="{00000000-0005-0000-0000-000082890000}"/>
    <cellStyle name="Total 2 2 10 4 2" xfId="17702" xr:uid="{00000000-0005-0000-0000-000083890000}"/>
    <cellStyle name="Total 2 2 10 4 2 2" xfId="37979" xr:uid="{00000000-0005-0000-0000-000084890000}"/>
    <cellStyle name="Total 2 2 10 4 3" xfId="37978" xr:uid="{00000000-0005-0000-0000-000085890000}"/>
    <cellStyle name="Total 2 2 10 5" xfId="17703" xr:uid="{00000000-0005-0000-0000-000086890000}"/>
    <cellStyle name="Total 2 2 10 5 2" xfId="37980" xr:uid="{00000000-0005-0000-0000-000087890000}"/>
    <cellStyle name="Total 2 2 10 6" xfId="17704" xr:uid="{00000000-0005-0000-0000-000088890000}"/>
    <cellStyle name="Total 2 2 10 6 2" xfId="37981" xr:uid="{00000000-0005-0000-0000-000089890000}"/>
    <cellStyle name="Total 2 2 10 7" xfId="17705" xr:uid="{00000000-0005-0000-0000-00008A890000}"/>
    <cellStyle name="Total 2 2 10 7 2" xfId="37982" xr:uid="{00000000-0005-0000-0000-00008B890000}"/>
    <cellStyle name="Total 2 2 10 8" xfId="17706" xr:uid="{00000000-0005-0000-0000-00008C890000}"/>
    <cellStyle name="Total 2 2 10 8 2" xfId="37983" xr:uid="{00000000-0005-0000-0000-00008D890000}"/>
    <cellStyle name="Total 2 2 10 9" xfId="17707" xr:uid="{00000000-0005-0000-0000-00008E890000}"/>
    <cellStyle name="Total 2 2 10 9 2" xfId="37984" xr:uid="{00000000-0005-0000-0000-00008F890000}"/>
    <cellStyle name="Total 2 2 11" xfId="17708" xr:uid="{00000000-0005-0000-0000-000090890000}"/>
    <cellStyle name="Total 2 2 11 10" xfId="17709" xr:uid="{00000000-0005-0000-0000-000091890000}"/>
    <cellStyle name="Total 2 2 11 10 2" xfId="37986" xr:uid="{00000000-0005-0000-0000-000092890000}"/>
    <cellStyle name="Total 2 2 11 11" xfId="37985" xr:uid="{00000000-0005-0000-0000-000093890000}"/>
    <cellStyle name="Total 2 2 11 2" xfId="17710" xr:uid="{00000000-0005-0000-0000-000094890000}"/>
    <cellStyle name="Total 2 2 11 2 2" xfId="17711" xr:uid="{00000000-0005-0000-0000-000095890000}"/>
    <cellStyle name="Total 2 2 11 2 2 2" xfId="37988" xr:uid="{00000000-0005-0000-0000-000096890000}"/>
    <cellStyle name="Total 2 2 11 2 3" xfId="17712" xr:uid="{00000000-0005-0000-0000-000097890000}"/>
    <cellStyle name="Total 2 2 11 2 3 2" xfId="37989" xr:uid="{00000000-0005-0000-0000-000098890000}"/>
    <cellStyle name="Total 2 2 11 2 4" xfId="17713" xr:uid="{00000000-0005-0000-0000-000099890000}"/>
    <cellStyle name="Total 2 2 11 2 4 2" xfId="37990" xr:uid="{00000000-0005-0000-0000-00009A890000}"/>
    <cellStyle name="Total 2 2 11 2 5" xfId="17714" xr:uid="{00000000-0005-0000-0000-00009B890000}"/>
    <cellStyle name="Total 2 2 11 2 5 2" xfId="37991" xr:uid="{00000000-0005-0000-0000-00009C890000}"/>
    <cellStyle name="Total 2 2 11 2 6" xfId="17715" xr:uid="{00000000-0005-0000-0000-00009D890000}"/>
    <cellStyle name="Total 2 2 11 2 6 2" xfId="37992" xr:uid="{00000000-0005-0000-0000-00009E890000}"/>
    <cellStyle name="Total 2 2 11 2 7" xfId="17716" xr:uid="{00000000-0005-0000-0000-00009F890000}"/>
    <cellStyle name="Total 2 2 11 2 7 2" xfId="37993" xr:uid="{00000000-0005-0000-0000-0000A0890000}"/>
    <cellStyle name="Total 2 2 11 2 8" xfId="17717" xr:uid="{00000000-0005-0000-0000-0000A1890000}"/>
    <cellStyle name="Total 2 2 11 2 8 2" xfId="37994" xr:uid="{00000000-0005-0000-0000-0000A2890000}"/>
    <cellStyle name="Total 2 2 11 2 9" xfId="37987" xr:uid="{00000000-0005-0000-0000-0000A3890000}"/>
    <cellStyle name="Total 2 2 11 3" xfId="17718" xr:uid="{00000000-0005-0000-0000-0000A4890000}"/>
    <cellStyle name="Total 2 2 11 3 2" xfId="17719" xr:uid="{00000000-0005-0000-0000-0000A5890000}"/>
    <cellStyle name="Total 2 2 11 3 2 2" xfId="37996" xr:uid="{00000000-0005-0000-0000-0000A6890000}"/>
    <cellStyle name="Total 2 2 11 3 3" xfId="17720" xr:uid="{00000000-0005-0000-0000-0000A7890000}"/>
    <cellStyle name="Total 2 2 11 3 3 2" xfId="37997" xr:uid="{00000000-0005-0000-0000-0000A8890000}"/>
    <cellStyle name="Total 2 2 11 3 4" xfId="17721" xr:uid="{00000000-0005-0000-0000-0000A9890000}"/>
    <cellStyle name="Total 2 2 11 3 4 2" xfId="37998" xr:uid="{00000000-0005-0000-0000-0000AA890000}"/>
    <cellStyle name="Total 2 2 11 3 5" xfId="17722" xr:uid="{00000000-0005-0000-0000-0000AB890000}"/>
    <cellStyle name="Total 2 2 11 3 5 2" xfId="37999" xr:uid="{00000000-0005-0000-0000-0000AC890000}"/>
    <cellStyle name="Total 2 2 11 3 6" xfId="17723" xr:uid="{00000000-0005-0000-0000-0000AD890000}"/>
    <cellStyle name="Total 2 2 11 3 6 2" xfId="38000" xr:uid="{00000000-0005-0000-0000-0000AE890000}"/>
    <cellStyle name="Total 2 2 11 3 7" xfId="17724" xr:uid="{00000000-0005-0000-0000-0000AF890000}"/>
    <cellStyle name="Total 2 2 11 3 7 2" xfId="38001" xr:uid="{00000000-0005-0000-0000-0000B0890000}"/>
    <cellStyle name="Total 2 2 11 3 8" xfId="37995" xr:uid="{00000000-0005-0000-0000-0000B1890000}"/>
    <cellStyle name="Total 2 2 11 4" xfId="17725" xr:uid="{00000000-0005-0000-0000-0000B2890000}"/>
    <cellStyle name="Total 2 2 11 4 2" xfId="17726" xr:uid="{00000000-0005-0000-0000-0000B3890000}"/>
    <cellStyle name="Total 2 2 11 4 2 2" xfId="38003" xr:uid="{00000000-0005-0000-0000-0000B4890000}"/>
    <cellStyle name="Total 2 2 11 4 3" xfId="38002" xr:uid="{00000000-0005-0000-0000-0000B5890000}"/>
    <cellStyle name="Total 2 2 11 5" xfId="17727" xr:uid="{00000000-0005-0000-0000-0000B6890000}"/>
    <cellStyle name="Total 2 2 11 5 2" xfId="38004" xr:uid="{00000000-0005-0000-0000-0000B7890000}"/>
    <cellStyle name="Total 2 2 11 6" xfId="17728" xr:uid="{00000000-0005-0000-0000-0000B8890000}"/>
    <cellStyle name="Total 2 2 11 6 2" xfId="38005" xr:uid="{00000000-0005-0000-0000-0000B9890000}"/>
    <cellStyle name="Total 2 2 11 7" xfId="17729" xr:uid="{00000000-0005-0000-0000-0000BA890000}"/>
    <cellStyle name="Total 2 2 11 7 2" xfId="38006" xr:uid="{00000000-0005-0000-0000-0000BB890000}"/>
    <cellStyle name="Total 2 2 11 8" xfId="17730" xr:uid="{00000000-0005-0000-0000-0000BC890000}"/>
    <cellStyle name="Total 2 2 11 8 2" xfId="38007" xr:uid="{00000000-0005-0000-0000-0000BD890000}"/>
    <cellStyle name="Total 2 2 11 9" xfId="17731" xr:uid="{00000000-0005-0000-0000-0000BE890000}"/>
    <cellStyle name="Total 2 2 11 9 2" xfId="38008" xr:uid="{00000000-0005-0000-0000-0000BF890000}"/>
    <cellStyle name="Total 2 2 12" xfId="17732" xr:uid="{00000000-0005-0000-0000-0000C0890000}"/>
    <cellStyle name="Total 2 2 12 10" xfId="17733" xr:uid="{00000000-0005-0000-0000-0000C1890000}"/>
    <cellStyle name="Total 2 2 12 10 2" xfId="38010" xr:uid="{00000000-0005-0000-0000-0000C2890000}"/>
    <cellStyle name="Total 2 2 12 11" xfId="38009" xr:uid="{00000000-0005-0000-0000-0000C3890000}"/>
    <cellStyle name="Total 2 2 12 2" xfId="17734" xr:uid="{00000000-0005-0000-0000-0000C4890000}"/>
    <cellStyle name="Total 2 2 12 2 2" xfId="17735" xr:uid="{00000000-0005-0000-0000-0000C5890000}"/>
    <cellStyle name="Total 2 2 12 2 2 2" xfId="38012" xr:uid="{00000000-0005-0000-0000-0000C6890000}"/>
    <cellStyle name="Total 2 2 12 2 3" xfId="17736" xr:uid="{00000000-0005-0000-0000-0000C7890000}"/>
    <cellStyle name="Total 2 2 12 2 3 2" xfId="38013" xr:uid="{00000000-0005-0000-0000-0000C8890000}"/>
    <cellStyle name="Total 2 2 12 2 4" xfId="17737" xr:uid="{00000000-0005-0000-0000-0000C9890000}"/>
    <cellStyle name="Total 2 2 12 2 4 2" xfId="38014" xr:uid="{00000000-0005-0000-0000-0000CA890000}"/>
    <cellStyle name="Total 2 2 12 2 5" xfId="17738" xr:uid="{00000000-0005-0000-0000-0000CB890000}"/>
    <cellStyle name="Total 2 2 12 2 5 2" xfId="38015" xr:uid="{00000000-0005-0000-0000-0000CC890000}"/>
    <cellStyle name="Total 2 2 12 2 6" xfId="17739" xr:uid="{00000000-0005-0000-0000-0000CD890000}"/>
    <cellStyle name="Total 2 2 12 2 6 2" xfId="38016" xr:uid="{00000000-0005-0000-0000-0000CE890000}"/>
    <cellStyle name="Total 2 2 12 2 7" xfId="17740" xr:uid="{00000000-0005-0000-0000-0000CF890000}"/>
    <cellStyle name="Total 2 2 12 2 7 2" xfId="38017" xr:uid="{00000000-0005-0000-0000-0000D0890000}"/>
    <cellStyle name="Total 2 2 12 2 8" xfId="17741" xr:uid="{00000000-0005-0000-0000-0000D1890000}"/>
    <cellStyle name="Total 2 2 12 2 8 2" xfId="38018" xr:uid="{00000000-0005-0000-0000-0000D2890000}"/>
    <cellStyle name="Total 2 2 12 2 9" xfId="38011" xr:uid="{00000000-0005-0000-0000-0000D3890000}"/>
    <cellStyle name="Total 2 2 12 3" xfId="17742" xr:uid="{00000000-0005-0000-0000-0000D4890000}"/>
    <cellStyle name="Total 2 2 12 3 2" xfId="17743" xr:uid="{00000000-0005-0000-0000-0000D5890000}"/>
    <cellStyle name="Total 2 2 12 3 2 2" xfId="38020" xr:uid="{00000000-0005-0000-0000-0000D6890000}"/>
    <cellStyle name="Total 2 2 12 3 3" xfId="17744" xr:uid="{00000000-0005-0000-0000-0000D7890000}"/>
    <cellStyle name="Total 2 2 12 3 3 2" xfId="38021" xr:uid="{00000000-0005-0000-0000-0000D8890000}"/>
    <cellStyle name="Total 2 2 12 3 4" xfId="17745" xr:uid="{00000000-0005-0000-0000-0000D9890000}"/>
    <cellStyle name="Total 2 2 12 3 4 2" xfId="38022" xr:uid="{00000000-0005-0000-0000-0000DA890000}"/>
    <cellStyle name="Total 2 2 12 3 5" xfId="17746" xr:uid="{00000000-0005-0000-0000-0000DB890000}"/>
    <cellStyle name="Total 2 2 12 3 5 2" xfId="38023" xr:uid="{00000000-0005-0000-0000-0000DC890000}"/>
    <cellStyle name="Total 2 2 12 3 6" xfId="17747" xr:uid="{00000000-0005-0000-0000-0000DD890000}"/>
    <cellStyle name="Total 2 2 12 3 6 2" xfId="38024" xr:uid="{00000000-0005-0000-0000-0000DE890000}"/>
    <cellStyle name="Total 2 2 12 3 7" xfId="17748" xr:uid="{00000000-0005-0000-0000-0000DF890000}"/>
    <cellStyle name="Total 2 2 12 3 7 2" xfId="38025" xr:uid="{00000000-0005-0000-0000-0000E0890000}"/>
    <cellStyle name="Total 2 2 12 3 8" xfId="38019" xr:uid="{00000000-0005-0000-0000-0000E1890000}"/>
    <cellStyle name="Total 2 2 12 4" xfId="17749" xr:uid="{00000000-0005-0000-0000-0000E2890000}"/>
    <cellStyle name="Total 2 2 12 4 2" xfId="17750" xr:uid="{00000000-0005-0000-0000-0000E3890000}"/>
    <cellStyle name="Total 2 2 12 4 2 2" xfId="38027" xr:uid="{00000000-0005-0000-0000-0000E4890000}"/>
    <cellStyle name="Total 2 2 12 4 3" xfId="38026" xr:uid="{00000000-0005-0000-0000-0000E5890000}"/>
    <cellStyle name="Total 2 2 12 5" xfId="17751" xr:uid="{00000000-0005-0000-0000-0000E6890000}"/>
    <cellStyle name="Total 2 2 12 5 2" xfId="38028" xr:uid="{00000000-0005-0000-0000-0000E7890000}"/>
    <cellStyle name="Total 2 2 12 6" xfId="17752" xr:uid="{00000000-0005-0000-0000-0000E8890000}"/>
    <cellStyle name="Total 2 2 12 6 2" xfId="38029" xr:uid="{00000000-0005-0000-0000-0000E9890000}"/>
    <cellStyle name="Total 2 2 12 7" xfId="17753" xr:uid="{00000000-0005-0000-0000-0000EA890000}"/>
    <cellStyle name="Total 2 2 12 7 2" xfId="38030" xr:uid="{00000000-0005-0000-0000-0000EB890000}"/>
    <cellStyle name="Total 2 2 12 8" xfId="17754" xr:uid="{00000000-0005-0000-0000-0000EC890000}"/>
    <cellStyle name="Total 2 2 12 8 2" xfId="38031" xr:uid="{00000000-0005-0000-0000-0000ED890000}"/>
    <cellStyle name="Total 2 2 12 9" xfId="17755" xr:uid="{00000000-0005-0000-0000-0000EE890000}"/>
    <cellStyle name="Total 2 2 12 9 2" xfId="38032" xr:uid="{00000000-0005-0000-0000-0000EF890000}"/>
    <cellStyle name="Total 2 2 13" xfId="17756" xr:uid="{00000000-0005-0000-0000-0000F0890000}"/>
    <cellStyle name="Total 2 2 13 10" xfId="17757" xr:uid="{00000000-0005-0000-0000-0000F1890000}"/>
    <cellStyle name="Total 2 2 13 10 2" xfId="38034" xr:uid="{00000000-0005-0000-0000-0000F2890000}"/>
    <cellStyle name="Total 2 2 13 11" xfId="38033" xr:uid="{00000000-0005-0000-0000-0000F3890000}"/>
    <cellStyle name="Total 2 2 13 2" xfId="17758" xr:uid="{00000000-0005-0000-0000-0000F4890000}"/>
    <cellStyle name="Total 2 2 13 2 2" xfId="17759" xr:uid="{00000000-0005-0000-0000-0000F5890000}"/>
    <cellStyle name="Total 2 2 13 2 2 2" xfId="38036" xr:uid="{00000000-0005-0000-0000-0000F6890000}"/>
    <cellStyle name="Total 2 2 13 2 3" xfId="17760" xr:uid="{00000000-0005-0000-0000-0000F7890000}"/>
    <cellStyle name="Total 2 2 13 2 3 2" xfId="38037" xr:uid="{00000000-0005-0000-0000-0000F8890000}"/>
    <cellStyle name="Total 2 2 13 2 4" xfId="17761" xr:uid="{00000000-0005-0000-0000-0000F9890000}"/>
    <cellStyle name="Total 2 2 13 2 4 2" xfId="38038" xr:uid="{00000000-0005-0000-0000-0000FA890000}"/>
    <cellStyle name="Total 2 2 13 2 5" xfId="17762" xr:uid="{00000000-0005-0000-0000-0000FB890000}"/>
    <cellStyle name="Total 2 2 13 2 5 2" xfId="38039" xr:uid="{00000000-0005-0000-0000-0000FC890000}"/>
    <cellStyle name="Total 2 2 13 2 6" xfId="17763" xr:uid="{00000000-0005-0000-0000-0000FD890000}"/>
    <cellStyle name="Total 2 2 13 2 6 2" xfId="38040" xr:uid="{00000000-0005-0000-0000-0000FE890000}"/>
    <cellStyle name="Total 2 2 13 2 7" xfId="17764" xr:uid="{00000000-0005-0000-0000-0000FF890000}"/>
    <cellStyle name="Total 2 2 13 2 7 2" xfId="38041" xr:uid="{00000000-0005-0000-0000-0000008A0000}"/>
    <cellStyle name="Total 2 2 13 2 8" xfId="17765" xr:uid="{00000000-0005-0000-0000-0000018A0000}"/>
    <cellStyle name="Total 2 2 13 2 8 2" xfId="38042" xr:uid="{00000000-0005-0000-0000-0000028A0000}"/>
    <cellStyle name="Total 2 2 13 2 9" xfId="38035" xr:uid="{00000000-0005-0000-0000-0000038A0000}"/>
    <cellStyle name="Total 2 2 13 3" xfId="17766" xr:uid="{00000000-0005-0000-0000-0000048A0000}"/>
    <cellStyle name="Total 2 2 13 3 2" xfId="17767" xr:uid="{00000000-0005-0000-0000-0000058A0000}"/>
    <cellStyle name="Total 2 2 13 3 2 2" xfId="38044" xr:uid="{00000000-0005-0000-0000-0000068A0000}"/>
    <cellStyle name="Total 2 2 13 3 3" xfId="17768" xr:uid="{00000000-0005-0000-0000-0000078A0000}"/>
    <cellStyle name="Total 2 2 13 3 3 2" xfId="38045" xr:uid="{00000000-0005-0000-0000-0000088A0000}"/>
    <cellStyle name="Total 2 2 13 3 4" xfId="17769" xr:uid="{00000000-0005-0000-0000-0000098A0000}"/>
    <cellStyle name="Total 2 2 13 3 4 2" xfId="38046" xr:uid="{00000000-0005-0000-0000-00000A8A0000}"/>
    <cellStyle name="Total 2 2 13 3 5" xfId="17770" xr:uid="{00000000-0005-0000-0000-00000B8A0000}"/>
    <cellStyle name="Total 2 2 13 3 5 2" xfId="38047" xr:uid="{00000000-0005-0000-0000-00000C8A0000}"/>
    <cellStyle name="Total 2 2 13 3 6" xfId="17771" xr:uid="{00000000-0005-0000-0000-00000D8A0000}"/>
    <cellStyle name="Total 2 2 13 3 6 2" xfId="38048" xr:uid="{00000000-0005-0000-0000-00000E8A0000}"/>
    <cellStyle name="Total 2 2 13 3 7" xfId="17772" xr:uid="{00000000-0005-0000-0000-00000F8A0000}"/>
    <cellStyle name="Total 2 2 13 3 7 2" xfId="38049" xr:uid="{00000000-0005-0000-0000-0000108A0000}"/>
    <cellStyle name="Total 2 2 13 3 8" xfId="38043" xr:uid="{00000000-0005-0000-0000-0000118A0000}"/>
    <cellStyle name="Total 2 2 13 4" xfId="17773" xr:uid="{00000000-0005-0000-0000-0000128A0000}"/>
    <cellStyle name="Total 2 2 13 4 2" xfId="17774" xr:uid="{00000000-0005-0000-0000-0000138A0000}"/>
    <cellStyle name="Total 2 2 13 4 2 2" xfId="38051" xr:uid="{00000000-0005-0000-0000-0000148A0000}"/>
    <cellStyle name="Total 2 2 13 4 3" xfId="38050" xr:uid="{00000000-0005-0000-0000-0000158A0000}"/>
    <cellStyle name="Total 2 2 13 5" xfId="17775" xr:uid="{00000000-0005-0000-0000-0000168A0000}"/>
    <cellStyle name="Total 2 2 13 5 2" xfId="38052" xr:uid="{00000000-0005-0000-0000-0000178A0000}"/>
    <cellStyle name="Total 2 2 13 6" xfId="17776" xr:uid="{00000000-0005-0000-0000-0000188A0000}"/>
    <cellStyle name="Total 2 2 13 6 2" xfId="38053" xr:uid="{00000000-0005-0000-0000-0000198A0000}"/>
    <cellStyle name="Total 2 2 13 7" xfId="17777" xr:uid="{00000000-0005-0000-0000-00001A8A0000}"/>
    <cellStyle name="Total 2 2 13 7 2" xfId="38054" xr:uid="{00000000-0005-0000-0000-00001B8A0000}"/>
    <cellStyle name="Total 2 2 13 8" xfId="17778" xr:uid="{00000000-0005-0000-0000-00001C8A0000}"/>
    <cellStyle name="Total 2 2 13 8 2" xfId="38055" xr:uid="{00000000-0005-0000-0000-00001D8A0000}"/>
    <cellStyle name="Total 2 2 13 9" xfId="17779" xr:uid="{00000000-0005-0000-0000-00001E8A0000}"/>
    <cellStyle name="Total 2 2 13 9 2" xfId="38056" xr:uid="{00000000-0005-0000-0000-00001F8A0000}"/>
    <cellStyle name="Total 2 2 14" xfId="17780" xr:uid="{00000000-0005-0000-0000-0000208A0000}"/>
    <cellStyle name="Total 2 2 14 10" xfId="17781" xr:uid="{00000000-0005-0000-0000-0000218A0000}"/>
    <cellStyle name="Total 2 2 14 10 2" xfId="38058" xr:uid="{00000000-0005-0000-0000-0000228A0000}"/>
    <cellStyle name="Total 2 2 14 11" xfId="38057" xr:uid="{00000000-0005-0000-0000-0000238A0000}"/>
    <cellStyle name="Total 2 2 14 2" xfId="17782" xr:uid="{00000000-0005-0000-0000-0000248A0000}"/>
    <cellStyle name="Total 2 2 14 2 2" xfId="17783" xr:uid="{00000000-0005-0000-0000-0000258A0000}"/>
    <cellStyle name="Total 2 2 14 2 2 2" xfId="38060" xr:uid="{00000000-0005-0000-0000-0000268A0000}"/>
    <cellStyle name="Total 2 2 14 2 3" xfId="17784" xr:uid="{00000000-0005-0000-0000-0000278A0000}"/>
    <cellStyle name="Total 2 2 14 2 3 2" xfId="38061" xr:uid="{00000000-0005-0000-0000-0000288A0000}"/>
    <cellStyle name="Total 2 2 14 2 4" xfId="17785" xr:uid="{00000000-0005-0000-0000-0000298A0000}"/>
    <cellStyle name="Total 2 2 14 2 4 2" xfId="38062" xr:uid="{00000000-0005-0000-0000-00002A8A0000}"/>
    <cellStyle name="Total 2 2 14 2 5" xfId="17786" xr:uid="{00000000-0005-0000-0000-00002B8A0000}"/>
    <cellStyle name="Total 2 2 14 2 5 2" xfId="38063" xr:uid="{00000000-0005-0000-0000-00002C8A0000}"/>
    <cellStyle name="Total 2 2 14 2 6" xfId="17787" xr:uid="{00000000-0005-0000-0000-00002D8A0000}"/>
    <cellStyle name="Total 2 2 14 2 6 2" xfId="38064" xr:uid="{00000000-0005-0000-0000-00002E8A0000}"/>
    <cellStyle name="Total 2 2 14 2 7" xfId="17788" xr:uid="{00000000-0005-0000-0000-00002F8A0000}"/>
    <cellStyle name="Total 2 2 14 2 7 2" xfId="38065" xr:uid="{00000000-0005-0000-0000-0000308A0000}"/>
    <cellStyle name="Total 2 2 14 2 8" xfId="17789" xr:uid="{00000000-0005-0000-0000-0000318A0000}"/>
    <cellStyle name="Total 2 2 14 2 8 2" xfId="38066" xr:uid="{00000000-0005-0000-0000-0000328A0000}"/>
    <cellStyle name="Total 2 2 14 2 9" xfId="38059" xr:uid="{00000000-0005-0000-0000-0000338A0000}"/>
    <cellStyle name="Total 2 2 14 3" xfId="17790" xr:uid="{00000000-0005-0000-0000-0000348A0000}"/>
    <cellStyle name="Total 2 2 14 3 2" xfId="17791" xr:uid="{00000000-0005-0000-0000-0000358A0000}"/>
    <cellStyle name="Total 2 2 14 3 2 2" xfId="38068" xr:uid="{00000000-0005-0000-0000-0000368A0000}"/>
    <cellStyle name="Total 2 2 14 3 3" xfId="17792" xr:uid="{00000000-0005-0000-0000-0000378A0000}"/>
    <cellStyle name="Total 2 2 14 3 3 2" xfId="38069" xr:uid="{00000000-0005-0000-0000-0000388A0000}"/>
    <cellStyle name="Total 2 2 14 3 4" xfId="17793" xr:uid="{00000000-0005-0000-0000-0000398A0000}"/>
    <cellStyle name="Total 2 2 14 3 4 2" xfId="38070" xr:uid="{00000000-0005-0000-0000-00003A8A0000}"/>
    <cellStyle name="Total 2 2 14 3 5" xfId="17794" xr:uid="{00000000-0005-0000-0000-00003B8A0000}"/>
    <cellStyle name="Total 2 2 14 3 5 2" xfId="38071" xr:uid="{00000000-0005-0000-0000-00003C8A0000}"/>
    <cellStyle name="Total 2 2 14 3 6" xfId="17795" xr:uid="{00000000-0005-0000-0000-00003D8A0000}"/>
    <cellStyle name="Total 2 2 14 3 6 2" xfId="38072" xr:uid="{00000000-0005-0000-0000-00003E8A0000}"/>
    <cellStyle name="Total 2 2 14 3 7" xfId="17796" xr:uid="{00000000-0005-0000-0000-00003F8A0000}"/>
    <cellStyle name="Total 2 2 14 3 7 2" xfId="38073" xr:uid="{00000000-0005-0000-0000-0000408A0000}"/>
    <cellStyle name="Total 2 2 14 3 8" xfId="38067" xr:uid="{00000000-0005-0000-0000-0000418A0000}"/>
    <cellStyle name="Total 2 2 14 4" xfId="17797" xr:uid="{00000000-0005-0000-0000-0000428A0000}"/>
    <cellStyle name="Total 2 2 14 4 2" xfId="17798" xr:uid="{00000000-0005-0000-0000-0000438A0000}"/>
    <cellStyle name="Total 2 2 14 4 2 2" xfId="38075" xr:uid="{00000000-0005-0000-0000-0000448A0000}"/>
    <cellStyle name="Total 2 2 14 4 3" xfId="38074" xr:uid="{00000000-0005-0000-0000-0000458A0000}"/>
    <cellStyle name="Total 2 2 14 5" xfId="17799" xr:uid="{00000000-0005-0000-0000-0000468A0000}"/>
    <cellStyle name="Total 2 2 14 5 2" xfId="38076" xr:uid="{00000000-0005-0000-0000-0000478A0000}"/>
    <cellStyle name="Total 2 2 14 6" xfId="17800" xr:uid="{00000000-0005-0000-0000-0000488A0000}"/>
    <cellStyle name="Total 2 2 14 6 2" xfId="38077" xr:uid="{00000000-0005-0000-0000-0000498A0000}"/>
    <cellStyle name="Total 2 2 14 7" xfId="17801" xr:uid="{00000000-0005-0000-0000-00004A8A0000}"/>
    <cellStyle name="Total 2 2 14 7 2" xfId="38078" xr:uid="{00000000-0005-0000-0000-00004B8A0000}"/>
    <cellStyle name="Total 2 2 14 8" xfId="17802" xr:uid="{00000000-0005-0000-0000-00004C8A0000}"/>
    <cellStyle name="Total 2 2 14 8 2" xfId="38079" xr:uid="{00000000-0005-0000-0000-00004D8A0000}"/>
    <cellStyle name="Total 2 2 14 9" xfId="17803" xr:uid="{00000000-0005-0000-0000-00004E8A0000}"/>
    <cellStyle name="Total 2 2 14 9 2" xfId="38080" xr:uid="{00000000-0005-0000-0000-00004F8A0000}"/>
    <cellStyle name="Total 2 2 15" xfId="17804" xr:uid="{00000000-0005-0000-0000-0000508A0000}"/>
    <cellStyle name="Total 2 2 15 10" xfId="17805" xr:uid="{00000000-0005-0000-0000-0000518A0000}"/>
    <cellStyle name="Total 2 2 15 10 2" xfId="38082" xr:uid="{00000000-0005-0000-0000-0000528A0000}"/>
    <cellStyle name="Total 2 2 15 11" xfId="38081" xr:uid="{00000000-0005-0000-0000-0000538A0000}"/>
    <cellStyle name="Total 2 2 15 2" xfId="17806" xr:uid="{00000000-0005-0000-0000-0000548A0000}"/>
    <cellStyle name="Total 2 2 15 2 2" xfId="17807" xr:uid="{00000000-0005-0000-0000-0000558A0000}"/>
    <cellStyle name="Total 2 2 15 2 2 2" xfId="38084" xr:uid="{00000000-0005-0000-0000-0000568A0000}"/>
    <cellStyle name="Total 2 2 15 2 3" xfId="17808" xr:uid="{00000000-0005-0000-0000-0000578A0000}"/>
    <cellStyle name="Total 2 2 15 2 3 2" xfId="38085" xr:uid="{00000000-0005-0000-0000-0000588A0000}"/>
    <cellStyle name="Total 2 2 15 2 4" xfId="17809" xr:uid="{00000000-0005-0000-0000-0000598A0000}"/>
    <cellStyle name="Total 2 2 15 2 4 2" xfId="38086" xr:uid="{00000000-0005-0000-0000-00005A8A0000}"/>
    <cellStyle name="Total 2 2 15 2 5" xfId="17810" xr:uid="{00000000-0005-0000-0000-00005B8A0000}"/>
    <cellStyle name="Total 2 2 15 2 5 2" xfId="38087" xr:uid="{00000000-0005-0000-0000-00005C8A0000}"/>
    <cellStyle name="Total 2 2 15 2 6" xfId="17811" xr:uid="{00000000-0005-0000-0000-00005D8A0000}"/>
    <cellStyle name="Total 2 2 15 2 6 2" xfId="38088" xr:uid="{00000000-0005-0000-0000-00005E8A0000}"/>
    <cellStyle name="Total 2 2 15 2 7" xfId="17812" xr:uid="{00000000-0005-0000-0000-00005F8A0000}"/>
    <cellStyle name="Total 2 2 15 2 7 2" xfId="38089" xr:uid="{00000000-0005-0000-0000-0000608A0000}"/>
    <cellStyle name="Total 2 2 15 2 8" xfId="17813" xr:uid="{00000000-0005-0000-0000-0000618A0000}"/>
    <cellStyle name="Total 2 2 15 2 8 2" xfId="38090" xr:uid="{00000000-0005-0000-0000-0000628A0000}"/>
    <cellStyle name="Total 2 2 15 2 9" xfId="38083" xr:uid="{00000000-0005-0000-0000-0000638A0000}"/>
    <cellStyle name="Total 2 2 15 3" xfId="17814" xr:uid="{00000000-0005-0000-0000-0000648A0000}"/>
    <cellStyle name="Total 2 2 15 3 2" xfId="17815" xr:uid="{00000000-0005-0000-0000-0000658A0000}"/>
    <cellStyle name="Total 2 2 15 3 2 2" xfId="38092" xr:uid="{00000000-0005-0000-0000-0000668A0000}"/>
    <cellStyle name="Total 2 2 15 3 3" xfId="17816" xr:uid="{00000000-0005-0000-0000-0000678A0000}"/>
    <cellStyle name="Total 2 2 15 3 3 2" xfId="38093" xr:uid="{00000000-0005-0000-0000-0000688A0000}"/>
    <cellStyle name="Total 2 2 15 3 4" xfId="17817" xr:uid="{00000000-0005-0000-0000-0000698A0000}"/>
    <cellStyle name="Total 2 2 15 3 4 2" xfId="38094" xr:uid="{00000000-0005-0000-0000-00006A8A0000}"/>
    <cellStyle name="Total 2 2 15 3 5" xfId="17818" xr:uid="{00000000-0005-0000-0000-00006B8A0000}"/>
    <cellStyle name="Total 2 2 15 3 5 2" xfId="38095" xr:uid="{00000000-0005-0000-0000-00006C8A0000}"/>
    <cellStyle name="Total 2 2 15 3 6" xfId="17819" xr:uid="{00000000-0005-0000-0000-00006D8A0000}"/>
    <cellStyle name="Total 2 2 15 3 6 2" xfId="38096" xr:uid="{00000000-0005-0000-0000-00006E8A0000}"/>
    <cellStyle name="Total 2 2 15 3 7" xfId="17820" xr:uid="{00000000-0005-0000-0000-00006F8A0000}"/>
    <cellStyle name="Total 2 2 15 3 7 2" xfId="38097" xr:uid="{00000000-0005-0000-0000-0000708A0000}"/>
    <cellStyle name="Total 2 2 15 3 8" xfId="38091" xr:uid="{00000000-0005-0000-0000-0000718A0000}"/>
    <cellStyle name="Total 2 2 15 4" xfId="17821" xr:uid="{00000000-0005-0000-0000-0000728A0000}"/>
    <cellStyle name="Total 2 2 15 4 2" xfId="17822" xr:uid="{00000000-0005-0000-0000-0000738A0000}"/>
    <cellStyle name="Total 2 2 15 4 2 2" xfId="38099" xr:uid="{00000000-0005-0000-0000-0000748A0000}"/>
    <cellStyle name="Total 2 2 15 4 3" xfId="38098" xr:uid="{00000000-0005-0000-0000-0000758A0000}"/>
    <cellStyle name="Total 2 2 15 5" xfId="17823" xr:uid="{00000000-0005-0000-0000-0000768A0000}"/>
    <cellStyle name="Total 2 2 15 5 2" xfId="38100" xr:uid="{00000000-0005-0000-0000-0000778A0000}"/>
    <cellStyle name="Total 2 2 15 6" xfId="17824" xr:uid="{00000000-0005-0000-0000-0000788A0000}"/>
    <cellStyle name="Total 2 2 15 6 2" xfId="38101" xr:uid="{00000000-0005-0000-0000-0000798A0000}"/>
    <cellStyle name="Total 2 2 15 7" xfId="17825" xr:uid="{00000000-0005-0000-0000-00007A8A0000}"/>
    <cellStyle name="Total 2 2 15 7 2" xfId="38102" xr:uid="{00000000-0005-0000-0000-00007B8A0000}"/>
    <cellStyle name="Total 2 2 15 8" xfId="17826" xr:uid="{00000000-0005-0000-0000-00007C8A0000}"/>
    <cellStyle name="Total 2 2 15 8 2" xfId="38103" xr:uid="{00000000-0005-0000-0000-00007D8A0000}"/>
    <cellStyle name="Total 2 2 15 9" xfId="17827" xr:uid="{00000000-0005-0000-0000-00007E8A0000}"/>
    <cellStyle name="Total 2 2 15 9 2" xfId="38104" xr:uid="{00000000-0005-0000-0000-00007F8A0000}"/>
    <cellStyle name="Total 2 2 16" xfId="17828" xr:uid="{00000000-0005-0000-0000-0000808A0000}"/>
    <cellStyle name="Total 2 2 16 2" xfId="17829" xr:uid="{00000000-0005-0000-0000-0000818A0000}"/>
    <cellStyle name="Total 2 2 16 2 2" xfId="38106" xr:uid="{00000000-0005-0000-0000-0000828A0000}"/>
    <cellStyle name="Total 2 2 16 3" xfId="17830" xr:uid="{00000000-0005-0000-0000-0000838A0000}"/>
    <cellStyle name="Total 2 2 16 3 2" xfId="38107" xr:uid="{00000000-0005-0000-0000-0000848A0000}"/>
    <cellStyle name="Total 2 2 16 4" xfId="17831" xr:uid="{00000000-0005-0000-0000-0000858A0000}"/>
    <cellStyle name="Total 2 2 16 4 2" xfId="38108" xr:uid="{00000000-0005-0000-0000-0000868A0000}"/>
    <cellStyle name="Total 2 2 16 5" xfId="17832" xr:uid="{00000000-0005-0000-0000-0000878A0000}"/>
    <cellStyle name="Total 2 2 16 5 2" xfId="38109" xr:uid="{00000000-0005-0000-0000-0000888A0000}"/>
    <cellStyle name="Total 2 2 16 6" xfId="17833" xr:uid="{00000000-0005-0000-0000-0000898A0000}"/>
    <cellStyle name="Total 2 2 16 6 2" xfId="38110" xr:uid="{00000000-0005-0000-0000-00008A8A0000}"/>
    <cellStyle name="Total 2 2 16 7" xfId="17834" xr:uid="{00000000-0005-0000-0000-00008B8A0000}"/>
    <cellStyle name="Total 2 2 16 7 2" xfId="38111" xr:uid="{00000000-0005-0000-0000-00008C8A0000}"/>
    <cellStyle name="Total 2 2 16 8" xfId="17835" xr:uid="{00000000-0005-0000-0000-00008D8A0000}"/>
    <cellStyle name="Total 2 2 16 8 2" xfId="38112" xr:uid="{00000000-0005-0000-0000-00008E8A0000}"/>
    <cellStyle name="Total 2 2 16 9" xfId="38105" xr:uid="{00000000-0005-0000-0000-00008F8A0000}"/>
    <cellStyle name="Total 2 2 17" xfId="17836" xr:uid="{00000000-0005-0000-0000-0000908A0000}"/>
    <cellStyle name="Total 2 2 17 2" xfId="17837" xr:uid="{00000000-0005-0000-0000-0000918A0000}"/>
    <cellStyle name="Total 2 2 17 2 2" xfId="38114" xr:uid="{00000000-0005-0000-0000-0000928A0000}"/>
    <cellStyle name="Total 2 2 17 3" xfId="17838" xr:uid="{00000000-0005-0000-0000-0000938A0000}"/>
    <cellStyle name="Total 2 2 17 3 2" xfId="38115" xr:uid="{00000000-0005-0000-0000-0000948A0000}"/>
    <cellStyle name="Total 2 2 17 4" xfId="17839" xr:uid="{00000000-0005-0000-0000-0000958A0000}"/>
    <cellStyle name="Total 2 2 17 4 2" xfId="38116" xr:uid="{00000000-0005-0000-0000-0000968A0000}"/>
    <cellStyle name="Total 2 2 17 5" xfId="17840" xr:uid="{00000000-0005-0000-0000-0000978A0000}"/>
    <cellStyle name="Total 2 2 17 5 2" xfId="38117" xr:uid="{00000000-0005-0000-0000-0000988A0000}"/>
    <cellStyle name="Total 2 2 17 6" xfId="17841" xr:uid="{00000000-0005-0000-0000-0000998A0000}"/>
    <cellStyle name="Total 2 2 17 6 2" xfId="38118" xr:uid="{00000000-0005-0000-0000-00009A8A0000}"/>
    <cellStyle name="Total 2 2 17 7" xfId="17842" xr:uid="{00000000-0005-0000-0000-00009B8A0000}"/>
    <cellStyle name="Total 2 2 17 7 2" xfId="38119" xr:uid="{00000000-0005-0000-0000-00009C8A0000}"/>
    <cellStyle name="Total 2 2 17 8" xfId="38113" xr:uid="{00000000-0005-0000-0000-00009D8A0000}"/>
    <cellStyle name="Total 2 2 18" xfId="17843" xr:uid="{00000000-0005-0000-0000-00009E8A0000}"/>
    <cellStyle name="Total 2 2 18 2" xfId="17844" xr:uid="{00000000-0005-0000-0000-00009F8A0000}"/>
    <cellStyle name="Total 2 2 18 2 2" xfId="38121" xr:uid="{00000000-0005-0000-0000-0000A08A0000}"/>
    <cellStyle name="Total 2 2 18 3" xfId="38120" xr:uid="{00000000-0005-0000-0000-0000A18A0000}"/>
    <cellStyle name="Total 2 2 19" xfId="17845" xr:uid="{00000000-0005-0000-0000-0000A28A0000}"/>
    <cellStyle name="Total 2 2 19 2" xfId="38122" xr:uid="{00000000-0005-0000-0000-0000A38A0000}"/>
    <cellStyle name="Total 2 2 2" xfId="17846" xr:uid="{00000000-0005-0000-0000-0000A48A0000}"/>
    <cellStyle name="Total 2 2 2 10" xfId="17847" xr:uid="{00000000-0005-0000-0000-0000A58A0000}"/>
    <cellStyle name="Total 2 2 2 10 2" xfId="38124" xr:uid="{00000000-0005-0000-0000-0000A68A0000}"/>
    <cellStyle name="Total 2 2 2 11" xfId="17848" xr:uid="{00000000-0005-0000-0000-0000A78A0000}"/>
    <cellStyle name="Total 2 2 2 11 2" xfId="38125" xr:uid="{00000000-0005-0000-0000-0000A88A0000}"/>
    <cellStyle name="Total 2 2 2 12" xfId="17849" xr:uid="{00000000-0005-0000-0000-0000A98A0000}"/>
    <cellStyle name="Total 2 2 2 12 2" xfId="38126" xr:uid="{00000000-0005-0000-0000-0000AA8A0000}"/>
    <cellStyle name="Total 2 2 2 13" xfId="17850" xr:uid="{00000000-0005-0000-0000-0000AB8A0000}"/>
    <cellStyle name="Total 2 2 2 13 2" xfId="38127" xr:uid="{00000000-0005-0000-0000-0000AC8A0000}"/>
    <cellStyle name="Total 2 2 2 14" xfId="38123" xr:uid="{00000000-0005-0000-0000-0000AD8A0000}"/>
    <cellStyle name="Total 2 2 2 2" xfId="17851" xr:uid="{00000000-0005-0000-0000-0000AE8A0000}"/>
    <cellStyle name="Total 2 2 2 2 10" xfId="17852" xr:uid="{00000000-0005-0000-0000-0000AF8A0000}"/>
    <cellStyle name="Total 2 2 2 2 10 2" xfId="38129" xr:uid="{00000000-0005-0000-0000-0000B08A0000}"/>
    <cellStyle name="Total 2 2 2 2 11" xfId="38128" xr:uid="{00000000-0005-0000-0000-0000B18A0000}"/>
    <cellStyle name="Total 2 2 2 2 2" xfId="17853" xr:uid="{00000000-0005-0000-0000-0000B28A0000}"/>
    <cellStyle name="Total 2 2 2 2 2 2" xfId="17854" xr:uid="{00000000-0005-0000-0000-0000B38A0000}"/>
    <cellStyle name="Total 2 2 2 2 2 2 2" xfId="38131" xr:uid="{00000000-0005-0000-0000-0000B48A0000}"/>
    <cellStyle name="Total 2 2 2 2 2 3" xfId="17855" xr:uid="{00000000-0005-0000-0000-0000B58A0000}"/>
    <cellStyle name="Total 2 2 2 2 2 3 2" xfId="38132" xr:uid="{00000000-0005-0000-0000-0000B68A0000}"/>
    <cellStyle name="Total 2 2 2 2 2 4" xfId="17856" xr:uid="{00000000-0005-0000-0000-0000B78A0000}"/>
    <cellStyle name="Total 2 2 2 2 2 4 2" xfId="38133" xr:uid="{00000000-0005-0000-0000-0000B88A0000}"/>
    <cellStyle name="Total 2 2 2 2 2 5" xfId="17857" xr:uid="{00000000-0005-0000-0000-0000B98A0000}"/>
    <cellStyle name="Total 2 2 2 2 2 5 2" xfId="38134" xr:uid="{00000000-0005-0000-0000-0000BA8A0000}"/>
    <cellStyle name="Total 2 2 2 2 2 6" xfId="17858" xr:uid="{00000000-0005-0000-0000-0000BB8A0000}"/>
    <cellStyle name="Total 2 2 2 2 2 6 2" xfId="38135" xr:uid="{00000000-0005-0000-0000-0000BC8A0000}"/>
    <cellStyle name="Total 2 2 2 2 2 7" xfId="17859" xr:uid="{00000000-0005-0000-0000-0000BD8A0000}"/>
    <cellStyle name="Total 2 2 2 2 2 7 2" xfId="38136" xr:uid="{00000000-0005-0000-0000-0000BE8A0000}"/>
    <cellStyle name="Total 2 2 2 2 2 8" xfId="17860" xr:uid="{00000000-0005-0000-0000-0000BF8A0000}"/>
    <cellStyle name="Total 2 2 2 2 2 8 2" xfId="38137" xr:uid="{00000000-0005-0000-0000-0000C08A0000}"/>
    <cellStyle name="Total 2 2 2 2 2 9" xfId="38130" xr:uid="{00000000-0005-0000-0000-0000C18A0000}"/>
    <cellStyle name="Total 2 2 2 2 3" xfId="17861" xr:uid="{00000000-0005-0000-0000-0000C28A0000}"/>
    <cellStyle name="Total 2 2 2 2 3 2" xfId="17862" xr:uid="{00000000-0005-0000-0000-0000C38A0000}"/>
    <cellStyle name="Total 2 2 2 2 3 2 2" xfId="38139" xr:uid="{00000000-0005-0000-0000-0000C48A0000}"/>
    <cellStyle name="Total 2 2 2 2 3 3" xfId="17863" xr:uid="{00000000-0005-0000-0000-0000C58A0000}"/>
    <cellStyle name="Total 2 2 2 2 3 3 2" xfId="38140" xr:uid="{00000000-0005-0000-0000-0000C68A0000}"/>
    <cellStyle name="Total 2 2 2 2 3 4" xfId="17864" xr:uid="{00000000-0005-0000-0000-0000C78A0000}"/>
    <cellStyle name="Total 2 2 2 2 3 4 2" xfId="38141" xr:uid="{00000000-0005-0000-0000-0000C88A0000}"/>
    <cellStyle name="Total 2 2 2 2 3 5" xfId="17865" xr:uid="{00000000-0005-0000-0000-0000C98A0000}"/>
    <cellStyle name="Total 2 2 2 2 3 5 2" xfId="38142" xr:uid="{00000000-0005-0000-0000-0000CA8A0000}"/>
    <cellStyle name="Total 2 2 2 2 3 6" xfId="17866" xr:uid="{00000000-0005-0000-0000-0000CB8A0000}"/>
    <cellStyle name="Total 2 2 2 2 3 6 2" xfId="38143" xr:uid="{00000000-0005-0000-0000-0000CC8A0000}"/>
    <cellStyle name="Total 2 2 2 2 3 7" xfId="17867" xr:uid="{00000000-0005-0000-0000-0000CD8A0000}"/>
    <cellStyle name="Total 2 2 2 2 3 7 2" xfId="38144" xr:uid="{00000000-0005-0000-0000-0000CE8A0000}"/>
    <cellStyle name="Total 2 2 2 2 3 8" xfId="38138" xr:uid="{00000000-0005-0000-0000-0000CF8A0000}"/>
    <cellStyle name="Total 2 2 2 2 4" xfId="17868" xr:uid="{00000000-0005-0000-0000-0000D08A0000}"/>
    <cellStyle name="Total 2 2 2 2 4 2" xfId="17869" xr:uid="{00000000-0005-0000-0000-0000D18A0000}"/>
    <cellStyle name="Total 2 2 2 2 4 2 2" xfId="38146" xr:uid="{00000000-0005-0000-0000-0000D28A0000}"/>
    <cellStyle name="Total 2 2 2 2 4 3" xfId="38145" xr:uid="{00000000-0005-0000-0000-0000D38A0000}"/>
    <cellStyle name="Total 2 2 2 2 5" xfId="17870" xr:uid="{00000000-0005-0000-0000-0000D48A0000}"/>
    <cellStyle name="Total 2 2 2 2 5 2" xfId="38147" xr:uid="{00000000-0005-0000-0000-0000D58A0000}"/>
    <cellStyle name="Total 2 2 2 2 6" xfId="17871" xr:uid="{00000000-0005-0000-0000-0000D68A0000}"/>
    <cellStyle name="Total 2 2 2 2 6 2" xfId="38148" xr:uid="{00000000-0005-0000-0000-0000D78A0000}"/>
    <cellStyle name="Total 2 2 2 2 7" xfId="17872" xr:uid="{00000000-0005-0000-0000-0000D88A0000}"/>
    <cellStyle name="Total 2 2 2 2 7 2" xfId="38149" xr:uid="{00000000-0005-0000-0000-0000D98A0000}"/>
    <cellStyle name="Total 2 2 2 2 8" xfId="17873" xr:uid="{00000000-0005-0000-0000-0000DA8A0000}"/>
    <cellStyle name="Total 2 2 2 2 8 2" xfId="38150" xr:uid="{00000000-0005-0000-0000-0000DB8A0000}"/>
    <cellStyle name="Total 2 2 2 2 9" xfId="17874" xr:uid="{00000000-0005-0000-0000-0000DC8A0000}"/>
    <cellStyle name="Total 2 2 2 2 9 2" xfId="38151" xr:uid="{00000000-0005-0000-0000-0000DD8A0000}"/>
    <cellStyle name="Total 2 2 2 3" xfId="17875" xr:uid="{00000000-0005-0000-0000-0000DE8A0000}"/>
    <cellStyle name="Total 2 2 2 3 10" xfId="17876" xr:uid="{00000000-0005-0000-0000-0000DF8A0000}"/>
    <cellStyle name="Total 2 2 2 3 10 2" xfId="38153" xr:uid="{00000000-0005-0000-0000-0000E08A0000}"/>
    <cellStyle name="Total 2 2 2 3 11" xfId="38152" xr:uid="{00000000-0005-0000-0000-0000E18A0000}"/>
    <cellStyle name="Total 2 2 2 3 2" xfId="17877" xr:uid="{00000000-0005-0000-0000-0000E28A0000}"/>
    <cellStyle name="Total 2 2 2 3 2 2" xfId="17878" xr:uid="{00000000-0005-0000-0000-0000E38A0000}"/>
    <cellStyle name="Total 2 2 2 3 2 2 2" xfId="38155" xr:uid="{00000000-0005-0000-0000-0000E48A0000}"/>
    <cellStyle name="Total 2 2 2 3 2 3" xfId="17879" xr:uid="{00000000-0005-0000-0000-0000E58A0000}"/>
    <cellStyle name="Total 2 2 2 3 2 3 2" xfId="38156" xr:uid="{00000000-0005-0000-0000-0000E68A0000}"/>
    <cellStyle name="Total 2 2 2 3 2 4" xfId="17880" xr:uid="{00000000-0005-0000-0000-0000E78A0000}"/>
    <cellStyle name="Total 2 2 2 3 2 4 2" xfId="38157" xr:uid="{00000000-0005-0000-0000-0000E88A0000}"/>
    <cellStyle name="Total 2 2 2 3 2 5" xfId="17881" xr:uid="{00000000-0005-0000-0000-0000E98A0000}"/>
    <cellStyle name="Total 2 2 2 3 2 5 2" xfId="38158" xr:uid="{00000000-0005-0000-0000-0000EA8A0000}"/>
    <cellStyle name="Total 2 2 2 3 2 6" xfId="17882" xr:uid="{00000000-0005-0000-0000-0000EB8A0000}"/>
    <cellStyle name="Total 2 2 2 3 2 6 2" xfId="38159" xr:uid="{00000000-0005-0000-0000-0000EC8A0000}"/>
    <cellStyle name="Total 2 2 2 3 2 7" xfId="17883" xr:uid="{00000000-0005-0000-0000-0000ED8A0000}"/>
    <cellStyle name="Total 2 2 2 3 2 7 2" xfId="38160" xr:uid="{00000000-0005-0000-0000-0000EE8A0000}"/>
    <cellStyle name="Total 2 2 2 3 2 8" xfId="17884" xr:uid="{00000000-0005-0000-0000-0000EF8A0000}"/>
    <cellStyle name="Total 2 2 2 3 2 8 2" xfId="38161" xr:uid="{00000000-0005-0000-0000-0000F08A0000}"/>
    <cellStyle name="Total 2 2 2 3 2 9" xfId="38154" xr:uid="{00000000-0005-0000-0000-0000F18A0000}"/>
    <cellStyle name="Total 2 2 2 3 3" xfId="17885" xr:uid="{00000000-0005-0000-0000-0000F28A0000}"/>
    <cellStyle name="Total 2 2 2 3 3 2" xfId="17886" xr:uid="{00000000-0005-0000-0000-0000F38A0000}"/>
    <cellStyle name="Total 2 2 2 3 3 2 2" xfId="38163" xr:uid="{00000000-0005-0000-0000-0000F48A0000}"/>
    <cellStyle name="Total 2 2 2 3 3 3" xfId="17887" xr:uid="{00000000-0005-0000-0000-0000F58A0000}"/>
    <cellStyle name="Total 2 2 2 3 3 3 2" xfId="38164" xr:uid="{00000000-0005-0000-0000-0000F68A0000}"/>
    <cellStyle name="Total 2 2 2 3 3 4" xfId="17888" xr:uid="{00000000-0005-0000-0000-0000F78A0000}"/>
    <cellStyle name="Total 2 2 2 3 3 4 2" xfId="38165" xr:uid="{00000000-0005-0000-0000-0000F88A0000}"/>
    <cellStyle name="Total 2 2 2 3 3 5" xfId="17889" xr:uid="{00000000-0005-0000-0000-0000F98A0000}"/>
    <cellStyle name="Total 2 2 2 3 3 5 2" xfId="38166" xr:uid="{00000000-0005-0000-0000-0000FA8A0000}"/>
    <cellStyle name="Total 2 2 2 3 3 6" xfId="17890" xr:uid="{00000000-0005-0000-0000-0000FB8A0000}"/>
    <cellStyle name="Total 2 2 2 3 3 6 2" xfId="38167" xr:uid="{00000000-0005-0000-0000-0000FC8A0000}"/>
    <cellStyle name="Total 2 2 2 3 3 7" xfId="17891" xr:uid="{00000000-0005-0000-0000-0000FD8A0000}"/>
    <cellStyle name="Total 2 2 2 3 3 7 2" xfId="38168" xr:uid="{00000000-0005-0000-0000-0000FE8A0000}"/>
    <cellStyle name="Total 2 2 2 3 3 8" xfId="38162" xr:uid="{00000000-0005-0000-0000-0000FF8A0000}"/>
    <cellStyle name="Total 2 2 2 3 4" xfId="17892" xr:uid="{00000000-0005-0000-0000-0000008B0000}"/>
    <cellStyle name="Total 2 2 2 3 4 2" xfId="17893" xr:uid="{00000000-0005-0000-0000-0000018B0000}"/>
    <cellStyle name="Total 2 2 2 3 4 2 2" xfId="38170" xr:uid="{00000000-0005-0000-0000-0000028B0000}"/>
    <cellStyle name="Total 2 2 2 3 4 3" xfId="38169" xr:uid="{00000000-0005-0000-0000-0000038B0000}"/>
    <cellStyle name="Total 2 2 2 3 5" xfId="17894" xr:uid="{00000000-0005-0000-0000-0000048B0000}"/>
    <cellStyle name="Total 2 2 2 3 5 2" xfId="38171" xr:uid="{00000000-0005-0000-0000-0000058B0000}"/>
    <cellStyle name="Total 2 2 2 3 6" xfId="17895" xr:uid="{00000000-0005-0000-0000-0000068B0000}"/>
    <cellStyle name="Total 2 2 2 3 6 2" xfId="38172" xr:uid="{00000000-0005-0000-0000-0000078B0000}"/>
    <cellStyle name="Total 2 2 2 3 7" xfId="17896" xr:uid="{00000000-0005-0000-0000-0000088B0000}"/>
    <cellStyle name="Total 2 2 2 3 7 2" xfId="38173" xr:uid="{00000000-0005-0000-0000-0000098B0000}"/>
    <cellStyle name="Total 2 2 2 3 8" xfId="17897" xr:uid="{00000000-0005-0000-0000-00000A8B0000}"/>
    <cellStyle name="Total 2 2 2 3 8 2" xfId="38174" xr:uid="{00000000-0005-0000-0000-00000B8B0000}"/>
    <cellStyle name="Total 2 2 2 3 9" xfId="17898" xr:uid="{00000000-0005-0000-0000-00000C8B0000}"/>
    <cellStyle name="Total 2 2 2 3 9 2" xfId="38175" xr:uid="{00000000-0005-0000-0000-00000D8B0000}"/>
    <cellStyle name="Total 2 2 2 4" xfId="17899" xr:uid="{00000000-0005-0000-0000-00000E8B0000}"/>
    <cellStyle name="Total 2 2 2 4 10" xfId="17900" xr:uid="{00000000-0005-0000-0000-00000F8B0000}"/>
    <cellStyle name="Total 2 2 2 4 10 2" xfId="38177" xr:uid="{00000000-0005-0000-0000-0000108B0000}"/>
    <cellStyle name="Total 2 2 2 4 11" xfId="38176" xr:uid="{00000000-0005-0000-0000-0000118B0000}"/>
    <cellStyle name="Total 2 2 2 4 2" xfId="17901" xr:uid="{00000000-0005-0000-0000-0000128B0000}"/>
    <cellStyle name="Total 2 2 2 4 2 2" xfId="17902" xr:uid="{00000000-0005-0000-0000-0000138B0000}"/>
    <cellStyle name="Total 2 2 2 4 2 2 2" xfId="38179" xr:uid="{00000000-0005-0000-0000-0000148B0000}"/>
    <cellStyle name="Total 2 2 2 4 2 3" xfId="17903" xr:uid="{00000000-0005-0000-0000-0000158B0000}"/>
    <cellStyle name="Total 2 2 2 4 2 3 2" xfId="38180" xr:uid="{00000000-0005-0000-0000-0000168B0000}"/>
    <cellStyle name="Total 2 2 2 4 2 4" xfId="17904" xr:uid="{00000000-0005-0000-0000-0000178B0000}"/>
    <cellStyle name="Total 2 2 2 4 2 4 2" xfId="38181" xr:uid="{00000000-0005-0000-0000-0000188B0000}"/>
    <cellStyle name="Total 2 2 2 4 2 5" xfId="17905" xr:uid="{00000000-0005-0000-0000-0000198B0000}"/>
    <cellStyle name="Total 2 2 2 4 2 5 2" xfId="38182" xr:uid="{00000000-0005-0000-0000-00001A8B0000}"/>
    <cellStyle name="Total 2 2 2 4 2 6" xfId="17906" xr:uid="{00000000-0005-0000-0000-00001B8B0000}"/>
    <cellStyle name="Total 2 2 2 4 2 6 2" xfId="38183" xr:uid="{00000000-0005-0000-0000-00001C8B0000}"/>
    <cellStyle name="Total 2 2 2 4 2 7" xfId="17907" xr:uid="{00000000-0005-0000-0000-00001D8B0000}"/>
    <cellStyle name="Total 2 2 2 4 2 7 2" xfId="38184" xr:uid="{00000000-0005-0000-0000-00001E8B0000}"/>
    <cellStyle name="Total 2 2 2 4 2 8" xfId="17908" xr:uid="{00000000-0005-0000-0000-00001F8B0000}"/>
    <cellStyle name="Total 2 2 2 4 2 8 2" xfId="38185" xr:uid="{00000000-0005-0000-0000-0000208B0000}"/>
    <cellStyle name="Total 2 2 2 4 2 9" xfId="38178" xr:uid="{00000000-0005-0000-0000-0000218B0000}"/>
    <cellStyle name="Total 2 2 2 4 3" xfId="17909" xr:uid="{00000000-0005-0000-0000-0000228B0000}"/>
    <cellStyle name="Total 2 2 2 4 3 2" xfId="17910" xr:uid="{00000000-0005-0000-0000-0000238B0000}"/>
    <cellStyle name="Total 2 2 2 4 3 2 2" xfId="38187" xr:uid="{00000000-0005-0000-0000-0000248B0000}"/>
    <cellStyle name="Total 2 2 2 4 3 3" xfId="17911" xr:uid="{00000000-0005-0000-0000-0000258B0000}"/>
    <cellStyle name="Total 2 2 2 4 3 3 2" xfId="38188" xr:uid="{00000000-0005-0000-0000-0000268B0000}"/>
    <cellStyle name="Total 2 2 2 4 3 4" xfId="17912" xr:uid="{00000000-0005-0000-0000-0000278B0000}"/>
    <cellStyle name="Total 2 2 2 4 3 4 2" xfId="38189" xr:uid="{00000000-0005-0000-0000-0000288B0000}"/>
    <cellStyle name="Total 2 2 2 4 3 5" xfId="17913" xr:uid="{00000000-0005-0000-0000-0000298B0000}"/>
    <cellStyle name="Total 2 2 2 4 3 5 2" xfId="38190" xr:uid="{00000000-0005-0000-0000-00002A8B0000}"/>
    <cellStyle name="Total 2 2 2 4 3 6" xfId="17914" xr:uid="{00000000-0005-0000-0000-00002B8B0000}"/>
    <cellStyle name="Total 2 2 2 4 3 6 2" xfId="38191" xr:uid="{00000000-0005-0000-0000-00002C8B0000}"/>
    <cellStyle name="Total 2 2 2 4 3 7" xfId="17915" xr:uid="{00000000-0005-0000-0000-00002D8B0000}"/>
    <cellStyle name="Total 2 2 2 4 3 7 2" xfId="38192" xr:uid="{00000000-0005-0000-0000-00002E8B0000}"/>
    <cellStyle name="Total 2 2 2 4 3 8" xfId="38186" xr:uid="{00000000-0005-0000-0000-00002F8B0000}"/>
    <cellStyle name="Total 2 2 2 4 4" xfId="17916" xr:uid="{00000000-0005-0000-0000-0000308B0000}"/>
    <cellStyle name="Total 2 2 2 4 4 2" xfId="17917" xr:uid="{00000000-0005-0000-0000-0000318B0000}"/>
    <cellStyle name="Total 2 2 2 4 4 2 2" xfId="38194" xr:uid="{00000000-0005-0000-0000-0000328B0000}"/>
    <cellStyle name="Total 2 2 2 4 4 3" xfId="38193" xr:uid="{00000000-0005-0000-0000-0000338B0000}"/>
    <cellStyle name="Total 2 2 2 4 5" xfId="17918" xr:uid="{00000000-0005-0000-0000-0000348B0000}"/>
    <cellStyle name="Total 2 2 2 4 5 2" xfId="38195" xr:uid="{00000000-0005-0000-0000-0000358B0000}"/>
    <cellStyle name="Total 2 2 2 4 6" xfId="17919" xr:uid="{00000000-0005-0000-0000-0000368B0000}"/>
    <cellStyle name="Total 2 2 2 4 6 2" xfId="38196" xr:uid="{00000000-0005-0000-0000-0000378B0000}"/>
    <cellStyle name="Total 2 2 2 4 7" xfId="17920" xr:uid="{00000000-0005-0000-0000-0000388B0000}"/>
    <cellStyle name="Total 2 2 2 4 7 2" xfId="38197" xr:uid="{00000000-0005-0000-0000-0000398B0000}"/>
    <cellStyle name="Total 2 2 2 4 8" xfId="17921" xr:uid="{00000000-0005-0000-0000-00003A8B0000}"/>
    <cellStyle name="Total 2 2 2 4 8 2" xfId="38198" xr:uid="{00000000-0005-0000-0000-00003B8B0000}"/>
    <cellStyle name="Total 2 2 2 4 9" xfId="17922" xr:uid="{00000000-0005-0000-0000-00003C8B0000}"/>
    <cellStyle name="Total 2 2 2 4 9 2" xfId="38199" xr:uid="{00000000-0005-0000-0000-00003D8B0000}"/>
    <cellStyle name="Total 2 2 2 5" xfId="17923" xr:uid="{00000000-0005-0000-0000-00003E8B0000}"/>
    <cellStyle name="Total 2 2 2 5 2" xfId="17924" xr:uid="{00000000-0005-0000-0000-00003F8B0000}"/>
    <cellStyle name="Total 2 2 2 5 2 2" xfId="38201" xr:uid="{00000000-0005-0000-0000-0000408B0000}"/>
    <cellStyle name="Total 2 2 2 5 3" xfId="17925" xr:uid="{00000000-0005-0000-0000-0000418B0000}"/>
    <cellStyle name="Total 2 2 2 5 3 2" xfId="38202" xr:uid="{00000000-0005-0000-0000-0000428B0000}"/>
    <cellStyle name="Total 2 2 2 5 4" xfId="17926" xr:uid="{00000000-0005-0000-0000-0000438B0000}"/>
    <cellStyle name="Total 2 2 2 5 4 2" xfId="38203" xr:uid="{00000000-0005-0000-0000-0000448B0000}"/>
    <cellStyle name="Total 2 2 2 5 5" xfId="17927" xr:uid="{00000000-0005-0000-0000-0000458B0000}"/>
    <cellStyle name="Total 2 2 2 5 5 2" xfId="38204" xr:uid="{00000000-0005-0000-0000-0000468B0000}"/>
    <cellStyle name="Total 2 2 2 5 6" xfId="17928" xr:uid="{00000000-0005-0000-0000-0000478B0000}"/>
    <cellStyle name="Total 2 2 2 5 6 2" xfId="38205" xr:uid="{00000000-0005-0000-0000-0000488B0000}"/>
    <cellStyle name="Total 2 2 2 5 7" xfId="17929" xr:uid="{00000000-0005-0000-0000-0000498B0000}"/>
    <cellStyle name="Total 2 2 2 5 7 2" xfId="38206" xr:uid="{00000000-0005-0000-0000-00004A8B0000}"/>
    <cellStyle name="Total 2 2 2 5 8" xfId="17930" xr:uid="{00000000-0005-0000-0000-00004B8B0000}"/>
    <cellStyle name="Total 2 2 2 5 8 2" xfId="38207" xr:uid="{00000000-0005-0000-0000-00004C8B0000}"/>
    <cellStyle name="Total 2 2 2 5 9" xfId="38200" xr:uid="{00000000-0005-0000-0000-00004D8B0000}"/>
    <cellStyle name="Total 2 2 2 6" xfId="17931" xr:uid="{00000000-0005-0000-0000-00004E8B0000}"/>
    <cellStyle name="Total 2 2 2 6 2" xfId="17932" xr:uid="{00000000-0005-0000-0000-00004F8B0000}"/>
    <cellStyle name="Total 2 2 2 6 2 2" xfId="38209" xr:uid="{00000000-0005-0000-0000-0000508B0000}"/>
    <cellStyle name="Total 2 2 2 6 3" xfId="17933" xr:uid="{00000000-0005-0000-0000-0000518B0000}"/>
    <cellStyle name="Total 2 2 2 6 3 2" xfId="38210" xr:uid="{00000000-0005-0000-0000-0000528B0000}"/>
    <cellStyle name="Total 2 2 2 6 4" xfId="17934" xr:uid="{00000000-0005-0000-0000-0000538B0000}"/>
    <cellStyle name="Total 2 2 2 6 4 2" xfId="38211" xr:uid="{00000000-0005-0000-0000-0000548B0000}"/>
    <cellStyle name="Total 2 2 2 6 5" xfId="17935" xr:uid="{00000000-0005-0000-0000-0000558B0000}"/>
    <cellStyle name="Total 2 2 2 6 5 2" xfId="38212" xr:uid="{00000000-0005-0000-0000-0000568B0000}"/>
    <cellStyle name="Total 2 2 2 6 6" xfId="17936" xr:uid="{00000000-0005-0000-0000-0000578B0000}"/>
    <cellStyle name="Total 2 2 2 6 6 2" xfId="38213" xr:uid="{00000000-0005-0000-0000-0000588B0000}"/>
    <cellStyle name="Total 2 2 2 6 7" xfId="17937" xr:uid="{00000000-0005-0000-0000-0000598B0000}"/>
    <cellStyle name="Total 2 2 2 6 7 2" xfId="38214" xr:uid="{00000000-0005-0000-0000-00005A8B0000}"/>
    <cellStyle name="Total 2 2 2 6 8" xfId="38208" xr:uid="{00000000-0005-0000-0000-00005B8B0000}"/>
    <cellStyle name="Total 2 2 2 7" xfId="17938" xr:uid="{00000000-0005-0000-0000-00005C8B0000}"/>
    <cellStyle name="Total 2 2 2 7 2" xfId="17939" xr:uid="{00000000-0005-0000-0000-00005D8B0000}"/>
    <cellStyle name="Total 2 2 2 7 2 2" xfId="38216" xr:uid="{00000000-0005-0000-0000-00005E8B0000}"/>
    <cellStyle name="Total 2 2 2 7 3" xfId="38215" xr:uid="{00000000-0005-0000-0000-00005F8B0000}"/>
    <cellStyle name="Total 2 2 2 8" xfId="17940" xr:uid="{00000000-0005-0000-0000-0000608B0000}"/>
    <cellStyle name="Total 2 2 2 8 2" xfId="38217" xr:uid="{00000000-0005-0000-0000-0000618B0000}"/>
    <cellStyle name="Total 2 2 2 9" xfId="17941" xr:uid="{00000000-0005-0000-0000-0000628B0000}"/>
    <cellStyle name="Total 2 2 2 9 2" xfId="38218" xr:uid="{00000000-0005-0000-0000-0000638B0000}"/>
    <cellStyle name="Total 2 2 20" xfId="17942" xr:uid="{00000000-0005-0000-0000-0000648B0000}"/>
    <cellStyle name="Total 2 2 20 2" xfId="38219" xr:uid="{00000000-0005-0000-0000-0000658B0000}"/>
    <cellStyle name="Total 2 2 21" xfId="17943" xr:uid="{00000000-0005-0000-0000-0000668B0000}"/>
    <cellStyle name="Total 2 2 21 2" xfId="38220" xr:uid="{00000000-0005-0000-0000-0000678B0000}"/>
    <cellStyle name="Total 2 2 22" xfId="17944" xr:uid="{00000000-0005-0000-0000-0000688B0000}"/>
    <cellStyle name="Total 2 2 22 2" xfId="38221" xr:uid="{00000000-0005-0000-0000-0000698B0000}"/>
    <cellStyle name="Total 2 2 23" xfId="17945" xr:uid="{00000000-0005-0000-0000-00006A8B0000}"/>
    <cellStyle name="Total 2 2 23 2" xfId="38222" xr:uid="{00000000-0005-0000-0000-00006B8B0000}"/>
    <cellStyle name="Total 2 2 24" xfId="17946" xr:uid="{00000000-0005-0000-0000-00006C8B0000}"/>
    <cellStyle name="Total 2 2 24 2" xfId="38223" xr:uid="{00000000-0005-0000-0000-00006D8B0000}"/>
    <cellStyle name="Total 2 2 25" xfId="20664" xr:uid="{00000000-0005-0000-0000-00006E8B0000}"/>
    <cellStyle name="Total 2 2 3" xfId="17947" xr:uid="{00000000-0005-0000-0000-00006F8B0000}"/>
    <cellStyle name="Total 2 2 3 10" xfId="17948" xr:uid="{00000000-0005-0000-0000-0000708B0000}"/>
    <cellStyle name="Total 2 2 3 10 2" xfId="38225" xr:uid="{00000000-0005-0000-0000-0000718B0000}"/>
    <cellStyle name="Total 2 2 3 11" xfId="38224" xr:uid="{00000000-0005-0000-0000-0000728B0000}"/>
    <cellStyle name="Total 2 2 3 2" xfId="17949" xr:uid="{00000000-0005-0000-0000-0000738B0000}"/>
    <cellStyle name="Total 2 2 3 2 2" xfId="17950" xr:uid="{00000000-0005-0000-0000-0000748B0000}"/>
    <cellStyle name="Total 2 2 3 2 2 2" xfId="38227" xr:uid="{00000000-0005-0000-0000-0000758B0000}"/>
    <cellStyle name="Total 2 2 3 2 3" xfId="17951" xr:uid="{00000000-0005-0000-0000-0000768B0000}"/>
    <cellStyle name="Total 2 2 3 2 3 2" xfId="38228" xr:uid="{00000000-0005-0000-0000-0000778B0000}"/>
    <cellStyle name="Total 2 2 3 2 4" xfId="17952" xr:uid="{00000000-0005-0000-0000-0000788B0000}"/>
    <cellStyle name="Total 2 2 3 2 4 2" xfId="38229" xr:uid="{00000000-0005-0000-0000-0000798B0000}"/>
    <cellStyle name="Total 2 2 3 2 5" xfId="17953" xr:uid="{00000000-0005-0000-0000-00007A8B0000}"/>
    <cellStyle name="Total 2 2 3 2 5 2" xfId="38230" xr:uid="{00000000-0005-0000-0000-00007B8B0000}"/>
    <cellStyle name="Total 2 2 3 2 6" xfId="17954" xr:uid="{00000000-0005-0000-0000-00007C8B0000}"/>
    <cellStyle name="Total 2 2 3 2 6 2" xfId="38231" xr:uid="{00000000-0005-0000-0000-00007D8B0000}"/>
    <cellStyle name="Total 2 2 3 2 7" xfId="17955" xr:uid="{00000000-0005-0000-0000-00007E8B0000}"/>
    <cellStyle name="Total 2 2 3 2 7 2" xfId="38232" xr:uid="{00000000-0005-0000-0000-00007F8B0000}"/>
    <cellStyle name="Total 2 2 3 2 8" xfId="17956" xr:uid="{00000000-0005-0000-0000-0000808B0000}"/>
    <cellStyle name="Total 2 2 3 2 8 2" xfId="38233" xr:uid="{00000000-0005-0000-0000-0000818B0000}"/>
    <cellStyle name="Total 2 2 3 2 9" xfId="38226" xr:uid="{00000000-0005-0000-0000-0000828B0000}"/>
    <cellStyle name="Total 2 2 3 3" xfId="17957" xr:uid="{00000000-0005-0000-0000-0000838B0000}"/>
    <cellStyle name="Total 2 2 3 3 2" xfId="17958" xr:uid="{00000000-0005-0000-0000-0000848B0000}"/>
    <cellStyle name="Total 2 2 3 3 2 2" xfId="38235" xr:uid="{00000000-0005-0000-0000-0000858B0000}"/>
    <cellStyle name="Total 2 2 3 3 3" xfId="17959" xr:uid="{00000000-0005-0000-0000-0000868B0000}"/>
    <cellStyle name="Total 2 2 3 3 3 2" xfId="38236" xr:uid="{00000000-0005-0000-0000-0000878B0000}"/>
    <cellStyle name="Total 2 2 3 3 4" xfId="17960" xr:uid="{00000000-0005-0000-0000-0000888B0000}"/>
    <cellStyle name="Total 2 2 3 3 4 2" xfId="38237" xr:uid="{00000000-0005-0000-0000-0000898B0000}"/>
    <cellStyle name="Total 2 2 3 3 5" xfId="17961" xr:uid="{00000000-0005-0000-0000-00008A8B0000}"/>
    <cellStyle name="Total 2 2 3 3 5 2" xfId="38238" xr:uid="{00000000-0005-0000-0000-00008B8B0000}"/>
    <cellStyle name="Total 2 2 3 3 6" xfId="17962" xr:uid="{00000000-0005-0000-0000-00008C8B0000}"/>
    <cellStyle name="Total 2 2 3 3 6 2" xfId="38239" xr:uid="{00000000-0005-0000-0000-00008D8B0000}"/>
    <cellStyle name="Total 2 2 3 3 7" xfId="17963" xr:uid="{00000000-0005-0000-0000-00008E8B0000}"/>
    <cellStyle name="Total 2 2 3 3 7 2" xfId="38240" xr:uid="{00000000-0005-0000-0000-00008F8B0000}"/>
    <cellStyle name="Total 2 2 3 3 8" xfId="38234" xr:uid="{00000000-0005-0000-0000-0000908B0000}"/>
    <cellStyle name="Total 2 2 3 4" xfId="17964" xr:uid="{00000000-0005-0000-0000-0000918B0000}"/>
    <cellStyle name="Total 2 2 3 4 2" xfId="17965" xr:uid="{00000000-0005-0000-0000-0000928B0000}"/>
    <cellStyle name="Total 2 2 3 4 2 2" xfId="38242" xr:uid="{00000000-0005-0000-0000-0000938B0000}"/>
    <cellStyle name="Total 2 2 3 4 3" xfId="38241" xr:uid="{00000000-0005-0000-0000-0000948B0000}"/>
    <cellStyle name="Total 2 2 3 5" xfId="17966" xr:uid="{00000000-0005-0000-0000-0000958B0000}"/>
    <cellStyle name="Total 2 2 3 5 2" xfId="38243" xr:uid="{00000000-0005-0000-0000-0000968B0000}"/>
    <cellStyle name="Total 2 2 3 6" xfId="17967" xr:uid="{00000000-0005-0000-0000-0000978B0000}"/>
    <cellStyle name="Total 2 2 3 6 2" xfId="38244" xr:uid="{00000000-0005-0000-0000-0000988B0000}"/>
    <cellStyle name="Total 2 2 3 7" xfId="17968" xr:uid="{00000000-0005-0000-0000-0000998B0000}"/>
    <cellStyle name="Total 2 2 3 7 2" xfId="38245" xr:uid="{00000000-0005-0000-0000-00009A8B0000}"/>
    <cellStyle name="Total 2 2 3 8" xfId="17969" xr:uid="{00000000-0005-0000-0000-00009B8B0000}"/>
    <cellStyle name="Total 2 2 3 8 2" xfId="38246" xr:uid="{00000000-0005-0000-0000-00009C8B0000}"/>
    <cellStyle name="Total 2 2 3 9" xfId="17970" xr:uid="{00000000-0005-0000-0000-00009D8B0000}"/>
    <cellStyle name="Total 2 2 3 9 2" xfId="38247" xr:uid="{00000000-0005-0000-0000-00009E8B0000}"/>
    <cellStyle name="Total 2 2 4" xfId="17971" xr:uid="{00000000-0005-0000-0000-00009F8B0000}"/>
    <cellStyle name="Total 2 2 4 10" xfId="17972" xr:uid="{00000000-0005-0000-0000-0000A08B0000}"/>
    <cellStyle name="Total 2 2 4 10 2" xfId="38249" xr:uid="{00000000-0005-0000-0000-0000A18B0000}"/>
    <cellStyle name="Total 2 2 4 11" xfId="38248" xr:uid="{00000000-0005-0000-0000-0000A28B0000}"/>
    <cellStyle name="Total 2 2 4 2" xfId="17973" xr:uid="{00000000-0005-0000-0000-0000A38B0000}"/>
    <cellStyle name="Total 2 2 4 2 2" xfId="17974" xr:uid="{00000000-0005-0000-0000-0000A48B0000}"/>
    <cellStyle name="Total 2 2 4 2 2 2" xfId="38251" xr:uid="{00000000-0005-0000-0000-0000A58B0000}"/>
    <cellStyle name="Total 2 2 4 2 3" xfId="17975" xr:uid="{00000000-0005-0000-0000-0000A68B0000}"/>
    <cellStyle name="Total 2 2 4 2 3 2" xfId="38252" xr:uid="{00000000-0005-0000-0000-0000A78B0000}"/>
    <cellStyle name="Total 2 2 4 2 4" xfId="17976" xr:uid="{00000000-0005-0000-0000-0000A88B0000}"/>
    <cellStyle name="Total 2 2 4 2 4 2" xfId="38253" xr:uid="{00000000-0005-0000-0000-0000A98B0000}"/>
    <cellStyle name="Total 2 2 4 2 5" xfId="17977" xr:uid="{00000000-0005-0000-0000-0000AA8B0000}"/>
    <cellStyle name="Total 2 2 4 2 5 2" xfId="38254" xr:uid="{00000000-0005-0000-0000-0000AB8B0000}"/>
    <cellStyle name="Total 2 2 4 2 6" xfId="17978" xr:uid="{00000000-0005-0000-0000-0000AC8B0000}"/>
    <cellStyle name="Total 2 2 4 2 6 2" xfId="38255" xr:uid="{00000000-0005-0000-0000-0000AD8B0000}"/>
    <cellStyle name="Total 2 2 4 2 7" xfId="17979" xr:uid="{00000000-0005-0000-0000-0000AE8B0000}"/>
    <cellStyle name="Total 2 2 4 2 7 2" xfId="38256" xr:uid="{00000000-0005-0000-0000-0000AF8B0000}"/>
    <cellStyle name="Total 2 2 4 2 8" xfId="17980" xr:uid="{00000000-0005-0000-0000-0000B08B0000}"/>
    <cellStyle name="Total 2 2 4 2 8 2" xfId="38257" xr:uid="{00000000-0005-0000-0000-0000B18B0000}"/>
    <cellStyle name="Total 2 2 4 2 9" xfId="38250" xr:uid="{00000000-0005-0000-0000-0000B28B0000}"/>
    <cellStyle name="Total 2 2 4 3" xfId="17981" xr:uid="{00000000-0005-0000-0000-0000B38B0000}"/>
    <cellStyle name="Total 2 2 4 3 2" xfId="17982" xr:uid="{00000000-0005-0000-0000-0000B48B0000}"/>
    <cellStyle name="Total 2 2 4 3 2 2" xfId="38259" xr:uid="{00000000-0005-0000-0000-0000B58B0000}"/>
    <cellStyle name="Total 2 2 4 3 3" xfId="17983" xr:uid="{00000000-0005-0000-0000-0000B68B0000}"/>
    <cellStyle name="Total 2 2 4 3 3 2" xfId="38260" xr:uid="{00000000-0005-0000-0000-0000B78B0000}"/>
    <cellStyle name="Total 2 2 4 3 4" xfId="17984" xr:uid="{00000000-0005-0000-0000-0000B88B0000}"/>
    <cellStyle name="Total 2 2 4 3 4 2" xfId="38261" xr:uid="{00000000-0005-0000-0000-0000B98B0000}"/>
    <cellStyle name="Total 2 2 4 3 5" xfId="17985" xr:uid="{00000000-0005-0000-0000-0000BA8B0000}"/>
    <cellStyle name="Total 2 2 4 3 5 2" xfId="38262" xr:uid="{00000000-0005-0000-0000-0000BB8B0000}"/>
    <cellStyle name="Total 2 2 4 3 6" xfId="17986" xr:uid="{00000000-0005-0000-0000-0000BC8B0000}"/>
    <cellStyle name="Total 2 2 4 3 6 2" xfId="38263" xr:uid="{00000000-0005-0000-0000-0000BD8B0000}"/>
    <cellStyle name="Total 2 2 4 3 7" xfId="17987" xr:uid="{00000000-0005-0000-0000-0000BE8B0000}"/>
    <cellStyle name="Total 2 2 4 3 7 2" xfId="38264" xr:uid="{00000000-0005-0000-0000-0000BF8B0000}"/>
    <cellStyle name="Total 2 2 4 3 8" xfId="38258" xr:uid="{00000000-0005-0000-0000-0000C08B0000}"/>
    <cellStyle name="Total 2 2 4 4" xfId="17988" xr:uid="{00000000-0005-0000-0000-0000C18B0000}"/>
    <cellStyle name="Total 2 2 4 4 2" xfId="17989" xr:uid="{00000000-0005-0000-0000-0000C28B0000}"/>
    <cellStyle name="Total 2 2 4 4 2 2" xfId="38266" xr:uid="{00000000-0005-0000-0000-0000C38B0000}"/>
    <cellStyle name="Total 2 2 4 4 3" xfId="38265" xr:uid="{00000000-0005-0000-0000-0000C48B0000}"/>
    <cellStyle name="Total 2 2 4 5" xfId="17990" xr:uid="{00000000-0005-0000-0000-0000C58B0000}"/>
    <cellStyle name="Total 2 2 4 5 2" xfId="38267" xr:uid="{00000000-0005-0000-0000-0000C68B0000}"/>
    <cellStyle name="Total 2 2 4 6" xfId="17991" xr:uid="{00000000-0005-0000-0000-0000C78B0000}"/>
    <cellStyle name="Total 2 2 4 6 2" xfId="38268" xr:uid="{00000000-0005-0000-0000-0000C88B0000}"/>
    <cellStyle name="Total 2 2 4 7" xfId="17992" xr:uid="{00000000-0005-0000-0000-0000C98B0000}"/>
    <cellStyle name="Total 2 2 4 7 2" xfId="38269" xr:uid="{00000000-0005-0000-0000-0000CA8B0000}"/>
    <cellStyle name="Total 2 2 4 8" xfId="17993" xr:uid="{00000000-0005-0000-0000-0000CB8B0000}"/>
    <cellStyle name="Total 2 2 4 8 2" xfId="38270" xr:uid="{00000000-0005-0000-0000-0000CC8B0000}"/>
    <cellStyle name="Total 2 2 4 9" xfId="17994" xr:uid="{00000000-0005-0000-0000-0000CD8B0000}"/>
    <cellStyle name="Total 2 2 4 9 2" xfId="38271" xr:uid="{00000000-0005-0000-0000-0000CE8B0000}"/>
    <cellStyle name="Total 2 2 5" xfId="17995" xr:uid="{00000000-0005-0000-0000-0000CF8B0000}"/>
    <cellStyle name="Total 2 2 5 10" xfId="17996" xr:uid="{00000000-0005-0000-0000-0000D08B0000}"/>
    <cellStyle name="Total 2 2 5 10 2" xfId="38273" xr:uid="{00000000-0005-0000-0000-0000D18B0000}"/>
    <cellStyle name="Total 2 2 5 11" xfId="38272" xr:uid="{00000000-0005-0000-0000-0000D28B0000}"/>
    <cellStyle name="Total 2 2 5 2" xfId="17997" xr:uid="{00000000-0005-0000-0000-0000D38B0000}"/>
    <cellStyle name="Total 2 2 5 2 2" xfId="17998" xr:uid="{00000000-0005-0000-0000-0000D48B0000}"/>
    <cellStyle name="Total 2 2 5 2 2 2" xfId="38275" xr:uid="{00000000-0005-0000-0000-0000D58B0000}"/>
    <cellStyle name="Total 2 2 5 2 3" xfId="17999" xr:uid="{00000000-0005-0000-0000-0000D68B0000}"/>
    <cellStyle name="Total 2 2 5 2 3 2" xfId="38276" xr:uid="{00000000-0005-0000-0000-0000D78B0000}"/>
    <cellStyle name="Total 2 2 5 2 4" xfId="18000" xr:uid="{00000000-0005-0000-0000-0000D88B0000}"/>
    <cellStyle name="Total 2 2 5 2 4 2" xfId="38277" xr:uid="{00000000-0005-0000-0000-0000D98B0000}"/>
    <cellStyle name="Total 2 2 5 2 5" xfId="18001" xr:uid="{00000000-0005-0000-0000-0000DA8B0000}"/>
    <cellStyle name="Total 2 2 5 2 5 2" xfId="38278" xr:uid="{00000000-0005-0000-0000-0000DB8B0000}"/>
    <cellStyle name="Total 2 2 5 2 6" xfId="18002" xr:uid="{00000000-0005-0000-0000-0000DC8B0000}"/>
    <cellStyle name="Total 2 2 5 2 6 2" xfId="38279" xr:uid="{00000000-0005-0000-0000-0000DD8B0000}"/>
    <cellStyle name="Total 2 2 5 2 7" xfId="18003" xr:uid="{00000000-0005-0000-0000-0000DE8B0000}"/>
    <cellStyle name="Total 2 2 5 2 7 2" xfId="38280" xr:uid="{00000000-0005-0000-0000-0000DF8B0000}"/>
    <cellStyle name="Total 2 2 5 2 8" xfId="18004" xr:uid="{00000000-0005-0000-0000-0000E08B0000}"/>
    <cellStyle name="Total 2 2 5 2 8 2" xfId="38281" xr:uid="{00000000-0005-0000-0000-0000E18B0000}"/>
    <cellStyle name="Total 2 2 5 2 9" xfId="38274" xr:uid="{00000000-0005-0000-0000-0000E28B0000}"/>
    <cellStyle name="Total 2 2 5 3" xfId="18005" xr:uid="{00000000-0005-0000-0000-0000E38B0000}"/>
    <cellStyle name="Total 2 2 5 3 2" xfId="18006" xr:uid="{00000000-0005-0000-0000-0000E48B0000}"/>
    <cellStyle name="Total 2 2 5 3 2 2" xfId="38283" xr:uid="{00000000-0005-0000-0000-0000E58B0000}"/>
    <cellStyle name="Total 2 2 5 3 3" xfId="18007" xr:uid="{00000000-0005-0000-0000-0000E68B0000}"/>
    <cellStyle name="Total 2 2 5 3 3 2" xfId="38284" xr:uid="{00000000-0005-0000-0000-0000E78B0000}"/>
    <cellStyle name="Total 2 2 5 3 4" xfId="18008" xr:uid="{00000000-0005-0000-0000-0000E88B0000}"/>
    <cellStyle name="Total 2 2 5 3 4 2" xfId="38285" xr:uid="{00000000-0005-0000-0000-0000E98B0000}"/>
    <cellStyle name="Total 2 2 5 3 5" xfId="18009" xr:uid="{00000000-0005-0000-0000-0000EA8B0000}"/>
    <cellStyle name="Total 2 2 5 3 5 2" xfId="38286" xr:uid="{00000000-0005-0000-0000-0000EB8B0000}"/>
    <cellStyle name="Total 2 2 5 3 6" xfId="18010" xr:uid="{00000000-0005-0000-0000-0000EC8B0000}"/>
    <cellStyle name="Total 2 2 5 3 6 2" xfId="38287" xr:uid="{00000000-0005-0000-0000-0000ED8B0000}"/>
    <cellStyle name="Total 2 2 5 3 7" xfId="18011" xr:uid="{00000000-0005-0000-0000-0000EE8B0000}"/>
    <cellStyle name="Total 2 2 5 3 7 2" xfId="38288" xr:uid="{00000000-0005-0000-0000-0000EF8B0000}"/>
    <cellStyle name="Total 2 2 5 3 8" xfId="38282" xr:uid="{00000000-0005-0000-0000-0000F08B0000}"/>
    <cellStyle name="Total 2 2 5 4" xfId="18012" xr:uid="{00000000-0005-0000-0000-0000F18B0000}"/>
    <cellStyle name="Total 2 2 5 4 2" xfId="18013" xr:uid="{00000000-0005-0000-0000-0000F28B0000}"/>
    <cellStyle name="Total 2 2 5 4 2 2" xfId="38290" xr:uid="{00000000-0005-0000-0000-0000F38B0000}"/>
    <cellStyle name="Total 2 2 5 4 3" xfId="38289" xr:uid="{00000000-0005-0000-0000-0000F48B0000}"/>
    <cellStyle name="Total 2 2 5 5" xfId="18014" xr:uid="{00000000-0005-0000-0000-0000F58B0000}"/>
    <cellStyle name="Total 2 2 5 5 2" xfId="38291" xr:uid="{00000000-0005-0000-0000-0000F68B0000}"/>
    <cellStyle name="Total 2 2 5 6" xfId="18015" xr:uid="{00000000-0005-0000-0000-0000F78B0000}"/>
    <cellStyle name="Total 2 2 5 6 2" xfId="38292" xr:uid="{00000000-0005-0000-0000-0000F88B0000}"/>
    <cellStyle name="Total 2 2 5 7" xfId="18016" xr:uid="{00000000-0005-0000-0000-0000F98B0000}"/>
    <cellStyle name="Total 2 2 5 7 2" xfId="38293" xr:uid="{00000000-0005-0000-0000-0000FA8B0000}"/>
    <cellStyle name="Total 2 2 5 8" xfId="18017" xr:uid="{00000000-0005-0000-0000-0000FB8B0000}"/>
    <cellStyle name="Total 2 2 5 8 2" xfId="38294" xr:uid="{00000000-0005-0000-0000-0000FC8B0000}"/>
    <cellStyle name="Total 2 2 5 9" xfId="18018" xr:uid="{00000000-0005-0000-0000-0000FD8B0000}"/>
    <cellStyle name="Total 2 2 5 9 2" xfId="38295" xr:uid="{00000000-0005-0000-0000-0000FE8B0000}"/>
    <cellStyle name="Total 2 2 6" xfId="18019" xr:uid="{00000000-0005-0000-0000-0000FF8B0000}"/>
    <cellStyle name="Total 2 2 6 10" xfId="18020" xr:uid="{00000000-0005-0000-0000-0000008C0000}"/>
    <cellStyle name="Total 2 2 6 10 2" xfId="38297" xr:uid="{00000000-0005-0000-0000-0000018C0000}"/>
    <cellStyle name="Total 2 2 6 11" xfId="38296" xr:uid="{00000000-0005-0000-0000-0000028C0000}"/>
    <cellStyle name="Total 2 2 6 2" xfId="18021" xr:uid="{00000000-0005-0000-0000-0000038C0000}"/>
    <cellStyle name="Total 2 2 6 2 2" xfId="18022" xr:uid="{00000000-0005-0000-0000-0000048C0000}"/>
    <cellStyle name="Total 2 2 6 2 2 2" xfId="38299" xr:uid="{00000000-0005-0000-0000-0000058C0000}"/>
    <cellStyle name="Total 2 2 6 2 3" xfId="18023" xr:uid="{00000000-0005-0000-0000-0000068C0000}"/>
    <cellStyle name="Total 2 2 6 2 3 2" xfId="38300" xr:uid="{00000000-0005-0000-0000-0000078C0000}"/>
    <cellStyle name="Total 2 2 6 2 4" xfId="18024" xr:uid="{00000000-0005-0000-0000-0000088C0000}"/>
    <cellStyle name="Total 2 2 6 2 4 2" xfId="38301" xr:uid="{00000000-0005-0000-0000-0000098C0000}"/>
    <cellStyle name="Total 2 2 6 2 5" xfId="18025" xr:uid="{00000000-0005-0000-0000-00000A8C0000}"/>
    <cellStyle name="Total 2 2 6 2 5 2" xfId="38302" xr:uid="{00000000-0005-0000-0000-00000B8C0000}"/>
    <cellStyle name="Total 2 2 6 2 6" xfId="18026" xr:uid="{00000000-0005-0000-0000-00000C8C0000}"/>
    <cellStyle name="Total 2 2 6 2 6 2" xfId="38303" xr:uid="{00000000-0005-0000-0000-00000D8C0000}"/>
    <cellStyle name="Total 2 2 6 2 7" xfId="18027" xr:uid="{00000000-0005-0000-0000-00000E8C0000}"/>
    <cellStyle name="Total 2 2 6 2 7 2" xfId="38304" xr:uid="{00000000-0005-0000-0000-00000F8C0000}"/>
    <cellStyle name="Total 2 2 6 2 8" xfId="18028" xr:uid="{00000000-0005-0000-0000-0000108C0000}"/>
    <cellStyle name="Total 2 2 6 2 8 2" xfId="38305" xr:uid="{00000000-0005-0000-0000-0000118C0000}"/>
    <cellStyle name="Total 2 2 6 2 9" xfId="38298" xr:uid="{00000000-0005-0000-0000-0000128C0000}"/>
    <cellStyle name="Total 2 2 6 3" xfId="18029" xr:uid="{00000000-0005-0000-0000-0000138C0000}"/>
    <cellStyle name="Total 2 2 6 3 2" xfId="18030" xr:uid="{00000000-0005-0000-0000-0000148C0000}"/>
    <cellStyle name="Total 2 2 6 3 2 2" xfId="38307" xr:uid="{00000000-0005-0000-0000-0000158C0000}"/>
    <cellStyle name="Total 2 2 6 3 3" xfId="18031" xr:uid="{00000000-0005-0000-0000-0000168C0000}"/>
    <cellStyle name="Total 2 2 6 3 3 2" xfId="38308" xr:uid="{00000000-0005-0000-0000-0000178C0000}"/>
    <cellStyle name="Total 2 2 6 3 4" xfId="18032" xr:uid="{00000000-0005-0000-0000-0000188C0000}"/>
    <cellStyle name="Total 2 2 6 3 4 2" xfId="38309" xr:uid="{00000000-0005-0000-0000-0000198C0000}"/>
    <cellStyle name="Total 2 2 6 3 5" xfId="18033" xr:uid="{00000000-0005-0000-0000-00001A8C0000}"/>
    <cellStyle name="Total 2 2 6 3 5 2" xfId="38310" xr:uid="{00000000-0005-0000-0000-00001B8C0000}"/>
    <cellStyle name="Total 2 2 6 3 6" xfId="18034" xr:uid="{00000000-0005-0000-0000-00001C8C0000}"/>
    <cellStyle name="Total 2 2 6 3 6 2" xfId="38311" xr:uid="{00000000-0005-0000-0000-00001D8C0000}"/>
    <cellStyle name="Total 2 2 6 3 7" xfId="18035" xr:uid="{00000000-0005-0000-0000-00001E8C0000}"/>
    <cellStyle name="Total 2 2 6 3 7 2" xfId="38312" xr:uid="{00000000-0005-0000-0000-00001F8C0000}"/>
    <cellStyle name="Total 2 2 6 3 8" xfId="38306" xr:uid="{00000000-0005-0000-0000-0000208C0000}"/>
    <cellStyle name="Total 2 2 6 4" xfId="18036" xr:uid="{00000000-0005-0000-0000-0000218C0000}"/>
    <cellStyle name="Total 2 2 6 4 2" xfId="18037" xr:uid="{00000000-0005-0000-0000-0000228C0000}"/>
    <cellStyle name="Total 2 2 6 4 2 2" xfId="38314" xr:uid="{00000000-0005-0000-0000-0000238C0000}"/>
    <cellStyle name="Total 2 2 6 4 3" xfId="38313" xr:uid="{00000000-0005-0000-0000-0000248C0000}"/>
    <cellStyle name="Total 2 2 6 5" xfId="18038" xr:uid="{00000000-0005-0000-0000-0000258C0000}"/>
    <cellStyle name="Total 2 2 6 5 2" xfId="38315" xr:uid="{00000000-0005-0000-0000-0000268C0000}"/>
    <cellStyle name="Total 2 2 6 6" xfId="18039" xr:uid="{00000000-0005-0000-0000-0000278C0000}"/>
    <cellStyle name="Total 2 2 6 6 2" xfId="38316" xr:uid="{00000000-0005-0000-0000-0000288C0000}"/>
    <cellStyle name="Total 2 2 6 7" xfId="18040" xr:uid="{00000000-0005-0000-0000-0000298C0000}"/>
    <cellStyle name="Total 2 2 6 7 2" xfId="38317" xr:uid="{00000000-0005-0000-0000-00002A8C0000}"/>
    <cellStyle name="Total 2 2 6 8" xfId="18041" xr:uid="{00000000-0005-0000-0000-00002B8C0000}"/>
    <cellStyle name="Total 2 2 6 8 2" xfId="38318" xr:uid="{00000000-0005-0000-0000-00002C8C0000}"/>
    <cellStyle name="Total 2 2 6 9" xfId="18042" xr:uid="{00000000-0005-0000-0000-00002D8C0000}"/>
    <cellStyle name="Total 2 2 6 9 2" xfId="38319" xr:uid="{00000000-0005-0000-0000-00002E8C0000}"/>
    <cellStyle name="Total 2 2 7" xfId="18043" xr:uid="{00000000-0005-0000-0000-00002F8C0000}"/>
    <cellStyle name="Total 2 2 7 10" xfId="18044" xr:uid="{00000000-0005-0000-0000-0000308C0000}"/>
    <cellStyle name="Total 2 2 7 10 2" xfId="38321" xr:uid="{00000000-0005-0000-0000-0000318C0000}"/>
    <cellStyle name="Total 2 2 7 11" xfId="38320" xr:uid="{00000000-0005-0000-0000-0000328C0000}"/>
    <cellStyle name="Total 2 2 7 2" xfId="18045" xr:uid="{00000000-0005-0000-0000-0000338C0000}"/>
    <cellStyle name="Total 2 2 7 2 2" xfId="18046" xr:uid="{00000000-0005-0000-0000-0000348C0000}"/>
    <cellStyle name="Total 2 2 7 2 2 2" xfId="38323" xr:uid="{00000000-0005-0000-0000-0000358C0000}"/>
    <cellStyle name="Total 2 2 7 2 3" xfId="18047" xr:uid="{00000000-0005-0000-0000-0000368C0000}"/>
    <cellStyle name="Total 2 2 7 2 3 2" xfId="38324" xr:uid="{00000000-0005-0000-0000-0000378C0000}"/>
    <cellStyle name="Total 2 2 7 2 4" xfId="18048" xr:uid="{00000000-0005-0000-0000-0000388C0000}"/>
    <cellStyle name="Total 2 2 7 2 4 2" xfId="38325" xr:uid="{00000000-0005-0000-0000-0000398C0000}"/>
    <cellStyle name="Total 2 2 7 2 5" xfId="18049" xr:uid="{00000000-0005-0000-0000-00003A8C0000}"/>
    <cellStyle name="Total 2 2 7 2 5 2" xfId="38326" xr:uid="{00000000-0005-0000-0000-00003B8C0000}"/>
    <cellStyle name="Total 2 2 7 2 6" xfId="18050" xr:uid="{00000000-0005-0000-0000-00003C8C0000}"/>
    <cellStyle name="Total 2 2 7 2 6 2" xfId="38327" xr:uid="{00000000-0005-0000-0000-00003D8C0000}"/>
    <cellStyle name="Total 2 2 7 2 7" xfId="18051" xr:uid="{00000000-0005-0000-0000-00003E8C0000}"/>
    <cellStyle name="Total 2 2 7 2 7 2" xfId="38328" xr:uid="{00000000-0005-0000-0000-00003F8C0000}"/>
    <cellStyle name="Total 2 2 7 2 8" xfId="18052" xr:uid="{00000000-0005-0000-0000-0000408C0000}"/>
    <cellStyle name="Total 2 2 7 2 8 2" xfId="38329" xr:uid="{00000000-0005-0000-0000-0000418C0000}"/>
    <cellStyle name="Total 2 2 7 2 9" xfId="38322" xr:uid="{00000000-0005-0000-0000-0000428C0000}"/>
    <cellStyle name="Total 2 2 7 3" xfId="18053" xr:uid="{00000000-0005-0000-0000-0000438C0000}"/>
    <cellStyle name="Total 2 2 7 3 2" xfId="18054" xr:uid="{00000000-0005-0000-0000-0000448C0000}"/>
    <cellStyle name="Total 2 2 7 3 2 2" xfId="38331" xr:uid="{00000000-0005-0000-0000-0000458C0000}"/>
    <cellStyle name="Total 2 2 7 3 3" xfId="18055" xr:uid="{00000000-0005-0000-0000-0000468C0000}"/>
    <cellStyle name="Total 2 2 7 3 3 2" xfId="38332" xr:uid="{00000000-0005-0000-0000-0000478C0000}"/>
    <cellStyle name="Total 2 2 7 3 4" xfId="18056" xr:uid="{00000000-0005-0000-0000-0000488C0000}"/>
    <cellStyle name="Total 2 2 7 3 4 2" xfId="38333" xr:uid="{00000000-0005-0000-0000-0000498C0000}"/>
    <cellStyle name="Total 2 2 7 3 5" xfId="18057" xr:uid="{00000000-0005-0000-0000-00004A8C0000}"/>
    <cellStyle name="Total 2 2 7 3 5 2" xfId="38334" xr:uid="{00000000-0005-0000-0000-00004B8C0000}"/>
    <cellStyle name="Total 2 2 7 3 6" xfId="18058" xr:uid="{00000000-0005-0000-0000-00004C8C0000}"/>
    <cellStyle name="Total 2 2 7 3 6 2" xfId="38335" xr:uid="{00000000-0005-0000-0000-00004D8C0000}"/>
    <cellStyle name="Total 2 2 7 3 7" xfId="18059" xr:uid="{00000000-0005-0000-0000-00004E8C0000}"/>
    <cellStyle name="Total 2 2 7 3 7 2" xfId="38336" xr:uid="{00000000-0005-0000-0000-00004F8C0000}"/>
    <cellStyle name="Total 2 2 7 3 8" xfId="38330" xr:uid="{00000000-0005-0000-0000-0000508C0000}"/>
    <cellStyle name="Total 2 2 7 4" xfId="18060" xr:uid="{00000000-0005-0000-0000-0000518C0000}"/>
    <cellStyle name="Total 2 2 7 4 2" xfId="18061" xr:uid="{00000000-0005-0000-0000-0000528C0000}"/>
    <cellStyle name="Total 2 2 7 4 2 2" xfId="38338" xr:uid="{00000000-0005-0000-0000-0000538C0000}"/>
    <cellStyle name="Total 2 2 7 4 3" xfId="38337" xr:uid="{00000000-0005-0000-0000-0000548C0000}"/>
    <cellStyle name="Total 2 2 7 5" xfId="18062" xr:uid="{00000000-0005-0000-0000-0000558C0000}"/>
    <cellStyle name="Total 2 2 7 5 2" xfId="38339" xr:uid="{00000000-0005-0000-0000-0000568C0000}"/>
    <cellStyle name="Total 2 2 7 6" xfId="18063" xr:uid="{00000000-0005-0000-0000-0000578C0000}"/>
    <cellStyle name="Total 2 2 7 6 2" xfId="38340" xr:uid="{00000000-0005-0000-0000-0000588C0000}"/>
    <cellStyle name="Total 2 2 7 7" xfId="18064" xr:uid="{00000000-0005-0000-0000-0000598C0000}"/>
    <cellStyle name="Total 2 2 7 7 2" xfId="38341" xr:uid="{00000000-0005-0000-0000-00005A8C0000}"/>
    <cellStyle name="Total 2 2 7 8" xfId="18065" xr:uid="{00000000-0005-0000-0000-00005B8C0000}"/>
    <cellStyle name="Total 2 2 7 8 2" xfId="38342" xr:uid="{00000000-0005-0000-0000-00005C8C0000}"/>
    <cellStyle name="Total 2 2 7 9" xfId="18066" xr:uid="{00000000-0005-0000-0000-00005D8C0000}"/>
    <cellStyle name="Total 2 2 7 9 2" xfId="38343" xr:uid="{00000000-0005-0000-0000-00005E8C0000}"/>
    <cellStyle name="Total 2 2 8" xfId="18067" xr:uid="{00000000-0005-0000-0000-00005F8C0000}"/>
    <cellStyle name="Total 2 2 8 10" xfId="18068" xr:uid="{00000000-0005-0000-0000-0000608C0000}"/>
    <cellStyle name="Total 2 2 8 10 2" xfId="38345" xr:uid="{00000000-0005-0000-0000-0000618C0000}"/>
    <cellStyle name="Total 2 2 8 11" xfId="38344" xr:uid="{00000000-0005-0000-0000-0000628C0000}"/>
    <cellStyle name="Total 2 2 8 2" xfId="18069" xr:uid="{00000000-0005-0000-0000-0000638C0000}"/>
    <cellStyle name="Total 2 2 8 2 2" xfId="18070" xr:uid="{00000000-0005-0000-0000-0000648C0000}"/>
    <cellStyle name="Total 2 2 8 2 2 2" xfId="38347" xr:uid="{00000000-0005-0000-0000-0000658C0000}"/>
    <cellStyle name="Total 2 2 8 2 3" xfId="18071" xr:uid="{00000000-0005-0000-0000-0000668C0000}"/>
    <cellStyle name="Total 2 2 8 2 3 2" xfId="38348" xr:uid="{00000000-0005-0000-0000-0000678C0000}"/>
    <cellStyle name="Total 2 2 8 2 4" xfId="18072" xr:uid="{00000000-0005-0000-0000-0000688C0000}"/>
    <cellStyle name="Total 2 2 8 2 4 2" xfId="38349" xr:uid="{00000000-0005-0000-0000-0000698C0000}"/>
    <cellStyle name="Total 2 2 8 2 5" xfId="18073" xr:uid="{00000000-0005-0000-0000-00006A8C0000}"/>
    <cellStyle name="Total 2 2 8 2 5 2" xfId="38350" xr:uid="{00000000-0005-0000-0000-00006B8C0000}"/>
    <cellStyle name="Total 2 2 8 2 6" xfId="18074" xr:uid="{00000000-0005-0000-0000-00006C8C0000}"/>
    <cellStyle name="Total 2 2 8 2 6 2" xfId="38351" xr:uid="{00000000-0005-0000-0000-00006D8C0000}"/>
    <cellStyle name="Total 2 2 8 2 7" xfId="18075" xr:uid="{00000000-0005-0000-0000-00006E8C0000}"/>
    <cellStyle name="Total 2 2 8 2 7 2" xfId="38352" xr:uid="{00000000-0005-0000-0000-00006F8C0000}"/>
    <cellStyle name="Total 2 2 8 2 8" xfId="18076" xr:uid="{00000000-0005-0000-0000-0000708C0000}"/>
    <cellStyle name="Total 2 2 8 2 8 2" xfId="38353" xr:uid="{00000000-0005-0000-0000-0000718C0000}"/>
    <cellStyle name="Total 2 2 8 2 9" xfId="38346" xr:uid="{00000000-0005-0000-0000-0000728C0000}"/>
    <cellStyle name="Total 2 2 8 3" xfId="18077" xr:uid="{00000000-0005-0000-0000-0000738C0000}"/>
    <cellStyle name="Total 2 2 8 3 2" xfId="18078" xr:uid="{00000000-0005-0000-0000-0000748C0000}"/>
    <cellStyle name="Total 2 2 8 3 2 2" xfId="38355" xr:uid="{00000000-0005-0000-0000-0000758C0000}"/>
    <cellStyle name="Total 2 2 8 3 3" xfId="18079" xr:uid="{00000000-0005-0000-0000-0000768C0000}"/>
    <cellStyle name="Total 2 2 8 3 3 2" xfId="38356" xr:uid="{00000000-0005-0000-0000-0000778C0000}"/>
    <cellStyle name="Total 2 2 8 3 4" xfId="18080" xr:uid="{00000000-0005-0000-0000-0000788C0000}"/>
    <cellStyle name="Total 2 2 8 3 4 2" xfId="38357" xr:uid="{00000000-0005-0000-0000-0000798C0000}"/>
    <cellStyle name="Total 2 2 8 3 5" xfId="18081" xr:uid="{00000000-0005-0000-0000-00007A8C0000}"/>
    <cellStyle name="Total 2 2 8 3 5 2" xfId="38358" xr:uid="{00000000-0005-0000-0000-00007B8C0000}"/>
    <cellStyle name="Total 2 2 8 3 6" xfId="18082" xr:uid="{00000000-0005-0000-0000-00007C8C0000}"/>
    <cellStyle name="Total 2 2 8 3 6 2" xfId="38359" xr:uid="{00000000-0005-0000-0000-00007D8C0000}"/>
    <cellStyle name="Total 2 2 8 3 7" xfId="18083" xr:uid="{00000000-0005-0000-0000-00007E8C0000}"/>
    <cellStyle name="Total 2 2 8 3 7 2" xfId="38360" xr:uid="{00000000-0005-0000-0000-00007F8C0000}"/>
    <cellStyle name="Total 2 2 8 3 8" xfId="38354" xr:uid="{00000000-0005-0000-0000-0000808C0000}"/>
    <cellStyle name="Total 2 2 8 4" xfId="18084" xr:uid="{00000000-0005-0000-0000-0000818C0000}"/>
    <cellStyle name="Total 2 2 8 4 2" xfId="18085" xr:uid="{00000000-0005-0000-0000-0000828C0000}"/>
    <cellStyle name="Total 2 2 8 4 2 2" xfId="38362" xr:uid="{00000000-0005-0000-0000-0000838C0000}"/>
    <cellStyle name="Total 2 2 8 4 3" xfId="38361" xr:uid="{00000000-0005-0000-0000-0000848C0000}"/>
    <cellStyle name="Total 2 2 8 5" xfId="18086" xr:uid="{00000000-0005-0000-0000-0000858C0000}"/>
    <cellStyle name="Total 2 2 8 5 2" xfId="38363" xr:uid="{00000000-0005-0000-0000-0000868C0000}"/>
    <cellStyle name="Total 2 2 8 6" xfId="18087" xr:uid="{00000000-0005-0000-0000-0000878C0000}"/>
    <cellStyle name="Total 2 2 8 6 2" xfId="38364" xr:uid="{00000000-0005-0000-0000-0000888C0000}"/>
    <cellStyle name="Total 2 2 8 7" xfId="18088" xr:uid="{00000000-0005-0000-0000-0000898C0000}"/>
    <cellStyle name="Total 2 2 8 7 2" xfId="38365" xr:uid="{00000000-0005-0000-0000-00008A8C0000}"/>
    <cellStyle name="Total 2 2 8 8" xfId="18089" xr:uid="{00000000-0005-0000-0000-00008B8C0000}"/>
    <cellStyle name="Total 2 2 8 8 2" xfId="38366" xr:uid="{00000000-0005-0000-0000-00008C8C0000}"/>
    <cellStyle name="Total 2 2 8 9" xfId="18090" xr:uid="{00000000-0005-0000-0000-00008D8C0000}"/>
    <cellStyle name="Total 2 2 8 9 2" xfId="38367" xr:uid="{00000000-0005-0000-0000-00008E8C0000}"/>
    <cellStyle name="Total 2 2 9" xfId="18091" xr:uid="{00000000-0005-0000-0000-00008F8C0000}"/>
    <cellStyle name="Total 2 2 9 10" xfId="18092" xr:uid="{00000000-0005-0000-0000-0000908C0000}"/>
    <cellStyle name="Total 2 2 9 10 2" xfId="38369" xr:uid="{00000000-0005-0000-0000-0000918C0000}"/>
    <cellStyle name="Total 2 2 9 11" xfId="38368" xr:uid="{00000000-0005-0000-0000-0000928C0000}"/>
    <cellStyle name="Total 2 2 9 2" xfId="18093" xr:uid="{00000000-0005-0000-0000-0000938C0000}"/>
    <cellStyle name="Total 2 2 9 2 2" xfId="18094" xr:uid="{00000000-0005-0000-0000-0000948C0000}"/>
    <cellStyle name="Total 2 2 9 2 2 2" xfId="38371" xr:uid="{00000000-0005-0000-0000-0000958C0000}"/>
    <cellStyle name="Total 2 2 9 2 3" xfId="18095" xr:uid="{00000000-0005-0000-0000-0000968C0000}"/>
    <cellStyle name="Total 2 2 9 2 3 2" xfId="38372" xr:uid="{00000000-0005-0000-0000-0000978C0000}"/>
    <cellStyle name="Total 2 2 9 2 4" xfId="18096" xr:uid="{00000000-0005-0000-0000-0000988C0000}"/>
    <cellStyle name="Total 2 2 9 2 4 2" xfId="38373" xr:uid="{00000000-0005-0000-0000-0000998C0000}"/>
    <cellStyle name="Total 2 2 9 2 5" xfId="18097" xr:uid="{00000000-0005-0000-0000-00009A8C0000}"/>
    <cellStyle name="Total 2 2 9 2 5 2" xfId="38374" xr:uid="{00000000-0005-0000-0000-00009B8C0000}"/>
    <cellStyle name="Total 2 2 9 2 6" xfId="18098" xr:uid="{00000000-0005-0000-0000-00009C8C0000}"/>
    <cellStyle name="Total 2 2 9 2 6 2" xfId="38375" xr:uid="{00000000-0005-0000-0000-00009D8C0000}"/>
    <cellStyle name="Total 2 2 9 2 7" xfId="18099" xr:uid="{00000000-0005-0000-0000-00009E8C0000}"/>
    <cellStyle name="Total 2 2 9 2 7 2" xfId="38376" xr:uid="{00000000-0005-0000-0000-00009F8C0000}"/>
    <cellStyle name="Total 2 2 9 2 8" xfId="18100" xr:uid="{00000000-0005-0000-0000-0000A08C0000}"/>
    <cellStyle name="Total 2 2 9 2 8 2" xfId="38377" xr:uid="{00000000-0005-0000-0000-0000A18C0000}"/>
    <cellStyle name="Total 2 2 9 2 9" xfId="38370" xr:uid="{00000000-0005-0000-0000-0000A28C0000}"/>
    <cellStyle name="Total 2 2 9 3" xfId="18101" xr:uid="{00000000-0005-0000-0000-0000A38C0000}"/>
    <cellStyle name="Total 2 2 9 3 2" xfId="18102" xr:uid="{00000000-0005-0000-0000-0000A48C0000}"/>
    <cellStyle name="Total 2 2 9 3 2 2" xfId="38379" xr:uid="{00000000-0005-0000-0000-0000A58C0000}"/>
    <cellStyle name="Total 2 2 9 3 3" xfId="18103" xr:uid="{00000000-0005-0000-0000-0000A68C0000}"/>
    <cellStyle name="Total 2 2 9 3 3 2" xfId="38380" xr:uid="{00000000-0005-0000-0000-0000A78C0000}"/>
    <cellStyle name="Total 2 2 9 3 4" xfId="18104" xr:uid="{00000000-0005-0000-0000-0000A88C0000}"/>
    <cellStyle name="Total 2 2 9 3 4 2" xfId="38381" xr:uid="{00000000-0005-0000-0000-0000A98C0000}"/>
    <cellStyle name="Total 2 2 9 3 5" xfId="18105" xr:uid="{00000000-0005-0000-0000-0000AA8C0000}"/>
    <cellStyle name="Total 2 2 9 3 5 2" xfId="38382" xr:uid="{00000000-0005-0000-0000-0000AB8C0000}"/>
    <cellStyle name="Total 2 2 9 3 6" xfId="18106" xr:uid="{00000000-0005-0000-0000-0000AC8C0000}"/>
    <cellStyle name="Total 2 2 9 3 6 2" xfId="38383" xr:uid="{00000000-0005-0000-0000-0000AD8C0000}"/>
    <cellStyle name="Total 2 2 9 3 7" xfId="18107" xr:uid="{00000000-0005-0000-0000-0000AE8C0000}"/>
    <cellStyle name="Total 2 2 9 3 7 2" xfId="38384" xr:uid="{00000000-0005-0000-0000-0000AF8C0000}"/>
    <cellStyle name="Total 2 2 9 3 8" xfId="38378" xr:uid="{00000000-0005-0000-0000-0000B08C0000}"/>
    <cellStyle name="Total 2 2 9 4" xfId="18108" xr:uid="{00000000-0005-0000-0000-0000B18C0000}"/>
    <cellStyle name="Total 2 2 9 4 2" xfId="18109" xr:uid="{00000000-0005-0000-0000-0000B28C0000}"/>
    <cellStyle name="Total 2 2 9 4 2 2" xfId="38386" xr:uid="{00000000-0005-0000-0000-0000B38C0000}"/>
    <cellStyle name="Total 2 2 9 4 3" xfId="38385" xr:uid="{00000000-0005-0000-0000-0000B48C0000}"/>
    <cellStyle name="Total 2 2 9 5" xfId="18110" xr:uid="{00000000-0005-0000-0000-0000B58C0000}"/>
    <cellStyle name="Total 2 2 9 5 2" xfId="38387" xr:uid="{00000000-0005-0000-0000-0000B68C0000}"/>
    <cellStyle name="Total 2 2 9 6" xfId="18111" xr:uid="{00000000-0005-0000-0000-0000B78C0000}"/>
    <cellStyle name="Total 2 2 9 6 2" xfId="38388" xr:uid="{00000000-0005-0000-0000-0000B88C0000}"/>
    <cellStyle name="Total 2 2 9 7" xfId="18112" xr:uid="{00000000-0005-0000-0000-0000B98C0000}"/>
    <cellStyle name="Total 2 2 9 7 2" xfId="38389" xr:uid="{00000000-0005-0000-0000-0000BA8C0000}"/>
    <cellStyle name="Total 2 2 9 8" xfId="18113" xr:uid="{00000000-0005-0000-0000-0000BB8C0000}"/>
    <cellStyle name="Total 2 2 9 8 2" xfId="38390" xr:uid="{00000000-0005-0000-0000-0000BC8C0000}"/>
    <cellStyle name="Total 2 2 9 9" xfId="18114" xr:uid="{00000000-0005-0000-0000-0000BD8C0000}"/>
    <cellStyle name="Total 2 2 9 9 2" xfId="38391" xr:uid="{00000000-0005-0000-0000-0000BE8C0000}"/>
    <cellStyle name="Total 2 20" xfId="18115" xr:uid="{00000000-0005-0000-0000-0000BF8C0000}"/>
    <cellStyle name="Total 2 20 2" xfId="18116" xr:uid="{00000000-0005-0000-0000-0000C08C0000}"/>
    <cellStyle name="Total 2 20 2 2" xfId="38393" xr:uid="{00000000-0005-0000-0000-0000C18C0000}"/>
    <cellStyle name="Total 2 20 3" xfId="38392" xr:uid="{00000000-0005-0000-0000-0000C28C0000}"/>
    <cellStyle name="Total 2 21" xfId="18117" xr:uid="{00000000-0005-0000-0000-0000C38C0000}"/>
    <cellStyle name="Total 2 21 2" xfId="38394" xr:uid="{00000000-0005-0000-0000-0000C48C0000}"/>
    <cellStyle name="Total 2 22" xfId="18118" xr:uid="{00000000-0005-0000-0000-0000C58C0000}"/>
    <cellStyle name="Total 2 22 2" xfId="38395" xr:uid="{00000000-0005-0000-0000-0000C68C0000}"/>
    <cellStyle name="Total 2 23" xfId="18119" xr:uid="{00000000-0005-0000-0000-0000C78C0000}"/>
    <cellStyle name="Total 2 23 2" xfId="38396" xr:uid="{00000000-0005-0000-0000-0000C88C0000}"/>
    <cellStyle name="Total 2 24" xfId="18120" xr:uid="{00000000-0005-0000-0000-0000C98C0000}"/>
    <cellStyle name="Total 2 24 2" xfId="38397" xr:uid="{00000000-0005-0000-0000-0000CA8C0000}"/>
    <cellStyle name="Total 2 25" xfId="18121" xr:uid="{00000000-0005-0000-0000-0000CB8C0000}"/>
    <cellStyle name="Total 2 25 2" xfId="38398" xr:uid="{00000000-0005-0000-0000-0000CC8C0000}"/>
    <cellStyle name="Total 2 26" xfId="20663" xr:uid="{00000000-0005-0000-0000-0000CD8C0000}"/>
    <cellStyle name="Total 2 3" xfId="18122" xr:uid="{00000000-0005-0000-0000-0000CE8C0000}"/>
    <cellStyle name="Total 2 3 10" xfId="18123" xr:uid="{00000000-0005-0000-0000-0000CF8C0000}"/>
    <cellStyle name="Total 2 3 10 2" xfId="38399" xr:uid="{00000000-0005-0000-0000-0000D08C0000}"/>
    <cellStyle name="Total 2 3 11" xfId="18124" xr:uid="{00000000-0005-0000-0000-0000D18C0000}"/>
    <cellStyle name="Total 2 3 11 2" xfId="38400" xr:uid="{00000000-0005-0000-0000-0000D28C0000}"/>
    <cellStyle name="Total 2 3 12" xfId="18125" xr:uid="{00000000-0005-0000-0000-0000D38C0000}"/>
    <cellStyle name="Total 2 3 12 2" xfId="38401" xr:uid="{00000000-0005-0000-0000-0000D48C0000}"/>
    <cellStyle name="Total 2 3 13" xfId="18126" xr:uid="{00000000-0005-0000-0000-0000D58C0000}"/>
    <cellStyle name="Total 2 3 13 2" xfId="38402" xr:uid="{00000000-0005-0000-0000-0000D68C0000}"/>
    <cellStyle name="Total 2 3 14" xfId="20665" xr:uid="{00000000-0005-0000-0000-0000D78C0000}"/>
    <cellStyle name="Total 2 3 2" xfId="18127" xr:uid="{00000000-0005-0000-0000-0000D88C0000}"/>
    <cellStyle name="Total 2 3 2 10" xfId="18128" xr:uid="{00000000-0005-0000-0000-0000D98C0000}"/>
    <cellStyle name="Total 2 3 2 10 2" xfId="38404" xr:uid="{00000000-0005-0000-0000-0000DA8C0000}"/>
    <cellStyle name="Total 2 3 2 11" xfId="38403" xr:uid="{00000000-0005-0000-0000-0000DB8C0000}"/>
    <cellStyle name="Total 2 3 2 2" xfId="18129" xr:uid="{00000000-0005-0000-0000-0000DC8C0000}"/>
    <cellStyle name="Total 2 3 2 2 2" xfId="18130" xr:uid="{00000000-0005-0000-0000-0000DD8C0000}"/>
    <cellStyle name="Total 2 3 2 2 2 2" xfId="38406" xr:uid="{00000000-0005-0000-0000-0000DE8C0000}"/>
    <cellStyle name="Total 2 3 2 2 3" xfId="18131" xr:uid="{00000000-0005-0000-0000-0000DF8C0000}"/>
    <cellStyle name="Total 2 3 2 2 3 2" xfId="38407" xr:uid="{00000000-0005-0000-0000-0000E08C0000}"/>
    <cellStyle name="Total 2 3 2 2 4" xfId="18132" xr:uid="{00000000-0005-0000-0000-0000E18C0000}"/>
    <cellStyle name="Total 2 3 2 2 4 2" xfId="38408" xr:uid="{00000000-0005-0000-0000-0000E28C0000}"/>
    <cellStyle name="Total 2 3 2 2 5" xfId="18133" xr:uid="{00000000-0005-0000-0000-0000E38C0000}"/>
    <cellStyle name="Total 2 3 2 2 5 2" xfId="38409" xr:uid="{00000000-0005-0000-0000-0000E48C0000}"/>
    <cellStyle name="Total 2 3 2 2 6" xfId="18134" xr:uid="{00000000-0005-0000-0000-0000E58C0000}"/>
    <cellStyle name="Total 2 3 2 2 6 2" xfId="38410" xr:uid="{00000000-0005-0000-0000-0000E68C0000}"/>
    <cellStyle name="Total 2 3 2 2 7" xfId="18135" xr:uid="{00000000-0005-0000-0000-0000E78C0000}"/>
    <cellStyle name="Total 2 3 2 2 7 2" xfId="38411" xr:uid="{00000000-0005-0000-0000-0000E88C0000}"/>
    <cellStyle name="Total 2 3 2 2 8" xfId="18136" xr:uid="{00000000-0005-0000-0000-0000E98C0000}"/>
    <cellStyle name="Total 2 3 2 2 8 2" xfId="38412" xr:uid="{00000000-0005-0000-0000-0000EA8C0000}"/>
    <cellStyle name="Total 2 3 2 2 9" xfId="38405" xr:uid="{00000000-0005-0000-0000-0000EB8C0000}"/>
    <cellStyle name="Total 2 3 2 3" xfId="18137" xr:uid="{00000000-0005-0000-0000-0000EC8C0000}"/>
    <cellStyle name="Total 2 3 2 3 2" xfId="18138" xr:uid="{00000000-0005-0000-0000-0000ED8C0000}"/>
    <cellStyle name="Total 2 3 2 3 2 2" xfId="38414" xr:uid="{00000000-0005-0000-0000-0000EE8C0000}"/>
    <cellStyle name="Total 2 3 2 3 3" xfId="18139" xr:uid="{00000000-0005-0000-0000-0000EF8C0000}"/>
    <cellStyle name="Total 2 3 2 3 3 2" xfId="38415" xr:uid="{00000000-0005-0000-0000-0000F08C0000}"/>
    <cellStyle name="Total 2 3 2 3 4" xfId="18140" xr:uid="{00000000-0005-0000-0000-0000F18C0000}"/>
    <cellStyle name="Total 2 3 2 3 4 2" xfId="38416" xr:uid="{00000000-0005-0000-0000-0000F28C0000}"/>
    <cellStyle name="Total 2 3 2 3 5" xfId="18141" xr:uid="{00000000-0005-0000-0000-0000F38C0000}"/>
    <cellStyle name="Total 2 3 2 3 5 2" xfId="38417" xr:uid="{00000000-0005-0000-0000-0000F48C0000}"/>
    <cellStyle name="Total 2 3 2 3 6" xfId="18142" xr:uid="{00000000-0005-0000-0000-0000F58C0000}"/>
    <cellStyle name="Total 2 3 2 3 6 2" xfId="38418" xr:uid="{00000000-0005-0000-0000-0000F68C0000}"/>
    <cellStyle name="Total 2 3 2 3 7" xfId="18143" xr:uid="{00000000-0005-0000-0000-0000F78C0000}"/>
    <cellStyle name="Total 2 3 2 3 7 2" xfId="38419" xr:uid="{00000000-0005-0000-0000-0000F88C0000}"/>
    <cellStyle name="Total 2 3 2 3 8" xfId="38413" xr:uid="{00000000-0005-0000-0000-0000F98C0000}"/>
    <cellStyle name="Total 2 3 2 4" xfId="18144" xr:uid="{00000000-0005-0000-0000-0000FA8C0000}"/>
    <cellStyle name="Total 2 3 2 4 2" xfId="18145" xr:uid="{00000000-0005-0000-0000-0000FB8C0000}"/>
    <cellStyle name="Total 2 3 2 4 2 2" xfId="38421" xr:uid="{00000000-0005-0000-0000-0000FC8C0000}"/>
    <cellStyle name="Total 2 3 2 4 3" xfId="38420" xr:uid="{00000000-0005-0000-0000-0000FD8C0000}"/>
    <cellStyle name="Total 2 3 2 5" xfId="18146" xr:uid="{00000000-0005-0000-0000-0000FE8C0000}"/>
    <cellStyle name="Total 2 3 2 5 2" xfId="38422" xr:uid="{00000000-0005-0000-0000-0000FF8C0000}"/>
    <cellStyle name="Total 2 3 2 6" xfId="18147" xr:uid="{00000000-0005-0000-0000-0000008D0000}"/>
    <cellStyle name="Total 2 3 2 6 2" xfId="38423" xr:uid="{00000000-0005-0000-0000-0000018D0000}"/>
    <cellStyle name="Total 2 3 2 7" xfId="18148" xr:uid="{00000000-0005-0000-0000-0000028D0000}"/>
    <cellStyle name="Total 2 3 2 7 2" xfId="38424" xr:uid="{00000000-0005-0000-0000-0000038D0000}"/>
    <cellStyle name="Total 2 3 2 8" xfId="18149" xr:uid="{00000000-0005-0000-0000-0000048D0000}"/>
    <cellStyle name="Total 2 3 2 8 2" xfId="38425" xr:uid="{00000000-0005-0000-0000-0000058D0000}"/>
    <cellStyle name="Total 2 3 2 9" xfId="18150" xr:uid="{00000000-0005-0000-0000-0000068D0000}"/>
    <cellStyle name="Total 2 3 2 9 2" xfId="38426" xr:uid="{00000000-0005-0000-0000-0000078D0000}"/>
    <cellStyle name="Total 2 3 3" xfId="18151" xr:uid="{00000000-0005-0000-0000-0000088D0000}"/>
    <cellStyle name="Total 2 3 3 10" xfId="18152" xr:uid="{00000000-0005-0000-0000-0000098D0000}"/>
    <cellStyle name="Total 2 3 3 10 2" xfId="38428" xr:uid="{00000000-0005-0000-0000-00000A8D0000}"/>
    <cellStyle name="Total 2 3 3 11" xfId="38427" xr:uid="{00000000-0005-0000-0000-00000B8D0000}"/>
    <cellStyle name="Total 2 3 3 2" xfId="18153" xr:uid="{00000000-0005-0000-0000-00000C8D0000}"/>
    <cellStyle name="Total 2 3 3 2 2" xfId="18154" xr:uid="{00000000-0005-0000-0000-00000D8D0000}"/>
    <cellStyle name="Total 2 3 3 2 2 2" xfId="38430" xr:uid="{00000000-0005-0000-0000-00000E8D0000}"/>
    <cellStyle name="Total 2 3 3 2 3" xfId="18155" xr:uid="{00000000-0005-0000-0000-00000F8D0000}"/>
    <cellStyle name="Total 2 3 3 2 3 2" xfId="38431" xr:uid="{00000000-0005-0000-0000-0000108D0000}"/>
    <cellStyle name="Total 2 3 3 2 4" xfId="18156" xr:uid="{00000000-0005-0000-0000-0000118D0000}"/>
    <cellStyle name="Total 2 3 3 2 4 2" xfId="38432" xr:uid="{00000000-0005-0000-0000-0000128D0000}"/>
    <cellStyle name="Total 2 3 3 2 5" xfId="18157" xr:uid="{00000000-0005-0000-0000-0000138D0000}"/>
    <cellStyle name="Total 2 3 3 2 5 2" xfId="38433" xr:uid="{00000000-0005-0000-0000-0000148D0000}"/>
    <cellStyle name="Total 2 3 3 2 6" xfId="18158" xr:uid="{00000000-0005-0000-0000-0000158D0000}"/>
    <cellStyle name="Total 2 3 3 2 6 2" xfId="38434" xr:uid="{00000000-0005-0000-0000-0000168D0000}"/>
    <cellStyle name="Total 2 3 3 2 7" xfId="18159" xr:uid="{00000000-0005-0000-0000-0000178D0000}"/>
    <cellStyle name="Total 2 3 3 2 7 2" xfId="38435" xr:uid="{00000000-0005-0000-0000-0000188D0000}"/>
    <cellStyle name="Total 2 3 3 2 8" xfId="18160" xr:uid="{00000000-0005-0000-0000-0000198D0000}"/>
    <cellStyle name="Total 2 3 3 2 8 2" xfId="38436" xr:uid="{00000000-0005-0000-0000-00001A8D0000}"/>
    <cellStyle name="Total 2 3 3 2 9" xfId="38429" xr:uid="{00000000-0005-0000-0000-00001B8D0000}"/>
    <cellStyle name="Total 2 3 3 3" xfId="18161" xr:uid="{00000000-0005-0000-0000-00001C8D0000}"/>
    <cellStyle name="Total 2 3 3 3 2" xfId="18162" xr:uid="{00000000-0005-0000-0000-00001D8D0000}"/>
    <cellStyle name="Total 2 3 3 3 2 2" xfId="38438" xr:uid="{00000000-0005-0000-0000-00001E8D0000}"/>
    <cellStyle name="Total 2 3 3 3 3" xfId="18163" xr:uid="{00000000-0005-0000-0000-00001F8D0000}"/>
    <cellStyle name="Total 2 3 3 3 3 2" xfId="38439" xr:uid="{00000000-0005-0000-0000-0000208D0000}"/>
    <cellStyle name="Total 2 3 3 3 4" xfId="18164" xr:uid="{00000000-0005-0000-0000-0000218D0000}"/>
    <cellStyle name="Total 2 3 3 3 4 2" xfId="38440" xr:uid="{00000000-0005-0000-0000-0000228D0000}"/>
    <cellStyle name="Total 2 3 3 3 5" xfId="18165" xr:uid="{00000000-0005-0000-0000-0000238D0000}"/>
    <cellStyle name="Total 2 3 3 3 5 2" xfId="38441" xr:uid="{00000000-0005-0000-0000-0000248D0000}"/>
    <cellStyle name="Total 2 3 3 3 6" xfId="18166" xr:uid="{00000000-0005-0000-0000-0000258D0000}"/>
    <cellStyle name="Total 2 3 3 3 6 2" xfId="38442" xr:uid="{00000000-0005-0000-0000-0000268D0000}"/>
    <cellStyle name="Total 2 3 3 3 7" xfId="18167" xr:uid="{00000000-0005-0000-0000-0000278D0000}"/>
    <cellStyle name="Total 2 3 3 3 7 2" xfId="38443" xr:uid="{00000000-0005-0000-0000-0000288D0000}"/>
    <cellStyle name="Total 2 3 3 3 8" xfId="38437" xr:uid="{00000000-0005-0000-0000-0000298D0000}"/>
    <cellStyle name="Total 2 3 3 4" xfId="18168" xr:uid="{00000000-0005-0000-0000-00002A8D0000}"/>
    <cellStyle name="Total 2 3 3 4 2" xfId="18169" xr:uid="{00000000-0005-0000-0000-00002B8D0000}"/>
    <cellStyle name="Total 2 3 3 4 2 2" xfId="38445" xr:uid="{00000000-0005-0000-0000-00002C8D0000}"/>
    <cellStyle name="Total 2 3 3 4 3" xfId="38444" xr:uid="{00000000-0005-0000-0000-00002D8D0000}"/>
    <cellStyle name="Total 2 3 3 5" xfId="18170" xr:uid="{00000000-0005-0000-0000-00002E8D0000}"/>
    <cellStyle name="Total 2 3 3 5 2" xfId="38446" xr:uid="{00000000-0005-0000-0000-00002F8D0000}"/>
    <cellStyle name="Total 2 3 3 6" xfId="18171" xr:uid="{00000000-0005-0000-0000-0000308D0000}"/>
    <cellStyle name="Total 2 3 3 6 2" xfId="38447" xr:uid="{00000000-0005-0000-0000-0000318D0000}"/>
    <cellStyle name="Total 2 3 3 7" xfId="18172" xr:uid="{00000000-0005-0000-0000-0000328D0000}"/>
    <cellStyle name="Total 2 3 3 7 2" xfId="38448" xr:uid="{00000000-0005-0000-0000-0000338D0000}"/>
    <cellStyle name="Total 2 3 3 8" xfId="18173" xr:uid="{00000000-0005-0000-0000-0000348D0000}"/>
    <cellStyle name="Total 2 3 3 8 2" xfId="38449" xr:uid="{00000000-0005-0000-0000-0000358D0000}"/>
    <cellStyle name="Total 2 3 3 9" xfId="18174" xr:uid="{00000000-0005-0000-0000-0000368D0000}"/>
    <cellStyle name="Total 2 3 3 9 2" xfId="38450" xr:uid="{00000000-0005-0000-0000-0000378D0000}"/>
    <cellStyle name="Total 2 3 4" xfId="18175" xr:uid="{00000000-0005-0000-0000-0000388D0000}"/>
    <cellStyle name="Total 2 3 4 10" xfId="18176" xr:uid="{00000000-0005-0000-0000-0000398D0000}"/>
    <cellStyle name="Total 2 3 4 10 2" xfId="38452" xr:uid="{00000000-0005-0000-0000-00003A8D0000}"/>
    <cellStyle name="Total 2 3 4 11" xfId="38451" xr:uid="{00000000-0005-0000-0000-00003B8D0000}"/>
    <cellStyle name="Total 2 3 4 2" xfId="18177" xr:uid="{00000000-0005-0000-0000-00003C8D0000}"/>
    <cellStyle name="Total 2 3 4 2 2" xfId="18178" xr:uid="{00000000-0005-0000-0000-00003D8D0000}"/>
    <cellStyle name="Total 2 3 4 2 2 2" xfId="38454" xr:uid="{00000000-0005-0000-0000-00003E8D0000}"/>
    <cellStyle name="Total 2 3 4 2 3" xfId="18179" xr:uid="{00000000-0005-0000-0000-00003F8D0000}"/>
    <cellStyle name="Total 2 3 4 2 3 2" xfId="38455" xr:uid="{00000000-0005-0000-0000-0000408D0000}"/>
    <cellStyle name="Total 2 3 4 2 4" xfId="18180" xr:uid="{00000000-0005-0000-0000-0000418D0000}"/>
    <cellStyle name="Total 2 3 4 2 4 2" xfId="38456" xr:uid="{00000000-0005-0000-0000-0000428D0000}"/>
    <cellStyle name="Total 2 3 4 2 5" xfId="18181" xr:uid="{00000000-0005-0000-0000-0000438D0000}"/>
    <cellStyle name="Total 2 3 4 2 5 2" xfId="38457" xr:uid="{00000000-0005-0000-0000-0000448D0000}"/>
    <cellStyle name="Total 2 3 4 2 6" xfId="18182" xr:uid="{00000000-0005-0000-0000-0000458D0000}"/>
    <cellStyle name="Total 2 3 4 2 6 2" xfId="38458" xr:uid="{00000000-0005-0000-0000-0000468D0000}"/>
    <cellStyle name="Total 2 3 4 2 7" xfId="18183" xr:uid="{00000000-0005-0000-0000-0000478D0000}"/>
    <cellStyle name="Total 2 3 4 2 7 2" xfId="38459" xr:uid="{00000000-0005-0000-0000-0000488D0000}"/>
    <cellStyle name="Total 2 3 4 2 8" xfId="18184" xr:uid="{00000000-0005-0000-0000-0000498D0000}"/>
    <cellStyle name="Total 2 3 4 2 8 2" xfId="38460" xr:uid="{00000000-0005-0000-0000-00004A8D0000}"/>
    <cellStyle name="Total 2 3 4 2 9" xfId="38453" xr:uid="{00000000-0005-0000-0000-00004B8D0000}"/>
    <cellStyle name="Total 2 3 4 3" xfId="18185" xr:uid="{00000000-0005-0000-0000-00004C8D0000}"/>
    <cellStyle name="Total 2 3 4 3 2" xfId="18186" xr:uid="{00000000-0005-0000-0000-00004D8D0000}"/>
    <cellStyle name="Total 2 3 4 3 2 2" xfId="38462" xr:uid="{00000000-0005-0000-0000-00004E8D0000}"/>
    <cellStyle name="Total 2 3 4 3 3" xfId="18187" xr:uid="{00000000-0005-0000-0000-00004F8D0000}"/>
    <cellStyle name="Total 2 3 4 3 3 2" xfId="38463" xr:uid="{00000000-0005-0000-0000-0000508D0000}"/>
    <cellStyle name="Total 2 3 4 3 4" xfId="18188" xr:uid="{00000000-0005-0000-0000-0000518D0000}"/>
    <cellStyle name="Total 2 3 4 3 4 2" xfId="38464" xr:uid="{00000000-0005-0000-0000-0000528D0000}"/>
    <cellStyle name="Total 2 3 4 3 5" xfId="18189" xr:uid="{00000000-0005-0000-0000-0000538D0000}"/>
    <cellStyle name="Total 2 3 4 3 5 2" xfId="38465" xr:uid="{00000000-0005-0000-0000-0000548D0000}"/>
    <cellStyle name="Total 2 3 4 3 6" xfId="18190" xr:uid="{00000000-0005-0000-0000-0000558D0000}"/>
    <cellStyle name="Total 2 3 4 3 6 2" xfId="38466" xr:uid="{00000000-0005-0000-0000-0000568D0000}"/>
    <cellStyle name="Total 2 3 4 3 7" xfId="18191" xr:uid="{00000000-0005-0000-0000-0000578D0000}"/>
    <cellStyle name="Total 2 3 4 3 7 2" xfId="38467" xr:uid="{00000000-0005-0000-0000-0000588D0000}"/>
    <cellStyle name="Total 2 3 4 3 8" xfId="38461" xr:uid="{00000000-0005-0000-0000-0000598D0000}"/>
    <cellStyle name="Total 2 3 4 4" xfId="18192" xr:uid="{00000000-0005-0000-0000-00005A8D0000}"/>
    <cellStyle name="Total 2 3 4 4 2" xfId="18193" xr:uid="{00000000-0005-0000-0000-00005B8D0000}"/>
    <cellStyle name="Total 2 3 4 4 2 2" xfId="38469" xr:uid="{00000000-0005-0000-0000-00005C8D0000}"/>
    <cellStyle name="Total 2 3 4 4 3" xfId="38468" xr:uid="{00000000-0005-0000-0000-00005D8D0000}"/>
    <cellStyle name="Total 2 3 4 5" xfId="18194" xr:uid="{00000000-0005-0000-0000-00005E8D0000}"/>
    <cellStyle name="Total 2 3 4 5 2" xfId="38470" xr:uid="{00000000-0005-0000-0000-00005F8D0000}"/>
    <cellStyle name="Total 2 3 4 6" xfId="18195" xr:uid="{00000000-0005-0000-0000-0000608D0000}"/>
    <cellStyle name="Total 2 3 4 6 2" xfId="38471" xr:uid="{00000000-0005-0000-0000-0000618D0000}"/>
    <cellStyle name="Total 2 3 4 7" xfId="18196" xr:uid="{00000000-0005-0000-0000-0000628D0000}"/>
    <cellStyle name="Total 2 3 4 7 2" xfId="38472" xr:uid="{00000000-0005-0000-0000-0000638D0000}"/>
    <cellStyle name="Total 2 3 4 8" xfId="18197" xr:uid="{00000000-0005-0000-0000-0000648D0000}"/>
    <cellStyle name="Total 2 3 4 8 2" xfId="38473" xr:uid="{00000000-0005-0000-0000-0000658D0000}"/>
    <cellStyle name="Total 2 3 4 9" xfId="18198" xr:uid="{00000000-0005-0000-0000-0000668D0000}"/>
    <cellStyle name="Total 2 3 4 9 2" xfId="38474" xr:uid="{00000000-0005-0000-0000-0000678D0000}"/>
    <cellStyle name="Total 2 3 5" xfId="18199" xr:uid="{00000000-0005-0000-0000-0000688D0000}"/>
    <cellStyle name="Total 2 3 5 2" xfId="18200" xr:uid="{00000000-0005-0000-0000-0000698D0000}"/>
    <cellStyle name="Total 2 3 5 2 2" xfId="38476" xr:uid="{00000000-0005-0000-0000-00006A8D0000}"/>
    <cellStyle name="Total 2 3 5 3" xfId="18201" xr:uid="{00000000-0005-0000-0000-00006B8D0000}"/>
    <cellStyle name="Total 2 3 5 3 2" xfId="38477" xr:uid="{00000000-0005-0000-0000-00006C8D0000}"/>
    <cellStyle name="Total 2 3 5 4" xfId="18202" xr:uid="{00000000-0005-0000-0000-00006D8D0000}"/>
    <cellStyle name="Total 2 3 5 4 2" xfId="38478" xr:uid="{00000000-0005-0000-0000-00006E8D0000}"/>
    <cellStyle name="Total 2 3 5 5" xfId="18203" xr:uid="{00000000-0005-0000-0000-00006F8D0000}"/>
    <cellStyle name="Total 2 3 5 5 2" xfId="38479" xr:uid="{00000000-0005-0000-0000-0000708D0000}"/>
    <cellStyle name="Total 2 3 5 6" xfId="18204" xr:uid="{00000000-0005-0000-0000-0000718D0000}"/>
    <cellStyle name="Total 2 3 5 6 2" xfId="38480" xr:uid="{00000000-0005-0000-0000-0000728D0000}"/>
    <cellStyle name="Total 2 3 5 7" xfId="18205" xr:uid="{00000000-0005-0000-0000-0000738D0000}"/>
    <cellStyle name="Total 2 3 5 7 2" xfId="38481" xr:uid="{00000000-0005-0000-0000-0000748D0000}"/>
    <cellStyle name="Total 2 3 5 8" xfId="18206" xr:uid="{00000000-0005-0000-0000-0000758D0000}"/>
    <cellStyle name="Total 2 3 5 8 2" xfId="38482" xr:uid="{00000000-0005-0000-0000-0000768D0000}"/>
    <cellStyle name="Total 2 3 5 9" xfId="38475" xr:uid="{00000000-0005-0000-0000-0000778D0000}"/>
    <cellStyle name="Total 2 3 6" xfId="18207" xr:uid="{00000000-0005-0000-0000-0000788D0000}"/>
    <cellStyle name="Total 2 3 6 2" xfId="18208" xr:uid="{00000000-0005-0000-0000-0000798D0000}"/>
    <cellStyle name="Total 2 3 6 2 2" xfId="38484" xr:uid="{00000000-0005-0000-0000-00007A8D0000}"/>
    <cellStyle name="Total 2 3 6 3" xfId="18209" xr:uid="{00000000-0005-0000-0000-00007B8D0000}"/>
    <cellStyle name="Total 2 3 6 3 2" xfId="38485" xr:uid="{00000000-0005-0000-0000-00007C8D0000}"/>
    <cellStyle name="Total 2 3 6 4" xfId="18210" xr:uid="{00000000-0005-0000-0000-00007D8D0000}"/>
    <cellStyle name="Total 2 3 6 4 2" xfId="38486" xr:uid="{00000000-0005-0000-0000-00007E8D0000}"/>
    <cellStyle name="Total 2 3 6 5" xfId="18211" xr:uid="{00000000-0005-0000-0000-00007F8D0000}"/>
    <cellStyle name="Total 2 3 6 5 2" xfId="38487" xr:uid="{00000000-0005-0000-0000-0000808D0000}"/>
    <cellStyle name="Total 2 3 6 6" xfId="18212" xr:uid="{00000000-0005-0000-0000-0000818D0000}"/>
    <cellStyle name="Total 2 3 6 6 2" xfId="38488" xr:uid="{00000000-0005-0000-0000-0000828D0000}"/>
    <cellStyle name="Total 2 3 6 7" xfId="18213" xr:uid="{00000000-0005-0000-0000-0000838D0000}"/>
    <cellStyle name="Total 2 3 6 7 2" xfId="38489" xr:uid="{00000000-0005-0000-0000-0000848D0000}"/>
    <cellStyle name="Total 2 3 6 8" xfId="38483" xr:uid="{00000000-0005-0000-0000-0000858D0000}"/>
    <cellStyle name="Total 2 3 7" xfId="18214" xr:uid="{00000000-0005-0000-0000-0000868D0000}"/>
    <cellStyle name="Total 2 3 7 2" xfId="18215" xr:uid="{00000000-0005-0000-0000-0000878D0000}"/>
    <cellStyle name="Total 2 3 7 2 2" xfId="38491" xr:uid="{00000000-0005-0000-0000-0000888D0000}"/>
    <cellStyle name="Total 2 3 7 3" xfId="38490" xr:uid="{00000000-0005-0000-0000-0000898D0000}"/>
    <cellStyle name="Total 2 3 8" xfId="18216" xr:uid="{00000000-0005-0000-0000-00008A8D0000}"/>
    <cellStyle name="Total 2 3 8 2" xfId="38492" xr:uid="{00000000-0005-0000-0000-00008B8D0000}"/>
    <cellStyle name="Total 2 3 9" xfId="18217" xr:uid="{00000000-0005-0000-0000-00008C8D0000}"/>
    <cellStyle name="Total 2 3 9 2" xfId="38493" xr:uid="{00000000-0005-0000-0000-00008D8D0000}"/>
    <cellStyle name="Total 2 4" xfId="18218" xr:uid="{00000000-0005-0000-0000-00008E8D0000}"/>
    <cellStyle name="Total 2 4 10" xfId="18219" xr:uid="{00000000-0005-0000-0000-00008F8D0000}"/>
    <cellStyle name="Total 2 4 10 2" xfId="38494" xr:uid="{00000000-0005-0000-0000-0000908D0000}"/>
    <cellStyle name="Total 2 4 11" xfId="20666" xr:uid="{00000000-0005-0000-0000-0000918D0000}"/>
    <cellStyle name="Total 2 4 2" xfId="18220" xr:uid="{00000000-0005-0000-0000-0000928D0000}"/>
    <cellStyle name="Total 2 4 2 2" xfId="18221" xr:uid="{00000000-0005-0000-0000-0000938D0000}"/>
    <cellStyle name="Total 2 4 2 2 2" xfId="38496" xr:uid="{00000000-0005-0000-0000-0000948D0000}"/>
    <cellStyle name="Total 2 4 2 3" xfId="18222" xr:uid="{00000000-0005-0000-0000-0000958D0000}"/>
    <cellStyle name="Total 2 4 2 3 2" xfId="38497" xr:uid="{00000000-0005-0000-0000-0000968D0000}"/>
    <cellStyle name="Total 2 4 2 4" xfId="18223" xr:uid="{00000000-0005-0000-0000-0000978D0000}"/>
    <cellStyle name="Total 2 4 2 4 2" xfId="38498" xr:uid="{00000000-0005-0000-0000-0000988D0000}"/>
    <cellStyle name="Total 2 4 2 5" xfId="18224" xr:uid="{00000000-0005-0000-0000-0000998D0000}"/>
    <cellStyle name="Total 2 4 2 5 2" xfId="38499" xr:uid="{00000000-0005-0000-0000-00009A8D0000}"/>
    <cellStyle name="Total 2 4 2 6" xfId="18225" xr:uid="{00000000-0005-0000-0000-00009B8D0000}"/>
    <cellStyle name="Total 2 4 2 6 2" xfId="38500" xr:uid="{00000000-0005-0000-0000-00009C8D0000}"/>
    <cellStyle name="Total 2 4 2 7" xfId="18226" xr:uid="{00000000-0005-0000-0000-00009D8D0000}"/>
    <cellStyle name="Total 2 4 2 7 2" xfId="38501" xr:uid="{00000000-0005-0000-0000-00009E8D0000}"/>
    <cellStyle name="Total 2 4 2 8" xfId="18227" xr:uid="{00000000-0005-0000-0000-00009F8D0000}"/>
    <cellStyle name="Total 2 4 2 8 2" xfId="38502" xr:uid="{00000000-0005-0000-0000-0000A08D0000}"/>
    <cellStyle name="Total 2 4 2 9" xfId="38495" xr:uid="{00000000-0005-0000-0000-0000A18D0000}"/>
    <cellStyle name="Total 2 4 3" xfId="18228" xr:uid="{00000000-0005-0000-0000-0000A28D0000}"/>
    <cellStyle name="Total 2 4 3 2" xfId="18229" xr:uid="{00000000-0005-0000-0000-0000A38D0000}"/>
    <cellStyle name="Total 2 4 3 2 2" xfId="38504" xr:uid="{00000000-0005-0000-0000-0000A48D0000}"/>
    <cellStyle name="Total 2 4 3 3" xfId="18230" xr:uid="{00000000-0005-0000-0000-0000A58D0000}"/>
    <cellStyle name="Total 2 4 3 3 2" xfId="38505" xr:uid="{00000000-0005-0000-0000-0000A68D0000}"/>
    <cellStyle name="Total 2 4 3 4" xfId="18231" xr:uid="{00000000-0005-0000-0000-0000A78D0000}"/>
    <cellStyle name="Total 2 4 3 4 2" xfId="38506" xr:uid="{00000000-0005-0000-0000-0000A88D0000}"/>
    <cellStyle name="Total 2 4 3 5" xfId="18232" xr:uid="{00000000-0005-0000-0000-0000A98D0000}"/>
    <cellStyle name="Total 2 4 3 5 2" xfId="38507" xr:uid="{00000000-0005-0000-0000-0000AA8D0000}"/>
    <cellStyle name="Total 2 4 3 6" xfId="18233" xr:uid="{00000000-0005-0000-0000-0000AB8D0000}"/>
    <cellStyle name="Total 2 4 3 6 2" xfId="38508" xr:uid="{00000000-0005-0000-0000-0000AC8D0000}"/>
    <cellStyle name="Total 2 4 3 7" xfId="18234" xr:uid="{00000000-0005-0000-0000-0000AD8D0000}"/>
    <cellStyle name="Total 2 4 3 7 2" xfId="38509" xr:uid="{00000000-0005-0000-0000-0000AE8D0000}"/>
    <cellStyle name="Total 2 4 3 8" xfId="38503" xr:uid="{00000000-0005-0000-0000-0000AF8D0000}"/>
    <cellStyle name="Total 2 4 4" xfId="18235" xr:uid="{00000000-0005-0000-0000-0000B08D0000}"/>
    <cellStyle name="Total 2 4 4 2" xfId="18236" xr:uid="{00000000-0005-0000-0000-0000B18D0000}"/>
    <cellStyle name="Total 2 4 4 2 2" xfId="38511" xr:uid="{00000000-0005-0000-0000-0000B28D0000}"/>
    <cellStyle name="Total 2 4 4 3" xfId="38510" xr:uid="{00000000-0005-0000-0000-0000B38D0000}"/>
    <cellStyle name="Total 2 4 5" xfId="18237" xr:uid="{00000000-0005-0000-0000-0000B48D0000}"/>
    <cellStyle name="Total 2 4 5 2" xfId="38512" xr:uid="{00000000-0005-0000-0000-0000B58D0000}"/>
    <cellStyle name="Total 2 4 6" xfId="18238" xr:uid="{00000000-0005-0000-0000-0000B68D0000}"/>
    <cellStyle name="Total 2 4 6 2" xfId="38513" xr:uid="{00000000-0005-0000-0000-0000B78D0000}"/>
    <cellStyle name="Total 2 4 7" xfId="18239" xr:uid="{00000000-0005-0000-0000-0000B88D0000}"/>
    <cellStyle name="Total 2 4 7 2" xfId="38514" xr:uid="{00000000-0005-0000-0000-0000B98D0000}"/>
    <cellStyle name="Total 2 4 8" xfId="18240" xr:uid="{00000000-0005-0000-0000-0000BA8D0000}"/>
    <cellStyle name="Total 2 4 8 2" xfId="38515" xr:uid="{00000000-0005-0000-0000-0000BB8D0000}"/>
    <cellStyle name="Total 2 4 9" xfId="18241" xr:uid="{00000000-0005-0000-0000-0000BC8D0000}"/>
    <cellStyle name="Total 2 4 9 2" xfId="38516" xr:uid="{00000000-0005-0000-0000-0000BD8D0000}"/>
    <cellStyle name="Total 2 5" xfId="18242" xr:uid="{00000000-0005-0000-0000-0000BE8D0000}"/>
    <cellStyle name="Total 2 5 10" xfId="18243" xr:uid="{00000000-0005-0000-0000-0000BF8D0000}"/>
    <cellStyle name="Total 2 5 10 2" xfId="38517" xr:uid="{00000000-0005-0000-0000-0000C08D0000}"/>
    <cellStyle name="Total 2 5 11" xfId="20667" xr:uid="{00000000-0005-0000-0000-0000C18D0000}"/>
    <cellStyle name="Total 2 5 2" xfId="18244" xr:uid="{00000000-0005-0000-0000-0000C28D0000}"/>
    <cellStyle name="Total 2 5 2 2" xfId="18245" xr:uid="{00000000-0005-0000-0000-0000C38D0000}"/>
    <cellStyle name="Total 2 5 2 2 2" xfId="38519" xr:uid="{00000000-0005-0000-0000-0000C48D0000}"/>
    <cellStyle name="Total 2 5 2 3" xfId="18246" xr:uid="{00000000-0005-0000-0000-0000C58D0000}"/>
    <cellStyle name="Total 2 5 2 3 2" xfId="38520" xr:uid="{00000000-0005-0000-0000-0000C68D0000}"/>
    <cellStyle name="Total 2 5 2 4" xfId="18247" xr:uid="{00000000-0005-0000-0000-0000C78D0000}"/>
    <cellStyle name="Total 2 5 2 4 2" xfId="38521" xr:uid="{00000000-0005-0000-0000-0000C88D0000}"/>
    <cellStyle name="Total 2 5 2 5" xfId="18248" xr:uid="{00000000-0005-0000-0000-0000C98D0000}"/>
    <cellStyle name="Total 2 5 2 5 2" xfId="38522" xr:uid="{00000000-0005-0000-0000-0000CA8D0000}"/>
    <cellStyle name="Total 2 5 2 6" xfId="18249" xr:uid="{00000000-0005-0000-0000-0000CB8D0000}"/>
    <cellStyle name="Total 2 5 2 6 2" xfId="38523" xr:uid="{00000000-0005-0000-0000-0000CC8D0000}"/>
    <cellStyle name="Total 2 5 2 7" xfId="18250" xr:uid="{00000000-0005-0000-0000-0000CD8D0000}"/>
    <cellStyle name="Total 2 5 2 7 2" xfId="38524" xr:uid="{00000000-0005-0000-0000-0000CE8D0000}"/>
    <cellStyle name="Total 2 5 2 8" xfId="18251" xr:uid="{00000000-0005-0000-0000-0000CF8D0000}"/>
    <cellStyle name="Total 2 5 2 8 2" xfId="38525" xr:uid="{00000000-0005-0000-0000-0000D08D0000}"/>
    <cellStyle name="Total 2 5 2 9" xfId="38518" xr:uid="{00000000-0005-0000-0000-0000D18D0000}"/>
    <cellStyle name="Total 2 5 3" xfId="18252" xr:uid="{00000000-0005-0000-0000-0000D28D0000}"/>
    <cellStyle name="Total 2 5 3 2" xfId="18253" xr:uid="{00000000-0005-0000-0000-0000D38D0000}"/>
    <cellStyle name="Total 2 5 3 2 2" xfId="38527" xr:uid="{00000000-0005-0000-0000-0000D48D0000}"/>
    <cellStyle name="Total 2 5 3 3" xfId="18254" xr:uid="{00000000-0005-0000-0000-0000D58D0000}"/>
    <cellStyle name="Total 2 5 3 3 2" xfId="38528" xr:uid="{00000000-0005-0000-0000-0000D68D0000}"/>
    <cellStyle name="Total 2 5 3 4" xfId="18255" xr:uid="{00000000-0005-0000-0000-0000D78D0000}"/>
    <cellStyle name="Total 2 5 3 4 2" xfId="38529" xr:uid="{00000000-0005-0000-0000-0000D88D0000}"/>
    <cellStyle name="Total 2 5 3 5" xfId="18256" xr:uid="{00000000-0005-0000-0000-0000D98D0000}"/>
    <cellStyle name="Total 2 5 3 5 2" xfId="38530" xr:uid="{00000000-0005-0000-0000-0000DA8D0000}"/>
    <cellStyle name="Total 2 5 3 6" xfId="18257" xr:uid="{00000000-0005-0000-0000-0000DB8D0000}"/>
    <cellStyle name="Total 2 5 3 6 2" xfId="38531" xr:uid="{00000000-0005-0000-0000-0000DC8D0000}"/>
    <cellStyle name="Total 2 5 3 7" xfId="18258" xr:uid="{00000000-0005-0000-0000-0000DD8D0000}"/>
    <cellStyle name="Total 2 5 3 7 2" xfId="38532" xr:uid="{00000000-0005-0000-0000-0000DE8D0000}"/>
    <cellStyle name="Total 2 5 3 8" xfId="38526" xr:uid="{00000000-0005-0000-0000-0000DF8D0000}"/>
    <cellStyle name="Total 2 5 4" xfId="18259" xr:uid="{00000000-0005-0000-0000-0000E08D0000}"/>
    <cellStyle name="Total 2 5 4 2" xfId="18260" xr:uid="{00000000-0005-0000-0000-0000E18D0000}"/>
    <cellStyle name="Total 2 5 4 2 2" xfId="38534" xr:uid="{00000000-0005-0000-0000-0000E28D0000}"/>
    <cellStyle name="Total 2 5 4 3" xfId="38533" xr:uid="{00000000-0005-0000-0000-0000E38D0000}"/>
    <cellStyle name="Total 2 5 5" xfId="18261" xr:uid="{00000000-0005-0000-0000-0000E48D0000}"/>
    <cellStyle name="Total 2 5 5 2" xfId="38535" xr:uid="{00000000-0005-0000-0000-0000E58D0000}"/>
    <cellStyle name="Total 2 5 6" xfId="18262" xr:uid="{00000000-0005-0000-0000-0000E68D0000}"/>
    <cellStyle name="Total 2 5 6 2" xfId="38536" xr:uid="{00000000-0005-0000-0000-0000E78D0000}"/>
    <cellStyle name="Total 2 5 7" xfId="18263" xr:uid="{00000000-0005-0000-0000-0000E88D0000}"/>
    <cellStyle name="Total 2 5 7 2" xfId="38537" xr:uid="{00000000-0005-0000-0000-0000E98D0000}"/>
    <cellStyle name="Total 2 5 8" xfId="18264" xr:uid="{00000000-0005-0000-0000-0000EA8D0000}"/>
    <cellStyle name="Total 2 5 8 2" xfId="38538" xr:uid="{00000000-0005-0000-0000-0000EB8D0000}"/>
    <cellStyle name="Total 2 5 9" xfId="18265" xr:uid="{00000000-0005-0000-0000-0000EC8D0000}"/>
    <cellStyle name="Total 2 5 9 2" xfId="38539" xr:uid="{00000000-0005-0000-0000-0000ED8D0000}"/>
    <cellStyle name="Total 2 6" xfId="18266" xr:uid="{00000000-0005-0000-0000-0000EE8D0000}"/>
    <cellStyle name="Total 2 6 10" xfId="18267" xr:uid="{00000000-0005-0000-0000-0000EF8D0000}"/>
    <cellStyle name="Total 2 6 10 2" xfId="38540" xr:uid="{00000000-0005-0000-0000-0000F08D0000}"/>
    <cellStyle name="Total 2 6 11" xfId="20668" xr:uid="{00000000-0005-0000-0000-0000F18D0000}"/>
    <cellStyle name="Total 2 6 2" xfId="18268" xr:uid="{00000000-0005-0000-0000-0000F28D0000}"/>
    <cellStyle name="Total 2 6 2 2" xfId="18269" xr:uid="{00000000-0005-0000-0000-0000F38D0000}"/>
    <cellStyle name="Total 2 6 2 2 2" xfId="38542" xr:uid="{00000000-0005-0000-0000-0000F48D0000}"/>
    <cellStyle name="Total 2 6 2 3" xfId="18270" xr:uid="{00000000-0005-0000-0000-0000F58D0000}"/>
    <cellStyle name="Total 2 6 2 3 2" xfId="38543" xr:uid="{00000000-0005-0000-0000-0000F68D0000}"/>
    <cellStyle name="Total 2 6 2 4" xfId="18271" xr:uid="{00000000-0005-0000-0000-0000F78D0000}"/>
    <cellStyle name="Total 2 6 2 4 2" xfId="38544" xr:uid="{00000000-0005-0000-0000-0000F88D0000}"/>
    <cellStyle name="Total 2 6 2 5" xfId="18272" xr:uid="{00000000-0005-0000-0000-0000F98D0000}"/>
    <cellStyle name="Total 2 6 2 5 2" xfId="38545" xr:uid="{00000000-0005-0000-0000-0000FA8D0000}"/>
    <cellStyle name="Total 2 6 2 6" xfId="18273" xr:uid="{00000000-0005-0000-0000-0000FB8D0000}"/>
    <cellStyle name="Total 2 6 2 6 2" xfId="38546" xr:uid="{00000000-0005-0000-0000-0000FC8D0000}"/>
    <cellStyle name="Total 2 6 2 7" xfId="18274" xr:uid="{00000000-0005-0000-0000-0000FD8D0000}"/>
    <cellStyle name="Total 2 6 2 7 2" xfId="38547" xr:uid="{00000000-0005-0000-0000-0000FE8D0000}"/>
    <cellStyle name="Total 2 6 2 8" xfId="18275" xr:uid="{00000000-0005-0000-0000-0000FF8D0000}"/>
    <cellStyle name="Total 2 6 2 8 2" xfId="38548" xr:uid="{00000000-0005-0000-0000-0000008E0000}"/>
    <cellStyle name="Total 2 6 2 9" xfId="38541" xr:uid="{00000000-0005-0000-0000-0000018E0000}"/>
    <cellStyle name="Total 2 6 3" xfId="18276" xr:uid="{00000000-0005-0000-0000-0000028E0000}"/>
    <cellStyle name="Total 2 6 3 2" xfId="18277" xr:uid="{00000000-0005-0000-0000-0000038E0000}"/>
    <cellStyle name="Total 2 6 3 2 2" xfId="38550" xr:uid="{00000000-0005-0000-0000-0000048E0000}"/>
    <cellStyle name="Total 2 6 3 3" xfId="18278" xr:uid="{00000000-0005-0000-0000-0000058E0000}"/>
    <cellStyle name="Total 2 6 3 3 2" xfId="38551" xr:uid="{00000000-0005-0000-0000-0000068E0000}"/>
    <cellStyle name="Total 2 6 3 4" xfId="18279" xr:uid="{00000000-0005-0000-0000-0000078E0000}"/>
    <cellStyle name="Total 2 6 3 4 2" xfId="38552" xr:uid="{00000000-0005-0000-0000-0000088E0000}"/>
    <cellStyle name="Total 2 6 3 5" xfId="18280" xr:uid="{00000000-0005-0000-0000-0000098E0000}"/>
    <cellStyle name="Total 2 6 3 5 2" xfId="38553" xr:uid="{00000000-0005-0000-0000-00000A8E0000}"/>
    <cellStyle name="Total 2 6 3 6" xfId="18281" xr:uid="{00000000-0005-0000-0000-00000B8E0000}"/>
    <cellStyle name="Total 2 6 3 6 2" xfId="38554" xr:uid="{00000000-0005-0000-0000-00000C8E0000}"/>
    <cellStyle name="Total 2 6 3 7" xfId="18282" xr:uid="{00000000-0005-0000-0000-00000D8E0000}"/>
    <cellStyle name="Total 2 6 3 7 2" xfId="38555" xr:uid="{00000000-0005-0000-0000-00000E8E0000}"/>
    <cellStyle name="Total 2 6 3 8" xfId="38549" xr:uid="{00000000-0005-0000-0000-00000F8E0000}"/>
    <cellStyle name="Total 2 6 4" xfId="18283" xr:uid="{00000000-0005-0000-0000-0000108E0000}"/>
    <cellStyle name="Total 2 6 4 2" xfId="18284" xr:uid="{00000000-0005-0000-0000-0000118E0000}"/>
    <cellStyle name="Total 2 6 4 2 2" xfId="38557" xr:uid="{00000000-0005-0000-0000-0000128E0000}"/>
    <cellStyle name="Total 2 6 4 3" xfId="38556" xr:uid="{00000000-0005-0000-0000-0000138E0000}"/>
    <cellStyle name="Total 2 6 5" xfId="18285" xr:uid="{00000000-0005-0000-0000-0000148E0000}"/>
    <cellStyle name="Total 2 6 5 2" xfId="38558" xr:uid="{00000000-0005-0000-0000-0000158E0000}"/>
    <cellStyle name="Total 2 6 6" xfId="18286" xr:uid="{00000000-0005-0000-0000-0000168E0000}"/>
    <cellStyle name="Total 2 6 6 2" xfId="38559" xr:uid="{00000000-0005-0000-0000-0000178E0000}"/>
    <cellStyle name="Total 2 6 7" xfId="18287" xr:uid="{00000000-0005-0000-0000-0000188E0000}"/>
    <cellStyle name="Total 2 6 7 2" xfId="38560" xr:uid="{00000000-0005-0000-0000-0000198E0000}"/>
    <cellStyle name="Total 2 6 8" xfId="18288" xr:uid="{00000000-0005-0000-0000-00001A8E0000}"/>
    <cellStyle name="Total 2 6 8 2" xfId="38561" xr:uid="{00000000-0005-0000-0000-00001B8E0000}"/>
    <cellStyle name="Total 2 6 9" xfId="18289" xr:uid="{00000000-0005-0000-0000-00001C8E0000}"/>
    <cellStyle name="Total 2 6 9 2" xfId="38562" xr:uid="{00000000-0005-0000-0000-00001D8E0000}"/>
    <cellStyle name="Total 2 7" xfId="18290" xr:uid="{00000000-0005-0000-0000-00001E8E0000}"/>
    <cellStyle name="Total 2 7 10" xfId="18291" xr:uid="{00000000-0005-0000-0000-00001F8E0000}"/>
    <cellStyle name="Total 2 7 10 2" xfId="38564" xr:uid="{00000000-0005-0000-0000-0000208E0000}"/>
    <cellStyle name="Total 2 7 11" xfId="38563" xr:uid="{00000000-0005-0000-0000-0000218E0000}"/>
    <cellStyle name="Total 2 7 2" xfId="18292" xr:uid="{00000000-0005-0000-0000-0000228E0000}"/>
    <cellStyle name="Total 2 7 2 2" xfId="18293" xr:uid="{00000000-0005-0000-0000-0000238E0000}"/>
    <cellStyle name="Total 2 7 2 2 2" xfId="38566" xr:uid="{00000000-0005-0000-0000-0000248E0000}"/>
    <cellStyle name="Total 2 7 2 3" xfId="18294" xr:uid="{00000000-0005-0000-0000-0000258E0000}"/>
    <cellStyle name="Total 2 7 2 3 2" xfId="38567" xr:uid="{00000000-0005-0000-0000-0000268E0000}"/>
    <cellStyle name="Total 2 7 2 4" xfId="18295" xr:uid="{00000000-0005-0000-0000-0000278E0000}"/>
    <cellStyle name="Total 2 7 2 4 2" xfId="38568" xr:uid="{00000000-0005-0000-0000-0000288E0000}"/>
    <cellStyle name="Total 2 7 2 5" xfId="18296" xr:uid="{00000000-0005-0000-0000-0000298E0000}"/>
    <cellStyle name="Total 2 7 2 5 2" xfId="38569" xr:uid="{00000000-0005-0000-0000-00002A8E0000}"/>
    <cellStyle name="Total 2 7 2 6" xfId="18297" xr:uid="{00000000-0005-0000-0000-00002B8E0000}"/>
    <cellStyle name="Total 2 7 2 6 2" xfId="38570" xr:uid="{00000000-0005-0000-0000-00002C8E0000}"/>
    <cellStyle name="Total 2 7 2 7" xfId="18298" xr:uid="{00000000-0005-0000-0000-00002D8E0000}"/>
    <cellStyle name="Total 2 7 2 7 2" xfId="38571" xr:uid="{00000000-0005-0000-0000-00002E8E0000}"/>
    <cellStyle name="Total 2 7 2 8" xfId="18299" xr:uid="{00000000-0005-0000-0000-00002F8E0000}"/>
    <cellStyle name="Total 2 7 2 8 2" xfId="38572" xr:uid="{00000000-0005-0000-0000-0000308E0000}"/>
    <cellStyle name="Total 2 7 2 9" xfId="38565" xr:uid="{00000000-0005-0000-0000-0000318E0000}"/>
    <cellStyle name="Total 2 7 3" xfId="18300" xr:uid="{00000000-0005-0000-0000-0000328E0000}"/>
    <cellStyle name="Total 2 7 3 2" xfId="18301" xr:uid="{00000000-0005-0000-0000-0000338E0000}"/>
    <cellStyle name="Total 2 7 3 2 2" xfId="38574" xr:uid="{00000000-0005-0000-0000-0000348E0000}"/>
    <cellStyle name="Total 2 7 3 3" xfId="18302" xr:uid="{00000000-0005-0000-0000-0000358E0000}"/>
    <cellStyle name="Total 2 7 3 3 2" xfId="38575" xr:uid="{00000000-0005-0000-0000-0000368E0000}"/>
    <cellStyle name="Total 2 7 3 4" xfId="18303" xr:uid="{00000000-0005-0000-0000-0000378E0000}"/>
    <cellStyle name="Total 2 7 3 4 2" xfId="38576" xr:uid="{00000000-0005-0000-0000-0000388E0000}"/>
    <cellStyle name="Total 2 7 3 5" xfId="18304" xr:uid="{00000000-0005-0000-0000-0000398E0000}"/>
    <cellStyle name="Total 2 7 3 5 2" xfId="38577" xr:uid="{00000000-0005-0000-0000-00003A8E0000}"/>
    <cellStyle name="Total 2 7 3 6" xfId="18305" xr:uid="{00000000-0005-0000-0000-00003B8E0000}"/>
    <cellStyle name="Total 2 7 3 6 2" xfId="38578" xr:uid="{00000000-0005-0000-0000-00003C8E0000}"/>
    <cellStyle name="Total 2 7 3 7" xfId="18306" xr:uid="{00000000-0005-0000-0000-00003D8E0000}"/>
    <cellStyle name="Total 2 7 3 7 2" xfId="38579" xr:uid="{00000000-0005-0000-0000-00003E8E0000}"/>
    <cellStyle name="Total 2 7 3 8" xfId="38573" xr:uid="{00000000-0005-0000-0000-00003F8E0000}"/>
    <cellStyle name="Total 2 7 4" xfId="18307" xr:uid="{00000000-0005-0000-0000-0000408E0000}"/>
    <cellStyle name="Total 2 7 4 2" xfId="18308" xr:uid="{00000000-0005-0000-0000-0000418E0000}"/>
    <cellStyle name="Total 2 7 4 2 2" xfId="38581" xr:uid="{00000000-0005-0000-0000-0000428E0000}"/>
    <cellStyle name="Total 2 7 4 3" xfId="38580" xr:uid="{00000000-0005-0000-0000-0000438E0000}"/>
    <cellStyle name="Total 2 7 5" xfId="18309" xr:uid="{00000000-0005-0000-0000-0000448E0000}"/>
    <cellStyle name="Total 2 7 5 2" xfId="38582" xr:uid="{00000000-0005-0000-0000-0000458E0000}"/>
    <cellStyle name="Total 2 7 6" xfId="18310" xr:uid="{00000000-0005-0000-0000-0000468E0000}"/>
    <cellStyle name="Total 2 7 6 2" xfId="38583" xr:uid="{00000000-0005-0000-0000-0000478E0000}"/>
    <cellStyle name="Total 2 7 7" xfId="18311" xr:uid="{00000000-0005-0000-0000-0000488E0000}"/>
    <cellStyle name="Total 2 7 7 2" xfId="38584" xr:uid="{00000000-0005-0000-0000-0000498E0000}"/>
    <cellStyle name="Total 2 7 8" xfId="18312" xr:uid="{00000000-0005-0000-0000-00004A8E0000}"/>
    <cellStyle name="Total 2 7 8 2" xfId="38585" xr:uid="{00000000-0005-0000-0000-00004B8E0000}"/>
    <cellStyle name="Total 2 7 9" xfId="18313" xr:uid="{00000000-0005-0000-0000-00004C8E0000}"/>
    <cellStyle name="Total 2 7 9 2" xfId="38586" xr:uid="{00000000-0005-0000-0000-00004D8E0000}"/>
    <cellStyle name="Total 2 8" xfId="18314" xr:uid="{00000000-0005-0000-0000-00004E8E0000}"/>
    <cellStyle name="Total 2 8 10" xfId="18315" xr:uid="{00000000-0005-0000-0000-00004F8E0000}"/>
    <cellStyle name="Total 2 8 10 2" xfId="38588" xr:uid="{00000000-0005-0000-0000-0000508E0000}"/>
    <cellStyle name="Total 2 8 11" xfId="38587" xr:uid="{00000000-0005-0000-0000-0000518E0000}"/>
    <cellStyle name="Total 2 8 2" xfId="18316" xr:uid="{00000000-0005-0000-0000-0000528E0000}"/>
    <cellStyle name="Total 2 8 2 2" xfId="18317" xr:uid="{00000000-0005-0000-0000-0000538E0000}"/>
    <cellStyle name="Total 2 8 2 2 2" xfId="38590" xr:uid="{00000000-0005-0000-0000-0000548E0000}"/>
    <cellStyle name="Total 2 8 2 3" xfId="18318" xr:uid="{00000000-0005-0000-0000-0000558E0000}"/>
    <cellStyle name="Total 2 8 2 3 2" xfId="38591" xr:uid="{00000000-0005-0000-0000-0000568E0000}"/>
    <cellStyle name="Total 2 8 2 4" xfId="18319" xr:uid="{00000000-0005-0000-0000-0000578E0000}"/>
    <cellStyle name="Total 2 8 2 4 2" xfId="38592" xr:uid="{00000000-0005-0000-0000-0000588E0000}"/>
    <cellStyle name="Total 2 8 2 5" xfId="18320" xr:uid="{00000000-0005-0000-0000-0000598E0000}"/>
    <cellStyle name="Total 2 8 2 5 2" xfId="38593" xr:uid="{00000000-0005-0000-0000-00005A8E0000}"/>
    <cellStyle name="Total 2 8 2 6" xfId="18321" xr:uid="{00000000-0005-0000-0000-00005B8E0000}"/>
    <cellStyle name="Total 2 8 2 6 2" xfId="38594" xr:uid="{00000000-0005-0000-0000-00005C8E0000}"/>
    <cellStyle name="Total 2 8 2 7" xfId="18322" xr:uid="{00000000-0005-0000-0000-00005D8E0000}"/>
    <cellStyle name="Total 2 8 2 7 2" xfId="38595" xr:uid="{00000000-0005-0000-0000-00005E8E0000}"/>
    <cellStyle name="Total 2 8 2 8" xfId="18323" xr:uid="{00000000-0005-0000-0000-00005F8E0000}"/>
    <cellStyle name="Total 2 8 2 8 2" xfId="38596" xr:uid="{00000000-0005-0000-0000-0000608E0000}"/>
    <cellStyle name="Total 2 8 2 9" xfId="38589" xr:uid="{00000000-0005-0000-0000-0000618E0000}"/>
    <cellStyle name="Total 2 8 3" xfId="18324" xr:uid="{00000000-0005-0000-0000-0000628E0000}"/>
    <cellStyle name="Total 2 8 3 2" xfId="18325" xr:uid="{00000000-0005-0000-0000-0000638E0000}"/>
    <cellStyle name="Total 2 8 3 2 2" xfId="38598" xr:uid="{00000000-0005-0000-0000-0000648E0000}"/>
    <cellStyle name="Total 2 8 3 3" xfId="18326" xr:uid="{00000000-0005-0000-0000-0000658E0000}"/>
    <cellStyle name="Total 2 8 3 3 2" xfId="38599" xr:uid="{00000000-0005-0000-0000-0000668E0000}"/>
    <cellStyle name="Total 2 8 3 4" xfId="18327" xr:uid="{00000000-0005-0000-0000-0000678E0000}"/>
    <cellStyle name="Total 2 8 3 4 2" xfId="38600" xr:uid="{00000000-0005-0000-0000-0000688E0000}"/>
    <cellStyle name="Total 2 8 3 5" xfId="18328" xr:uid="{00000000-0005-0000-0000-0000698E0000}"/>
    <cellStyle name="Total 2 8 3 5 2" xfId="38601" xr:uid="{00000000-0005-0000-0000-00006A8E0000}"/>
    <cellStyle name="Total 2 8 3 6" xfId="18329" xr:uid="{00000000-0005-0000-0000-00006B8E0000}"/>
    <cellStyle name="Total 2 8 3 6 2" xfId="38602" xr:uid="{00000000-0005-0000-0000-00006C8E0000}"/>
    <cellStyle name="Total 2 8 3 7" xfId="18330" xr:uid="{00000000-0005-0000-0000-00006D8E0000}"/>
    <cellStyle name="Total 2 8 3 7 2" xfId="38603" xr:uid="{00000000-0005-0000-0000-00006E8E0000}"/>
    <cellStyle name="Total 2 8 3 8" xfId="38597" xr:uid="{00000000-0005-0000-0000-00006F8E0000}"/>
    <cellStyle name="Total 2 8 4" xfId="18331" xr:uid="{00000000-0005-0000-0000-0000708E0000}"/>
    <cellStyle name="Total 2 8 4 2" xfId="18332" xr:uid="{00000000-0005-0000-0000-0000718E0000}"/>
    <cellStyle name="Total 2 8 4 2 2" xfId="38605" xr:uid="{00000000-0005-0000-0000-0000728E0000}"/>
    <cellStyle name="Total 2 8 4 3" xfId="38604" xr:uid="{00000000-0005-0000-0000-0000738E0000}"/>
    <cellStyle name="Total 2 8 5" xfId="18333" xr:uid="{00000000-0005-0000-0000-0000748E0000}"/>
    <cellStyle name="Total 2 8 5 2" xfId="38606" xr:uid="{00000000-0005-0000-0000-0000758E0000}"/>
    <cellStyle name="Total 2 8 6" xfId="18334" xr:uid="{00000000-0005-0000-0000-0000768E0000}"/>
    <cellStyle name="Total 2 8 6 2" xfId="38607" xr:uid="{00000000-0005-0000-0000-0000778E0000}"/>
    <cellStyle name="Total 2 8 7" xfId="18335" xr:uid="{00000000-0005-0000-0000-0000788E0000}"/>
    <cellStyle name="Total 2 8 7 2" xfId="38608" xr:uid="{00000000-0005-0000-0000-0000798E0000}"/>
    <cellStyle name="Total 2 8 8" xfId="18336" xr:uid="{00000000-0005-0000-0000-00007A8E0000}"/>
    <cellStyle name="Total 2 8 8 2" xfId="38609" xr:uid="{00000000-0005-0000-0000-00007B8E0000}"/>
    <cellStyle name="Total 2 8 9" xfId="18337" xr:uid="{00000000-0005-0000-0000-00007C8E0000}"/>
    <cellStyle name="Total 2 8 9 2" xfId="38610" xr:uid="{00000000-0005-0000-0000-00007D8E0000}"/>
    <cellStyle name="Total 2 9" xfId="18338" xr:uid="{00000000-0005-0000-0000-00007E8E0000}"/>
    <cellStyle name="Total 2 9 10" xfId="18339" xr:uid="{00000000-0005-0000-0000-00007F8E0000}"/>
    <cellStyle name="Total 2 9 10 2" xfId="38612" xr:uid="{00000000-0005-0000-0000-0000808E0000}"/>
    <cellStyle name="Total 2 9 11" xfId="38611" xr:uid="{00000000-0005-0000-0000-0000818E0000}"/>
    <cellStyle name="Total 2 9 2" xfId="18340" xr:uid="{00000000-0005-0000-0000-0000828E0000}"/>
    <cellStyle name="Total 2 9 2 2" xfId="18341" xr:uid="{00000000-0005-0000-0000-0000838E0000}"/>
    <cellStyle name="Total 2 9 2 2 2" xfId="38614" xr:uid="{00000000-0005-0000-0000-0000848E0000}"/>
    <cellStyle name="Total 2 9 2 3" xfId="18342" xr:uid="{00000000-0005-0000-0000-0000858E0000}"/>
    <cellStyle name="Total 2 9 2 3 2" xfId="38615" xr:uid="{00000000-0005-0000-0000-0000868E0000}"/>
    <cellStyle name="Total 2 9 2 4" xfId="18343" xr:uid="{00000000-0005-0000-0000-0000878E0000}"/>
    <cellStyle name="Total 2 9 2 4 2" xfId="38616" xr:uid="{00000000-0005-0000-0000-0000888E0000}"/>
    <cellStyle name="Total 2 9 2 5" xfId="18344" xr:uid="{00000000-0005-0000-0000-0000898E0000}"/>
    <cellStyle name="Total 2 9 2 5 2" xfId="38617" xr:uid="{00000000-0005-0000-0000-00008A8E0000}"/>
    <cellStyle name="Total 2 9 2 6" xfId="18345" xr:uid="{00000000-0005-0000-0000-00008B8E0000}"/>
    <cellStyle name="Total 2 9 2 6 2" xfId="38618" xr:uid="{00000000-0005-0000-0000-00008C8E0000}"/>
    <cellStyle name="Total 2 9 2 7" xfId="18346" xr:uid="{00000000-0005-0000-0000-00008D8E0000}"/>
    <cellStyle name="Total 2 9 2 7 2" xfId="38619" xr:uid="{00000000-0005-0000-0000-00008E8E0000}"/>
    <cellStyle name="Total 2 9 2 8" xfId="18347" xr:uid="{00000000-0005-0000-0000-00008F8E0000}"/>
    <cellStyle name="Total 2 9 2 8 2" xfId="38620" xr:uid="{00000000-0005-0000-0000-0000908E0000}"/>
    <cellStyle name="Total 2 9 2 9" xfId="38613" xr:uid="{00000000-0005-0000-0000-0000918E0000}"/>
    <cellStyle name="Total 2 9 3" xfId="18348" xr:uid="{00000000-0005-0000-0000-0000928E0000}"/>
    <cellStyle name="Total 2 9 3 2" xfId="18349" xr:uid="{00000000-0005-0000-0000-0000938E0000}"/>
    <cellStyle name="Total 2 9 3 2 2" xfId="38622" xr:uid="{00000000-0005-0000-0000-0000948E0000}"/>
    <cellStyle name="Total 2 9 3 3" xfId="18350" xr:uid="{00000000-0005-0000-0000-0000958E0000}"/>
    <cellStyle name="Total 2 9 3 3 2" xfId="38623" xr:uid="{00000000-0005-0000-0000-0000968E0000}"/>
    <cellStyle name="Total 2 9 3 4" xfId="18351" xr:uid="{00000000-0005-0000-0000-0000978E0000}"/>
    <cellStyle name="Total 2 9 3 4 2" xfId="38624" xr:uid="{00000000-0005-0000-0000-0000988E0000}"/>
    <cellStyle name="Total 2 9 3 5" xfId="18352" xr:uid="{00000000-0005-0000-0000-0000998E0000}"/>
    <cellStyle name="Total 2 9 3 5 2" xfId="38625" xr:uid="{00000000-0005-0000-0000-00009A8E0000}"/>
    <cellStyle name="Total 2 9 3 6" xfId="18353" xr:uid="{00000000-0005-0000-0000-00009B8E0000}"/>
    <cellStyle name="Total 2 9 3 6 2" xfId="38626" xr:uid="{00000000-0005-0000-0000-00009C8E0000}"/>
    <cellStyle name="Total 2 9 3 7" xfId="18354" xr:uid="{00000000-0005-0000-0000-00009D8E0000}"/>
    <cellStyle name="Total 2 9 3 7 2" xfId="38627" xr:uid="{00000000-0005-0000-0000-00009E8E0000}"/>
    <cellStyle name="Total 2 9 3 8" xfId="38621" xr:uid="{00000000-0005-0000-0000-00009F8E0000}"/>
    <cellStyle name="Total 2 9 4" xfId="18355" xr:uid="{00000000-0005-0000-0000-0000A08E0000}"/>
    <cellStyle name="Total 2 9 4 2" xfId="18356" xr:uid="{00000000-0005-0000-0000-0000A18E0000}"/>
    <cellStyle name="Total 2 9 4 2 2" xfId="38629" xr:uid="{00000000-0005-0000-0000-0000A28E0000}"/>
    <cellStyle name="Total 2 9 4 3" xfId="38628" xr:uid="{00000000-0005-0000-0000-0000A38E0000}"/>
    <cellStyle name="Total 2 9 5" xfId="18357" xr:uid="{00000000-0005-0000-0000-0000A48E0000}"/>
    <cellStyle name="Total 2 9 5 2" xfId="38630" xr:uid="{00000000-0005-0000-0000-0000A58E0000}"/>
    <cellStyle name="Total 2 9 6" xfId="18358" xr:uid="{00000000-0005-0000-0000-0000A68E0000}"/>
    <cellStyle name="Total 2 9 6 2" xfId="38631" xr:uid="{00000000-0005-0000-0000-0000A78E0000}"/>
    <cellStyle name="Total 2 9 7" xfId="18359" xr:uid="{00000000-0005-0000-0000-0000A88E0000}"/>
    <cellStyle name="Total 2 9 7 2" xfId="38632" xr:uid="{00000000-0005-0000-0000-0000A98E0000}"/>
    <cellStyle name="Total 2 9 8" xfId="18360" xr:uid="{00000000-0005-0000-0000-0000AA8E0000}"/>
    <cellStyle name="Total 2 9 8 2" xfId="38633" xr:uid="{00000000-0005-0000-0000-0000AB8E0000}"/>
    <cellStyle name="Total 2 9 9" xfId="18361" xr:uid="{00000000-0005-0000-0000-0000AC8E0000}"/>
    <cellStyle name="Total 2 9 9 2" xfId="38634" xr:uid="{00000000-0005-0000-0000-0000AD8E0000}"/>
    <cellStyle name="Total 3" xfId="18362" xr:uid="{00000000-0005-0000-0000-0000AE8E0000}"/>
    <cellStyle name="Total 3 10" xfId="18363" xr:uid="{00000000-0005-0000-0000-0000AF8E0000}"/>
    <cellStyle name="Total 3 10 10" xfId="18364" xr:uid="{00000000-0005-0000-0000-0000B08E0000}"/>
    <cellStyle name="Total 3 10 10 2" xfId="38636" xr:uid="{00000000-0005-0000-0000-0000B18E0000}"/>
    <cellStyle name="Total 3 10 11" xfId="38635" xr:uid="{00000000-0005-0000-0000-0000B28E0000}"/>
    <cellStyle name="Total 3 10 2" xfId="18365" xr:uid="{00000000-0005-0000-0000-0000B38E0000}"/>
    <cellStyle name="Total 3 10 2 2" xfId="18366" xr:uid="{00000000-0005-0000-0000-0000B48E0000}"/>
    <cellStyle name="Total 3 10 2 2 2" xfId="38638" xr:uid="{00000000-0005-0000-0000-0000B58E0000}"/>
    <cellStyle name="Total 3 10 2 3" xfId="18367" xr:uid="{00000000-0005-0000-0000-0000B68E0000}"/>
    <cellStyle name="Total 3 10 2 3 2" xfId="38639" xr:uid="{00000000-0005-0000-0000-0000B78E0000}"/>
    <cellStyle name="Total 3 10 2 4" xfId="18368" xr:uid="{00000000-0005-0000-0000-0000B88E0000}"/>
    <cellStyle name="Total 3 10 2 4 2" xfId="38640" xr:uid="{00000000-0005-0000-0000-0000B98E0000}"/>
    <cellStyle name="Total 3 10 2 5" xfId="18369" xr:uid="{00000000-0005-0000-0000-0000BA8E0000}"/>
    <cellStyle name="Total 3 10 2 5 2" xfId="38641" xr:uid="{00000000-0005-0000-0000-0000BB8E0000}"/>
    <cellStyle name="Total 3 10 2 6" xfId="18370" xr:uid="{00000000-0005-0000-0000-0000BC8E0000}"/>
    <cellStyle name="Total 3 10 2 6 2" xfId="38642" xr:uid="{00000000-0005-0000-0000-0000BD8E0000}"/>
    <cellStyle name="Total 3 10 2 7" xfId="18371" xr:uid="{00000000-0005-0000-0000-0000BE8E0000}"/>
    <cellStyle name="Total 3 10 2 7 2" xfId="38643" xr:uid="{00000000-0005-0000-0000-0000BF8E0000}"/>
    <cellStyle name="Total 3 10 2 8" xfId="18372" xr:uid="{00000000-0005-0000-0000-0000C08E0000}"/>
    <cellStyle name="Total 3 10 2 8 2" xfId="38644" xr:uid="{00000000-0005-0000-0000-0000C18E0000}"/>
    <cellStyle name="Total 3 10 2 9" xfId="38637" xr:uid="{00000000-0005-0000-0000-0000C28E0000}"/>
    <cellStyle name="Total 3 10 3" xfId="18373" xr:uid="{00000000-0005-0000-0000-0000C38E0000}"/>
    <cellStyle name="Total 3 10 3 2" xfId="18374" xr:uid="{00000000-0005-0000-0000-0000C48E0000}"/>
    <cellStyle name="Total 3 10 3 2 2" xfId="38646" xr:uid="{00000000-0005-0000-0000-0000C58E0000}"/>
    <cellStyle name="Total 3 10 3 3" xfId="18375" xr:uid="{00000000-0005-0000-0000-0000C68E0000}"/>
    <cellStyle name="Total 3 10 3 3 2" xfId="38647" xr:uid="{00000000-0005-0000-0000-0000C78E0000}"/>
    <cellStyle name="Total 3 10 3 4" xfId="18376" xr:uid="{00000000-0005-0000-0000-0000C88E0000}"/>
    <cellStyle name="Total 3 10 3 4 2" xfId="38648" xr:uid="{00000000-0005-0000-0000-0000C98E0000}"/>
    <cellStyle name="Total 3 10 3 5" xfId="18377" xr:uid="{00000000-0005-0000-0000-0000CA8E0000}"/>
    <cellStyle name="Total 3 10 3 5 2" xfId="38649" xr:uid="{00000000-0005-0000-0000-0000CB8E0000}"/>
    <cellStyle name="Total 3 10 3 6" xfId="18378" xr:uid="{00000000-0005-0000-0000-0000CC8E0000}"/>
    <cellStyle name="Total 3 10 3 6 2" xfId="38650" xr:uid="{00000000-0005-0000-0000-0000CD8E0000}"/>
    <cellStyle name="Total 3 10 3 7" xfId="18379" xr:uid="{00000000-0005-0000-0000-0000CE8E0000}"/>
    <cellStyle name="Total 3 10 3 7 2" xfId="38651" xr:uid="{00000000-0005-0000-0000-0000CF8E0000}"/>
    <cellStyle name="Total 3 10 3 8" xfId="38645" xr:uid="{00000000-0005-0000-0000-0000D08E0000}"/>
    <cellStyle name="Total 3 10 4" xfId="18380" xr:uid="{00000000-0005-0000-0000-0000D18E0000}"/>
    <cellStyle name="Total 3 10 4 2" xfId="18381" xr:uid="{00000000-0005-0000-0000-0000D28E0000}"/>
    <cellStyle name="Total 3 10 4 2 2" xfId="38653" xr:uid="{00000000-0005-0000-0000-0000D38E0000}"/>
    <cellStyle name="Total 3 10 4 3" xfId="38652" xr:uid="{00000000-0005-0000-0000-0000D48E0000}"/>
    <cellStyle name="Total 3 10 5" xfId="18382" xr:uid="{00000000-0005-0000-0000-0000D58E0000}"/>
    <cellStyle name="Total 3 10 5 2" xfId="38654" xr:uid="{00000000-0005-0000-0000-0000D68E0000}"/>
    <cellStyle name="Total 3 10 6" xfId="18383" xr:uid="{00000000-0005-0000-0000-0000D78E0000}"/>
    <cellStyle name="Total 3 10 6 2" xfId="38655" xr:uid="{00000000-0005-0000-0000-0000D88E0000}"/>
    <cellStyle name="Total 3 10 7" xfId="18384" xr:uid="{00000000-0005-0000-0000-0000D98E0000}"/>
    <cellStyle name="Total 3 10 7 2" xfId="38656" xr:uid="{00000000-0005-0000-0000-0000DA8E0000}"/>
    <cellStyle name="Total 3 10 8" xfId="18385" xr:uid="{00000000-0005-0000-0000-0000DB8E0000}"/>
    <cellStyle name="Total 3 10 8 2" xfId="38657" xr:uid="{00000000-0005-0000-0000-0000DC8E0000}"/>
    <cellStyle name="Total 3 10 9" xfId="18386" xr:uid="{00000000-0005-0000-0000-0000DD8E0000}"/>
    <cellStyle name="Total 3 10 9 2" xfId="38658" xr:uid="{00000000-0005-0000-0000-0000DE8E0000}"/>
    <cellStyle name="Total 3 11" xfId="18387" xr:uid="{00000000-0005-0000-0000-0000DF8E0000}"/>
    <cellStyle name="Total 3 11 10" xfId="18388" xr:uid="{00000000-0005-0000-0000-0000E08E0000}"/>
    <cellStyle name="Total 3 11 10 2" xfId="38660" xr:uid="{00000000-0005-0000-0000-0000E18E0000}"/>
    <cellStyle name="Total 3 11 11" xfId="38659" xr:uid="{00000000-0005-0000-0000-0000E28E0000}"/>
    <cellStyle name="Total 3 11 2" xfId="18389" xr:uid="{00000000-0005-0000-0000-0000E38E0000}"/>
    <cellStyle name="Total 3 11 2 2" xfId="18390" xr:uid="{00000000-0005-0000-0000-0000E48E0000}"/>
    <cellStyle name="Total 3 11 2 2 2" xfId="38662" xr:uid="{00000000-0005-0000-0000-0000E58E0000}"/>
    <cellStyle name="Total 3 11 2 3" xfId="18391" xr:uid="{00000000-0005-0000-0000-0000E68E0000}"/>
    <cellStyle name="Total 3 11 2 3 2" xfId="38663" xr:uid="{00000000-0005-0000-0000-0000E78E0000}"/>
    <cellStyle name="Total 3 11 2 4" xfId="18392" xr:uid="{00000000-0005-0000-0000-0000E88E0000}"/>
    <cellStyle name="Total 3 11 2 4 2" xfId="38664" xr:uid="{00000000-0005-0000-0000-0000E98E0000}"/>
    <cellStyle name="Total 3 11 2 5" xfId="18393" xr:uid="{00000000-0005-0000-0000-0000EA8E0000}"/>
    <cellStyle name="Total 3 11 2 5 2" xfId="38665" xr:uid="{00000000-0005-0000-0000-0000EB8E0000}"/>
    <cellStyle name="Total 3 11 2 6" xfId="18394" xr:uid="{00000000-0005-0000-0000-0000EC8E0000}"/>
    <cellStyle name="Total 3 11 2 6 2" xfId="38666" xr:uid="{00000000-0005-0000-0000-0000ED8E0000}"/>
    <cellStyle name="Total 3 11 2 7" xfId="18395" xr:uid="{00000000-0005-0000-0000-0000EE8E0000}"/>
    <cellStyle name="Total 3 11 2 7 2" xfId="38667" xr:uid="{00000000-0005-0000-0000-0000EF8E0000}"/>
    <cellStyle name="Total 3 11 2 8" xfId="18396" xr:uid="{00000000-0005-0000-0000-0000F08E0000}"/>
    <cellStyle name="Total 3 11 2 8 2" xfId="38668" xr:uid="{00000000-0005-0000-0000-0000F18E0000}"/>
    <cellStyle name="Total 3 11 2 9" xfId="38661" xr:uid="{00000000-0005-0000-0000-0000F28E0000}"/>
    <cellStyle name="Total 3 11 3" xfId="18397" xr:uid="{00000000-0005-0000-0000-0000F38E0000}"/>
    <cellStyle name="Total 3 11 3 2" xfId="18398" xr:uid="{00000000-0005-0000-0000-0000F48E0000}"/>
    <cellStyle name="Total 3 11 3 2 2" xfId="38670" xr:uid="{00000000-0005-0000-0000-0000F58E0000}"/>
    <cellStyle name="Total 3 11 3 3" xfId="18399" xr:uid="{00000000-0005-0000-0000-0000F68E0000}"/>
    <cellStyle name="Total 3 11 3 3 2" xfId="38671" xr:uid="{00000000-0005-0000-0000-0000F78E0000}"/>
    <cellStyle name="Total 3 11 3 4" xfId="18400" xr:uid="{00000000-0005-0000-0000-0000F88E0000}"/>
    <cellStyle name="Total 3 11 3 4 2" xfId="38672" xr:uid="{00000000-0005-0000-0000-0000F98E0000}"/>
    <cellStyle name="Total 3 11 3 5" xfId="18401" xr:uid="{00000000-0005-0000-0000-0000FA8E0000}"/>
    <cellStyle name="Total 3 11 3 5 2" xfId="38673" xr:uid="{00000000-0005-0000-0000-0000FB8E0000}"/>
    <cellStyle name="Total 3 11 3 6" xfId="18402" xr:uid="{00000000-0005-0000-0000-0000FC8E0000}"/>
    <cellStyle name="Total 3 11 3 6 2" xfId="38674" xr:uid="{00000000-0005-0000-0000-0000FD8E0000}"/>
    <cellStyle name="Total 3 11 3 7" xfId="18403" xr:uid="{00000000-0005-0000-0000-0000FE8E0000}"/>
    <cellStyle name="Total 3 11 3 7 2" xfId="38675" xr:uid="{00000000-0005-0000-0000-0000FF8E0000}"/>
    <cellStyle name="Total 3 11 3 8" xfId="38669" xr:uid="{00000000-0005-0000-0000-0000008F0000}"/>
    <cellStyle name="Total 3 11 4" xfId="18404" xr:uid="{00000000-0005-0000-0000-0000018F0000}"/>
    <cellStyle name="Total 3 11 4 2" xfId="18405" xr:uid="{00000000-0005-0000-0000-0000028F0000}"/>
    <cellStyle name="Total 3 11 4 2 2" xfId="38677" xr:uid="{00000000-0005-0000-0000-0000038F0000}"/>
    <cellStyle name="Total 3 11 4 3" xfId="38676" xr:uid="{00000000-0005-0000-0000-0000048F0000}"/>
    <cellStyle name="Total 3 11 5" xfId="18406" xr:uid="{00000000-0005-0000-0000-0000058F0000}"/>
    <cellStyle name="Total 3 11 5 2" xfId="38678" xr:uid="{00000000-0005-0000-0000-0000068F0000}"/>
    <cellStyle name="Total 3 11 6" xfId="18407" xr:uid="{00000000-0005-0000-0000-0000078F0000}"/>
    <cellStyle name="Total 3 11 6 2" xfId="38679" xr:uid="{00000000-0005-0000-0000-0000088F0000}"/>
    <cellStyle name="Total 3 11 7" xfId="18408" xr:uid="{00000000-0005-0000-0000-0000098F0000}"/>
    <cellStyle name="Total 3 11 7 2" xfId="38680" xr:uid="{00000000-0005-0000-0000-00000A8F0000}"/>
    <cellStyle name="Total 3 11 8" xfId="18409" xr:uid="{00000000-0005-0000-0000-00000B8F0000}"/>
    <cellStyle name="Total 3 11 8 2" xfId="38681" xr:uid="{00000000-0005-0000-0000-00000C8F0000}"/>
    <cellStyle name="Total 3 11 9" xfId="18410" xr:uid="{00000000-0005-0000-0000-00000D8F0000}"/>
    <cellStyle name="Total 3 11 9 2" xfId="38682" xr:uid="{00000000-0005-0000-0000-00000E8F0000}"/>
    <cellStyle name="Total 3 12" xfId="18411" xr:uid="{00000000-0005-0000-0000-00000F8F0000}"/>
    <cellStyle name="Total 3 12 10" xfId="18412" xr:uid="{00000000-0005-0000-0000-0000108F0000}"/>
    <cellStyle name="Total 3 12 10 2" xfId="38684" xr:uid="{00000000-0005-0000-0000-0000118F0000}"/>
    <cellStyle name="Total 3 12 11" xfId="38683" xr:uid="{00000000-0005-0000-0000-0000128F0000}"/>
    <cellStyle name="Total 3 12 2" xfId="18413" xr:uid="{00000000-0005-0000-0000-0000138F0000}"/>
    <cellStyle name="Total 3 12 2 2" xfId="18414" xr:uid="{00000000-0005-0000-0000-0000148F0000}"/>
    <cellStyle name="Total 3 12 2 2 2" xfId="38686" xr:uid="{00000000-0005-0000-0000-0000158F0000}"/>
    <cellStyle name="Total 3 12 2 3" xfId="18415" xr:uid="{00000000-0005-0000-0000-0000168F0000}"/>
    <cellStyle name="Total 3 12 2 3 2" xfId="38687" xr:uid="{00000000-0005-0000-0000-0000178F0000}"/>
    <cellStyle name="Total 3 12 2 4" xfId="18416" xr:uid="{00000000-0005-0000-0000-0000188F0000}"/>
    <cellStyle name="Total 3 12 2 4 2" xfId="38688" xr:uid="{00000000-0005-0000-0000-0000198F0000}"/>
    <cellStyle name="Total 3 12 2 5" xfId="18417" xr:uid="{00000000-0005-0000-0000-00001A8F0000}"/>
    <cellStyle name="Total 3 12 2 5 2" xfId="38689" xr:uid="{00000000-0005-0000-0000-00001B8F0000}"/>
    <cellStyle name="Total 3 12 2 6" xfId="18418" xr:uid="{00000000-0005-0000-0000-00001C8F0000}"/>
    <cellStyle name="Total 3 12 2 6 2" xfId="38690" xr:uid="{00000000-0005-0000-0000-00001D8F0000}"/>
    <cellStyle name="Total 3 12 2 7" xfId="18419" xr:uid="{00000000-0005-0000-0000-00001E8F0000}"/>
    <cellStyle name="Total 3 12 2 7 2" xfId="38691" xr:uid="{00000000-0005-0000-0000-00001F8F0000}"/>
    <cellStyle name="Total 3 12 2 8" xfId="18420" xr:uid="{00000000-0005-0000-0000-0000208F0000}"/>
    <cellStyle name="Total 3 12 2 8 2" xfId="38692" xr:uid="{00000000-0005-0000-0000-0000218F0000}"/>
    <cellStyle name="Total 3 12 2 9" xfId="38685" xr:uid="{00000000-0005-0000-0000-0000228F0000}"/>
    <cellStyle name="Total 3 12 3" xfId="18421" xr:uid="{00000000-0005-0000-0000-0000238F0000}"/>
    <cellStyle name="Total 3 12 3 2" xfId="18422" xr:uid="{00000000-0005-0000-0000-0000248F0000}"/>
    <cellStyle name="Total 3 12 3 2 2" xfId="38694" xr:uid="{00000000-0005-0000-0000-0000258F0000}"/>
    <cellStyle name="Total 3 12 3 3" xfId="18423" xr:uid="{00000000-0005-0000-0000-0000268F0000}"/>
    <cellStyle name="Total 3 12 3 3 2" xfId="38695" xr:uid="{00000000-0005-0000-0000-0000278F0000}"/>
    <cellStyle name="Total 3 12 3 4" xfId="18424" xr:uid="{00000000-0005-0000-0000-0000288F0000}"/>
    <cellStyle name="Total 3 12 3 4 2" xfId="38696" xr:uid="{00000000-0005-0000-0000-0000298F0000}"/>
    <cellStyle name="Total 3 12 3 5" xfId="18425" xr:uid="{00000000-0005-0000-0000-00002A8F0000}"/>
    <cellStyle name="Total 3 12 3 5 2" xfId="38697" xr:uid="{00000000-0005-0000-0000-00002B8F0000}"/>
    <cellStyle name="Total 3 12 3 6" xfId="18426" xr:uid="{00000000-0005-0000-0000-00002C8F0000}"/>
    <cellStyle name="Total 3 12 3 6 2" xfId="38698" xr:uid="{00000000-0005-0000-0000-00002D8F0000}"/>
    <cellStyle name="Total 3 12 3 7" xfId="18427" xr:uid="{00000000-0005-0000-0000-00002E8F0000}"/>
    <cellStyle name="Total 3 12 3 7 2" xfId="38699" xr:uid="{00000000-0005-0000-0000-00002F8F0000}"/>
    <cellStyle name="Total 3 12 3 8" xfId="38693" xr:uid="{00000000-0005-0000-0000-0000308F0000}"/>
    <cellStyle name="Total 3 12 4" xfId="18428" xr:uid="{00000000-0005-0000-0000-0000318F0000}"/>
    <cellStyle name="Total 3 12 4 2" xfId="18429" xr:uid="{00000000-0005-0000-0000-0000328F0000}"/>
    <cellStyle name="Total 3 12 4 2 2" xfId="38701" xr:uid="{00000000-0005-0000-0000-0000338F0000}"/>
    <cellStyle name="Total 3 12 4 3" xfId="38700" xr:uid="{00000000-0005-0000-0000-0000348F0000}"/>
    <cellStyle name="Total 3 12 5" xfId="18430" xr:uid="{00000000-0005-0000-0000-0000358F0000}"/>
    <cellStyle name="Total 3 12 5 2" xfId="38702" xr:uid="{00000000-0005-0000-0000-0000368F0000}"/>
    <cellStyle name="Total 3 12 6" xfId="18431" xr:uid="{00000000-0005-0000-0000-0000378F0000}"/>
    <cellStyle name="Total 3 12 6 2" xfId="38703" xr:uid="{00000000-0005-0000-0000-0000388F0000}"/>
    <cellStyle name="Total 3 12 7" xfId="18432" xr:uid="{00000000-0005-0000-0000-0000398F0000}"/>
    <cellStyle name="Total 3 12 7 2" xfId="38704" xr:uid="{00000000-0005-0000-0000-00003A8F0000}"/>
    <cellStyle name="Total 3 12 8" xfId="18433" xr:uid="{00000000-0005-0000-0000-00003B8F0000}"/>
    <cellStyle name="Total 3 12 8 2" xfId="38705" xr:uid="{00000000-0005-0000-0000-00003C8F0000}"/>
    <cellStyle name="Total 3 12 9" xfId="18434" xr:uid="{00000000-0005-0000-0000-00003D8F0000}"/>
    <cellStyle name="Total 3 12 9 2" xfId="38706" xr:uid="{00000000-0005-0000-0000-00003E8F0000}"/>
    <cellStyle name="Total 3 13" xfId="18435" xr:uid="{00000000-0005-0000-0000-00003F8F0000}"/>
    <cellStyle name="Total 3 13 10" xfId="18436" xr:uid="{00000000-0005-0000-0000-0000408F0000}"/>
    <cellStyle name="Total 3 13 10 2" xfId="38708" xr:uid="{00000000-0005-0000-0000-0000418F0000}"/>
    <cellStyle name="Total 3 13 11" xfId="38707" xr:uid="{00000000-0005-0000-0000-0000428F0000}"/>
    <cellStyle name="Total 3 13 2" xfId="18437" xr:uid="{00000000-0005-0000-0000-0000438F0000}"/>
    <cellStyle name="Total 3 13 2 2" xfId="18438" xr:uid="{00000000-0005-0000-0000-0000448F0000}"/>
    <cellStyle name="Total 3 13 2 2 2" xfId="38710" xr:uid="{00000000-0005-0000-0000-0000458F0000}"/>
    <cellStyle name="Total 3 13 2 3" xfId="18439" xr:uid="{00000000-0005-0000-0000-0000468F0000}"/>
    <cellStyle name="Total 3 13 2 3 2" xfId="38711" xr:uid="{00000000-0005-0000-0000-0000478F0000}"/>
    <cellStyle name="Total 3 13 2 4" xfId="18440" xr:uid="{00000000-0005-0000-0000-0000488F0000}"/>
    <cellStyle name="Total 3 13 2 4 2" xfId="38712" xr:uid="{00000000-0005-0000-0000-0000498F0000}"/>
    <cellStyle name="Total 3 13 2 5" xfId="18441" xr:uid="{00000000-0005-0000-0000-00004A8F0000}"/>
    <cellStyle name="Total 3 13 2 5 2" xfId="38713" xr:uid="{00000000-0005-0000-0000-00004B8F0000}"/>
    <cellStyle name="Total 3 13 2 6" xfId="18442" xr:uid="{00000000-0005-0000-0000-00004C8F0000}"/>
    <cellStyle name="Total 3 13 2 6 2" xfId="38714" xr:uid="{00000000-0005-0000-0000-00004D8F0000}"/>
    <cellStyle name="Total 3 13 2 7" xfId="18443" xr:uid="{00000000-0005-0000-0000-00004E8F0000}"/>
    <cellStyle name="Total 3 13 2 7 2" xfId="38715" xr:uid="{00000000-0005-0000-0000-00004F8F0000}"/>
    <cellStyle name="Total 3 13 2 8" xfId="18444" xr:uid="{00000000-0005-0000-0000-0000508F0000}"/>
    <cellStyle name="Total 3 13 2 8 2" xfId="38716" xr:uid="{00000000-0005-0000-0000-0000518F0000}"/>
    <cellStyle name="Total 3 13 2 9" xfId="38709" xr:uid="{00000000-0005-0000-0000-0000528F0000}"/>
    <cellStyle name="Total 3 13 3" xfId="18445" xr:uid="{00000000-0005-0000-0000-0000538F0000}"/>
    <cellStyle name="Total 3 13 3 2" xfId="18446" xr:uid="{00000000-0005-0000-0000-0000548F0000}"/>
    <cellStyle name="Total 3 13 3 2 2" xfId="38718" xr:uid="{00000000-0005-0000-0000-0000558F0000}"/>
    <cellStyle name="Total 3 13 3 3" xfId="18447" xr:uid="{00000000-0005-0000-0000-0000568F0000}"/>
    <cellStyle name="Total 3 13 3 3 2" xfId="38719" xr:uid="{00000000-0005-0000-0000-0000578F0000}"/>
    <cellStyle name="Total 3 13 3 4" xfId="18448" xr:uid="{00000000-0005-0000-0000-0000588F0000}"/>
    <cellStyle name="Total 3 13 3 4 2" xfId="38720" xr:uid="{00000000-0005-0000-0000-0000598F0000}"/>
    <cellStyle name="Total 3 13 3 5" xfId="18449" xr:uid="{00000000-0005-0000-0000-00005A8F0000}"/>
    <cellStyle name="Total 3 13 3 5 2" xfId="38721" xr:uid="{00000000-0005-0000-0000-00005B8F0000}"/>
    <cellStyle name="Total 3 13 3 6" xfId="18450" xr:uid="{00000000-0005-0000-0000-00005C8F0000}"/>
    <cellStyle name="Total 3 13 3 6 2" xfId="38722" xr:uid="{00000000-0005-0000-0000-00005D8F0000}"/>
    <cellStyle name="Total 3 13 3 7" xfId="18451" xr:uid="{00000000-0005-0000-0000-00005E8F0000}"/>
    <cellStyle name="Total 3 13 3 7 2" xfId="38723" xr:uid="{00000000-0005-0000-0000-00005F8F0000}"/>
    <cellStyle name="Total 3 13 3 8" xfId="38717" xr:uid="{00000000-0005-0000-0000-0000608F0000}"/>
    <cellStyle name="Total 3 13 4" xfId="18452" xr:uid="{00000000-0005-0000-0000-0000618F0000}"/>
    <cellStyle name="Total 3 13 4 2" xfId="18453" xr:uid="{00000000-0005-0000-0000-0000628F0000}"/>
    <cellStyle name="Total 3 13 4 2 2" xfId="38725" xr:uid="{00000000-0005-0000-0000-0000638F0000}"/>
    <cellStyle name="Total 3 13 4 3" xfId="38724" xr:uid="{00000000-0005-0000-0000-0000648F0000}"/>
    <cellStyle name="Total 3 13 5" xfId="18454" xr:uid="{00000000-0005-0000-0000-0000658F0000}"/>
    <cellStyle name="Total 3 13 5 2" xfId="38726" xr:uid="{00000000-0005-0000-0000-0000668F0000}"/>
    <cellStyle name="Total 3 13 6" xfId="18455" xr:uid="{00000000-0005-0000-0000-0000678F0000}"/>
    <cellStyle name="Total 3 13 6 2" xfId="38727" xr:uid="{00000000-0005-0000-0000-0000688F0000}"/>
    <cellStyle name="Total 3 13 7" xfId="18456" xr:uid="{00000000-0005-0000-0000-0000698F0000}"/>
    <cellStyle name="Total 3 13 7 2" xfId="38728" xr:uid="{00000000-0005-0000-0000-00006A8F0000}"/>
    <cellStyle name="Total 3 13 8" xfId="18457" xr:uid="{00000000-0005-0000-0000-00006B8F0000}"/>
    <cellStyle name="Total 3 13 8 2" xfId="38729" xr:uid="{00000000-0005-0000-0000-00006C8F0000}"/>
    <cellStyle name="Total 3 13 9" xfId="18458" xr:uid="{00000000-0005-0000-0000-00006D8F0000}"/>
    <cellStyle name="Total 3 13 9 2" xfId="38730" xr:uid="{00000000-0005-0000-0000-00006E8F0000}"/>
    <cellStyle name="Total 3 14" xfId="18459" xr:uid="{00000000-0005-0000-0000-00006F8F0000}"/>
    <cellStyle name="Total 3 14 10" xfId="18460" xr:uid="{00000000-0005-0000-0000-0000708F0000}"/>
    <cellStyle name="Total 3 14 10 2" xfId="38732" xr:uid="{00000000-0005-0000-0000-0000718F0000}"/>
    <cellStyle name="Total 3 14 11" xfId="38731" xr:uid="{00000000-0005-0000-0000-0000728F0000}"/>
    <cellStyle name="Total 3 14 2" xfId="18461" xr:uid="{00000000-0005-0000-0000-0000738F0000}"/>
    <cellStyle name="Total 3 14 2 2" xfId="18462" xr:uid="{00000000-0005-0000-0000-0000748F0000}"/>
    <cellStyle name="Total 3 14 2 2 2" xfId="38734" xr:uid="{00000000-0005-0000-0000-0000758F0000}"/>
    <cellStyle name="Total 3 14 2 3" xfId="18463" xr:uid="{00000000-0005-0000-0000-0000768F0000}"/>
    <cellStyle name="Total 3 14 2 3 2" xfId="38735" xr:uid="{00000000-0005-0000-0000-0000778F0000}"/>
    <cellStyle name="Total 3 14 2 4" xfId="18464" xr:uid="{00000000-0005-0000-0000-0000788F0000}"/>
    <cellStyle name="Total 3 14 2 4 2" xfId="38736" xr:uid="{00000000-0005-0000-0000-0000798F0000}"/>
    <cellStyle name="Total 3 14 2 5" xfId="18465" xr:uid="{00000000-0005-0000-0000-00007A8F0000}"/>
    <cellStyle name="Total 3 14 2 5 2" xfId="38737" xr:uid="{00000000-0005-0000-0000-00007B8F0000}"/>
    <cellStyle name="Total 3 14 2 6" xfId="18466" xr:uid="{00000000-0005-0000-0000-00007C8F0000}"/>
    <cellStyle name="Total 3 14 2 6 2" xfId="38738" xr:uid="{00000000-0005-0000-0000-00007D8F0000}"/>
    <cellStyle name="Total 3 14 2 7" xfId="18467" xr:uid="{00000000-0005-0000-0000-00007E8F0000}"/>
    <cellStyle name="Total 3 14 2 7 2" xfId="38739" xr:uid="{00000000-0005-0000-0000-00007F8F0000}"/>
    <cellStyle name="Total 3 14 2 8" xfId="18468" xr:uid="{00000000-0005-0000-0000-0000808F0000}"/>
    <cellStyle name="Total 3 14 2 8 2" xfId="38740" xr:uid="{00000000-0005-0000-0000-0000818F0000}"/>
    <cellStyle name="Total 3 14 2 9" xfId="38733" xr:uid="{00000000-0005-0000-0000-0000828F0000}"/>
    <cellStyle name="Total 3 14 3" xfId="18469" xr:uid="{00000000-0005-0000-0000-0000838F0000}"/>
    <cellStyle name="Total 3 14 3 2" xfId="18470" xr:uid="{00000000-0005-0000-0000-0000848F0000}"/>
    <cellStyle name="Total 3 14 3 2 2" xfId="38742" xr:uid="{00000000-0005-0000-0000-0000858F0000}"/>
    <cellStyle name="Total 3 14 3 3" xfId="18471" xr:uid="{00000000-0005-0000-0000-0000868F0000}"/>
    <cellStyle name="Total 3 14 3 3 2" xfId="38743" xr:uid="{00000000-0005-0000-0000-0000878F0000}"/>
    <cellStyle name="Total 3 14 3 4" xfId="18472" xr:uid="{00000000-0005-0000-0000-0000888F0000}"/>
    <cellStyle name="Total 3 14 3 4 2" xfId="38744" xr:uid="{00000000-0005-0000-0000-0000898F0000}"/>
    <cellStyle name="Total 3 14 3 5" xfId="18473" xr:uid="{00000000-0005-0000-0000-00008A8F0000}"/>
    <cellStyle name="Total 3 14 3 5 2" xfId="38745" xr:uid="{00000000-0005-0000-0000-00008B8F0000}"/>
    <cellStyle name="Total 3 14 3 6" xfId="18474" xr:uid="{00000000-0005-0000-0000-00008C8F0000}"/>
    <cellStyle name="Total 3 14 3 6 2" xfId="38746" xr:uid="{00000000-0005-0000-0000-00008D8F0000}"/>
    <cellStyle name="Total 3 14 3 7" xfId="18475" xr:uid="{00000000-0005-0000-0000-00008E8F0000}"/>
    <cellStyle name="Total 3 14 3 7 2" xfId="38747" xr:uid="{00000000-0005-0000-0000-00008F8F0000}"/>
    <cellStyle name="Total 3 14 3 8" xfId="38741" xr:uid="{00000000-0005-0000-0000-0000908F0000}"/>
    <cellStyle name="Total 3 14 4" xfId="18476" xr:uid="{00000000-0005-0000-0000-0000918F0000}"/>
    <cellStyle name="Total 3 14 4 2" xfId="18477" xr:uid="{00000000-0005-0000-0000-0000928F0000}"/>
    <cellStyle name="Total 3 14 4 2 2" xfId="38749" xr:uid="{00000000-0005-0000-0000-0000938F0000}"/>
    <cellStyle name="Total 3 14 4 3" xfId="38748" xr:uid="{00000000-0005-0000-0000-0000948F0000}"/>
    <cellStyle name="Total 3 14 5" xfId="18478" xr:uid="{00000000-0005-0000-0000-0000958F0000}"/>
    <cellStyle name="Total 3 14 5 2" xfId="38750" xr:uid="{00000000-0005-0000-0000-0000968F0000}"/>
    <cellStyle name="Total 3 14 6" xfId="18479" xr:uid="{00000000-0005-0000-0000-0000978F0000}"/>
    <cellStyle name="Total 3 14 6 2" xfId="38751" xr:uid="{00000000-0005-0000-0000-0000988F0000}"/>
    <cellStyle name="Total 3 14 7" xfId="18480" xr:uid="{00000000-0005-0000-0000-0000998F0000}"/>
    <cellStyle name="Total 3 14 7 2" xfId="38752" xr:uid="{00000000-0005-0000-0000-00009A8F0000}"/>
    <cellStyle name="Total 3 14 8" xfId="18481" xr:uid="{00000000-0005-0000-0000-00009B8F0000}"/>
    <cellStyle name="Total 3 14 8 2" xfId="38753" xr:uid="{00000000-0005-0000-0000-00009C8F0000}"/>
    <cellStyle name="Total 3 14 9" xfId="18482" xr:uid="{00000000-0005-0000-0000-00009D8F0000}"/>
    <cellStyle name="Total 3 14 9 2" xfId="38754" xr:uid="{00000000-0005-0000-0000-00009E8F0000}"/>
    <cellStyle name="Total 3 15" xfId="18483" xr:uid="{00000000-0005-0000-0000-00009F8F0000}"/>
    <cellStyle name="Total 3 15 10" xfId="18484" xr:uid="{00000000-0005-0000-0000-0000A08F0000}"/>
    <cellStyle name="Total 3 15 10 2" xfId="38756" xr:uid="{00000000-0005-0000-0000-0000A18F0000}"/>
    <cellStyle name="Total 3 15 11" xfId="38755" xr:uid="{00000000-0005-0000-0000-0000A28F0000}"/>
    <cellStyle name="Total 3 15 2" xfId="18485" xr:uid="{00000000-0005-0000-0000-0000A38F0000}"/>
    <cellStyle name="Total 3 15 2 2" xfId="18486" xr:uid="{00000000-0005-0000-0000-0000A48F0000}"/>
    <cellStyle name="Total 3 15 2 2 2" xfId="38758" xr:uid="{00000000-0005-0000-0000-0000A58F0000}"/>
    <cellStyle name="Total 3 15 2 3" xfId="18487" xr:uid="{00000000-0005-0000-0000-0000A68F0000}"/>
    <cellStyle name="Total 3 15 2 3 2" xfId="38759" xr:uid="{00000000-0005-0000-0000-0000A78F0000}"/>
    <cellStyle name="Total 3 15 2 4" xfId="18488" xr:uid="{00000000-0005-0000-0000-0000A88F0000}"/>
    <cellStyle name="Total 3 15 2 4 2" xfId="38760" xr:uid="{00000000-0005-0000-0000-0000A98F0000}"/>
    <cellStyle name="Total 3 15 2 5" xfId="18489" xr:uid="{00000000-0005-0000-0000-0000AA8F0000}"/>
    <cellStyle name="Total 3 15 2 5 2" xfId="38761" xr:uid="{00000000-0005-0000-0000-0000AB8F0000}"/>
    <cellStyle name="Total 3 15 2 6" xfId="18490" xr:uid="{00000000-0005-0000-0000-0000AC8F0000}"/>
    <cellStyle name="Total 3 15 2 6 2" xfId="38762" xr:uid="{00000000-0005-0000-0000-0000AD8F0000}"/>
    <cellStyle name="Total 3 15 2 7" xfId="18491" xr:uid="{00000000-0005-0000-0000-0000AE8F0000}"/>
    <cellStyle name="Total 3 15 2 7 2" xfId="38763" xr:uid="{00000000-0005-0000-0000-0000AF8F0000}"/>
    <cellStyle name="Total 3 15 2 8" xfId="18492" xr:uid="{00000000-0005-0000-0000-0000B08F0000}"/>
    <cellStyle name="Total 3 15 2 8 2" xfId="38764" xr:uid="{00000000-0005-0000-0000-0000B18F0000}"/>
    <cellStyle name="Total 3 15 2 9" xfId="38757" xr:uid="{00000000-0005-0000-0000-0000B28F0000}"/>
    <cellStyle name="Total 3 15 3" xfId="18493" xr:uid="{00000000-0005-0000-0000-0000B38F0000}"/>
    <cellStyle name="Total 3 15 3 2" xfId="18494" xr:uid="{00000000-0005-0000-0000-0000B48F0000}"/>
    <cellStyle name="Total 3 15 3 2 2" xfId="38766" xr:uid="{00000000-0005-0000-0000-0000B58F0000}"/>
    <cellStyle name="Total 3 15 3 3" xfId="18495" xr:uid="{00000000-0005-0000-0000-0000B68F0000}"/>
    <cellStyle name="Total 3 15 3 3 2" xfId="38767" xr:uid="{00000000-0005-0000-0000-0000B78F0000}"/>
    <cellStyle name="Total 3 15 3 4" xfId="18496" xr:uid="{00000000-0005-0000-0000-0000B88F0000}"/>
    <cellStyle name="Total 3 15 3 4 2" xfId="38768" xr:uid="{00000000-0005-0000-0000-0000B98F0000}"/>
    <cellStyle name="Total 3 15 3 5" xfId="18497" xr:uid="{00000000-0005-0000-0000-0000BA8F0000}"/>
    <cellStyle name="Total 3 15 3 5 2" xfId="38769" xr:uid="{00000000-0005-0000-0000-0000BB8F0000}"/>
    <cellStyle name="Total 3 15 3 6" xfId="18498" xr:uid="{00000000-0005-0000-0000-0000BC8F0000}"/>
    <cellStyle name="Total 3 15 3 6 2" xfId="38770" xr:uid="{00000000-0005-0000-0000-0000BD8F0000}"/>
    <cellStyle name="Total 3 15 3 7" xfId="18499" xr:uid="{00000000-0005-0000-0000-0000BE8F0000}"/>
    <cellStyle name="Total 3 15 3 7 2" xfId="38771" xr:uid="{00000000-0005-0000-0000-0000BF8F0000}"/>
    <cellStyle name="Total 3 15 3 8" xfId="38765" xr:uid="{00000000-0005-0000-0000-0000C08F0000}"/>
    <cellStyle name="Total 3 15 4" xfId="18500" xr:uid="{00000000-0005-0000-0000-0000C18F0000}"/>
    <cellStyle name="Total 3 15 4 2" xfId="18501" xr:uid="{00000000-0005-0000-0000-0000C28F0000}"/>
    <cellStyle name="Total 3 15 4 2 2" xfId="38773" xr:uid="{00000000-0005-0000-0000-0000C38F0000}"/>
    <cellStyle name="Total 3 15 4 3" xfId="38772" xr:uid="{00000000-0005-0000-0000-0000C48F0000}"/>
    <cellStyle name="Total 3 15 5" xfId="18502" xr:uid="{00000000-0005-0000-0000-0000C58F0000}"/>
    <cellStyle name="Total 3 15 5 2" xfId="38774" xr:uid="{00000000-0005-0000-0000-0000C68F0000}"/>
    <cellStyle name="Total 3 15 6" xfId="18503" xr:uid="{00000000-0005-0000-0000-0000C78F0000}"/>
    <cellStyle name="Total 3 15 6 2" xfId="38775" xr:uid="{00000000-0005-0000-0000-0000C88F0000}"/>
    <cellStyle name="Total 3 15 7" xfId="18504" xr:uid="{00000000-0005-0000-0000-0000C98F0000}"/>
    <cellStyle name="Total 3 15 7 2" xfId="38776" xr:uid="{00000000-0005-0000-0000-0000CA8F0000}"/>
    <cellStyle name="Total 3 15 8" xfId="18505" xr:uid="{00000000-0005-0000-0000-0000CB8F0000}"/>
    <cellStyle name="Total 3 15 8 2" xfId="38777" xr:uid="{00000000-0005-0000-0000-0000CC8F0000}"/>
    <cellStyle name="Total 3 15 9" xfId="18506" xr:uid="{00000000-0005-0000-0000-0000CD8F0000}"/>
    <cellStyle name="Total 3 15 9 2" xfId="38778" xr:uid="{00000000-0005-0000-0000-0000CE8F0000}"/>
    <cellStyle name="Total 3 16" xfId="18507" xr:uid="{00000000-0005-0000-0000-0000CF8F0000}"/>
    <cellStyle name="Total 3 16 10" xfId="18508" xr:uid="{00000000-0005-0000-0000-0000D08F0000}"/>
    <cellStyle name="Total 3 16 10 2" xfId="38780" xr:uid="{00000000-0005-0000-0000-0000D18F0000}"/>
    <cellStyle name="Total 3 16 11" xfId="38779" xr:uid="{00000000-0005-0000-0000-0000D28F0000}"/>
    <cellStyle name="Total 3 16 2" xfId="18509" xr:uid="{00000000-0005-0000-0000-0000D38F0000}"/>
    <cellStyle name="Total 3 16 2 2" xfId="18510" xr:uid="{00000000-0005-0000-0000-0000D48F0000}"/>
    <cellStyle name="Total 3 16 2 2 2" xfId="38782" xr:uid="{00000000-0005-0000-0000-0000D58F0000}"/>
    <cellStyle name="Total 3 16 2 3" xfId="18511" xr:uid="{00000000-0005-0000-0000-0000D68F0000}"/>
    <cellStyle name="Total 3 16 2 3 2" xfId="38783" xr:uid="{00000000-0005-0000-0000-0000D78F0000}"/>
    <cellStyle name="Total 3 16 2 4" xfId="18512" xr:uid="{00000000-0005-0000-0000-0000D88F0000}"/>
    <cellStyle name="Total 3 16 2 4 2" xfId="38784" xr:uid="{00000000-0005-0000-0000-0000D98F0000}"/>
    <cellStyle name="Total 3 16 2 5" xfId="18513" xr:uid="{00000000-0005-0000-0000-0000DA8F0000}"/>
    <cellStyle name="Total 3 16 2 5 2" xfId="38785" xr:uid="{00000000-0005-0000-0000-0000DB8F0000}"/>
    <cellStyle name="Total 3 16 2 6" xfId="18514" xr:uid="{00000000-0005-0000-0000-0000DC8F0000}"/>
    <cellStyle name="Total 3 16 2 6 2" xfId="38786" xr:uid="{00000000-0005-0000-0000-0000DD8F0000}"/>
    <cellStyle name="Total 3 16 2 7" xfId="18515" xr:uid="{00000000-0005-0000-0000-0000DE8F0000}"/>
    <cellStyle name="Total 3 16 2 7 2" xfId="38787" xr:uid="{00000000-0005-0000-0000-0000DF8F0000}"/>
    <cellStyle name="Total 3 16 2 8" xfId="18516" xr:uid="{00000000-0005-0000-0000-0000E08F0000}"/>
    <cellStyle name="Total 3 16 2 8 2" xfId="38788" xr:uid="{00000000-0005-0000-0000-0000E18F0000}"/>
    <cellStyle name="Total 3 16 2 9" xfId="38781" xr:uid="{00000000-0005-0000-0000-0000E28F0000}"/>
    <cellStyle name="Total 3 16 3" xfId="18517" xr:uid="{00000000-0005-0000-0000-0000E38F0000}"/>
    <cellStyle name="Total 3 16 3 2" xfId="18518" xr:uid="{00000000-0005-0000-0000-0000E48F0000}"/>
    <cellStyle name="Total 3 16 3 2 2" xfId="38790" xr:uid="{00000000-0005-0000-0000-0000E58F0000}"/>
    <cellStyle name="Total 3 16 3 3" xfId="18519" xr:uid="{00000000-0005-0000-0000-0000E68F0000}"/>
    <cellStyle name="Total 3 16 3 3 2" xfId="38791" xr:uid="{00000000-0005-0000-0000-0000E78F0000}"/>
    <cellStyle name="Total 3 16 3 4" xfId="18520" xr:uid="{00000000-0005-0000-0000-0000E88F0000}"/>
    <cellStyle name="Total 3 16 3 4 2" xfId="38792" xr:uid="{00000000-0005-0000-0000-0000E98F0000}"/>
    <cellStyle name="Total 3 16 3 5" xfId="18521" xr:uid="{00000000-0005-0000-0000-0000EA8F0000}"/>
    <cellStyle name="Total 3 16 3 5 2" xfId="38793" xr:uid="{00000000-0005-0000-0000-0000EB8F0000}"/>
    <cellStyle name="Total 3 16 3 6" xfId="18522" xr:uid="{00000000-0005-0000-0000-0000EC8F0000}"/>
    <cellStyle name="Total 3 16 3 6 2" xfId="38794" xr:uid="{00000000-0005-0000-0000-0000ED8F0000}"/>
    <cellStyle name="Total 3 16 3 7" xfId="18523" xr:uid="{00000000-0005-0000-0000-0000EE8F0000}"/>
    <cellStyle name="Total 3 16 3 7 2" xfId="38795" xr:uid="{00000000-0005-0000-0000-0000EF8F0000}"/>
    <cellStyle name="Total 3 16 3 8" xfId="38789" xr:uid="{00000000-0005-0000-0000-0000F08F0000}"/>
    <cellStyle name="Total 3 16 4" xfId="18524" xr:uid="{00000000-0005-0000-0000-0000F18F0000}"/>
    <cellStyle name="Total 3 16 4 2" xfId="18525" xr:uid="{00000000-0005-0000-0000-0000F28F0000}"/>
    <cellStyle name="Total 3 16 4 2 2" xfId="38797" xr:uid="{00000000-0005-0000-0000-0000F38F0000}"/>
    <cellStyle name="Total 3 16 4 3" xfId="38796" xr:uid="{00000000-0005-0000-0000-0000F48F0000}"/>
    <cellStyle name="Total 3 16 5" xfId="18526" xr:uid="{00000000-0005-0000-0000-0000F58F0000}"/>
    <cellStyle name="Total 3 16 5 2" xfId="38798" xr:uid="{00000000-0005-0000-0000-0000F68F0000}"/>
    <cellStyle name="Total 3 16 6" xfId="18527" xr:uid="{00000000-0005-0000-0000-0000F78F0000}"/>
    <cellStyle name="Total 3 16 6 2" xfId="38799" xr:uid="{00000000-0005-0000-0000-0000F88F0000}"/>
    <cellStyle name="Total 3 16 7" xfId="18528" xr:uid="{00000000-0005-0000-0000-0000F98F0000}"/>
    <cellStyle name="Total 3 16 7 2" xfId="38800" xr:uid="{00000000-0005-0000-0000-0000FA8F0000}"/>
    <cellStyle name="Total 3 16 8" xfId="18529" xr:uid="{00000000-0005-0000-0000-0000FB8F0000}"/>
    <cellStyle name="Total 3 16 8 2" xfId="38801" xr:uid="{00000000-0005-0000-0000-0000FC8F0000}"/>
    <cellStyle name="Total 3 16 9" xfId="18530" xr:uid="{00000000-0005-0000-0000-0000FD8F0000}"/>
    <cellStyle name="Total 3 16 9 2" xfId="38802" xr:uid="{00000000-0005-0000-0000-0000FE8F0000}"/>
    <cellStyle name="Total 3 17" xfId="18531" xr:uid="{00000000-0005-0000-0000-0000FF8F0000}"/>
    <cellStyle name="Total 3 17 2" xfId="18532" xr:uid="{00000000-0005-0000-0000-000000900000}"/>
    <cellStyle name="Total 3 17 2 2" xfId="38804" xr:uid="{00000000-0005-0000-0000-000001900000}"/>
    <cellStyle name="Total 3 17 3" xfId="18533" xr:uid="{00000000-0005-0000-0000-000002900000}"/>
    <cellStyle name="Total 3 17 3 2" xfId="38805" xr:uid="{00000000-0005-0000-0000-000003900000}"/>
    <cellStyle name="Total 3 17 4" xfId="18534" xr:uid="{00000000-0005-0000-0000-000004900000}"/>
    <cellStyle name="Total 3 17 4 2" xfId="38806" xr:uid="{00000000-0005-0000-0000-000005900000}"/>
    <cellStyle name="Total 3 17 5" xfId="18535" xr:uid="{00000000-0005-0000-0000-000006900000}"/>
    <cellStyle name="Total 3 17 5 2" xfId="38807" xr:uid="{00000000-0005-0000-0000-000007900000}"/>
    <cellStyle name="Total 3 17 6" xfId="18536" xr:uid="{00000000-0005-0000-0000-000008900000}"/>
    <cellStyle name="Total 3 17 6 2" xfId="38808" xr:uid="{00000000-0005-0000-0000-000009900000}"/>
    <cellStyle name="Total 3 17 7" xfId="18537" xr:uid="{00000000-0005-0000-0000-00000A900000}"/>
    <cellStyle name="Total 3 17 7 2" xfId="38809" xr:uid="{00000000-0005-0000-0000-00000B900000}"/>
    <cellStyle name="Total 3 17 8" xfId="18538" xr:uid="{00000000-0005-0000-0000-00000C900000}"/>
    <cellStyle name="Total 3 17 8 2" xfId="38810" xr:uid="{00000000-0005-0000-0000-00000D900000}"/>
    <cellStyle name="Total 3 17 9" xfId="38803" xr:uid="{00000000-0005-0000-0000-00000E900000}"/>
    <cellStyle name="Total 3 18" xfId="18539" xr:uid="{00000000-0005-0000-0000-00000F900000}"/>
    <cellStyle name="Total 3 18 2" xfId="18540" xr:uid="{00000000-0005-0000-0000-000010900000}"/>
    <cellStyle name="Total 3 18 2 2" xfId="38812" xr:uid="{00000000-0005-0000-0000-000011900000}"/>
    <cellStyle name="Total 3 18 3" xfId="18541" xr:uid="{00000000-0005-0000-0000-000012900000}"/>
    <cellStyle name="Total 3 18 3 2" xfId="38813" xr:uid="{00000000-0005-0000-0000-000013900000}"/>
    <cellStyle name="Total 3 18 4" xfId="18542" xr:uid="{00000000-0005-0000-0000-000014900000}"/>
    <cellStyle name="Total 3 18 4 2" xfId="38814" xr:uid="{00000000-0005-0000-0000-000015900000}"/>
    <cellStyle name="Total 3 18 5" xfId="18543" xr:uid="{00000000-0005-0000-0000-000016900000}"/>
    <cellStyle name="Total 3 18 5 2" xfId="38815" xr:uid="{00000000-0005-0000-0000-000017900000}"/>
    <cellStyle name="Total 3 18 6" xfId="18544" xr:uid="{00000000-0005-0000-0000-000018900000}"/>
    <cellStyle name="Total 3 18 6 2" xfId="38816" xr:uid="{00000000-0005-0000-0000-000019900000}"/>
    <cellStyle name="Total 3 18 7" xfId="18545" xr:uid="{00000000-0005-0000-0000-00001A900000}"/>
    <cellStyle name="Total 3 18 7 2" xfId="38817" xr:uid="{00000000-0005-0000-0000-00001B900000}"/>
    <cellStyle name="Total 3 18 8" xfId="38811" xr:uid="{00000000-0005-0000-0000-00001C900000}"/>
    <cellStyle name="Total 3 19" xfId="18546" xr:uid="{00000000-0005-0000-0000-00001D900000}"/>
    <cellStyle name="Total 3 19 2" xfId="18547" xr:uid="{00000000-0005-0000-0000-00001E900000}"/>
    <cellStyle name="Total 3 19 2 2" xfId="38819" xr:uid="{00000000-0005-0000-0000-00001F900000}"/>
    <cellStyle name="Total 3 19 3" xfId="38818" xr:uid="{00000000-0005-0000-0000-000020900000}"/>
    <cellStyle name="Total 3 2" xfId="18548" xr:uid="{00000000-0005-0000-0000-000021900000}"/>
    <cellStyle name="Total 3 2 10" xfId="18549" xr:uid="{00000000-0005-0000-0000-000022900000}"/>
    <cellStyle name="Total 3 2 10 10" xfId="18550" xr:uid="{00000000-0005-0000-0000-000023900000}"/>
    <cellStyle name="Total 3 2 10 10 2" xfId="38821" xr:uid="{00000000-0005-0000-0000-000024900000}"/>
    <cellStyle name="Total 3 2 10 11" xfId="38820" xr:uid="{00000000-0005-0000-0000-000025900000}"/>
    <cellStyle name="Total 3 2 10 2" xfId="18551" xr:uid="{00000000-0005-0000-0000-000026900000}"/>
    <cellStyle name="Total 3 2 10 2 2" xfId="18552" xr:uid="{00000000-0005-0000-0000-000027900000}"/>
    <cellStyle name="Total 3 2 10 2 2 2" xfId="38823" xr:uid="{00000000-0005-0000-0000-000028900000}"/>
    <cellStyle name="Total 3 2 10 2 3" xfId="18553" xr:uid="{00000000-0005-0000-0000-000029900000}"/>
    <cellStyle name="Total 3 2 10 2 3 2" xfId="38824" xr:uid="{00000000-0005-0000-0000-00002A900000}"/>
    <cellStyle name="Total 3 2 10 2 4" xfId="18554" xr:uid="{00000000-0005-0000-0000-00002B900000}"/>
    <cellStyle name="Total 3 2 10 2 4 2" xfId="38825" xr:uid="{00000000-0005-0000-0000-00002C900000}"/>
    <cellStyle name="Total 3 2 10 2 5" xfId="18555" xr:uid="{00000000-0005-0000-0000-00002D900000}"/>
    <cellStyle name="Total 3 2 10 2 5 2" xfId="38826" xr:uid="{00000000-0005-0000-0000-00002E900000}"/>
    <cellStyle name="Total 3 2 10 2 6" xfId="18556" xr:uid="{00000000-0005-0000-0000-00002F900000}"/>
    <cellStyle name="Total 3 2 10 2 6 2" xfId="38827" xr:uid="{00000000-0005-0000-0000-000030900000}"/>
    <cellStyle name="Total 3 2 10 2 7" xfId="18557" xr:uid="{00000000-0005-0000-0000-000031900000}"/>
    <cellStyle name="Total 3 2 10 2 7 2" xfId="38828" xr:uid="{00000000-0005-0000-0000-000032900000}"/>
    <cellStyle name="Total 3 2 10 2 8" xfId="18558" xr:uid="{00000000-0005-0000-0000-000033900000}"/>
    <cellStyle name="Total 3 2 10 2 8 2" xfId="38829" xr:uid="{00000000-0005-0000-0000-000034900000}"/>
    <cellStyle name="Total 3 2 10 2 9" xfId="38822" xr:uid="{00000000-0005-0000-0000-000035900000}"/>
    <cellStyle name="Total 3 2 10 3" xfId="18559" xr:uid="{00000000-0005-0000-0000-000036900000}"/>
    <cellStyle name="Total 3 2 10 3 2" xfId="18560" xr:uid="{00000000-0005-0000-0000-000037900000}"/>
    <cellStyle name="Total 3 2 10 3 2 2" xfId="38831" xr:uid="{00000000-0005-0000-0000-000038900000}"/>
    <cellStyle name="Total 3 2 10 3 3" xfId="18561" xr:uid="{00000000-0005-0000-0000-000039900000}"/>
    <cellStyle name="Total 3 2 10 3 3 2" xfId="38832" xr:uid="{00000000-0005-0000-0000-00003A900000}"/>
    <cellStyle name="Total 3 2 10 3 4" xfId="18562" xr:uid="{00000000-0005-0000-0000-00003B900000}"/>
    <cellStyle name="Total 3 2 10 3 4 2" xfId="38833" xr:uid="{00000000-0005-0000-0000-00003C900000}"/>
    <cellStyle name="Total 3 2 10 3 5" xfId="18563" xr:uid="{00000000-0005-0000-0000-00003D900000}"/>
    <cellStyle name="Total 3 2 10 3 5 2" xfId="38834" xr:uid="{00000000-0005-0000-0000-00003E900000}"/>
    <cellStyle name="Total 3 2 10 3 6" xfId="18564" xr:uid="{00000000-0005-0000-0000-00003F900000}"/>
    <cellStyle name="Total 3 2 10 3 6 2" xfId="38835" xr:uid="{00000000-0005-0000-0000-000040900000}"/>
    <cellStyle name="Total 3 2 10 3 7" xfId="18565" xr:uid="{00000000-0005-0000-0000-000041900000}"/>
    <cellStyle name="Total 3 2 10 3 7 2" xfId="38836" xr:uid="{00000000-0005-0000-0000-000042900000}"/>
    <cellStyle name="Total 3 2 10 3 8" xfId="38830" xr:uid="{00000000-0005-0000-0000-000043900000}"/>
    <cellStyle name="Total 3 2 10 4" xfId="18566" xr:uid="{00000000-0005-0000-0000-000044900000}"/>
    <cellStyle name="Total 3 2 10 4 2" xfId="18567" xr:uid="{00000000-0005-0000-0000-000045900000}"/>
    <cellStyle name="Total 3 2 10 4 2 2" xfId="38838" xr:uid="{00000000-0005-0000-0000-000046900000}"/>
    <cellStyle name="Total 3 2 10 4 3" xfId="38837" xr:uid="{00000000-0005-0000-0000-000047900000}"/>
    <cellStyle name="Total 3 2 10 5" xfId="18568" xr:uid="{00000000-0005-0000-0000-000048900000}"/>
    <cellStyle name="Total 3 2 10 5 2" xfId="38839" xr:uid="{00000000-0005-0000-0000-000049900000}"/>
    <cellStyle name="Total 3 2 10 6" xfId="18569" xr:uid="{00000000-0005-0000-0000-00004A900000}"/>
    <cellStyle name="Total 3 2 10 6 2" xfId="38840" xr:uid="{00000000-0005-0000-0000-00004B900000}"/>
    <cellStyle name="Total 3 2 10 7" xfId="18570" xr:uid="{00000000-0005-0000-0000-00004C900000}"/>
    <cellStyle name="Total 3 2 10 7 2" xfId="38841" xr:uid="{00000000-0005-0000-0000-00004D900000}"/>
    <cellStyle name="Total 3 2 10 8" xfId="18571" xr:uid="{00000000-0005-0000-0000-00004E900000}"/>
    <cellStyle name="Total 3 2 10 8 2" xfId="38842" xr:uid="{00000000-0005-0000-0000-00004F900000}"/>
    <cellStyle name="Total 3 2 10 9" xfId="18572" xr:uid="{00000000-0005-0000-0000-000050900000}"/>
    <cellStyle name="Total 3 2 10 9 2" xfId="38843" xr:uid="{00000000-0005-0000-0000-000051900000}"/>
    <cellStyle name="Total 3 2 11" xfId="18573" xr:uid="{00000000-0005-0000-0000-000052900000}"/>
    <cellStyle name="Total 3 2 11 10" xfId="18574" xr:uid="{00000000-0005-0000-0000-000053900000}"/>
    <cellStyle name="Total 3 2 11 10 2" xfId="38845" xr:uid="{00000000-0005-0000-0000-000054900000}"/>
    <cellStyle name="Total 3 2 11 11" xfId="38844" xr:uid="{00000000-0005-0000-0000-000055900000}"/>
    <cellStyle name="Total 3 2 11 2" xfId="18575" xr:uid="{00000000-0005-0000-0000-000056900000}"/>
    <cellStyle name="Total 3 2 11 2 2" xfId="18576" xr:uid="{00000000-0005-0000-0000-000057900000}"/>
    <cellStyle name="Total 3 2 11 2 2 2" xfId="38847" xr:uid="{00000000-0005-0000-0000-000058900000}"/>
    <cellStyle name="Total 3 2 11 2 3" xfId="18577" xr:uid="{00000000-0005-0000-0000-000059900000}"/>
    <cellStyle name="Total 3 2 11 2 3 2" xfId="38848" xr:uid="{00000000-0005-0000-0000-00005A900000}"/>
    <cellStyle name="Total 3 2 11 2 4" xfId="18578" xr:uid="{00000000-0005-0000-0000-00005B900000}"/>
    <cellStyle name="Total 3 2 11 2 4 2" xfId="38849" xr:uid="{00000000-0005-0000-0000-00005C900000}"/>
    <cellStyle name="Total 3 2 11 2 5" xfId="18579" xr:uid="{00000000-0005-0000-0000-00005D900000}"/>
    <cellStyle name="Total 3 2 11 2 5 2" xfId="38850" xr:uid="{00000000-0005-0000-0000-00005E900000}"/>
    <cellStyle name="Total 3 2 11 2 6" xfId="18580" xr:uid="{00000000-0005-0000-0000-00005F900000}"/>
    <cellStyle name="Total 3 2 11 2 6 2" xfId="38851" xr:uid="{00000000-0005-0000-0000-000060900000}"/>
    <cellStyle name="Total 3 2 11 2 7" xfId="18581" xr:uid="{00000000-0005-0000-0000-000061900000}"/>
    <cellStyle name="Total 3 2 11 2 7 2" xfId="38852" xr:uid="{00000000-0005-0000-0000-000062900000}"/>
    <cellStyle name="Total 3 2 11 2 8" xfId="18582" xr:uid="{00000000-0005-0000-0000-000063900000}"/>
    <cellStyle name="Total 3 2 11 2 8 2" xfId="38853" xr:uid="{00000000-0005-0000-0000-000064900000}"/>
    <cellStyle name="Total 3 2 11 2 9" xfId="38846" xr:uid="{00000000-0005-0000-0000-000065900000}"/>
    <cellStyle name="Total 3 2 11 3" xfId="18583" xr:uid="{00000000-0005-0000-0000-000066900000}"/>
    <cellStyle name="Total 3 2 11 3 2" xfId="18584" xr:uid="{00000000-0005-0000-0000-000067900000}"/>
    <cellStyle name="Total 3 2 11 3 2 2" xfId="38855" xr:uid="{00000000-0005-0000-0000-000068900000}"/>
    <cellStyle name="Total 3 2 11 3 3" xfId="18585" xr:uid="{00000000-0005-0000-0000-000069900000}"/>
    <cellStyle name="Total 3 2 11 3 3 2" xfId="38856" xr:uid="{00000000-0005-0000-0000-00006A900000}"/>
    <cellStyle name="Total 3 2 11 3 4" xfId="18586" xr:uid="{00000000-0005-0000-0000-00006B900000}"/>
    <cellStyle name="Total 3 2 11 3 4 2" xfId="38857" xr:uid="{00000000-0005-0000-0000-00006C900000}"/>
    <cellStyle name="Total 3 2 11 3 5" xfId="18587" xr:uid="{00000000-0005-0000-0000-00006D900000}"/>
    <cellStyle name="Total 3 2 11 3 5 2" xfId="38858" xr:uid="{00000000-0005-0000-0000-00006E900000}"/>
    <cellStyle name="Total 3 2 11 3 6" xfId="18588" xr:uid="{00000000-0005-0000-0000-00006F900000}"/>
    <cellStyle name="Total 3 2 11 3 6 2" xfId="38859" xr:uid="{00000000-0005-0000-0000-000070900000}"/>
    <cellStyle name="Total 3 2 11 3 7" xfId="18589" xr:uid="{00000000-0005-0000-0000-000071900000}"/>
    <cellStyle name="Total 3 2 11 3 7 2" xfId="38860" xr:uid="{00000000-0005-0000-0000-000072900000}"/>
    <cellStyle name="Total 3 2 11 3 8" xfId="38854" xr:uid="{00000000-0005-0000-0000-000073900000}"/>
    <cellStyle name="Total 3 2 11 4" xfId="18590" xr:uid="{00000000-0005-0000-0000-000074900000}"/>
    <cellStyle name="Total 3 2 11 4 2" xfId="18591" xr:uid="{00000000-0005-0000-0000-000075900000}"/>
    <cellStyle name="Total 3 2 11 4 2 2" xfId="38862" xr:uid="{00000000-0005-0000-0000-000076900000}"/>
    <cellStyle name="Total 3 2 11 4 3" xfId="38861" xr:uid="{00000000-0005-0000-0000-000077900000}"/>
    <cellStyle name="Total 3 2 11 5" xfId="18592" xr:uid="{00000000-0005-0000-0000-000078900000}"/>
    <cellStyle name="Total 3 2 11 5 2" xfId="38863" xr:uid="{00000000-0005-0000-0000-000079900000}"/>
    <cellStyle name="Total 3 2 11 6" xfId="18593" xr:uid="{00000000-0005-0000-0000-00007A900000}"/>
    <cellStyle name="Total 3 2 11 6 2" xfId="38864" xr:uid="{00000000-0005-0000-0000-00007B900000}"/>
    <cellStyle name="Total 3 2 11 7" xfId="18594" xr:uid="{00000000-0005-0000-0000-00007C900000}"/>
    <cellStyle name="Total 3 2 11 7 2" xfId="38865" xr:uid="{00000000-0005-0000-0000-00007D900000}"/>
    <cellStyle name="Total 3 2 11 8" xfId="18595" xr:uid="{00000000-0005-0000-0000-00007E900000}"/>
    <cellStyle name="Total 3 2 11 8 2" xfId="38866" xr:uid="{00000000-0005-0000-0000-00007F900000}"/>
    <cellStyle name="Total 3 2 11 9" xfId="18596" xr:uid="{00000000-0005-0000-0000-000080900000}"/>
    <cellStyle name="Total 3 2 11 9 2" xfId="38867" xr:uid="{00000000-0005-0000-0000-000081900000}"/>
    <cellStyle name="Total 3 2 12" xfId="18597" xr:uid="{00000000-0005-0000-0000-000082900000}"/>
    <cellStyle name="Total 3 2 12 10" xfId="18598" xr:uid="{00000000-0005-0000-0000-000083900000}"/>
    <cellStyle name="Total 3 2 12 10 2" xfId="38869" xr:uid="{00000000-0005-0000-0000-000084900000}"/>
    <cellStyle name="Total 3 2 12 11" xfId="38868" xr:uid="{00000000-0005-0000-0000-000085900000}"/>
    <cellStyle name="Total 3 2 12 2" xfId="18599" xr:uid="{00000000-0005-0000-0000-000086900000}"/>
    <cellStyle name="Total 3 2 12 2 2" xfId="18600" xr:uid="{00000000-0005-0000-0000-000087900000}"/>
    <cellStyle name="Total 3 2 12 2 2 2" xfId="38871" xr:uid="{00000000-0005-0000-0000-000088900000}"/>
    <cellStyle name="Total 3 2 12 2 3" xfId="18601" xr:uid="{00000000-0005-0000-0000-000089900000}"/>
    <cellStyle name="Total 3 2 12 2 3 2" xfId="38872" xr:uid="{00000000-0005-0000-0000-00008A900000}"/>
    <cellStyle name="Total 3 2 12 2 4" xfId="18602" xr:uid="{00000000-0005-0000-0000-00008B900000}"/>
    <cellStyle name="Total 3 2 12 2 4 2" xfId="38873" xr:uid="{00000000-0005-0000-0000-00008C900000}"/>
    <cellStyle name="Total 3 2 12 2 5" xfId="18603" xr:uid="{00000000-0005-0000-0000-00008D900000}"/>
    <cellStyle name="Total 3 2 12 2 5 2" xfId="38874" xr:uid="{00000000-0005-0000-0000-00008E900000}"/>
    <cellStyle name="Total 3 2 12 2 6" xfId="18604" xr:uid="{00000000-0005-0000-0000-00008F900000}"/>
    <cellStyle name="Total 3 2 12 2 6 2" xfId="38875" xr:uid="{00000000-0005-0000-0000-000090900000}"/>
    <cellStyle name="Total 3 2 12 2 7" xfId="18605" xr:uid="{00000000-0005-0000-0000-000091900000}"/>
    <cellStyle name="Total 3 2 12 2 7 2" xfId="38876" xr:uid="{00000000-0005-0000-0000-000092900000}"/>
    <cellStyle name="Total 3 2 12 2 8" xfId="18606" xr:uid="{00000000-0005-0000-0000-000093900000}"/>
    <cellStyle name="Total 3 2 12 2 8 2" xfId="38877" xr:uid="{00000000-0005-0000-0000-000094900000}"/>
    <cellStyle name="Total 3 2 12 2 9" xfId="38870" xr:uid="{00000000-0005-0000-0000-000095900000}"/>
    <cellStyle name="Total 3 2 12 3" xfId="18607" xr:uid="{00000000-0005-0000-0000-000096900000}"/>
    <cellStyle name="Total 3 2 12 3 2" xfId="18608" xr:uid="{00000000-0005-0000-0000-000097900000}"/>
    <cellStyle name="Total 3 2 12 3 2 2" xfId="38879" xr:uid="{00000000-0005-0000-0000-000098900000}"/>
    <cellStyle name="Total 3 2 12 3 3" xfId="18609" xr:uid="{00000000-0005-0000-0000-000099900000}"/>
    <cellStyle name="Total 3 2 12 3 3 2" xfId="38880" xr:uid="{00000000-0005-0000-0000-00009A900000}"/>
    <cellStyle name="Total 3 2 12 3 4" xfId="18610" xr:uid="{00000000-0005-0000-0000-00009B900000}"/>
    <cellStyle name="Total 3 2 12 3 4 2" xfId="38881" xr:uid="{00000000-0005-0000-0000-00009C900000}"/>
    <cellStyle name="Total 3 2 12 3 5" xfId="18611" xr:uid="{00000000-0005-0000-0000-00009D900000}"/>
    <cellStyle name="Total 3 2 12 3 5 2" xfId="38882" xr:uid="{00000000-0005-0000-0000-00009E900000}"/>
    <cellStyle name="Total 3 2 12 3 6" xfId="18612" xr:uid="{00000000-0005-0000-0000-00009F900000}"/>
    <cellStyle name="Total 3 2 12 3 6 2" xfId="38883" xr:uid="{00000000-0005-0000-0000-0000A0900000}"/>
    <cellStyle name="Total 3 2 12 3 7" xfId="18613" xr:uid="{00000000-0005-0000-0000-0000A1900000}"/>
    <cellStyle name="Total 3 2 12 3 7 2" xfId="38884" xr:uid="{00000000-0005-0000-0000-0000A2900000}"/>
    <cellStyle name="Total 3 2 12 3 8" xfId="38878" xr:uid="{00000000-0005-0000-0000-0000A3900000}"/>
    <cellStyle name="Total 3 2 12 4" xfId="18614" xr:uid="{00000000-0005-0000-0000-0000A4900000}"/>
    <cellStyle name="Total 3 2 12 4 2" xfId="18615" xr:uid="{00000000-0005-0000-0000-0000A5900000}"/>
    <cellStyle name="Total 3 2 12 4 2 2" xfId="38886" xr:uid="{00000000-0005-0000-0000-0000A6900000}"/>
    <cellStyle name="Total 3 2 12 4 3" xfId="38885" xr:uid="{00000000-0005-0000-0000-0000A7900000}"/>
    <cellStyle name="Total 3 2 12 5" xfId="18616" xr:uid="{00000000-0005-0000-0000-0000A8900000}"/>
    <cellStyle name="Total 3 2 12 5 2" xfId="38887" xr:uid="{00000000-0005-0000-0000-0000A9900000}"/>
    <cellStyle name="Total 3 2 12 6" xfId="18617" xr:uid="{00000000-0005-0000-0000-0000AA900000}"/>
    <cellStyle name="Total 3 2 12 6 2" xfId="38888" xr:uid="{00000000-0005-0000-0000-0000AB900000}"/>
    <cellStyle name="Total 3 2 12 7" xfId="18618" xr:uid="{00000000-0005-0000-0000-0000AC900000}"/>
    <cellStyle name="Total 3 2 12 7 2" xfId="38889" xr:uid="{00000000-0005-0000-0000-0000AD900000}"/>
    <cellStyle name="Total 3 2 12 8" xfId="18619" xr:uid="{00000000-0005-0000-0000-0000AE900000}"/>
    <cellStyle name="Total 3 2 12 8 2" xfId="38890" xr:uid="{00000000-0005-0000-0000-0000AF900000}"/>
    <cellStyle name="Total 3 2 12 9" xfId="18620" xr:uid="{00000000-0005-0000-0000-0000B0900000}"/>
    <cellStyle name="Total 3 2 12 9 2" xfId="38891" xr:uid="{00000000-0005-0000-0000-0000B1900000}"/>
    <cellStyle name="Total 3 2 13" xfId="18621" xr:uid="{00000000-0005-0000-0000-0000B2900000}"/>
    <cellStyle name="Total 3 2 13 10" xfId="18622" xr:uid="{00000000-0005-0000-0000-0000B3900000}"/>
    <cellStyle name="Total 3 2 13 10 2" xfId="38893" xr:uid="{00000000-0005-0000-0000-0000B4900000}"/>
    <cellStyle name="Total 3 2 13 11" xfId="38892" xr:uid="{00000000-0005-0000-0000-0000B5900000}"/>
    <cellStyle name="Total 3 2 13 2" xfId="18623" xr:uid="{00000000-0005-0000-0000-0000B6900000}"/>
    <cellStyle name="Total 3 2 13 2 2" xfId="18624" xr:uid="{00000000-0005-0000-0000-0000B7900000}"/>
    <cellStyle name="Total 3 2 13 2 2 2" xfId="38895" xr:uid="{00000000-0005-0000-0000-0000B8900000}"/>
    <cellStyle name="Total 3 2 13 2 3" xfId="18625" xr:uid="{00000000-0005-0000-0000-0000B9900000}"/>
    <cellStyle name="Total 3 2 13 2 3 2" xfId="38896" xr:uid="{00000000-0005-0000-0000-0000BA900000}"/>
    <cellStyle name="Total 3 2 13 2 4" xfId="18626" xr:uid="{00000000-0005-0000-0000-0000BB900000}"/>
    <cellStyle name="Total 3 2 13 2 4 2" xfId="38897" xr:uid="{00000000-0005-0000-0000-0000BC900000}"/>
    <cellStyle name="Total 3 2 13 2 5" xfId="18627" xr:uid="{00000000-0005-0000-0000-0000BD900000}"/>
    <cellStyle name="Total 3 2 13 2 5 2" xfId="38898" xr:uid="{00000000-0005-0000-0000-0000BE900000}"/>
    <cellStyle name="Total 3 2 13 2 6" xfId="18628" xr:uid="{00000000-0005-0000-0000-0000BF900000}"/>
    <cellStyle name="Total 3 2 13 2 6 2" xfId="38899" xr:uid="{00000000-0005-0000-0000-0000C0900000}"/>
    <cellStyle name="Total 3 2 13 2 7" xfId="18629" xr:uid="{00000000-0005-0000-0000-0000C1900000}"/>
    <cellStyle name="Total 3 2 13 2 7 2" xfId="38900" xr:uid="{00000000-0005-0000-0000-0000C2900000}"/>
    <cellStyle name="Total 3 2 13 2 8" xfId="18630" xr:uid="{00000000-0005-0000-0000-0000C3900000}"/>
    <cellStyle name="Total 3 2 13 2 8 2" xfId="38901" xr:uid="{00000000-0005-0000-0000-0000C4900000}"/>
    <cellStyle name="Total 3 2 13 2 9" xfId="38894" xr:uid="{00000000-0005-0000-0000-0000C5900000}"/>
    <cellStyle name="Total 3 2 13 3" xfId="18631" xr:uid="{00000000-0005-0000-0000-0000C6900000}"/>
    <cellStyle name="Total 3 2 13 3 2" xfId="18632" xr:uid="{00000000-0005-0000-0000-0000C7900000}"/>
    <cellStyle name="Total 3 2 13 3 2 2" xfId="38903" xr:uid="{00000000-0005-0000-0000-0000C8900000}"/>
    <cellStyle name="Total 3 2 13 3 3" xfId="18633" xr:uid="{00000000-0005-0000-0000-0000C9900000}"/>
    <cellStyle name="Total 3 2 13 3 3 2" xfId="38904" xr:uid="{00000000-0005-0000-0000-0000CA900000}"/>
    <cellStyle name="Total 3 2 13 3 4" xfId="18634" xr:uid="{00000000-0005-0000-0000-0000CB900000}"/>
    <cellStyle name="Total 3 2 13 3 4 2" xfId="38905" xr:uid="{00000000-0005-0000-0000-0000CC900000}"/>
    <cellStyle name="Total 3 2 13 3 5" xfId="18635" xr:uid="{00000000-0005-0000-0000-0000CD900000}"/>
    <cellStyle name="Total 3 2 13 3 5 2" xfId="38906" xr:uid="{00000000-0005-0000-0000-0000CE900000}"/>
    <cellStyle name="Total 3 2 13 3 6" xfId="18636" xr:uid="{00000000-0005-0000-0000-0000CF900000}"/>
    <cellStyle name="Total 3 2 13 3 6 2" xfId="38907" xr:uid="{00000000-0005-0000-0000-0000D0900000}"/>
    <cellStyle name="Total 3 2 13 3 7" xfId="18637" xr:uid="{00000000-0005-0000-0000-0000D1900000}"/>
    <cellStyle name="Total 3 2 13 3 7 2" xfId="38908" xr:uid="{00000000-0005-0000-0000-0000D2900000}"/>
    <cellStyle name="Total 3 2 13 3 8" xfId="38902" xr:uid="{00000000-0005-0000-0000-0000D3900000}"/>
    <cellStyle name="Total 3 2 13 4" xfId="18638" xr:uid="{00000000-0005-0000-0000-0000D4900000}"/>
    <cellStyle name="Total 3 2 13 4 2" xfId="18639" xr:uid="{00000000-0005-0000-0000-0000D5900000}"/>
    <cellStyle name="Total 3 2 13 4 2 2" xfId="38910" xr:uid="{00000000-0005-0000-0000-0000D6900000}"/>
    <cellStyle name="Total 3 2 13 4 3" xfId="38909" xr:uid="{00000000-0005-0000-0000-0000D7900000}"/>
    <cellStyle name="Total 3 2 13 5" xfId="18640" xr:uid="{00000000-0005-0000-0000-0000D8900000}"/>
    <cellStyle name="Total 3 2 13 5 2" xfId="38911" xr:uid="{00000000-0005-0000-0000-0000D9900000}"/>
    <cellStyle name="Total 3 2 13 6" xfId="18641" xr:uid="{00000000-0005-0000-0000-0000DA900000}"/>
    <cellStyle name="Total 3 2 13 6 2" xfId="38912" xr:uid="{00000000-0005-0000-0000-0000DB900000}"/>
    <cellStyle name="Total 3 2 13 7" xfId="18642" xr:uid="{00000000-0005-0000-0000-0000DC900000}"/>
    <cellStyle name="Total 3 2 13 7 2" xfId="38913" xr:uid="{00000000-0005-0000-0000-0000DD900000}"/>
    <cellStyle name="Total 3 2 13 8" xfId="18643" xr:uid="{00000000-0005-0000-0000-0000DE900000}"/>
    <cellStyle name="Total 3 2 13 8 2" xfId="38914" xr:uid="{00000000-0005-0000-0000-0000DF900000}"/>
    <cellStyle name="Total 3 2 13 9" xfId="18644" xr:uid="{00000000-0005-0000-0000-0000E0900000}"/>
    <cellStyle name="Total 3 2 13 9 2" xfId="38915" xr:uid="{00000000-0005-0000-0000-0000E1900000}"/>
    <cellStyle name="Total 3 2 14" xfId="18645" xr:uid="{00000000-0005-0000-0000-0000E2900000}"/>
    <cellStyle name="Total 3 2 14 10" xfId="18646" xr:uid="{00000000-0005-0000-0000-0000E3900000}"/>
    <cellStyle name="Total 3 2 14 10 2" xfId="38917" xr:uid="{00000000-0005-0000-0000-0000E4900000}"/>
    <cellStyle name="Total 3 2 14 11" xfId="38916" xr:uid="{00000000-0005-0000-0000-0000E5900000}"/>
    <cellStyle name="Total 3 2 14 2" xfId="18647" xr:uid="{00000000-0005-0000-0000-0000E6900000}"/>
    <cellStyle name="Total 3 2 14 2 2" xfId="18648" xr:uid="{00000000-0005-0000-0000-0000E7900000}"/>
    <cellStyle name="Total 3 2 14 2 2 2" xfId="38919" xr:uid="{00000000-0005-0000-0000-0000E8900000}"/>
    <cellStyle name="Total 3 2 14 2 3" xfId="18649" xr:uid="{00000000-0005-0000-0000-0000E9900000}"/>
    <cellStyle name="Total 3 2 14 2 3 2" xfId="38920" xr:uid="{00000000-0005-0000-0000-0000EA900000}"/>
    <cellStyle name="Total 3 2 14 2 4" xfId="18650" xr:uid="{00000000-0005-0000-0000-0000EB900000}"/>
    <cellStyle name="Total 3 2 14 2 4 2" xfId="38921" xr:uid="{00000000-0005-0000-0000-0000EC900000}"/>
    <cellStyle name="Total 3 2 14 2 5" xfId="18651" xr:uid="{00000000-0005-0000-0000-0000ED900000}"/>
    <cellStyle name="Total 3 2 14 2 5 2" xfId="38922" xr:uid="{00000000-0005-0000-0000-0000EE900000}"/>
    <cellStyle name="Total 3 2 14 2 6" xfId="18652" xr:uid="{00000000-0005-0000-0000-0000EF900000}"/>
    <cellStyle name="Total 3 2 14 2 6 2" xfId="38923" xr:uid="{00000000-0005-0000-0000-0000F0900000}"/>
    <cellStyle name="Total 3 2 14 2 7" xfId="18653" xr:uid="{00000000-0005-0000-0000-0000F1900000}"/>
    <cellStyle name="Total 3 2 14 2 7 2" xfId="38924" xr:uid="{00000000-0005-0000-0000-0000F2900000}"/>
    <cellStyle name="Total 3 2 14 2 8" xfId="18654" xr:uid="{00000000-0005-0000-0000-0000F3900000}"/>
    <cellStyle name="Total 3 2 14 2 8 2" xfId="38925" xr:uid="{00000000-0005-0000-0000-0000F4900000}"/>
    <cellStyle name="Total 3 2 14 2 9" xfId="38918" xr:uid="{00000000-0005-0000-0000-0000F5900000}"/>
    <cellStyle name="Total 3 2 14 3" xfId="18655" xr:uid="{00000000-0005-0000-0000-0000F6900000}"/>
    <cellStyle name="Total 3 2 14 3 2" xfId="18656" xr:uid="{00000000-0005-0000-0000-0000F7900000}"/>
    <cellStyle name="Total 3 2 14 3 2 2" xfId="38927" xr:uid="{00000000-0005-0000-0000-0000F8900000}"/>
    <cellStyle name="Total 3 2 14 3 3" xfId="18657" xr:uid="{00000000-0005-0000-0000-0000F9900000}"/>
    <cellStyle name="Total 3 2 14 3 3 2" xfId="38928" xr:uid="{00000000-0005-0000-0000-0000FA900000}"/>
    <cellStyle name="Total 3 2 14 3 4" xfId="18658" xr:uid="{00000000-0005-0000-0000-0000FB900000}"/>
    <cellStyle name="Total 3 2 14 3 4 2" xfId="38929" xr:uid="{00000000-0005-0000-0000-0000FC900000}"/>
    <cellStyle name="Total 3 2 14 3 5" xfId="18659" xr:uid="{00000000-0005-0000-0000-0000FD900000}"/>
    <cellStyle name="Total 3 2 14 3 5 2" xfId="38930" xr:uid="{00000000-0005-0000-0000-0000FE900000}"/>
    <cellStyle name="Total 3 2 14 3 6" xfId="18660" xr:uid="{00000000-0005-0000-0000-0000FF900000}"/>
    <cellStyle name="Total 3 2 14 3 6 2" xfId="38931" xr:uid="{00000000-0005-0000-0000-000000910000}"/>
    <cellStyle name="Total 3 2 14 3 7" xfId="18661" xr:uid="{00000000-0005-0000-0000-000001910000}"/>
    <cellStyle name="Total 3 2 14 3 7 2" xfId="38932" xr:uid="{00000000-0005-0000-0000-000002910000}"/>
    <cellStyle name="Total 3 2 14 3 8" xfId="38926" xr:uid="{00000000-0005-0000-0000-000003910000}"/>
    <cellStyle name="Total 3 2 14 4" xfId="18662" xr:uid="{00000000-0005-0000-0000-000004910000}"/>
    <cellStyle name="Total 3 2 14 4 2" xfId="18663" xr:uid="{00000000-0005-0000-0000-000005910000}"/>
    <cellStyle name="Total 3 2 14 4 2 2" xfId="38934" xr:uid="{00000000-0005-0000-0000-000006910000}"/>
    <cellStyle name="Total 3 2 14 4 3" xfId="38933" xr:uid="{00000000-0005-0000-0000-000007910000}"/>
    <cellStyle name="Total 3 2 14 5" xfId="18664" xr:uid="{00000000-0005-0000-0000-000008910000}"/>
    <cellStyle name="Total 3 2 14 5 2" xfId="38935" xr:uid="{00000000-0005-0000-0000-000009910000}"/>
    <cellStyle name="Total 3 2 14 6" xfId="18665" xr:uid="{00000000-0005-0000-0000-00000A910000}"/>
    <cellStyle name="Total 3 2 14 6 2" xfId="38936" xr:uid="{00000000-0005-0000-0000-00000B910000}"/>
    <cellStyle name="Total 3 2 14 7" xfId="18666" xr:uid="{00000000-0005-0000-0000-00000C910000}"/>
    <cellStyle name="Total 3 2 14 7 2" xfId="38937" xr:uid="{00000000-0005-0000-0000-00000D910000}"/>
    <cellStyle name="Total 3 2 14 8" xfId="18667" xr:uid="{00000000-0005-0000-0000-00000E910000}"/>
    <cellStyle name="Total 3 2 14 8 2" xfId="38938" xr:uid="{00000000-0005-0000-0000-00000F910000}"/>
    <cellStyle name="Total 3 2 14 9" xfId="18668" xr:uid="{00000000-0005-0000-0000-000010910000}"/>
    <cellStyle name="Total 3 2 14 9 2" xfId="38939" xr:uid="{00000000-0005-0000-0000-000011910000}"/>
    <cellStyle name="Total 3 2 15" xfId="18669" xr:uid="{00000000-0005-0000-0000-000012910000}"/>
    <cellStyle name="Total 3 2 15 10" xfId="18670" xr:uid="{00000000-0005-0000-0000-000013910000}"/>
    <cellStyle name="Total 3 2 15 10 2" xfId="38941" xr:uid="{00000000-0005-0000-0000-000014910000}"/>
    <cellStyle name="Total 3 2 15 11" xfId="38940" xr:uid="{00000000-0005-0000-0000-000015910000}"/>
    <cellStyle name="Total 3 2 15 2" xfId="18671" xr:uid="{00000000-0005-0000-0000-000016910000}"/>
    <cellStyle name="Total 3 2 15 2 2" xfId="18672" xr:uid="{00000000-0005-0000-0000-000017910000}"/>
    <cellStyle name="Total 3 2 15 2 2 2" xfId="38943" xr:uid="{00000000-0005-0000-0000-000018910000}"/>
    <cellStyle name="Total 3 2 15 2 3" xfId="18673" xr:uid="{00000000-0005-0000-0000-000019910000}"/>
    <cellStyle name="Total 3 2 15 2 3 2" xfId="38944" xr:uid="{00000000-0005-0000-0000-00001A910000}"/>
    <cellStyle name="Total 3 2 15 2 4" xfId="18674" xr:uid="{00000000-0005-0000-0000-00001B910000}"/>
    <cellStyle name="Total 3 2 15 2 4 2" xfId="38945" xr:uid="{00000000-0005-0000-0000-00001C910000}"/>
    <cellStyle name="Total 3 2 15 2 5" xfId="18675" xr:uid="{00000000-0005-0000-0000-00001D910000}"/>
    <cellStyle name="Total 3 2 15 2 5 2" xfId="38946" xr:uid="{00000000-0005-0000-0000-00001E910000}"/>
    <cellStyle name="Total 3 2 15 2 6" xfId="18676" xr:uid="{00000000-0005-0000-0000-00001F910000}"/>
    <cellStyle name="Total 3 2 15 2 6 2" xfId="38947" xr:uid="{00000000-0005-0000-0000-000020910000}"/>
    <cellStyle name="Total 3 2 15 2 7" xfId="18677" xr:uid="{00000000-0005-0000-0000-000021910000}"/>
    <cellStyle name="Total 3 2 15 2 7 2" xfId="38948" xr:uid="{00000000-0005-0000-0000-000022910000}"/>
    <cellStyle name="Total 3 2 15 2 8" xfId="18678" xr:uid="{00000000-0005-0000-0000-000023910000}"/>
    <cellStyle name="Total 3 2 15 2 8 2" xfId="38949" xr:uid="{00000000-0005-0000-0000-000024910000}"/>
    <cellStyle name="Total 3 2 15 2 9" xfId="38942" xr:uid="{00000000-0005-0000-0000-000025910000}"/>
    <cellStyle name="Total 3 2 15 3" xfId="18679" xr:uid="{00000000-0005-0000-0000-000026910000}"/>
    <cellStyle name="Total 3 2 15 3 2" xfId="18680" xr:uid="{00000000-0005-0000-0000-000027910000}"/>
    <cellStyle name="Total 3 2 15 3 2 2" xfId="38951" xr:uid="{00000000-0005-0000-0000-000028910000}"/>
    <cellStyle name="Total 3 2 15 3 3" xfId="18681" xr:uid="{00000000-0005-0000-0000-000029910000}"/>
    <cellStyle name="Total 3 2 15 3 3 2" xfId="38952" xr:uid="{00000000-0005-0000-0000-00002A910000}"/>
    <cellStyle name="Total 3 2 15 3 4" xfId="18682" xr:uid="{00000000-0005-0000-0000-00002B910000}"/>
    <cellStyle name="Total 3 2 15 3 4 2" xfId="38953" xr:uid="{00000000-0005-0000-0000-00002C910000}"/>
    <cellStyle name="Total 3 2 15 3 5" xfId="18683" xr:uid="{00000000-0005-0000-0000-00002D910000}"/>
    <cellStyle name="Total 3 2 15 3 5 2" xfId="38954" xr:uid="{00000000-0005-0000-0000-00002E910000}"/>
    <cellStyle name="Total 3 2 15 3 6" xfId="18684" xr:uid="{00000000-0005-0000-0000-00002F910000}"/>
    <cellStyle name="Total 3 2 15 3 6 2" xfId="38955" xr:uid="{00000000-0005-0000-0000-000030910000}"/>
    <cellStyle name="Total 3 2 15 3 7" xfId="18685" xr:uid="{00000000-0005-0000-0000-000031910000}"/>
    <cellStyle name="Total 3 2 15 3 7 2" xfId="38956" xr:uid="{00000000-0005-0000-0000-000032910000}"/>
    <cellStyle name="Total 3 2 15 3 8" xfId="38950" xr:uid="{00000000-0005-0000-0000-000033910000}"/>
    <cellStyle name="Total 3 2 15 4" xfId="18686" xr:uid="{00000000-0005-0000-0000-000034910000}"/>
    <cellStyle name="Total 3 2 15 4 2" xfId="18687" xr:uid="{00000000-0005-0000-0000-000035910000}"/>
    <cellStyle name="Total 3 2 15 4 2 2" xfId="38958" xr:uid="{00000000-0005-0000-0000-000036910000}"/>
    <cellStyle name="Total 3 2 15 4 3" xfId="38957" xr:uid="{00000000-0005-0000-0000-000037910000}"/>
    <cellStyle name="Total 3 2 15 5" xfId="18688" xr:uid="{00000000-0005-0000-0000-000038910000}"/>
    <cellStyle name="Total 3 2 15 5 2" xfId="38959" xr:uid="{00000000-0005-0000-0000-000039910000}"/>
    <cellStyle name="Total 3 2 15 6" xfId="18689" xr:uid="{00000000-0005-0000-0000-00003A910000}"/>
    <cellStyle name="Total 3 2 15 6 2" xfId="38960" xr:uid="{00000000-0005-0000-0000-00003B910000}"/>
    <cellStyle name="Total 3 2 15 7" xfId="18690" xr:uid="{00000000-0005-0000-0000-00003C910000}"/>
    <cellStyle name="Total 3 2 15 7 2" xfId="38961" xr:uid="{00000000-0005-0000-0000-00003D910000}"/>
    <cellStyle name="Total 3 2 15 8" xfId="18691" xr:uid="{00000000-0005-0000-0000-00003E910000}"/>
    <cellStyle name="Total 3 2 15 8 2" xfId="38962" xr:uid="{00000000-0005-0000-0000-00003F910000}"/>
    <cellStyle name="Total 3 2 15 9" xfId="18692" xr:uid="{00000000-0005-0000-0000-000040910000}"/>
    <cellStyle name="Total 3 2 15 9 2" xfId="38963" xr:uid="{00000000-0005-0000-0000-000041910000}"/>
    <cellStyle name="Total 3 2 16" xfId="18693" xr:uid="{00000000-0005-0000-0000-000042910000}"/>
    <cellStyle name="Total 3 2 16 2" xfId="18694" xr:uid="{00000000-0005-0000-0000-000043910000}"/>
    <cellStyle name="Total 3 2 16 2 2" xfId="38965" xr:uid="{00000000-0005-0000-0000-000044910000}"/>
    <cellStyle name="Total 3 2 16 3" xfId="18695" xr:uid="{00000000-0005-0000-0000-000045910000}"/>
    <cellStyle name="Total 3 2 16 3 2" xfId="38966" xr:uid="{00000000-0005-0000-0000-000046910000}"/>
    <cellStyle name="Total 3 2 16 4" xfId="18696" xr:uid="{00000000-0005-0000-0000-000047910000}"/>
    <cellStyle name="Total 3 2 16 4 2" xfId="38967" xr:uid="{00000000-0005-0000-0000-000048910000}"/>
    <cellStyle name="Total 3 2 16 5" xfId="18697" xr:uid="{00000000-0005-0000-0000-000049910000}"/>
    <cellStyle name="Total 3 2 16 5 2" xfId="38968" xr:uid="{00000000-0005-0000-0000-00004A910000}"/>
    <cellStyle name="Total 3 2 16 6" xfId="18698" xr:uid="{00000000-0005-0000-0000-00004B910000}"/>
    <cellStyle name="Total 3 2 16 6 2" xfId="38969" xr:uid="{00000000-0005-0000-0000-00004C910000}"/>
    <cellStyle name="Total 3 2 16 7" xfId="18699" xr:uid="{00000000-0005-0000-0000-00004D910000}"/>
    <cellStyle name="Total 3 2 16 7 2" xfId="38970" xr:uid="{00000000-0005-0000-0000-00004E910000}"/>
    <cellStyle name="Total 3 2 16 8" xfId="18700" xr:uid="{00000000-0005-0000-0000-00004F910000}"/>
    <cellStyle name="Total 3 2 16 8 2" xfId="38971" xr:uid="{00000000-0005-0000-0000-000050910000}"/>
    <cellStyle name="Total 3 2 16 9" xfId="38964" xr:uid="{00000000-0005-0000-0000-000051910000}"/>
    <cellStyle name="Total 3 2 17" xfId="18701" xr:uid="{00000000-0005-0000-0000-000052910000}"/>
    <cellStyle name="Total 3 2 17 2" xfId="18702" xr:uid="{00000000-0005-0000-0000-000053910000}"/>
    <cellStyle name="Total 3 2 17 2 2" xfId="38973" xr:uid="{00000000-0005-0000-0000-000054910000}"/>
    <cellStyle name="Total 3 2 17 3" xfId="18703" xr:uid="{00000000-0005-0000-0000-000055910000}"/>
    <cellStyle name="Total 3 2 17 3 2" xfId="38974" xr:uid="{00000000-0005-0000-0000-000056910000}"/>
    <cellStyle name="Total 3 2 17 4" xfId="18704" xr:uid="{00000000-0005-0000-0000-000057910000}"/>
    <cellStyle name="Total 3 2 17 4 2" xfId="38975" xr:uid="{00000000-0005-0000-0000-000058910000}"/>
    <cellStyle name="Total 3 2 17 5" xfId="18705" xr:uid="{00000000-0005-0000-0000-000059910000}"/>
    <cellStyle name="Total 3 2 17 5 2" xfId="38976" xr:uid="{00000000-0005-0000-0000-00005A910000}"/>
    <cellStyle name="Total 3 2 17 6" xfId="18706" xr:uid="{00000000-0005-0000-0000-00005B910000}"/>
    <cellStyle name="Total 3 2 17 6 2" xfId="38977" xr:uid="{00000000-0005-0000-0000-00005C910000}"/>
    <cellStyle name="Total 3 2 17 7" xfId="18707" xr:uid="{00000000-0005-0000-0000-00005D910000}"/>
    <cellStyle name="Total 3 2 17 7 2" xfId="38978" xr:uid="{00000000-0005-0000-0000-00005E910000}"/>
    <cellStyle name="Total 3 2 17 8" xfId="38972" xr:uid="{00000000-0005-0000-0000-00005F910000}"/>
    <cellStyle name="Total 3 2 18" xfId="18708" xr:uid="{00000000-0005-0000-0000-000060910000}"/>
    <cellStyle name="Total 3 2 18 2" xfId="18709" xr:uid="{00000000-0005-0000-0000-000061910000}"/>
    <cellStyle name="Total 3 2 18 2 2" xfId="38980" xr:uid="{00000000-0005-0000-0000-000062910000}"/>
    <cellStyle name="Total 3 2 18 3" xfId="38979" xr:uid="{00000000-0005-0000-0000-000063910000}"/>
    <cellStyle name="Total 3 2 19" xfId="18710" xr:uid="{00000000-0005-0000-0000-000064910000}"/>
    <cellStyle name="Total 3 2 19 2" xfId="38981" xr:uid="{00000000-0005-0000-0000-000065910000}"/>
    <cellStyle name="Total 3 2 2" xfId="18711" xr:uid="{00000000-0005-0000-0000-000066910000}"/>
    <cellStyle name="Total 3 2 2 10" xfId="18712" xr:uid="{00000000-0005-0000-0000-000067910000}"/>
    <cellStyle name="Total 3 2 2 10 2" xfId="38983" xr:uid="{00000000-0005-0000-0000-000068910000}"/>
    <cellStyle name="Total 3 2 2 11" xfId="18713" xr:uid="{00000000-0005-0000-0000-000069910000}"/>
    <cellStyle name="Total 3 2 2 11 2" xfId="38984" xr:uid="{00000000-0005-0000-0000-00006A910000}"/>
    <cellStyle name="Total 3 2 2 12" xfId="18714" xr:uid="{00000000-0005-0000-0000-00006B910000}"/>
    <cellStyle name="Total 3 2 2 12 2" xfId="38985" xr:uid="{00000000-0005-0000-0000-00006C910000}"/>
    <cellStyle name="Total 3 2 2 13" xfId="18715" xr:uid="{00000000-0005-0000-0000-00006D910000}"/>
    <cellStyle name="Total 3 2 2 13 2" xfId="38986" xr:uid="{00000000-0005-0000-0000-00006E910000}"/>
    <cellStyle name="Total 3 2 2 14" xfId="38982" xr:uid="{00000000-0005-0000-0000-00006F910000}"/>
    <cellStyle name="Total 3 2 2 2" xfId="18716" xr:uid="{00000000-0005-0000-0000-000070910000}"/>
    <cellStyle name="Total 3 2 2 2 10" xfId="18717" xr:uid="{00000000-0005-0000-0000-000071910000}"/>
    <cellStyle name="Total 3 2 2 2 10 2" xfId="38988" xr:uid="{00000000-0005-0000-0000-000072910000}"/>
    <cellStyle name="Total 3 2 2 2 11" xfId="38987" xr:uid="{00000000-0005-0000-0000-000073910000}"/>
    <cellStyle name="Total 3 2 2 2 2" xfId="18718" xr:uid="{00000000-0005-0000-0000-000074910000}"/>
    <cellStyle name="Total 3 2 2 2 2 2" xfId="18719" xr:uid="{00000000-0005-0000-0000-000075910000}"/>
    <cellStyle name="Total 3 2 2 2 2 2 2" xfId="38990" xr:uid="{00000000-0005-0000-0000-000076910000}"/>
    <cellStyle name="Total 3 2 2 2 2 3" xfId="18720" xr:uid="{00000000-0005-0000-0000-000077910000}"/>
    <cellStyle name="Total 3 2 2 2 2 3 2" xfId="38991" xr:uid="{00000000-0005-0000-0000-000078910000}"/>
    <cellStyle name="Total 3 2 2 2 2 4" xfId="18721" xr:uid="{00000000-0005-0000-0000-000079910000}"/>
    <cellStyle name="Total 3 2 2 2 2 4 2" xfId="38992" xr:uid="{00000000-0005-0000-0000-00007A910000}"/>
    <cellStyle name="Total 3 2 2 2 2 5" xfId="18722" xr:uid="{00000000-0005-0000-0000-00007B910000}"/>
    <cellStyle name="Total 3 2 2 2 2 5 2" xfId="38993" xr:uid="{00000000-0005-0000-0000-00007C910000}"/>
    <cellStyle name="Total 3 2 2 2 2 6" xfId="18723" xr:uid="{00000000-0005-0000-0000-00007D910000}"/>
    <cellStyle name="Total 3 2 2 2 2 6 2" xfId="38994" xr:uid="{00000000-0005-0000-0000-00007E910000}"/>
    <cellStyle name="Total 3 2 2 2 2 7" xfId="18724" xr:uid="{00000000-0005-0000-0000-00007F910000}"/>
    <cellStyle name="Total 3 2 2 2 2 7 2" xfId="38995" xr:uid="{00000000-0005-0000-0000-000080910000}"/>
    <cellStyle name="Total 3 2 2 2 2 8" xfId="18725" xr:uid="{00000000-0005-0000-0000-000081910000}"/>
    <cellStyle name="Total 3 2 2 2 2 8 2" xfId="38996" xr:uid="{00000000-0005-0000-0000-000082910000}"/>
    <cellStyle name="Total 3 2 2 2 2 9" xfId="38989" xr:uid="{00000000-0005-0000-0000-000083910000}"/>
    <cellStyle name="Total 3 2 2 2 3" xfId="18726" xr:uid="{00000000-0005-0000-0000-000084910000}"/>
    <cellStyle name="Total 3 2 2 2 3 2" xfId="18727" xr:uid="{00000000-0005-0000-0000-000085910000}"/>
    <cellStyle name="Total 3 2 2 2 3 2 2" xfId="38998" xr:uid="{00000000-0005-0000-0000-000086910000}"/>
    <cellStyle name="Total 3 2 2 2 3 3" xfId="18728" xr:uid="{00000000-0005-0000-0000-000087910000}"/>
    <cellStyle name="Total 3 2 2 2 3 3 2" xfId="38999" xr:uid="{00000000-0005-0000-0000-000088910000}"/>
    <cellStyle name="Total 3 2 2 2 3 4" xfId="18729" xr:uid="{00000000-0005-0000-0000-000089910000}"/>
    <cellStyle name="Total 3 2 2 2 3 4 2" xfId="39000" xr:uid="{00000000-0005-0000-0000-00008A910000}"/>
    <cellStyle name="Total 3 2 2 2 3 5" xfId="18730" xr:uid="{00000000-0005-0000-0000-00008B910000}"/>
    <cellStyle name="Total 3 2 2 2 3 5 2" xfId="39001" xr:uid="{00000000-0005-0000-0000-00008C910000}"/>
    <cellStyle name="Total 3 2 2 2 3 6" xfId="18731" xr:uid="{00000000-0005-0000-0000-00008D910000}"/>
    <cellStyle name="Total 3 2 2 2 3 6 2" xfId="39002" xr:uid="{00000000-0005-0000-0000-00008E910000}"/>
    <cellStyle name="Total 3 2 2 2 3 7" xfId="18732" xr:uid="{00000000-0005-0000-0000-00008F910000}"/>
    <cellStyle name="Total 3 2 2 2 3 7 2" xfId="39003" xr:uid="{00000000-0005-0000-0000-000090910000}"/>
    <cellStyle name="Total 3 2 2 2 3 8" xfId="38997" xr:uid="{00000000-0005-0000-0000-000091910000}"/>
    <cellStyle name="Total 3 2 2 2 4" xfId="18733" xr:uid="{00000000-0005-0000-0000-000092910000}"/>
    <cellStyle name="Total 3 2 2 2 4 2" xfId="18734" xr:uid="{00000000-0005-0000-0000-000093910000}"/>
    <cellStyle name="Total 3 2 2 2 4 2 2" xfId="39005" xr:uid="{00000000-0005-0000-0000-000094910000}"/>
    <cellStyle name="Total 3 2 2 2 4 3" xfId="39004" xr:uid="{00000000-0005-0000-0000-000095910000}"/>
    <cellStyle name="Total 3 2 2 2 5" xfId="18735" xr:uid="{00000000-0005-0000-0000-000096910000}"/>
    <cellStyle name="Total 3 2 2 2 5 2" xfId="39006" xr:uid="{00000000-0005-0000-0000-000097910000}"/>
    <cellStyle name="Total 3 2 2 2 6" xfId="18736" xr:uid="{00000000-0005-0000-0000-000098910000}"/>
    <cellStyle name="Total 3 2 2 2 6 2" xfId="39007" xr:uid="{00000000-0005-0000-0000-000099910000}"/>
    <cellStyle name="Total 3 2 2 2 7" xfId="18737" xr:uid="{00000000-0005-0000-0000-00009A910000}"/>
    <cellStyle name="Total 3 2 2 2 7 2" xfId="39008" xr:uid="{00000000-0005-0000-0000-00009B910000}"/>
    <cellStyle name="Total 3 2 2 2 8" xfId="18738" xr:uid="{00000000-0005-0000-0000-00009C910000}"/>
    <cellStyle name="Total 3 2 2 2 8 2" xfId="39009" xr:uid="{00000000-0005-0000-0000-00009D910000}"/>
    <cellStyle name="Total 3 2 2 2 9" xfId="18739" xr:uid="{00000000-0005-0000-0000-00009E910000}"/>
    <cellStyle name="Total 3 2 2 2 9 2" xfId="39010" xr:uid="{00000000-0005-0000-0000-00009F910000}"/>
    <cellStyle name="Total 3 2 2 3" xfId="18740" xr:uid="{00000000-0005-0000-0000-0000A0910000}"/>
    <cellStyle name="Total 3 2 2 3 10" xfId="18741" xr:uid="{00000000-0005-0000-0000-0000A1910000}"/>
    <cellStyle name="Total 3 2 2 3 10 2" xfId="39012" xr:uid="{00000000-0005-0000-0000-0000A2910000}"/>
    <cellStyle name="Total 3 2 2 3 11" xfId="39011" xr:uid="{00000000-0005-0000-0000-0000A3910000}"/>
    <cellStyle name="Total 3 2 2 3 2" xfId="18742" xr:uid="{00000000-0005-0000-0000-0000A4910000}"/>
    <cellStyle name="Total 3 2 2 3 2 2" xfId="18743" xr:uid="{00000000-0005-0000-0000-0000A5910000}"/>
    <cellStyle name="Total 3 2 2 3 2 2 2" xfId="39014" xr:uid="{00000000-0005-0000-0000-0000A6910000}"/>
    <cellStyle name="Total 3 2 2 3 2 3" xfId="18744" xr:uid="{00000000-0005-0000-0000-0000A7910000}"/>
    <cellStyle name="Total 3 2 2 3 2 3 2" xfId="39015" xr:uid="{00000000-0005-0000-0000-0000A8910000}"/>
    <cellStyle name="Total 3 2 2 3 2 4" xfId="18745" xr:uid="{00000000-0005-0000-0000-0000A9910000}"/>
    <cellStyle name="Total 3 2 2 3 2 4 2" xfId="39016" xr:uid="{00000000-0005-0000-0000-0000AA910000}"/>
    <cellStyle name="Total 3 2 2 3 2 5" xfId="18746" xr:uid="{00000000-0005-0000-0000-0000AB910000}"/>
    <cellStyle name="Total 3 2 2 3 2 5 2" xfId="39017" xr:uid="{00000000-0005-0000-0000-0000AC910000}"/>
    <cellStyle name="Total 3 2 2 3 2 6" xfId="18747" xr:uid="{00000000-0005-0000-0000-0000AD910000}"/>
    <cellStyle name="Total 3 2 2 3 2 6 2" xfId="39018" xr:uid="{00000000-0005-0000-0000-0000AE910000}"/>
    <cellStyle name="Total 3 2 2 3 2 7" xfId="18748" xr:uid="{00000000-0005-0000-0000-0000AF910000}"/>
    <cellStyle name="Total 3 2 2 3 2 7 2" xfId="39019" xr:uid="{00000000-0005-0000-0000-0000B0910000}"/>
    <cellStyle name="Total 3 2 2 3 2 8" xfId="18749" xr:uid="{00000000-0005-0000-0000-0000B1910000}"/>
    <cellStyle name="Total 3 2 2 3 2 8 2" xfId="39020" xr:uid="{00000000-0005-0000-0000-0000B2910000}"/>
    <cellStyle name="Total 3 2 2 3 2 9" xfId="39013" xr:uid="{00000000-0005-0000-0000-0000B3910000}"/>
    <cellStyle name="Total 3 2 2 3 3" xfId="18750" xr:uid="{00000000-0005-0000-0000-0000B4910000}"/>
    <cellStyle name="Total 3 2 2 3 3 2" xfId="18751" xr:uid="{00000000-0005-0000-0000-0000B5910000}"/>
    <cellStyle name="Total 3 2 2 3 3 2 2" xfId="39022" xr:uid="{00000000-0005-0000-0000-0000B6910000}"/>
    <cellStyle name="Total 3 2 2 3 3 3" xfId="18752" xr:uid="{00000000-0005-0000-0000-0000B7910000}"/>
    <cellStyle name="Total 3 2 2 3 3 3 2" xfId="39023" xr:uid="{00000000-0005-0000-0000-0000B8910000}"/>
    <cellStyle name="Total 3 2 2 3 3 4" xfId="18753" xr:uid="{00000000-0005-0000-0000-0000B9910000}"/>
    <cellStyle name="Total 3 2 2 3 3 4 2" xfId="39024" xr:uid="{00000000-0005-0000-0000-0000BA910000}"/>
    <cellStyle name="Total 3 2 2 3 3 5" xfId="18754" xr:uid="{00000000-0005-0000-0000-0000BB910000}"/>
    <cellStyle name="Total 3 2 2 3 3 5 2" xfId="39025" xr:uid="{00000000-0005-0000-0000-0000BC910000}"/>
    <cellStyle name="Total 3 2 2 3 3 6" xfId="18755" xr:uid="{00000000-0005-0000-0000-0000BD910000}"/>
    <cellStyle name="Total 3 2 2 3 3 6 2" xfId="39026" xr:uid="{00000000-0005-0000-0000-0000BE910000}"/>
    <cellStyle name="Total 3 2 2 3 3 7" xfId="18756" xr:uid="{00000000-0005-0000-0000-0000BF910000}"/>
    <cellStyle name="Total 3 2 2 3 3 7 2" xfId="39027" xr:uid="{00000000-0005-0000-0000-0000C0910000}"/>
    <cellStyle name="Total 3 2 2 3 3 8" xfId="39021" xr:uid="{00000000-0005-0000-0000-0000C1910000}"/>
    <cellStyle name="Total 3 2 2 3 4" xfId="18757" xr:uid="{00000000-0005-0000-0000-0000C2910000}"/>
    <cellStyle name="Total 3 2 2 3 4 2" xfId="18758" xr:uid="{00000000-0005-0000-0000-0000C3910000}"/>
    <cellStyle name="Total 3 2 2 3 4 2 2" xfId="39029" xr:uid="{00000000-0005-0000-0000-0000C4910000}"/>
    <cellStyle name="Total 3 2 2 3 4 3" xfId="39028" xr:uid="{00000000-0005-0000-0000-0000C5910000}"/>
    <cellStyle name="Total 3 2 2 3 5" xfId="18759" xr:uid="{00000000-0005-0000-0000-0000C6910000}"/>
    <cellStyle name="Total 3 2 2 3 5 2" xfId="39030" xr:uid="{00000000-0005-0000-0000-0000C7910000}"/>
    <cellStyle name="Total 3 2 2 3 6" xfId="18760" xr:uid="{00000000-0005-0000-0000-0000C8910000}"/>
    <cellStyle name="Total 3 2 2 3 6 2" xfId="39031" xr:uid="{00000000-0005-0000-0000-0000C9910000}"/>
    <cellStyle name="Total 3 2 2 3 7" xfId="18761" xr:uid="{00000000-0005-0000-0000-0000CA910000}"/>
    <cellStyle name="Total 3 2 2 3 7 2" xfId="39032" xr:uid="{00000000-0005-0000-0000-0000CB910000}"/>
    <cellStyle name="Total 3 2 2 3 8" xfId="18762" xr:uid="{00000000-0005-0000-0000-0000CC910000}"/>
    <cellStyle name="Total 3 2 2 3 8 2" xfId="39033" xr:uid="{00000000-0005-0000-0000-0000CD910000}"/>
    <cellStyle name="Total 3 2 2 3 9" xfId="18763" xr:uid="{00000000-0005-0000-0000-0000CE910000}"/>
    <cellStyle name="Total 3 2 2 3 9 2" xfId="39034" xr:uid="{00000000-0005-0000-0000-0000CF910000}"/>
    <cellStyle name="Total 3 2 2 4" xfId="18764" xr:uid="{00000000-0005-0000-0000-0000D0910000}"/>
    <cellStyle name="Total 3 2 2 4 10" xfId="18765" xr:uid="{00000000-0005-0000-0000-0000D1910000}"/>
    <cellStyle name="Total 3 2 2 4 10 2" xfId="39036" xr:uid="{00000000-0005-0000-0000-0000D2910000}"/>
    <cellStyle name="Total 3 2 2 4 11" xfId="39035" xr:uid="{00000000-0005-0000-0000-0000D3910000}"/>
    <cellStyle name="Total 3 2 2 4 2" xfId="18766" xr:uid="{00000000-0005-0000-0000-0000D4910000}"/>
    <cellStyle name="Total 3 2 2 4 2 2" xfId="18767" xr:uid="{00000000-0005-0000-0000-0000D5910000}"/>
    <cellStyle name="Total 3 2 2 4 2 2 2" xfId="39038" xr:uid="{00000000-0005-0000-0000-0000D6910000}"/>
    <cellStyle name="Total 3 2 2 4 2 3" xfId="18768" xr:uid="{00000000-0005-0000-0000-0000D7910000}"/>
    <cellStyle name="Total 3 2 2 4 2 3 2" xfId="39039" xr:uid="{00000000-0005-0000-0000-0000D8910000}"/>
    <cellStyle name="Total 3 2 2 4 2 4" xfId="18769" xr:uid="{00000000-0005-0000-0000-0000D9910000}"/>
    <cellStyle name="Total 3 2 2 4 2 4 2" xfId="39040" xr:uid="{00000000-0005-0000-0000-0000DA910000}"/>
    <cellStyle name="Total 3 2 2 4 2 5" xfId="18770" xr:uid="{00000000-0005-0000-0000-0000DB910000}"/>
    <cellStyle name="Total 3 2 2 4 2 5 2" xfId="39041" xr:uid="{00000000-0005-0000-0000-0000DC910000}"/>
    <cellStyle name="Total 3 2 2 4 2 6" xfId="18771" xr:uid="{00000000-0005-0000-0000-0000DD910000}"/>
    <cellStyle name="Total 3 2 2 4 2 6 2" xfId="39042" xr:uid="{00000000-0005-0000-0000-0000DE910000}"/>
    <cellStyle name="Total 3 2 2 4 2 7" xfId="18772" xr:uid="{00000000-0005-0000-0000-0000DF910000}"/>
    <cellStyle name="Total 3 2 2 4 2 7 2" xfId="39043" xr:uid="{00000000-0005-0000-0000-0000E0910000}"/>
    <cellStyle name="Total 3 2 2 4 2 8" xfId="18773" xr:uid="{00000000-0005-0000-0000-0000E1910000}"/>
    <cellStyle name="Total 3 2 2 4 2 8 2" xfId="39044" xr:uid="{00000000-0005-0000-0000-0000E2910000}"/>
    <cellStyle name="Total 3 2 2 4 2 9" xfId="39037" xr:uid="{00000000-0005-0000-0000-0000E3910000}"/>
    <cellStyle name="Total 3 2 2 4 3" xfId="18774" xr:uid="{00000000-0005-0000-0000-0000E4910000}"/>
    <cellStyle name="Total 3 2 2 4 3 2" xfId="18775" xr:uid="{00000000-0005-0000-0000-0000E5910000}"/>
    <cellStyle name="Total 3 2 2 4 3 2 2" xfId="39046" xr:uid="{00000000-0005-0000-0000-0000E6910000}"/>
    <cellStyle name="Total 3 2 2 4 3 3" xfId="18776" xr:uid="{00000000-0005-0000-0000-0000E7910000}"/>
    <cellStyle name="Total 3 2 2 4 3 3 2" xfId="39047" xr:uid="{00000000-0005-0000-0000-0000E8910000}"/>
    <cellStyle name="Total 3 2 2 4 3 4" xfId="18777" xr:uid="{00000000-0005-0000-0000-0000E9910000}"/>
    <cellStyle name="Total 3 2 2 4 3 4 2" xfId="39048" xr:uid="{00000000-0005-0000-0000-0000EA910000}"/>
    <cellStyle name="Total 3 2 2 4 3 5" xfId="18778" xr:uid="{00000000-0005-0000-0000-0000EB910000}"/>
    <cellStyle name="Total 3 2 2 4 3 5 2" xfId="39049" xr:uid="{00000000-0005-0000-0000-0000EC910000}"/>
    <cellStyle name="Total 3 2 2 4 3 6" xfId="18779" xr:uid="{00000000-0005-0000-0000-0000ED910000}"/>
    <cellStyle name="Total 3 2 2 4 3 6 2" xfId="39050" xr:uid="{00000000-0005-0000-0000-0000EE910000}"/>
    <cellStyle name="Total 3 2 2 4 3 7" xfId="18780" xr:uid="{00000000-0005-0000-0000-0000EF910000}"/>
    <cellStyle name="Total 3 2 2 4 3 7 2" xfId="39051" xr:uid="{00000000-0005-0000-0000-0000F0910000}"/>
    <cellStyle name="Total 3 2 2 4 3 8" xfId="39045" xr:uid="{00000000-0005-0000-0000-0000F1910000}"/>
    <cellStyle name="Total 3 2 2 4 4" xfId="18781" xr:uid="{00000000-0005-0000-0000-0000F2910000}"/>
    <cellStyle name="Total 3 2 2 4 4 2" xfId="18782" xr:uid="{00000000-0005-0000-0000-0000F3910000}"/>
    <cellStyle name="Total 3 2 2 4 4 2 2" xfId="39053" xr:uid="{00000000-0005-0000-0000-0000F4910000}"/>
    <cellStyle name="Total 3 2 2 4 4 3" xfId="39052" xr:uid="{00000000-0005-0000-0000-0000F5910000}"/>
    <cellStyle name="Total 3 2 2 4 5" xfId="18783" xr:uid="{00000000-0005-0000-0000-0000F6910000}"/>
    <cellStyle name="Total 3 2 2 4 5 2" xfId="39054" xr:uid="{00000000-0005-0000-0000-0000F7910000}"/>
    <cellStyle name="Total 3 2 2 4 6" xfId="18784" xr:uid="{00000000-0005-0000-0000-0000F8910000}"/>
    <cellStyle name="Total 3 2 2 4 6 2" xfId="39055" xr:uid="{00000000-0005-0000-0000-0000F9910000}"/>
    <cellStyle name="Total 3 2 2 4 7" xfId="18785" xr:uid="{00000000-0005-0000-0000-0000FA910000}"/>
    <cellStyle name="Total 3 2 2 4 7 2" xfId="39056" xr:uid="{00000000-0005-0000-0000-0000FB910000}"/>
    <cellStyle name="Total 3 2 2 4 8" xfId="18786" xr:uid="{00000000-0005-0000-0000-0000FC910000}"/>
    <cellStyle name="Total 3 2 2 4 8 2" xfId="39057" xr:uid="{00000000-0005-0000-0000-0000FD910000}"/>
    <cellStyle name="Total 3 2 2 4 9" xfId="18787" xr:uid="{00000000-0005-0000-0000-0000FE910000}"/>
    <cellStyle name="Total 3 2 2 4 9 2" xfId="39058" xr:uid="{00000000-0005-0000-0000-0000FF910000}"/>
    <cellStyle name="Total 3 2 2 5" xfId="18788" xr:uid="{00000000-0005-0000-0000-000000920000}"/>
    <cellStyle name="Total 3 2 2 5 2" xfId="18789" xr:uid="{00000000-0005-0000-0000-000001920000}"/>
    <cellStyle name="Total 3 2 2 5 2 2" xfId="39060" xr:uid="{00000000-0005-0000-0000-000002920000}"/>
    <cellStyle name="Total 3 2 2 5 3" xfId="18790" xr:uid="{00000000-0005-0000-0000-000003920000}"/>
    <cellStyle name="Total 3 2 2 5 3 2" xfId="39061" xr:uid="{00000000-0005-0000-0000-000004920000}"/>
    <cellStyle name="Total 3 2 2 5 4" xfId="18791" xr:uid="{00000000-0005-0000-0000-000005920000}"/>
    <cellStyle name="Total 3 2 2 5 4 2" xfId="39062" xr:uid="{00000000-0005-0000-0000-000006920000}"/>
    <cellStyle name="Total 3 2 2 5 5" xfId="18792" xr:uid="{00000000-0005-0000-0000-000007920000}"/>
    <cellStyle name="Total 3 2 2 5 5 2" xfId="39063" xr:uid="{00000000-0005-0000-0000-000008920000}"/>
    <cellStyle name="Total 3 2 2 5 6" xfId="18793" xr:uid="{00000000-0005-0000-0000-000009920000}"/>
    <cellStyle name="Total 3 2 2 5 6 2" xfId="39064" xr:uid="{00000000-0005-0000-0000-00000A920000}"/>
    <cellStyle name="Total 3 2 2 5 7" xfId="18794" xr:uid="{00000000-0005-0000-0000-00000B920000}"/>
    <cellStyle name="Total 3 2 2 5 7 2" xfId="39065" xr:uid="{00000000-0005-0000-0000-00000C920000}"/>
    <cellStyle name="Total 3 2 2 5 8" xfId="18795" xr:uid="{00000000-0005-0000-0000-00000D920000}"/>
    <cellStyle name="Total 3 2 2 5 8 2" xfId="39066" xr:uid="{00000000-0005-0000-0000-00000E920000}"/>
    <cellStyle name="Total 3 2 2 5 9" xfId="39059" xr:uid="{00000000-0005-0000-0000-00000F920000}"/>
    <cellStyle name="Total 3 2 2 6" xfId="18796" xr:uid="{00000000-0005-0000-0000-000010920000}"/>
    <cellStyle name="Total 3 2 2 6 2" xfId="18797" xr:uid="{00000000-0005-0000-0000-000011920000}"/>
    <cellStyle name="Total 3 2 2 6 2 2" xfId="39068" xr:uid="{00000000-0005-0000-0000-000012920000}"/>
    <cellStyle name="Total 3 2 2 6 3" xfId="18798" xr:uid="{00000000-0005-0000-0000-000013920000}"/>
    <cellStyle name="Total 3 2 2 6 3 2" xfId="39069" xr:uid="{00000000-0005-0000-0000-000014920000}"/>
    <cellStyle name="Total 3 2 2 6 4" xfId="18799" xr:uid="{00000000-0005-0000-0000-000015920000}"/>
    <cellStyle name="Total 3 2 2 6 4 2" xfId="39070" xr:uid="{00000000-0005-0000-0000-000016920000}"/>
    <cellStyle name="Total 3 2 2 6 5" xfId="18800" xr:uid="{00000000-0005-0000-0000-000017920000}"/>
    <cellStyle name="Total 3 2 2 6 5 2" xfId="39071" xr:uid="{00000000-0005-0000-0000-000018920000}"/>
    <cellStyle name="Total 3 2 2 6 6" xfId="18801" xr:uid="{00000000-0005-0000-0000-000019920000}"/>
    <cellStyle name="Total 3 2 2 6 6 2" xfId="39072" xr:uid="{00000000-0005-0000-0000-00001A920000}"/>
    <cellStyle name="Total 3 2 2 6 7" xfId="18802" xr:uid="{00000000-0005-0000-0000-00001B920000}"/>
    <cellStyle name="Total 3 2 2 6 7 2" xfId="39073" xr:uid="{00000000-0005-0000-0000-00001C920000}"/>
    <cellStyle name="Total 3 2 2 6 8" xfId="39067" xr:uid="{00000000-0005-0000-0000-00001D920000}"/>
    <cellStyle name="Total 3 2 2 7" xfId="18803" xr:uid="{00000000-0005-0000-0000-00001E920000}"/>
    <cellStyle name="Total 3 2 2 7 2" xfId="18804" xr:uid="{00000000-0005-0000-0000-00001F920000}"/>
    <cellStyle name="Total 3 2 2 7 2 2" xfId="39075" xr:uid="{00000000-0005-0000-0000-000020920000}"/>
    <cellStyle name="Total 3 2 2 7 3" xfId="39074" xr:uid="{00000000-0005-0000-0000-000021920000}"/>
    <cellStyle name="Total 3 2 2 8" xfId="18805" xr:uid="{00000000-0005-0000-0000-000022920000}"/>
    <cellStyle name="Total 3 2 2 8 2" xfId="39076" xr:uid="{00000000-0005-0000-0000-000023920000}"/>
    <cellStyle name="Total 3 2 2 9" xfId="18806" xr:uid="{00000000-0005-0000-0000-000024920000}"/>
    <cellStyle name="Total 3 2 2 9 2" xfId="39077" xr:uid="{00000000-0005-0000-0000-000025920000}"/>
    <cellStyle name="Total 3 2 20" xfId="18807" xr:uid="{00000000-0005-0000-0000-000026920000}"/>
    <cellStyle name="Total 3 2 20 2" xfId="39078" xr:uid="{00000000-0005-0000-0000-000027920000}"/>
    <cellStyle name="Total 3 2 21" xfId="18808" xr:uid="{00000000-0005-0000-0000-000028920000}"/>
    <cellStyle name="Total 3 2 21 2" xfId="39079" xr:uid="{00000000-0005-0000-0000-000029920000}"/>
    <cellStyle name="Total 3 2 22" xfId="18809" xr:uid="{00000000-0005-0000-0000-00002A920000}"/>
    <cellStyle name="Total 3 2 22 2" xfId="39080" xr:uid="{00000000-0005-0000-0000-00002B920000}"/>
    <cellStyle name="Total 3 2 23" xfId="18810" xr:uid="{00000000-0005-0000-0000-00002C920000}"/>
    <cellStyle name="Total 3 2 23 2" xfId="39081" xr:uid="{00000000-0005-0000-0000-00002D920000}"/>
    <cellStyle name="Total 3 2 24" xfId="18811" xr:uid="{00000000-0005-0000-0000-00002E920000}"/>
    <cellStyle name="Total 3 2 24 2" xfId="39082" xr:uid="{00000000-0005-0000-0000-00002F920000}"/>
    <cellStyle name="Total 3 2 25" xfId="20670" xr:uid="{00000000-0005-0000-0000-000030920000}"/>
    <cellStyle name="Total 3 2 3" xfId="18812" xr:uid="{00000000-0005-0000-0000-000031920000}"/>
    <cellStyle name="Total 3 2 3 10" xfId="18813" xr:uid="{00000000-0005-0000-0000-000032920000}"/>
    <cellStyle name="Total 3 2 3 10 2" xfId="39084" xr:uid="{00000000-0005-0000-0000-000033920000}"/>
    <cellStyle name="Total 3 2 3 11" xfId="39083" xr:uid="{00000000-0005-0000-0000-000034920000}"/>
    <cellStyle name="Total 3 2 3 2" xfId="18814" xr:uid="{00000000-0005-0000-0000-000035920000}"/>
    <cellStyle name="Total 3 2 3 2 2" xfId="18815" xr:uid="{00000000-0005-0000-0000-000036920000}"/>
    <cellStyle name="Total 3 2 3 2 2 2" xfId="39086" xr:uid="{00000000-0005-0000-0000-000037920000}"/>
    <cellStyle name="Total 3 2 3 2 3" xfId="18816" xr:uid="{00000000-0005-0000-0000-000038920000}"/>
    <cellStyle name="Total 3 2 3 2 3 2" xfId="39087" xr:uid="{00000000-0005-0000-0000-000039920000}"/>
    <cellStyle name="Total 3 2 3 2 4" xfId="18817" xr:uid="{00000000-0005-0000-0000-00003A920000}"/>
    <cellStyle name="Total 3 2 3 2 4 2" xfId="39088" xr:uid="{00000000-0005-0000-0000-00003B920000}"/>
    <cellStyle name="Total 3 2 3 2 5" xfId="18818" xr:uid="{00000000-0005-0000-0000-00003C920000}"/>
    <cellStyle name="Total 3 2 3 2 5 2" xfId="39089" xr:uid="{00000000-0005-0000-0000-00003D920000}"/>
    <cellStyle name="Total 3 2 3 2 6" xfId="18819" xr:uid="{00000000-0005-0000-0000-00003E920000}"/>
    <cellStyle name="Total 3 2 3 2 6 2" xfId="39090" xr:uid="{00000000-0005-0000-0000-00003F920000}"/>
    <cellStyle name="Total 3 2 3 2 7" xfId="18820" xr:uid="{00000000-0005-0000-0000-000040920000}"/>
    <cellStyle name="Total 3 2 3 2 7 2" xfId="39091" xr:uid="{00000000-0005-0000-0000-000041920000}"/>
    <cellStyle name="Total 3 2 3 2 8" xfId="18821" xr:uid="{00000000-0005-0000-0000-000042920000}"/>
    <cellStyle name="Total 3 2 3 2 8 2" xfId="39092" xr:uid="{00000000-0005-0000-0000-000043920000}"/>
    <cellStyle name="Total 3 2 3 2 9" xfId="39085" xr:uid="{00000000-0005-0000-0000-000044920000}"/>
    <cellStyle name="Total 3 2 3 3" xfId="18822" xr:uid="{00000000-0005-0000-0000-000045920000}"/>
    <cellStyle name="Total 3 2 3 3 2" xfId="18823" xr:uid="{00000000-0005-0000-0000-000046920000}"/>
    <cellStyle name="Total 3 2 3 3 2 2" xfId="39094" xr:uid="{00000000-0005-0000-0000-000047920000}"/>
    <cellStyle name="Total 3 2 3 3 3" xfId="18824" xr:uid="{00000000-0005-0000-0000-000048920000}"/>
    <cellStyle name="Total 3 2 3 3 3 2" xfId="39095" xr:uid="{00000000-0005-0000-0000-000049920000}"/>
    <cellStyle name="Total 3 2 3 3 4" xfId="18825" xr:uid="{00000000-0005-0000-0000-00004A920000}"/>
    <cellStyle name="Total 3 2 3 3 4 2" xfId="39096" xr:uid="{00000000-0005-0000-0000-00004B920000}"/>
    <cellStyle name="Total 3 2 3 3 5" xfId="18826" xr:uid="{00000000-0005-0000-0000-00004C920000}"/>
    <cellStyle name="Total 3 2 3 3 5 2" xfId="39097" xr:uid="{00000000-0005-0000-0000-00004D920000}"/>
    <cellStyle name="Total 3 2 3 3 6" xfId="18827" xr:uid="{00000000-0005-0000-0000-00004E920000}"/>
    <cellStyle name="Total 3 2 3 3 6 2" xfId="39098" xr:uid="{00000000-0005-0000-0000-00004F920000}"/>
    <cellStyle name="Total 3 2 3 3 7" xfId="18828" xr:uid="{00000000-0005-0000-0000-000050920000}"/>
    <cellStyle name="Total 3 2 3 3 7 2" xfId="39099" xr:uid="{00000000-0005-0000-0000-000051920000}"/>
    <cellStyle name="Total 3 2 3 3 8" xfId="39093" xr:uid="{00000000-0005-0000-0000-000052920000}"/>
    <cellStyle name="Total 3 2 3 4" xfId="18829" xr:uid="{00000000-0005-0000-0000-000053920000}"/>
    <cellStyle name="Total 3 2 3 4 2" xfId="18830" xr:uid="{00000000-0005-0000-0000-000054920000}"/>
    <cellStyle name="Total 3 2 3 4 2 2" xfId="39101" xr:uid="{00000000-0005-0000-0000-000055920000}"/>
    <cellStyle name="Total 3 2 3 4 3" xfId="39100" xr:uid="{00000000-0005-0000-0000-000056920000}"/>
    <cellStyle name="Total 3 2 3 5" xfId="18831" xr:uid="{00000000-0005-0000-0000-000057920000}"/>
    <cellStyle name="Total 3 2 3 5 2" xfId="39102" xr:uid="{00000000-0005-0000-0000-000058920000}"/>
    <cellStyle name="Total 3 2 3 6" xfId="18832" xr:uid="{00000000-0005-0000-0000-000059920000}"/>
    <cellStyle name="Total 3 2 3 6 2" xfId="39103" xr:uid="{00000000-0005-0000-0000-00005A920000}"/>
    <cellStyle name="Total 3 2 3 7" xfId="18833" xr:uid="{00000000-0005-0000-0000-00005B920000}"/>
    <cellStyle name="Total 3 2 3 7 2" xfId="39104" xr:uid="{00000000-0005-0000-0000-00005C920000}"/>
    <cellStyle name="Total 3 2 3 8" xfId="18834" xr:uid="{00000000-0005-0000-0000-00005D920000}"/>
    <cellStyle name="Total 3 2 3 8 2" xfId="39105" xr:uid="{00000000-0005-0000-0000-00005E920000}"/>
    <cellStyle name="Total 3 2 3 9" xfId="18835" xr:uid="{00000000-0005-0000-0000-00005F920000}"/>
    <cellStyle name="Total 3 2 3 9 2" xfId="39106" xr:uid="{00000000-0005-0000-0000-000060920000}"/>
    <cellStyle name="Total 3 2 4" xfId="18836" xr:uid="{00000000-0005-0000-0000-000061920000}"/>
    <cellStyle name="Total 3 2 4 10" xfId="18837" xr:uid="{00000000-0005-0000-0000-000062920000}"/>
    <cellStyle name="Total 3 2 4 10 2" xfId="39108" xr:uid="{00000000-0005-0000-0000-000063920000}"/>
    <cellStyle name="Total 3 2 4 11" xfId="39107" xr:uid="{00000000-0005-0000-0000-000064920000}"/>
    <cellStyle name="Total 3 2 4 2" xfId="18838" xr:uid="{00000000-0005-0000-0000-000065920000}"/>
    <cellStyle name="Total 3 2 4 2 2" xfId="18839" xr:uid="{00000000-0005-0000-0000-000066920000}"/>
    <cellStyle name="Total 3 2 4 2 2 2" xfId="39110" xr:uid="{00000000-0005-0000-0000-000067920000}"/>
    <cellStyle name="Total 3 2 4 2 3" xfId="18840" xr:uid="{00000000-0005-0000-0000-000068920000}"/>
    <cellStyle name="Total 3 2 4 2 3 2" xfId="39111" xr:uid="{00000000-0005-0000-0000-000069920000}"/>
    <cellStyle name="Total 3 2 4 2 4" xfId="18841" xr:uid="{00000000-0005-0000-0000-00006A920000}"/>
    <cellStyle name="Total 3 2 4 2 4 2" xfId="39112" xr:uid="{00000000-0005-0000-0000-00006B920000}"/>
    <cellStyle name="Total 3 2 4 2 5" xfId="18842" xr:uid="{00000000-0005-0000-0000-00006C920000}"/>
    <cellStyle name="Total 3 2 4 2 5 2" xfId="39113" xr:uid="{00000000-0005-0000-0000-00006D920000}"/>
    <cellStyle name="Total 3 2 4 2 6" xfId="18843" xr:uid="{00000000-0005-0000-0000-00006E920000}"/>
    <cellStyle name="Total 3 2 4 2 6 2" xfId="39114" xr:uid="{00000000-0005-0000-0000-00006F920000}"/>
    <cellStyle name="Total 3 2 4 2 7" xfId="18844" xr:uid="{00000000-0005-0000-0000-000070920000}"/>
    <cellStyle name="Total 3 2 4 2 7 2" xfId="39115" xr:uid="{00000000-0005-0000-0000-000071920000}"/>
    <cellStyle name="Total 3 2 4 2 8" xfId="18845" xr:uid="{00000000-0005-0000-0000-000072920000}"/>
    <cellStyle name="Total 3 2 4 2 8 2" xfId="39116" xr:uid="{00000000-0005-0000-0000-000073920000}"/>
    <cellStyle name="Total 3 2 4 2 9" xfId="39109" xr:uid="{00000000-0005-0000-0000-000074920000}"/>
    <cellStyle name="Total 3 2 4 3" xfId="18846" xr:uid="{00000000-0005-0000-0000-000075920000}"/>
    <cellStyle name="Total 3 2 4 3 2" xfId="18847" xr:uid="{00000000-0005-0000-0000-000076920000}"/>
    <cellStyle name="Total 3 2 4 3 2 2" xfId="39118" xr:uid="{00000000-0005-0000-0000-000077920000}"/>
    <cellStyle name="Total 3 2 4 3 3" xfId="18848" xr:uid="{00000000-0005-0000-0000-000078920000}"/>
    <cellStyle name="Total 3 2 4 3 3 2" xfId="39119" xr:uid="{00000000-0005-0000-0000-000079920000}"/>
    <cellStyle name="Total 3 2 4 3 4" xfId="18849" xr:uid="{00000000-0005-0000-0000-00007A920000}"/>
    <cellStyle name="Total 3 2 4 3 4 2" xfId="39120" xr:uid="{00000000-0005-0000-0000-00007B920000}"/>
    <cellStyle name="Total 3 2 4 3 5" xfId="18850" xr:uid="{00000000-0005-0000-0000-00007C920000}"/>
    <cellStyle name="Total 3 2 4 3 5 2" xfId="39121" xr:uid="{00000000-0005-0000-0000-00007D920000}"/>
    <cellStyle name="Total 3 2 4 3 6" xfId="18851" xr:uid="{00000000-0005-0000-0000-00007E920000}"/>
    <cellStyle name="Total 3 2 4 3 6 2" xfId="39122" xr:uid="{00000000-0005-0000-0000-00007F920000}"/>
    <cellStyle name="Total 3 2 4 3 7" xfId="18852" xr:uid="{00000000-0005-0000-0000-000080920000}"/>
    <cellStyle name="Total 3 2 4 3 7 2" xfId="39123" xr:uid="{00000000-0005-0000-0000-000081920000}"/>
    <cellStyle name="Total 3 2 4 3 8" xfId="39117" xr:uid="{00000000-0005-0000-0000-000082920000}"/>
    <cellStyle name="Total 3 2 4 4" xfId="18853" xr:uid="{00000000-0005-0000-0000-000083920000}"/>
    <cellStyle name="Total 3 2 4 4 2" xfId="18854" xr:uid="{00000000-0005-0000-0000-000084920000}"/>
    <cellStyle name="Total 3 2 4 4 2 2" xfId="39125" xr:uid="{00000000-0005-0000-0000-000085920000}"/>
    <cellStyle name="Total 3 2 4 4 3" xfId="39124" xr:uid="{00000000-0005-0000-0000-000086920000}"/>
    <cellStyle name="Total 3 2 4 5" xfId="18855" xr:uid="{00000000-0005-0000-0000-000087920000}"/>
    <cellStyle name="Total 3 2 4 5 2" xfId="39126" xr:uid="{00000000-0005-0000-0000-000088920000}"/>
    <cellStyle name="Total 3 2 4 6" xfId="18856" xr:uid="{00000000-0005-0000-0000-000089920000}"/>
    <cellStyle name="Total 3 2 4 6 2" xfId="39127" xr:uid="{00000000-0005-0000-0000-00008A920000}"/>
    <cellStyle name="Total 3 2 4 7" xfId="18857" xr:uid="{00000000-0005-0000-0000-00008B920000}"/>
    <cellStyle name="Total 3 2 4 7 2" xfId="39128" xr:uid="{00000000-0005-0000-0000-00008C920000}"/>
    <cellStyle name="Total 3 2 4 8" xfId="18858" xr:uid="{00000000-0005-0000-0000-00008D920000}"/>
    <cellStyle name="Total 3 2 4 8 2" xfId="39129" xr:uid="{00000000-0005-0000-0000-00008E920000}"/>
    <cellStyle name="Total 3 2 4 9" xfId="18859" xr:uid="{00000000-0005-0000-0000-00008F920000}"/>
    <cellStyle name="Total 3 2 4 9 2" xfId="39130" xr:uid="{00000000-0005-0000-0000-000090920000}"/>
    <cellStyle name="Total 3 2 5" xfId="18860" xr:uid="{00000000-0005-0000-0000-000091920000}"/>
    <cellStyle name="Total 3 2 5 10" xfId="18861" xr:uid="{00000000-0005-0000-0000-000092920000}"/>
    <cellStyle name="Total 3 2 5 10 2" xfId="39132" xr:uid="{00000000-0005-0000-0000-000093920000}"/>
    <cellStyle name="Total 3 2 5 11" xfId="39131" xr:uid="{00000000-0005-0000-0000-000094920000}"/>
    <cellStyle name="Total 3 2 5 2" xfId="18862" xr:uid="{00000000-0005-0000-0000-000095920000}"/>
    <cellStyle name="Total 3 2 5 2 2" xfId="18863" xr:uid="{00000000-0005-0000-0000-000096920000}"/>
    <cellStyle name="Total 3 2 5 2 2 2" xfId="39134" xr:uid="{00000000-0005-0000-0000-000097920000}"/>
    <cellStyle name="Total 3 2 5 2 3" xfId="18864" xr:uid="{00000000-0005-0000-0000-000098920000}"/>
    <cellStyle name="Total 3 2 5 2 3 2" xfId="39135" xr:uid="{00000000-0005-0000-0000-000099920000}"/>
    <cellStyle name="Total 3 2 5 2 4" xfId="18865" xr:uid="{00000000-0005-0000-0000-00009A920000}"/>
    <cellStyle name="Total 3 2 5 2 4 2" xfId="39136" xr:uid="{00000000-0005-0000-0000-00009B920000}"/>
    <cellStyle name="Total 3 2 5 2 5" xfId="18866" xr:uid="{00000000-0005-0000-0000-00009C920000}"/>
    <cellStyle name="Total 3 2 5 2 5 2" xfId="39137" xr:uid="{00000000-0005-0000-0000-00009D920000}"/>
    <cellStyle name="Total 3 2 5 2 6" xfId="18867" xr:uid="{00000000-0005-0000-0000-00009E920000}"/>
    <cellStyle name="Total 3 2 5 2 6 2" xfId="39138" xr:uid="{00000000-0005-0000-0000-00009F920000}"/>
    <cellStyle name="Total 3 2 5 2 7" xfId="18868" xr:uid="{00000000-0005-0000-0000-0000A0920000}"/>
    <cellStyle name="Total 3 2 5 2 7 2" xfId="39139" xr:uid="{00000000-0005-0000-0000-0000A1920000}"/>
    <cellStyle name="Total 3 2 5 2 8" xfId="18869" xr:uid="{00000000-0005-0000-0000-0000A2920000}"/>
    <cellStyle name="Total 3 2 5 2 8 2" xfId="39140" xr:uid="{00000000-0005-0000-0000-0000A3920000}"/>
    <cellStyle name="Total 3 2 5 2 9" xfId="39133" xr:uid="{00000000-0005-0000-0000-0000A4920000}"/>
    <cellStyle name="Total 3 2 5 3" xfId="18870" xr:uid="{00000000-0005-0000-0000-0000A5920000}"/>
    <cellStyle name="Total 3 2 5 3 2" xfId="18871" xr:uid="{00000000-0005-0000-0000-0000A6920000}"/>
    <cellStyle name="Total 3 2 5 3 2 2" xfId="39142" xr:uid="{00000000-0005-0000-0000-0000A7920000}"/>
    <cellStyle name="Total 3 2 5 3 3" xfId="18872" xr:uid="{00000000-0005-0000-0000-0000A8920000}"/>
    <cellStyle name="Total 3 2 5 3 3 2" xfId="39143" xr:uid="{00000000-0005-0000-0000-0000A9920000}"/>
    <cellStyle name="Total 3 2 5 3 4" xfId="18873" xr:uid="{00000000-0005-0000-0000-0000AA920000}"/>
    <cellStyle name="Total 3 2 5 3 4 2" xfId="39144" xr:uid="{00000000-0005-0000-0000-0000AB920000}"/>
    <cellStyle name="Total 3 2 5 3 5" xfId="18874" xr:uid="{00000000-0005-0000-0000-0000AC920000}"/>
    <cellStyle name="Total 3 2 5 3 5 2" xfId="39145" xr:uid="{00000000-0005-0000-0000-0000AD920000}"/>
    <cellStyle name="Total 3 2 5 3 6" xfId="18875" xr:uid="{00000000-0005-0000-0000-0000AE920000}"/>
    <cellStyle name="Total 3 2 5 3 6 2" xfId="39146" xr:uid="{00000000-0005-0000-0000-0000AF920000}"/>
    <cellStyle name="Total 3 2 5 3 7" xfId="18876" xr:uid="{00000000-0005-0000-0000-0000B0920000}"/>
    <cellStyle name="Total 3 2 5 3 7 2" xfId="39147" xr:uid="{00000000-0005-0000-0000-0000B1920000}"/>
    <cellStyle name="Total 3 2 5 3 8" xfId="39141" xr:uid="{00000000-0005-0000-0000-0000B2920000}"/>
    <cellStyle name="Total 3 2 5 4" xfId="18877" xr:uid="{00000000-0005-0000-0000-0000B3920000}"/>
    <cellStyle name="Total 3 2 5 4 2" xfId="18878" xr:uid="{00000000-0005-0000-0000-0000B4920000}"/>
    <cellStyle name="Total 3 2 5 4 2 2" xfId="39149" xr:uid="{00000000-0005-0000-0000-0000B5920000}"/>
    <cellStyle name="Total 3 2 5 4 3" xfId="39148" xr:uid="{00000000-0005-0000-0000-0000B6920000}"/>
    <cellStyle name="Total 3 2 5 5" xfId="18879" xr:uid="{00000000-0005-0000-0000-0000B7920000}"/>
    <cellStyle name="Total 3 2 5 5 2" xfId="39150" xr:uid="{00000000-0005-0000-0000-0000B8920000}"/>
    <cellStyle name="Total 3 2 5 6" xfId="18880" xr:uid="{00000000-0005-0000-0000-0000B9920000}"/>
    <cellStyle name="Total 3 2 5 6 2" xfId="39151" xr:uid="{00000000-0005-0000-0000-0000BA920000}"/>
    <cellStyle name="Total 3 2 5 7" xfId="18881" xr:uid="{00000000-0005-0000-0000-0000BB920000}"/>
    <cellStyle name="Total 3 2 5 7 2" xfId="39152" xr:uid="{00000000-0005-0000-0000-0000BC920000}"/>
    <cellStyle name="Total 3 2 5 8" xfId="18882" xr:uid="{00000000-0005-0000-0000-0000BD920000}"/>
    <cellStyle name="Total 3 2 5 8 2" xfId="39153" xr:uid="{00000000-0005-0000-0000-0000BE920000}"/>
    <cellStyle name="Total 3 2 5 9" xfId="18883" xr:uid="{00000000-0005-0000-0000-0000BF920000}"/>
    <cellStyle name="Total 3 2 5 9 2" xfId="39154" xr:uid="{00000000-0005-0000-0000-0000C0920000}"/>
    <cellStyle name="Total 3 2 6" xfId="18884" xr:uid="{00000000-0005-0000-0000-0000C1920000}"/>
    <cellStyle name="Total 3 2 6 10" xfId="18885" xr:uid="{00000000-0005-0000-0000-0000C2920000}"/>
    <cellStyle name="Total 3 2 6 10 2" xfId="39156" xr:uid="{00000000-0005-0000-0000-0000C3920000}"/>
    <cellStyle name="Total 3 2 6 11" xfId="39155" xr:uid="{00000000-0005-0000-0000-0000C4920000}"/>
    <cellStyle name="Total 3 2 6 2" xfId="18886" xr:uid="{00000000-0005-0000-0000-0000C5920000}"/>
    <cellStyle name="Total 3 2 6 2 2" xfId="18887" xr:uid="{00000000-0005-0000-0000-0000C6920000}"/>
    <cellStyle name="Total 3 2 6 2 2 2" xfId="39158" xr:uid="{00000000-0005-0000-0000-0000C7920000}"/>
    <cellStyle name="Total 3 2 6 2 3" xfId="18888" xr:uid="{00000000-0005-0000-0000-0000C8920000}"/>
    <cellStyle name="Total 3 2 6 2 3 2" xfId="39159" xr:uid="{00000000-0005-0000-0000-0000C9920000}"/>
    <cellStyle name="Total 3 2 6 2 4" xfId="18889" xr:uid="{00000000-0005-0000-0000-0000CA920000}"/>
    <cellStyle name="Total 3 2 6 2 4 2" xfId="39160" xr:uid="{00000000-0005-0000-0000-0000CB920000}"/>
    <cellStyle name="Total 3 2 6 2 5" xfId="18890" xr:uid="{00000000-0005-0000-0000-0000CC920000}"/>
    <cellStyle name="Total 3 2 6 2 5 2" xfId="39161" xr:uid="{00000000-0005-0000-0000-0000CD920000}"/>
    <cellStyle name="Total 3 2 6 2 6" xfId="18891" xr:uid="{00000000-0005-0000-0000-0000CE920000}"/>
    <cellStyle name="Total 3 2 6 2 6 2" xfId="39162" xr:uid="{00000000-0005-0000-0000-0000CF920000}"/>
    <cellStyle name="Total 3 2 6 2 7" xfId="18892" xr:uid="{00000000-0005-0000-0000-0000D0920000}"/>
    <cellStyle name="Total 3 2 6 2 7 2" xfId="39163" xr:uid="{00000000-0005-0000-0000-0000D1920000}"/>
    <cellStyle name="Total 3 2 6 2 8" xfId="18893" xr:uid="{00000000-0005-0000-0000-0000D2920000}"/>
    <cellStyle name="Total 3 2 6 2 8 2" xfId="39164" xr:uid="{00000000-0005-0000-0000-0000D3920000}"/>
    <cellStyle name="Total 3 2 6 2 9" xfId="39157" xr:uid="{00000000-0005-0000-0000-0000D4920000}"/>
    <cellStyle name="Total 3 2 6 3" xfId="18894" xr:uid="{00000000-0005-0000-0000-0000D5920000}"/>
    <cellStyle name="Total 3 2 6 3 2" xfId="18895" xr:uid="{00000000-0005-0000-0000-0000D6920000}"/>
    <cellStyle name="Total 3 2 6 3 2 2" xfId="39166" xr:uid="{00000000-0005-0000-0000-0000D7920000}"/>
    <cellStyle name="Total 3 2 6 3 3" xfId="18896" xr:uid="{00000000-0005-0000-0000-0000D8920000}"/>
    <cellStyle name="Total 3 2 6 3 3 2" xfId="39167" xr:uid="{00000000-0005-0000-0000-0000D9920000}"/>
    <cellStyle name="Total 3 2 6 3 4" xfId="18897" xr:uid="{00000000-0005-0000-0000-0000DA920000}"/>
    <cellStyle name="Total 3 2 6 3 4 2" xfId="39168" xr:uid="{00000000-0005-0000-0000-0000DB920000}"/>
    <cellStyle name="Total 3 2 6 3 5" xfId="18898" xr:uid="{00000000-0005-0000-0000-0000DC920000}"/>
    <cellStyle name="Total 3 2 6 3 5 2" xfId="39169" xr:uid="{00000000-0005-0000-0000-0000DD920000}"/>
    <cellStyle name="Total 3 2 6 3 6" xfId="18899" xr:uid="{00000000-0005-0000-0000-0000DE920000}"/>
    <cellStyle name="Total 3 2 6 3 6 2" xfId="39170" xr:uid="{00000000-0005-0000-0000-0000DF920000}"/>
    <cellStyle name="Total 3 2 6 3 7" xfId="18900" xr:uid="{00000000-0005-0000-0000-0000E0920000}"/>
    <cellStyle name="Total 3 2 6 3 7 2" xfId="39171" xr:uid="{00000000-0005-0000-0000-0000E1920000}"/>
    <cellStyle name="Total 3 2 6 3 8" xfId="39165" xr:uid="{00000000-0005-0000-0000-0000E2920000}"/>
    <cellStyle name="Total 3 2 6 4" xfId="18901" xr:uid="{00000000-0005-0000-0000-0000E3920000}"/>
    <cellStyle name="Total 3 2 6 4 2" xfId="18902" xr:uid="{00000000-0005-0000-0000-0000E4920000}"/>
    <cellStyle name="Total 3 2 6 4 2 2" xfId="39173" xr:uid="{00000000-0005-0000-0000-0000E5920000}"/>
    <cellStyle name="Total 3 2 6 4 3" xfId="39172" xr:uid="{00000000-0005-0000-0000-0000E6920000}"/>
    <cellStyle name="Total 3 2 6 5" xfId="18903" xr:uid="{00000000-0005-0000-0000-0000E7920000}"/>
    <cellStyle name="Total 3 2 6 5 2" xfId="39174" xr:uid="{00000000-0005-0000-0000-0000E8920000}"/>
    <cellStyle name="Total 3 2 6 6" xfId="18904" xr:uid="{00000000-0005-0000-0000-0000E9920000}"/>
    <cellStyle name="Total 3 2 6 6 2" xfId="39175" xr:uid="{00000000-0005-0000-0000-0000EA920000}"/>
    <cellStyle name="Total 3 2 6 7" xfId="18905" xr:uid="{00000000-0005-0000-0000-0000EB920000}"/>
    <cellStyle name="Total 3 2 6 7 2" xfId="39176" xr:uid="{00000000-0005-0000-0000-0000EC920000}"/>
    <cellStyle name="Total 3 2 6 8" xfId="18906" xr:uid="{00000000-0005-0000-0000-0000ED920000}"/>
    <cellStyle name="Total 3 2 6 8 2" xfId="39177" xr:uid="{00000000-0005-0000-0000-0000EE920000}"/>
    <cellStyle name="Total 3 2 6 9" xfId="18907" xr:uid="{00000000-0005-0000-0000-0000EF920000}"/>
    <cellStyle name="Total 3 2 6 9 2" xfId="39178" xr:uid="{00000000-0005-0000-0000-0000F0920000}"/>
    <cellStyle name="Total 3 2 7" xfId="18908" xr:uid="{00000000-0005-0000-0000-0000F1920000}"/>
    <cellStyle name="Total 3 2 7 10" xfId="18909" xr:uid="{00000000-0005-0000-0000-0000F2920000}"/>
    <cellStyle name="Total 3 2 7 10 2" xfId="39180" xr:uid="{00000000-0005-0000-0000-0000F3920000}"/>
    <cellStyle name="Total 3 2 7 11" xfId="39179" xr:uid="{00000000-0005-0000-0000-0000F4920000}"/>
    <cellStyle name="Total 3 2 7 2" xfId="18910" xr:uid="{00000000-0005-0000-0000-0000F5920000}"/>
    <cellStyle name="Total 3 2 7 2 2" xfId="18911" xr:uid="{00000000-0005-0000-0000-0000F6920000}"/>
    <cellStyle name="Total 3 2 7 2 2 2" xfId="39182" xr:uid="{00000000-0005-0000-0000-0000F7920000}"/>
    <cellStyle name="Total 3 2 7 2 3" xfId="18912" xr:uid="{00000000-0005-0000-0000-0000F8920000}"/>
    <cellStyle name="Total 3 2 7 2 3 2" xfId="39183" xr:uid="{00000000-0005-0000-0000-0000F9920000}"/>
    <cellStyle name="Total 3 2 7 2 4" xfId="18913" xr:uid="{00000000-0005-0000-0000-0000FA920000}"/>
    <cellStyle name="Total 3 2 7 2 4 2" xfId="39184" xr:uid="{00000000-0005-0000-0000-0000FB920000}"/>
    <cellStyle name="Total 3 2 7 2 5" xfId="18914" xr:uid="{00000000-0005-0000-0000-0000FC920000}"/>
    <cellStyle name="Total 3 2 7 2 5 2" xfId="39185" xr:uid="{00000000-0005-0000-0000-0000FD920000}"/>
    <cellStyle name="Total 3 2 7 2 6" xfId="18915" xr:uid="{00000000-0005-0000-0000-0000FE920000}"/>
    <cellStyle name="Total 3 2 7 2 6 2" xfId="39186" xr:uid="{00000000-0005-0000-0000-0000FF920000}"/>
    <cellStyle name="Total 3 2 7 2 7" xfId="18916" xr:uid="{00000000-0005-0000-0000-000000930000}"/>
    <cellStyle name="Total 3 2 7 2 7 2" xfId="39187" xr:uid="{00000000-0005-0000-0000-000001930000}"/>
    <cellStyle name="Total 3 2 7 2 8" xfId="18917" xr:uid="{00000000-0005-0000-0000-000002930000}"/>
    <cellStyle name="Total 3 2 7 2 8 2" xfId="39188" xr:uid="{00000000-0005-0000-0000-000003930000}"/>
    <cellStyle name="Total 3 2 7 2 9" xfId="39181" xr:uid="{00000000-0005-0000-0000-000004930000}"/>
    <cellStyle name="Total 3 2 7 3" xfId="18918" xr:uid="{00000000-0005-0000-0000-000005930000}"/>
    <cellStyle name="Total 3 2 7 3 2" xfId="18919" xr:uid="{00000000-0005-0000-0000-000006930000}"/>
    <cellStyle name="Total 3 2 7 3 2 2" xfId="39190" xr:uid="{00000000-0005-0000-0000-000007930000}"/>
    <cellStyle name="Total 3 2 7 3 3" xfId="18920" xr:uid="{00000000-0005-0000-0000-000008930000}"/>
    <cellStyle name="Total 3 2 7 3 3 2" xfId="39191" xr:uid="{00000000-0005-0000-0000-000009930000}"/>
    <cellStyle name="Total 3 2 7 3 4" xfId="18921" xr:uid="{00000000-0005-0000-0000-00000A930000}"/>
    <cellStyle name="Total 3 2 7 3 4 2" xfId="39192" xr:uid="{00000000-0005-0000-0000-00000B930000}"/>
    <cellStyle name="Total 3 2 7 3 5" xfId="18922" xr:uid="{00000000-0005-0000-0000-00000C930000}"/>
    <cellStyle name="Total 3 2 7 3 5 2" xfId="39193" xr:uid="{00000000-0005-0000-0000-00000D930000}"/>
    <cellStyle name="Total 3 2 7 3 6" xfId="18923" xr:uid="{00000000-0005-0000-0000-00000E930000}"/>
    <cellStyle name="Total 3 2 7 3 6 2" xfId="39194" xr:uid="{00000000-0005-0000-0000-00000F930000}"/>
    <cellStyle name="Total 3 2 7 3 7" xfId="18924" xr:uid="{00000000-0005-0000-0000-000010930000}"/>
    <cellStyle name="Total 3 2 7 3 7 2" xfId="39195" xr:uid="{00000000-0005-0000-0000-000011930000}"/>
    <cellStyle name="Total 3 2 7 3 8" xfId="39189" xr:uid="{00000000-0005-0000-0000-000012930000}"/>
    <cellStyle name="Total 3 2 7 4" xfId="18925" xr:uid="{00000000-0005-0000-0000-000013930000}"/>
    <cellStyle name="Total 3 2 7 4 2" xfId="18926" xr:uid="{00000000-0005-0000-0000-000014930000}"/>
    <cellStyle name="Total 3 2 7 4 2 2" xfId="39197" xr:uid="{00000000-0005-0000-0000-000015930000}"/>
    <cellStyle name="Total 3 2 7 4 3" xfId="39196" xr:uid="{00000000-0005-0000-0000-000016930000}"/>
    <cellStyle name="Total 3 2 7 5" xfId="18927" xr:uid="{00000000-0005-0000-0000-000017930000}"/>
    <cellStyle name="Total 3 2 7 5 2" xfId="39198" xr:uid="{00000000-0005-0000-0000-000018930000}"/>
    <cellStyle name="Total 3 2 7 6" xfId="18928" xr:uid="{00000000-0005-0000-0000-000019930000}"/>
    <cellStyle name="Total 3 2 7 6 2" xfId="39199" xr:uid="{00000000-0005-0000-0000-00001A930000}"/>
    <cellStyle name="Total 3 2 7 7" xfId="18929" xr:uid="{00000000-0005-0000-0000-00001B930000}"/>
    <cellStyle name="Total 3 2 7 7 2" xfId="39200" xr:uid="{00000000-0005-0000-0000-00001C930000}"/>
    <cellStyle name="Total 3 2 7 8" xfId="18930" xr:uid="{00000000-0005-0000-0000-00001D930000}"/>
    <cellStyle name="Total 3 2 7 8 2" xfId="39201" xr:uid="{00000000-0005-0000-0000-00001E930000}"/>
    <cellStyle name="Total 3 2 7 9" xfId="18931" xr:uid="{00000000-0005-0000-0000-00001F930000}"/>
    <cellStyle name="Total 3 2 7 9 2" xfId="39202" xr:uid="{00000000-0005-0000-0000-000020930000}"/>
    <cellStyle name="Total 3 2 8" xfId="18932" xr:uid="{00000000-0005-0000-0000-000021930000}"/>
    <cellStyle name="Total 3 2 8 10" xfId="18933" xr:uid="{00000000-0005-0000-0000-000022930000}"/>
    <cellStyle name="Total 3 2 8 10 2" xfId="39204" xr:uid="{00000000-0005-0000-0000-000023930000}"/>
    <cellStyle name="Total 3 2 8 11" xfId="39203" xr:uid="{00000000-0005-0000-0000-000024930000}"/>
    <cellStyle name="Total 3 2 8 2" xfId="18934" xr:uid="{00000000-0005-0000-0000-000025930000}"/>
    <cellStyle name="Total 3 2 8 2 2" xfId="18935" xr:uid="{00000000-0005-0000-0000-000026930000}"/>
    <cellStyle name="Total 3 2 8 2 2 2" xfId="39206" xr:uid="{00000000-0005-0000-0000-000027930000}"/>
    <cellStyle name="Total 3 2 8 2 3" xfId="18936" xr:uid="{00000000-0005-0000-0000-000028930000}"/>
    <cellStyle name="Total 3 2 8 2 3 2" xfId="39207" xr:uid="{00000000-0005-0000-0000-000029930000}"/>
    <cellStyle name="Total 3 2 8 2 4" xfId="18937" xr:uid="{00000000-0005-0000-0000-00002A930000}"/>
    <cellStyle name="Total 3 2 8 2 4 2" xfId="39208" xr:uid="{00000000-0005-0000-0000-00002B930000}"/>
    <cellStyle name="Total 3 2 8 2 5" xfId="18938" xr:uid="{00000000-0005-0000-0000-00002C930000}"/>
    <cellStyle name="Total 3 2 8 2 5 2" xfId="39209" xr:uid="{00000000-0005-0000-0000-00002D930000}"/>
    <cellStyle name="Total 3 2 8 2 6" xfId="18939" xr:uid="{00000000-0005-0000-0000-00002E930000}"/>
    <cellStyle name="Total 3 2 8 2 6 2" xfId="39210" xr:uid="{00000000-0005-0000-0000-00002F930000}"/>
    <cellStyle name="Total 3 2 8 2 7" xfId="18940" xr:uid="{00000000-0005-0000-0000-000030930000}"/>
    <cellStyle name="Total 3 2 8 2 7 2" xfId="39211" xr:uid="{00000000-0005-0000-0000-000031930000}"/>
    <cellStyle name="Total 3 2 8 2 8" xfId="18941" xr:uid="{00000000-0005-0000-0000-000032930000}"/>
    <cellStyle name="Total 3 2 8 2 8 2" xfId="39212" xr:uid="{00000000-0005-0000-0000-000033930000}"/>
    <cellStyle name="Total 3 2 8 2 9" xfId="39205" xr:uid="{00000000-0005-0000-0000-000034930000}"/>
    <cellStyle name="Total 3 2 8 3" xfId="18942" xr:uid="{00000000-0005-0000-0000-000035930000}"/>
    <cellStyle name="Total 3 2 8 3 2" xfId="18943" xr:uid="{00000000-0005-0000-0000-000036930000}"/>
    <cellStyle name="Total 3 2 8 3 2 2" xfId="39214" xr:uid="{00000000-0005-0000-0000-000037930000}"/>
    <cellStyle name="Total 3 2 8 3 3" xfId="18944" xr:uid="{00000000-0005-0000-0000-000038930000}"/>
    <cellStyle name="Total 3 2 8 3 3 2" xfId="39215" xr:uid="{00000000-0005-0000-0000-000039930000}"/>
    <cellStyle name="Total 3 2 8 3 4" xfId="18945" xr:uid="{00000000-0005-0000-0000-00003A930000}"/>
    <cellStyle name="Total 3 2 8 3 4 2" xfId="39216" xr:uid="{00000000-0005-0000-0000-00003B930000}"/>
    <cellStyle name="Total 3 2 8 3 5" xfId="18946" xr:uid="{00000000-0005-0000-0000-00003C930000}"/>
    <cellStyle name="Total 3 2 8 3 5 2" xfId="39217" xr:uid="{00000000-0005-0000-0000-00003D930000}"/>
    <cellStyle name="Total 3 2 8 3 6" xfId="18947" xr:uid="{00000000-0005-0000-0000-00003E930000}"/>
    <cellStyle name="Total 3 2 8 3 6 2" xfId="39218" xr:uid="{00000000-0005-0000-0000-00003F930000}"/>
    <cellStyle name="Total 3 2 8 3 7" xfId="18948" xr:uid="{00000000-0005-0000-0000-000040930000}"/>
    <cellStyle name="Total 3 2 8 3 7 2" xfId="39219" xr:uid="{00000000-0005-0000-0000-000041930000}"/>
    <cellStyle name="Total 3 2 8 3 8" xfId="39213" xr:uid="{00000000-0005-0000-0000-000042930000}"/>
    <cellStyle name="Total 3 2 8 4" xfId="18949" xr:uid="{00000000-0005-0000-0000-000043930000}"/>
    <cellStyle name="Total 3 2 8 4 2" xfId="18950" xr:uid="{00000000-0005-0000-0000-000044930000}"/>
    <cellStyle name="Total 3 2 8 4 2 2" xfId="39221" xr:uid="{00000000-0005-0000-0000-000045930000}"/>
    <cellStyle name="Total 3 2 8 4 3" xfId="39220" xr:uid="{00000000-0005-0000-0000-000046930000}"/>
    <cellStyle name="Total 3 2 8 5" xfId="18951" xr:uid="{00000000-0005-0000-0000-000047930000}"/>
    <cellStyle name="Total 3 2 8 5 2" xfId="39222" xr:uid="{00000000-0005-0000-0000-000048930000}"/>
    <cellStyle name="Total 3 2 8 6" xfId="18952" xr:uid="{00000000-0005-0000-0000-000049930000}"/>
    <cellStyle name="Total 3 2 8 6 2" xfId="39223" xr:uid="{00000000-0005-0000-0000-00004A930000}"/>
    <cellStyle name="Total 3 2 8 7" xfId="18953" xr:uid="{00000000-0005-0000-0000-00004B930000}"/>
    <cellStyle name="Total 3 2 8 7 2" xfId="39224" xr:uid="{00000000-0005-0000-0000-00004C930000}"/>
    <cellStyle name="Total 3 2 8 8" xfId="18954" xr:uid="{00000000-0005-0000-0000-00004D930000}"/>
    <cellStyle name="Total 3 2 8 8 2" xfId="39225" xr:uid="{00000000-0005-0000-0000-00004E930000}"/>
    <cellStyle name="Total 3 2 8 9" xfId="18955" xr:uid="{00000000-0005-0000-0000-00004F930000}"/>
    <cellStyle name="Total 3 2 8 9 2" xfId="39226" xr:uid="{00000000-0005-0000-0000-000050930000}"/>
    <cellStyle name="Total 3 2 9" xfId="18956" xr:uid="{00000000-0005-0000-0000-000051930000}"/>
    <cellStyle name="Total 3 2 9 10" xfId="18957" xr:uid="{00000000-0005-0000-0000-000052930000}"/>
    <cellStyle name="Total 3 2 9 10 2" xfId="39228" xr:uid="{00000000-0005-0000-0000-000053930000}"/>
    <cellStyle name="Total 3 2 9 11" xfId="39227" xr:uid="{00000000-0005-0000-0000-000054930000}"/>
    <cellStyle name="Total 3 2 9 2" xfId="18958" xr:uid="{00000000-0005-0000-0000-000055930000}"/>
    <cellStyle name="Total 3 2 9 2 2" xfId="18959" xr:uid="{00000000-0005-0000-0000-000056930000}"/>
    <cellStyle name="Total 3 2 9 2 2 2" xfId="39230" xr:uid="{00000000-0005-0000-0000-000057930000}"/>
    <cellStyle name="Total 3 2 9 2 3" xfId="18960" xr:uid="{00000000-0005-0000-0000-000058930000}"/>
    <cellStyle name="Total 3 2 9 2 3 2" xfId="39231" xr:uid="{00000000-0005-0000-0000-000059930000}"/>
    <cellStyle name="Total 3 2 9 2 4" xfId="18961" xr:uid="{00000000-0005-0000-0000-00005A930000}"/>
    <cellStyle name="Total 3 2 9 2 4 2" xfId="39232" xr:uid="{00000000-0005-0000-0000-00005B930000}"/>
    <cellStyle name="Total 3 2 9 2 5" xfId="18962" xr:uid="{00000000-0005-0000-0000-00005C930000}"/>
    <cellStyle name="Total 3 2 9 2 5 2" xfId="39233" xr:uid="{00000000-0005-0000-0000-00005D930000}"/>
    <cellStyle name="Total 3 2 9 2 6" xfId="18963" xr:uid="{00000000-0005-0000-0000-00005E930000}"/>
    <cellStyle name="Total 3 2 9 2 6 2" xfId="39234" xr:uid="{00000000-0005-0000-0000-00005F930000}"/>
    <cellStyle name="Total 3 2 9 2 7" xfId="18964" xr:uid="{00000000-0005-0000-0000-000060930000}"/>
    <cellStyle name="Total 3 2 9 2 7 2" xfId="39235" xr:uid="{00000000-0005-0000-0000-000061930000}"/>
    <cellStyle name="Total 3 2 9 2 8" xfId="18965" xr:uid="{00000000-0005-0000-0000-000062930000}"/>
    <cellStyle name="Total 3 2 9 2 8 2" xfId="39236" xr:uid="{00000000-0005-0000-0000-000063930000}"/>
    <cellStyle name="Total 3 2 9 2 9" xfId="39229" xr:uid="{00000000-0005-0000-0000-000064930000}"/>
    <cellStyle name="Total 3 2 9 3" xfId="18966" xr:uid="{00000000-0005-0000-0000-000065930000}"/>
    <cellStyle name="Total 3 2 9 3 2" xfId="18967" xr:uid="{00000000-0005-0000-0000-000066930000}"/>
    <cellStyle name="Total 3 2 9 3 2 2" xfId="39238" xr:uid="{00000000-0005-0000-0000-000067930000}"/>
    <cellStyle name="Total 3 2 9 3 3" xfId="18968" xr:uid="{00000000-0005-0000-0000-000068930000}"/>
    <cellStyle name="Total 3 2 9 3 3 2" xfId="39239" xr:uid="{00000000-0005-0000-0000-000069930000}"/>
    <cellStyle name="Total 3 2 9 3 4" xfId="18969" xr:uid="{00000000-0005-0000-0000-00006A930000}"/>
    <cellStyle name="Total 3 2 9 3 4 2" xfId="39240" xr:uid="{00000000-0005-0000-0000-00006B930000}"/>
    <cellStyle name="Total 3 2 9 3 5" xfId="18970" xr:uid="{00000000-0005-0000-0000-00006C930000}"/>
    <cellStyle name="Total 3 2 9 3 5 2" xfId="39241" xr:uid="{00000000-0005-0000-0000-00006D930000}"/>
    <cellStyle name="Total 3 2 9 3 6" xfId="18971" xr:uid="{00000000-0005-0000-0000-00006E930000}"/>
    <cellStyle name="Total 3 2 9 3 6 2" xfId="39242" xr:uid="{00000000-0005-0000-0000-00006F930000}"/>
    <cellStyle name="Total 3 2 9 3 7" xfId="18972" xr:uid="{00000000-0005-0000-0000-000070930000}"/>
    <cellStyle name="Total 3 2 9 3 7 2" xfId="39243" xr:uid="{00000000-0005-0000-0000-000071930000}"/>
    <cellStyle name="Total 3 2 9 3 8" xfId="39237" xr:uid="{00000000-0005-0000-0000-000072930000}"/>
    <cellStyle name="Total 3 2 9 4" xfId="18973" xr:uid="{00000000-0005-0000-0000-000073930000}"/>
    <cellStyle name="Total 3 2 9 4 2" xfId="18974" xr:uid="{00000000-0005-0000-0000-000074930000}"/>
    <cellStyle name="Total 3 2 9 4 2 2" xfId="39245" xr:uid="{00000000-0005-0000-0000-000075930000}"/>
    <cellStyle name="Total 3 2 9 4 3" xfId="39244" xr:uid="{00000000-0005-0000-0000-000076930000}"/>
    <cellStyle name="Total 3 2 9 5" xfId="18975" xr:uid="{00000000-0005-0000-0000-000077930000}"/>
    <cellStyle name="Total 3 2 9 5 2" xfId="39246" xr:uid="{00000000-0005-0000-0000-000078930000}"/>
    <cellStyle name="Total 3 2 9 6" xfId="18976" xr:uid="{00000000-0005-0000-0000-000079930000}"/>
    <cellStyle name="Total 3 2 9 6 2" xfId="39247" xr:uid="{00000000-0005-0000-0000-00007A930000}"/>
    <cellStyle name="Total 3 2 9 7" xfId="18977" xr:uid="{00000000-0005-0000-0000-00007B930000}"/>
    <cellStyle name="Total 3 2 9 7 2" xfId="39248" xr:uid="{00000000-0005-0000-0000-00007C930000}"/>
    <cellStyle name="Total 3 2 9 8" xfId="18978" xr:uid="{00000000-0005-0000-0000-00007D930000}"/>
    <cellStyle name="Total 3 2 9 8 2" xfId="39249" xr:uid="{00000000-0005-0000-0000-00007E930000}"/>
    <cellStyle name="Total 3 2 9 9" xfId="18979" xr:uid="{00000000-0005-0000-0000-00007F930000}"/>
    <cellStyle name="Total 3 2 9 9 2" xfId="39250" xr:uid="{00000000-0005-0000-0000-000080930000}"/>
    <cellStyle name="Total 3 20" xfId="18980" xr:uid="{00000000-0005-0000-0000-000081930000}"/>
    <cellStyle name="Total 3 20 2" xfId="18981" xr:uid="{00000000-0005-0000-0000-000082930000}"/>
    <cellStyle name="Total 3 20 2 2" xfId="39252" xr:uid="{00000000-0005-0000-0000-000083930000}"/>
    <cellStyle name="Total 3 20 3" xfId="39251" xr:uid="{00000000-0005-0000-0000-000084930000}"/>
    <cellStyle name="Total 3 21" xfId="18982" xr:uid="{00000000-0005-0000-0000-000085930000}"/>
    <cellStyle name="Total 3 21 2" xfId="39253" xr:uid="{00000000-0005-0000-0000-000086930000}"/>
    <cellStyle name="Total 3 22" xfId="18983" xr:uid="{00000000-0005-0000-0000-000087930000}"/>
    <cellStyle name="Total 3 22 2" xfId="39254" xr:uid="{00000000-0005-0000-0000-000088930000}"/>
    <cellStyle name="Total 3 23" xfId="18984" xr:uid="{00000000-0005-0000-0000-000089930000}"/>
    <cellStyle name="Total 3 23 2" xfId="39255" xr:uid="{00000000-0005-0000-0000-00008A930000}"/>
    <cellStyle name="Total 3 24" xfId="18985" xr:uid="{00000000-0005-0000-0000-00008B930000}"/>
    <cellStyle name="Total 3 24 2" xfId="39256" xr:uid="{00000000-0005-0000-0000-00008C930000}"/>
    <cellStyle name="Total 3 25" xfId="18986" xr:uid="{00000000-0005-0000-0000-00008D930000}"/>
    <cellStyle name="Total 3 25 2" xfId="39257" xr:uid="{00000000-0005-0000-0000-00008E930000}"/>
    <cellStyle name="Total 3 26" xfId="20669" xr:uid="{00000000-0005-0000-0000-00008F930000}"/>
    <cellStyle name="Total 3 3" xfId="18987" xr:uid="{00000000-0005-0000-0000-000090930000}"/>
    <cellStyle name="Total 3 3 10" xfId="18988" xr:uid="{00000000-0005-0000-0000-000091930000}"/>
    <cellStyle name="Total 3 3 10 2" xfId="39258" xr:uid="{00000000-0005-0000-0000-000092930000}"/>
    <cellStyle name="Total 3 3 11" xfId="18989" xr:uid="{00000000-0005-0000-0000-000093930000}"/>
    <cellStyle name="Total 3 3 11 2" xfId="39259" xr:uid="{00000000-0005-0000-0000-000094930000}"/>
    <cellStyle name="Total 3 3 12" xfId="18990" xr:uid="{00000000-0005-0000-0000-000095930000}"/>
    <cellStyle name="Total 3 3 12 2" xfId="39260" xr:uid="{00000000-0005-0000-0000-000096930000}"/>
    <cellStyle name="Total 3 3 13" xfId="18991" xr:uid="{00000000-0005-0000-0000-000097930000}"/>
    <cellStyle name="Total 3 3 13 2" xfId="39261" xr:uid="{00000000-0005-0000-0000-000098930000}"/>
    <cellStyle name="Total 3 3 14" xfId="20671" xr:uid="{00000000-0005-0000-0000-000099930000}"/>
    <cellStyle name="Total 3 3 2" xfId="18992" xr:uid="{00000000-0005-0000-0000-00009A930000}"/>
    <cellStyle name="Total 3 3 2 10" xfId="18993" xr:uid="{00000000-0005-0000-0000-00009B930000}"/>
    <cellStyle name="Total 3 3 2 10 2" xfId="39263" xr:uid="{00000000-0005-0000-0000-00009C930000}"/>
    <cellStyle name="Total 3 3 2 11" xfId="39262" xr:uid="{00000000-0005-0000-0000-00009D930000}"/>
    <cellStyle name="Total 3 3 2 2" xfId="18994" xr:uid="{00000000-0005-0000-0000-00009E930000}"/>
    <cellStyle name="Total 3 3 2 2 2" xfId="18995" xr:uid="{00000000-0005-0000-0000-00009F930000}"/>
    <cellStyle name="Total 3 3 2 2 2 2" xfId="39265" xr:uid="{00000000-0005-0000-0000-0000A0930000}"/>
    <cellStyle name="Total 3 3 2 2 3" xfId="18996" xr:uid="{00000000-0005-0000-0000-0000A1930000}"/>
    <cellStyle name="Total 3 3 2 2 3 2" xfId="39266" xr:uid="{00000000-0005-0000-0000-0000A2930000}"/>
    <cellStyle name="Total 3 3 2 2 4" xfId="18997" xr:uid="{00000000-0005-0000-0000-0000A3930000}"/>
    <cellStyle name="Total 3 3 2 2 4 2" xfId="39267" xr:uid="{00000000-0005-0000-0000-0000A4930000}"/>
    <cellStyle name="Total 3 3 2 2 5" xfId="18998" xr:uid="{00000000-0005-0000-0000-0000A5930000}"/>
    <cellStyle name="Total 3 3 2 2 5 2" xfId="39268" xr:uid="{00000000-0005-0000-0000-0000A6930000}"/>
    <cellStyle name="Total 3 3 2 2 6" xfId="18999" xr:uid="{00000000-0005-0000-0000-0000A7930000}"/>
    <cellStyle name="Total 3 3 2 2 6 2" xfId="39269" xr:uid="{00000000-0005-0000-0000-0000A8930000}"/>
    <cellStyle name="Total 3 3 2 2 7" xfId="19000" xr:uid="{00000000-0005-0000-0000-0000A9930000}"/>
    <cellStyle name="Total 3 3 2 2 7 2" xfId="39270" xr:uid="{00000000-0005-0000-0000-0000AA930000}"/>
    <cellStyle name="Total 3 3 2 2 8" xfId="19001" xr:uid="{00000000-0005-0000-0000-0000AB930000}"/>
    <cellStyle name="Total 3 3 2 2 8 2" xfId="39271" xr:uid="{00000000-0005-0000-0000-0000AC930000}"/>
    <cellStyle name="Total 3 3 2 2 9" xfId="39264" xr:uid="{00000000-0005-0000-0000-0000AD930000}"/>
    <cellStyle name="Total 3 3 2 3" xfId="19002" xr:uid="{00000000-0005-0000-0000-0000AE930000}"/>
    <cellStyle name="Total 3 3 2 3 2" xfId="19003" xr:uid="{00000000-0005-0000-0000-0000AF930000}"/>
    <cellStyle name="Total 3 3 2 3 2 2" xfId="39273" xr:uid="{00000000-0005-0000-0000-0000B0930000}"/>
    <cellStyle name="Total 3 3 2 3 3" xfId="19004" xr:uid="{00000000-0005-0000-0000-0000B1930000}"/>
    <cellStyle name="Total 3 3 2 3 3 2" xfId="39274" xr:uid="{00000000-0005-0000-0000-0000B2930000}"/>
    <cellStyle name="Total 3 3 2 3 4" xfId="19005" xr:uid="{00000000-0005-0000-0000-0000B3930000}"/>
    <cellStyle name="Total 3 3 2 3 4 2" xfId="39275" xr:uid="{00000000-0005-0000-0000-0000B4930000}"/>
    <cellStyle name="Total 3 3 2 3 5" xfId="19006" xr:uid="{00000000-0005-0000-0000-0000B5930000}"/>
    <cellStyle name="Total 3 3 2 3 5 2" xfId="39276" xr:uid="{00000000-0005-0000-0000-0000B6930000}"/>
    <cellStyle name="Total 3 3 2 3 6" xfId="19007" xr:uid="{00000000-0005-0000-0000-0000B7930000}"/>
    <cellStyle name="Total 3 3 2 3 6 2" xfId="39277" xr:uid="{00000000-0005-0000-0000-0000B8930000}"/>
    <cellStyle name="Total 3 3 2 3 7" xfId="19008" xr:uid="{00000000-0005-0000-0000-0000B9930000}"/>
    <cellStyle name="Total 3 3 2 3 7 2" xfId="39278" xr:uid="{00000000-0005-0000-0000-0000BA930000}"/>
    <cellStyle name="Total 3 3 2 3 8" xfId="39272" xr:uid="{00000000-0005-0000-0000-0000BB930000}"/>
    <cellStyle name="Total 3 3 2 4" xfId="19009" xr:uid="{00000000-0005-0000-0000-0000BC930000}"/>
    <cellStyle name="Total 3 3 2 4 2" xfId="19010" xr:uid="{00000000-0005-0000-0000-0000BD930000}"/>
    <cellStyle name="Total 3 3 2 4 2 2" xfId="39280" xr:uid="{00000000-0005-0000-0000-0000BE930000}"/>
    <cellStyle name="Total 3 3 2 4 3" xfId="39279" xr:uid="{00000000-0005-0000-0000-0000BF930000}"/>
    <cellStyle name="Total 3 3 2 5" xfId="19011" xr:uid="{00000000-0005-0000-0000-0000C0930000}"/>
    <cellStyle name="Total 3 3 2 5 2" xfId="39281" xr:uid="{00000000-0005-0000-0000-0000C1930000}"/>
    <cellStyle name="Total 3 3 2 6" xfId="19012" xr:uid="{00000000-0005-0000-0000-0000C2930000}"/>
    <cellStyle name="Total 3 3 2 6 2" xfId="39282" xr:uid="{00000000-0005-0000-0000-0000C3930000}"/>
    <cellStyle name="Total 3 3 2 7" xfId="19013" xr:uid="{00000000-0005-0000-0000-0000C4930000}"/>
    <cellStyle name="Total 3 3 2 7 2" xfId="39283" xr:uid="{00000000-0005-0000-0000-0000C5930000}"/>
    <cellStyle name="Total 3 3 2 8" xfId="19014" xr:uid="{00000000-0005-0000-0000-0000C6930000}"/>
    <cellStyle name="Total 3 3 2 8 2" xfId="39284" xr:uid="{00000000-0005-0000-0000-0000C7930000}"/>
    <cellStyle name="Total 3 3 2 9" xfId="19015" xr:uid="{00000000-0005-0000-0000-0000C8930000}"/>
    <cellStyle name="Total 3 3 2 9 2" xfId="39285" xr:uid="{00000000-0005-0000-0000-0000C9930000}"/>
    <cellStyle name="Total 3 3 3" xfId="19016" xr:uid="{00000000-0005-0000-0000-0000CA930000}"/>
    <cellStyle name="Total 3 3 3 10" xfId="19017" xr:uid="{00000000-0005-0000-0000-0000CB930000}"/>
    <cellStyle name="Total 3 3 3 10 2" xfId="39287" xr:uid="{00000000-0005-0000-0000-0000CC930000}"/>
    <cellStyle name="Total 3 3 3 11" xfId="39286" xr:uid="{00000000-0005-0000-0000-0000CD930000}"/>
    <cellStyle name="Total 3 3 3 2" xfId="19018" xr:uid="{00000000-0005-0000-0000-0000CE930000}"/>
    <cellStyle name="Total 3 3 3 2 2" xfId="19019" xr:uid="{00000000-0005-0000-0000-0000CF930000}"/>
    <cellStyle name="Total 3 3 3 2 2 2" xfId="39289" xr:uid="{00000000-0005-0000-0000-0000D0930000}"/>
    <cellStyle name="Total 3 3 3 2 3" xfId="19020" xr:uid="{00000000-0005-0000-0000-0000D1930000}"/>
    <cellStyle name="Total 3 3 3 2 3 2" xfId="39290" xr:uid="{00000000-0005-0000-0000-0000D2930000}"/>
    <cellStyle name="Total 3 3 3 2 4" xfId="19021" xr:uid="{00000000-0005-0000-0000-0000D3930000}"/>
    <cellStyle name="Total 3 3 3 2 4 2" xfId="39291" xr:uid="{00000000-0005-0000-0000-0000D4930000}"/>
    <cellStyle name="Total 3 3 3 2 5" xfId="19022" xr:uid="{00000000-0005-0000-0000-0000D5930000}"/>
    <cellStyle name="Total 3 3 3 2 5 2" xfId="39292" xr:uid="{00000000-0005-0000-0000-0000D6930000}"/>
    <cellStyle name="Total 3 3 3 2 6" xfId="19023" xr:uid="{00000000-0005-0000-0000-0000D7930000}"/>
    <cellStyle name="Total 3 3 3 2 6 2" xfId="39293" xr:uid="{00000000-0005-0000-0000-0000D8930000}"/>
    <cellStyle name="Total 3 3 3 2 7" xfId="19024" xr:uid="{00000000-0005-0000-0000-0000D9930000}"/>
    <cellStyle name="Total 3 3 3 2 7 2" xfId="39294" xr:uid="{00000000-0005-0000-0000-0000DA930000}"/>
    <cellStyle name="Total 3 3 3 2 8" xfId="19025" xr:uid="{00000000-0005-0000-0000-0000DB930000}"/>
    <cellStyle name="Total 3 3 3 2 8 2" xfId="39295" xr:uid="{00000000-0005-0000-0000-0000DC930000}"/>
    <cellStyle name="Total 3 3 3 2 9" xfId="39288" xr:uid="{00000000-0005-0000-0000-0000DD930000}"/>
    <cellStyle name="Total 3 3 3 3" xfId="19026" xr:uid="{00000000-0005-0000-0000-0000DE930000}"/>
    <cellStyle name="Total 3 3 3 3 2" xfId="19027" xr:uid="{00000000-0005-0000-0000-0000DF930000}"/>
    <cellStyle name="Total 3 3 3 3 2 2" xfId="39297" xr:uid="{00000000-0005-0000-0000-0000E0930000}"/>
    <cellStyle name="Total 3 3 3 3 3" xfId="19028" xr:uid="{00000000-0005-0000-0000-0000E1930000}"/>
    <cellStyle name="Total 3 3 3 3 3 2" xfId="39298" xr:uid="{00000000-0005-0000-0000-0000E2930000}"/>
    <cellStyle name="Total 3 3 3 3 4" xfId="19029" xr:uid="{00000000-0005-0000-0000-0000E3930000}"/>
    <cellStyle name="Total 3 3 3 3 4 2" xfId="39299" xr:uid="{00000000-0005-0000-0000-0000E4930000}"/>
    <cellStyle name="Total 3 3 3 3 5" xfId="19030" xr:uid="{00000000-0005-0000-0000-0000E5930000}"/>
    <cellStyle name="Total 3 3 3 3 5 2" xfId="39300" xr:uid="{00000000-0005-0000-0000-0000E6930000}"/>
    <cellStyle name="Total 3 3 3 3 6" xfId="19031" xr:uid="{00000000-0005-0000-0000-0000E7930000}"/>
    <cellStyle name="Total 3 3 3 3 6 2" xfId="39301" xr:uid="{00000000-0005-0000-0000-0000E8930000}"/>
    <cellStyle name="Total 3 3 3 3 7" xfId="19032" xr:uid="{00000000-0005-0000-0000-0000E9930000}"/>
    <cellStyle name="Total 3 3 3 3 7 2" xfId="39302" xr:uid="{00000000-0005-0000-0000-0000EA930000}"/>
    <cellStyle name="Total 3 3 3 3 8" xfId="39296" xr:uid="{00000000-0005-0000-0000-0000EB930000}"/>
    <cellStyle name="Total 3 3 3 4" xfId="19033" xr:uid="{00000000-0005-0000-0000-0000EC930000}"/>
    <cellStyle name="Total 3 3 3 4 2" xfId="19034" xr:uid="{00000000-0005-0000-0000-0000ED930000}"/>
    <cellStyle name="Total 3 3 3 4 2 2" xfId="39304" xr:uid="{00000000-0005-0000-0000-0000EE930000}"/>
    <cellStyle name="Total 3 3 3 4 3" xfId="39303" xr:uid="{00000000-0005-0000-0000-0000EF930000}"/>
    <cellStyle name="Total 3 3 3 5" xfId="19035" xr:uid="{00000000-0005-0000-0000-0000F0930000}"/>
    <cellStyle name="Total 3 3 3 5 2" xfId="39305" xr:uid="{00000000-0005-0000-0000-0000F1930000}"/>
    <cellStyle name="Total 3 3 3 6" xfId="19036" xr:uid="{00000000-0005-0000-0000-0000F2930000}"/>
    <cellStyle name="Total 3 3 3 6 2" xfId="39306" xr:uid="{00000000-0005-0000-0000-0000F3930000}"/>
    <cellStyle name="Total 3 3 3 7" xfId="19037" xr:uid="{00000000-0005-0000-0000-0000F4930000}"/>
    <cellStyle name="Total 3 3 3 7 2" xfId="39307" xr:uid="{00000000-0005-0000-0000-0000F5930000}"/>
    <cellStyle name="Total 3 3 3 8" xfId="19038" xr:uid="{00000000-0005-0000-0000-0000F6930000}"/>
    <cellStyle name="Total 3 3 3 8 2" xfId="39308" xr:uid="{00000000-0005-0000-0000-0000F7930000}"/>
    <cellStyle name="Total 3 3 3 9" xfId="19039" xr:uid="{00000000-0005-0000-0000-0000F8930000}"/>
    <cellStyle name="Total 3 3 3 9 2" xfId="39309" xr:uid="{00000000-0005-0000-0000-0000F9930000}"/>
    <cellStyle name="Total 3 3 4" xfId="19040" xr:uid="{00000000-0005-0000-0000-0000FA930000}"/>
    <cellStyle name="Total 3 3 4 10" xfId="19041" xr:uid="{00000000-0005-0000-0000-0000FB930000}"/>
    <cellStyle name="Total 3 3 4 10 2" xfId="39311" xr:uid="{00000000-0005-0000-0000-0000FC930000}"/>
    <cellStyle name="Total 3 3 4 11" xfId="39310" xr:uid="{00000000-0005-0000-0000-0000FD930000}"/>
    <cellStyle name="Total 3 3 4 2" xfId="19042" xr:uid="{00000000-0005-0000-0000-0000FE930000}"/>
    <cellStyle name="Total 3 3 4 2 2" xfId="19043" xr:uid="{00000000-0005-0000-0000-0000FF930000}"/>
    <cellStyle name="Total 3 3 4 2 2 2" xfId="39313" xr:uid="{00000000-0005-0000-0000-000000940000}"/>
    <cellStyle name="Total 3 3 4 2 3" xfId="19044" xr:uid="{00000000-0005-0000-0000-000001940000}"/>
    <cellStyle name="Total 3 3 4 2 3 2" xfId="39314" xr:uid="{00000000-0005-0000-0000-000002940000}"/>
    <cellStyle name="Total 3 3 4 2 4" xfId="19045" xr:uid="{00000000-0005-0000-0000-000003940000}"/>
    <cellStyle name="Total 3 3 4 2 4 2" xfId="39315" xr:uid="{00000000-0005-0000-0000-000004940000}"/>
    <cellStyle name="Total 3 3 4 2 5" xfId="19046" xr:uid="{00000000-0005-0000-0000-000005940000}"/>
    <cellStyle name="Total 3 3 4 2 5 2" xfId="39316" xr:uid="{00000000-0005-0000-0000-000006940000}"/>
    <cellStyle name="Total 3 3 4 2 6" xfId="19047" xr:uid="{00000000-0005-0000-0000-000007940000}"/>
    <cellStyle name="Total 3 3 4 2 6 2" xfId="39317" xr:uid="{00000000-0005-0000-0000-000008940000}"/>
    <cellStyle name="Total 3 3 4 2 7" xfId="19048" xr:uid="{00000000-0005-0000-0000-000009940000}"/>
    <cellStyle name="Total 3 3 4 2 7 2" xfId="39318" xr:uid="{00000000-0005-0000-0000-00000A940000}"/>
    <cellStyle name="Total 3 3 4 2 8" xfId="19049" xr:uid="{00000000-0005-0000-0000-00000B940000}"/>
    <cellStyle name="Total 3 3 4 2 8 2" xfId="39319" xr:uid="{00000000-0005-0000-0000-00000C940000}"/>
    <cellStyle name="Total 3 3 4 2 9" xfId="39312" xr:uid="{00000000-0005-0000-0000-00000D940000}"/>
    <cellStyle name="Total 3 3 4 3" xfId="19050" xr:uid="{00000000-0005-0000-0000-00000E940000}"/>
    <cellStyle name="Total 3 3 4 3 2" xfId="19051" xr:uid="{00000000-0005-0000-0000-00000F940000}"/>
    <cellStyle name="Total 3 3 4 3 2 2" xfId="39321" xr:uid="{00000000-0005-0000-0000-000010940000}"/>
    <cellStyle name="Total 3 3 4 3 3" xfId="19052" xr:uid="{00000000-0005-0000-0000-000011940000}"/>
    <cellStyle name="Total 3 3 4 3 3 2" xfId="39322" xr:uid="{00000000-0005-0000-0000-000012940000}"/>
    <cellStyle name="Total 3 3 4 3 4" xfId="19053" xr:uid="{00000000-0005-0000-0000-000013940000}"/>
    <cellStyle name="Total 3 3 4 3 4 2" xfId="39323" xr:uid="{00000000-0005-0000-0000-000014940000}"/>
    <cellStyle name="Total 3 3 4 3 5" xfId="19054" xr:uid="{00000000-0005-0000-0000-000015940000}"/>
    <cellStyle name="Total 3 3 4 3 5 2" xfId="39324" xr:uid="{00000000-0005-0000-0000-000016940000}"/>
    <cellStyle name="Total 3 3 4 3 6" xfId="19055" xr:uid="{00000000-0005-0000-0000-000017940000}"/>
    <cellStyle name="Total 3 3 4 3 6 2" xfId="39325" xr:uid="{00000000-0005-0000-0000-000018940000}"/>
    <cellStyle name="Total 3 3 4 3 7" xfId="19056" xr:uid="{00000000-0005-0000-0000-000019940000}"/>
    <cellStyle name="Total 3 3 4 3 7 2" xfId="39326" xr:uid="{00000000-0005-0000-0000-00001A940000}"/>
    <cellStyle name="Total 3 3 4 3 8" xfId="39320" xr:uid="{00000000-0005-0000-0000-00001B940000}"/>
    <cellStyle name="Total 3 3 4 4" xfId="19057" xr:uid="{00000000-0005-0000-0000-00001C940000}"/>
    <cellStyle name="Total 3 3 4 4 2" xfId="19058" xr:uid="{00000000-0005-0000-0000-00001D940000}"/>
    <cellStyle name="Total 3 3 4 4 2 2" xfId="39328" xr:uid="{00000000-0005-0000-0000-00001E940000}"/>
    <cellStyle name="Total 3 3 4 4 3" xfId="39327" xr:uid="{00000000-0005-0000-0000-00001F940000}"/>
    <cellStyle name="Total 3 3 4 5" xfId="19059" xr:uid="{00000000-0005-0000-0000-000020940000}"/>
    <cellStyle name="Total 3 3 4 5 2" xfId="39329" xr:uid="{00000000-0005-0000-0000-000021940000}"/>
    <cellStyle name="Total 3 3 4 6" xfId="19060" xr:uid="{00000000-0005-0000-0000-000022940000}"/>
    <cellStyle name="Total 3 3 4 6 2" xfId="39330" xr:uid="{00000000-0005-0000-0000-000023940000}"/>
    <cellStyle name="Total 3 3 4 7" xfId="19061" xr:uid="{00000000-0005-0000-0000-000024940000}"/>
    <cellStyle name="Total 3 3 4 7 2" xfId="39331" xr:uid="{00000000-0005-0000-0000-000025940000}"/>
    <cellStyle name="Total 3 3 4 8" xfId="19062" xr:uid="{00000000-0005-0000-0000-000026940000}"/>
    <cellStyle name="Total 3 3 4 8 2" xfId="39332" xr:uid="{00000000-0005-0000-0000-000027940000}"/>
    <cellStyle name="Total 3 3 4 9" xfId="19063" xr:uid="{00000000-0005-0000-0000-000028940000}"/>
    <cellStyle name="Total 3 3 4 9 2" xfId="39333" xr:uid="{00000000-0005-0000-0000-000029940000}"/>
    <cellStyle name="Total 3 3 5" xfId="19064" xr:uid="{00000000-0005-0000-0000-00002A940000}"/>
    <cellStyle name="Total 3 3 5 2" xfId="19065" xr:uid="{00000000-0005-0000-0000-00002B940000}"/>
    <cellStyle name="Total 3 3 5 2 2" xfId="39335" xr:uid="{00000000-0005-0000-0000-00002C940000}"/>
    <cellStyle name="Total 3 3 5 3" xfId="19066" xr:uid="{00000000-0005-0000-0000-00002D940000}"/>
    <cellStyle name="Total 3 3 5 3 2" xfId="39336" xr:uid="{00000000-0005-0000-0000-00002E940000}"/>
    <cellStyle name="Total 3 3 5 4" xfId="19067" xr:uid="{00000000-0005-0000-0000-00002F940000}"/>
    <cellStyle name="Total 3 3 5 4 2" xfId="39337" xr:uid="{00000000-0005-0000-0000-000030940000}"/>
    <cellStyle name="Total 3 3 5 5" xfId="19068" xr:uid="{00000000-0005-0000-0000-000031940000}"/>
    <cellStyle name="Total 3 3 5 5 2" xfId="39338" xr:uid="{00000000-0005-0000-0000-000032940000}"/>
    <cellStyle name="Total 3 3 5 6" xfId="19069" xr:uid="{00000000-0005-0000-0000-000033940000}"/>
    <cellStyle name="Total 3 3 5 6 2" xfId="39339" xr:uid="{00000000-0005-0000-0000-000034940000}"/>
    <cellStyle name="Total 3 3 5 7" xfId="19070" xr:uid="{00000000-0005-0000-0000-000035940000}"/>
    <cellStyle name="Total 3 3 5 7 2" xfId="39340" xr:uid="{00000000-0005-0000-0000-000036940000}"/>
    <cellStyle name="Total 3 3 5 8" xfId="19071" xr:uid="{00000000-0005-0000-0000-000037940000}"/>
    <cellStyle name="Total 3 3 5 8 2" xfId="39341" xr:uid="{00000000-0005-0000-0000-000038940000}"/>
    <cellStyle name="Total 3 3 5 9" xfId="39334" xr:uid="{00000000-0005-0000-0000-000039940000}"/>
    <cellStyle name="Total 3 3 6" xfId="19072" xr:uid="{00000000-0005-0000-0000-00003A940000}"/>
    <cellStyle name="Total 3 3 6 2" xfId="19073" xr:uid="{00000000-0005-0000-0000-00003B940000}"/>
    <cellStyle name="Total 3 3 6 2 2" xfId="39343" xr:uid="{00000000-0005-0000-0000-00003C940000}"/>
    <cellStyle name="Total 3 3 6 3" xfId="19074" xr:uid="{00000000-0005-0000-0000-00003D940000}"/>
    <cellStyle name="Total 3 3 6 3 2" xfId="39344" xr:uid="{00000000-0005-0000-0000-00003E940000}"/>
    <cellStyle name="Total 3 3 6 4" xfId="19075" xr:uid="{00000000-0005-0000-0000-00003F940000}"/>
    <cellStyle name="Total 3 3 6 4 2" xfId="39345" xr:uid="{00000000-0005-0000-0000-000040940000}"/>
    <cellStyle name="Total 3 3 6 5" xfId="19076" xr:uid="{00000000-0005-0000-0000-000041940000}"/>
    <cellStyle name="Total 3 3 6 5 2" xfId="39346" xr:uid="{00000000-0005-0000-0000-000042940000}"/>
    <cellStyle name="Total 3 3 6 6" xfId="19077" xr:uid="{00000000-0005-0000-0000-000043940000}"/>
    <cellStyle name="Total 3 3 6 6 2" xfId="39347" xr:uid="{00000000-0005-0000-0000-000044940000}"/>
    <cellStyle name="Total 3 3 6 7" xfId="19078" xr:uid="{00000000-0005-0000-0000-000045940000}"/>
    <cellStyle name="Total 3 3 6 7 2" xfId="39348" xr:uid="{00000000-0005-0000-0000-000046940000}"/>
    <cellStyle name="Total 3 3 6 8" xfId="39342" xr:uid="{00000000-0005-0000-0000-000047940000}"/>
    <cellStyle name="Total 3 3 7" xfId="19079" xr:uid="{00000000-0005-0000-0000-000048940000}"/>
    <cellStyle name="Total 3 3 7 2" xfId="19080" xr:uid="{00000000-0005-0000-0000-000049940000}"/>
    <cellStyle name="Total 3 3 7 2 2" xfId="39350" xr:uid="{00000000-0005-0000-0000-00004A940000}"/>
    <cellStyle name="Total 3 3 7 3" xfId="39349" xr:uid="{00000000-0005-0000-0000-00004B940000}"/>
    <cellStyle name="Total 3 3 8" xfId="19081" xr:uid="{00000000-0005-0000-0000-00004C940000}"/>
    <cellStyle name="Total 3 3 8 2" xfId="39351" xr:uid="{00000000-0005-0000-0000-00004D940000}"/>
    <cellStyle name="Total 3 3 9" xfId="19082" xr:uid="{00000000-0005-0000-0000-00004E940000}"/>
    <cellStyle name="Total 3 3 9 2" xfId="39352" xr:uid="{00000000-0005-0000-0000-00004F940000}"/>
    <cellStyle name="Total 3 4" xfId="19083" xr:uid="{00000000-0005-0000-0000-000050940000}"/>
    <cellStyle name="Total 3 4 10" xfId="19084" xr:uid="{00000000-0005-0000-0000-000051940000}"/>
    <cellStyle name="Total 3 4 10 2" xfId="39353" xr:uid="{00000000-0005-0000-0000-000052940000}"/>
    <cellStyle name="Total 3 4 11" xfId="20672" xr:uid="{00000000-0005-0000-0000-000053940000}"/>
    <cellStyle name="Total 3 4 2" xfId="19085" xr:uid="{00000000-0005-0000-0000-000054940000}"/>
    <cellStyle name="Total 3 4 2 2" xfId="19086" xr:uid="{00000000-0005-0000-0000-000055940000}"/>
    <cellStyle name="Total 3 4 2 2 2" xfId="39355" xr:uid="{00000000-0005-0000-0000-000056940000}"/>
    <cellStyle name="Total 3 4 2 3" xfId="19087" xr:uid="{00000000-0005-0000-0000-000057940000}"/>
    <cellStyle name="Total 3 4 2 3 2" xfId="39356" xr:uid="{00000000-0005-0000-0000-000058940000}"/>
    <cellStyle name="Total 3 4 2 4" xfId="19088" xr:uid="{00000000-0005-0000-0000-000059940000}"/>
    <cellStyle name="Total 3 4 2 4 2" xfId="39357" xr:uid="{00000000-0005-0000-0000-00005A940000}"/>
    <cellStyle name="Total 3 4 2 5" xfId="19089" xr:uid="{00000000-0005-0000-0000-00005B940000}"/>
    <cellStyle name="Total 3 4 2 5 2" xfId="39358" xr:uid="{00000000-0005-0000-0000-00005C940000}"/>
    <cellStyle name="Total 3 4 2 6" xfId="19090" xr:uid="{00000000-0005-0000-0000-00005D940000}"/>
    <cellStyle name="Total 3 4 2 6 2" xfId="39359" xr:uid="{00000000-0005-0000-0000-00005E940000}"/>
    <cellStyle name="Total 3 4 2 7" xfId="19091" xr:uid="{00000000-0005-0000-0000-00005F940000}"/>
    <cellStyle name="Total 3 4 2 7 2" xfId="39360" xr:uid="{00000000-0005-0000-0000-000060940000}"/>
    <cellStyle name="Total 3 4 2 8" xfId="19092" xr:uid="{00000000-0005-0000-0000-000061940000}"/>
    <cellStyle name="Total 3 4 2 8 2" xfId="39361" xr:uid="{00000000-0005-0000-0000-000062940000}"/>
    <cellStyle name="Total 3 4 2 9" xfId="39354" xr:uid="{00000000-0005-0000-0000-000063940000}"/>
    <cellStyle name="Total 3 4 3" xfId="19093" xr:uid="{00000000-0005-0000-0000-000064940000}"/>
    <cellStyle name="Total 3 4 3 2" xfId="19094" xr:uid="{00000000-0005-0000-0000-000065940000}"/>
    <cellStyle name="Total 3 4 3 2 2" xfId="39363" xr:uid="{00000000-0005-0000-0000-000066940000}"/>
    <cellStyle name="Total 3 4 3 3" xfId="19095" xr:uid="{00000000-0005-0000-0000-000067940000}"/>
    <cellStyle name="Total 3 4 3 3 2" xfId="39364" xr:uid="{00000000-0005-0000-0000-000068940000}"/>
    <cellStyle name="Total 3 4 3 4" xfId="19096" xr:uid="{00000000-0005-0000-0000-000069940000}"/>
    <cellStyle name="Total 3 4 3 4 2" xfId="39365" xr:uid="{00000000-0005-0000-0000-00006A940000}"/>
    <cellStyle name="Total 3 4 3 5" xfId="19097" xr:uid="{00000000-0005-0000-0000-00006B940000}"/>
    <cellStyle name="Total 3 4 3 5 2" xfId="39366" xr:uid="{00000000-0005-0000-0000-00006C940000}"/>
    <cellStyle name="Total 3 4 3 6" xfId="19098" xr:uid="{00000000-0005-0000-0000-00006D940000}"/>
    <cellStyle name="Total 3 4 3 6 2" xfId="39367" xr:uid="{00000000-0005-0000-0000-00006E940000}"/>
    <cellStyle name="Total 3 4 3 7" xfId="19099" xr:uid="{00000000-0005-0000-0000-00006F940000}"/>
    <cellStyle name="Total 3 4 3 7 2" xfId="39368" xr:uid="{00000000-0005-0000-0000-000070940000}"/>
    <cellStyle name="Total 3 4 3 8" xfId="39362" xr:uid="{00000000-0005-0000-0000-000071940000}"/>
    <cellStyle name="Total 3 4 4" xfId="19100" xr:uid="{00000000-0005-0000-0000-000072940000}"/>
    <cellStyle name="Total 3 4 4 2" xfId="19101" xr:uid="{00000000-0005-0000-0000-000073940000}"/>
    <cellStyle name="Total 3 4 4 2 2" xfId="39370" xr:uid="{00000000-0005-0000-0000-000074940000}"/>
    <cellStyle name="Total 3 4 4 3" xfId="39369" xr:uid="{00000000-0005-0000-0000-000075940000}"/>
    <cellStyle name="Total 3 4 5" xfId="19102" xr:uid="{00000000-0005-0000-0000-000076940000}"/>
    <cellStyle name="Total 3 4 5 2" xfId="39371" xr:uid="{00000000-0005-0000-0000-000077940000}"/>
    <cellStyle name="Total 3 4 6" xfId="19103" xr:uid="{00000000-0005-0000-0000-000078940000}"/>
    <cellStyle name="Total 3 4 6 2" xfId="39372" xr:uid="{00000000-0005-0000-0000-000079940000}"/>
    <cellStyle name="Total 3 4 7" xfId="19104" xr:uid="{00000000-0005-0000-0000-00007A940000}"/>
    <cellStyle name="Total 3 4 7 2" xfId="39373" xr:uid="{00000000-0005-0000-0000-00007B940000}"/>
    <cellStyle name="Total 3 4 8" xfId="19105" xr:uid="{00000000-0005-0000-0000-00007C940000}"/>
    <cellStyle name="Total 3 4 8 2" xfId="39374" xr:uid="{00000000-0005-0000-0000-00007D940000}"/>
    <cellStyle name="Total 3 4 9" xfId="19106" xr:uid="{00000000-0005-0000-0000-00007E940000}"/>
    <cellStyle name="Total 3 4 9 2" xfId="39375" xr:uid="{00000000-0005-0000-0000-00007F940000}"/>
    <cellStyle name="Total 3 5" xfId="19107" xr:uid="{00000000-0005-0000-0000-000080940000}"/>
    <cellStyle name="Total 3 5 10" xfId="19108" xr:uid="{00000000-0005-0000-0000-000081940000}"/>
    <cellStyle name="Total 3 5 10 2" xfId="39376" xr:uid="{00000000-0005-0000-0000-000082940000}"/>
    <cellStyle name="Total 3 5 11" xfId="20673" xr:uid="{00000000-0005-0000-0000-000083940000}"/>
    <cellStyle name="Total 3 5 2" xfId="19109" xr:uid="{00000000-0005-0000-0000-000084940000}"/>
    <cellStyle name="Total 3 5 2 2" xfId="19110" xr:uid="{00000000-0005-0000-0000-000085940000}"/>
    <cellStyle name="Total 3 5 2 2 2" xfId="39378" xr:uid="{00000000-0005-0000-0000-000086940000}"/>
    <cellStyle name="Total 3 5 2 3" xfId="19111" xr:uid="{00000000-0005-0000-0000-000087940000}"/>
    <cellStyle name="Total 3 5 2 3 2" xfId="39379" xr:uid="{00000000-0005-0000-0000-000088940000}"/>
    <cellStyle name="Total 3 5 2 4" xfId="19112" xr:uid="{00000000-0005-0000-0000-000089940000}"/>
    <cellStyle name="Total 3 5 2 4 2" xfId="39380" xr:uid="{00000000-0005-0000-0000-00008A940000}"/>
    <cellStyle name="Total 3 5 2 5" xfId="19113" xr:uid="{00000000-0005-0000-0000-00008B940000}"/>
    <cellStyle name="Total 3 5 2 5 2" xfId="39381" xr:uid="{00000000-0005-0000-0000-00008C940000}"/>
    <cellStyle name="Total 3 5 2 6" xfId="19114" xr:uid="{00000000-0005-0000-0000-00008D940000}"/>
    <cellStyle name="Total 3 5 2 6 2" xfId="39382" xr:uid="{00000000-0005-0000-0000-00008E940000}"/>
    <cellStyle name="Total 3 5 2 7" xfId="19115" xr:uid="{00000000-0005-0000-0000-00008F940000}"/>
    <cellStyle name="Total 3 5 2 7 2" xfId="39383" xr:uid="{00000000-0005-0000-0000-000090940000}"/>
    <cellStyle name="Total 3 5 2 8" xfId="19116" xr:uid="{00000000-0005-0000-0000-000091940000}"/>
    <cellStyle name="Total 3 5 2 8 2" xfId="39384" xr:uid="{00000000-0005-0000-0000-000092940000}"/>
    <cellStyle name="Total 3 5 2 9" xfId="39377" xr:uid="{00000000-0005-0000-0000-000093940000}"/>
    <cellStyle name="Total 3 5 3" xfId="19117" xr:uid="{00000000-0005-0000-0000-000094940000}"/>
    <cellStyle name="Total 3 5 3 2" xfId="19118" xr:uid="{00000000-0005-0000-0000-000095940000}"/>
    <cellStyle name="Total 3 5 3 2 2" xfId="39386" xr:uid="{00000000-0005-0000-0000-000096940000}"/>
    <cellStyle name="Total 3 5 3 3" xfId="19119" xr:uid="{00000000-0005-0000-0000-000097940000}"/>
    <cellStyle name="Total 3 5 3 3 2" xfId="39387" xr:uid="{00000000-0005-0000-0000-000098940000}"/>
    <cellStyle name="Total 3 5 3 4" xfId="19120" xr:uid="{00000000-0005-0000-0000-000099940000}"/>
    <cellStyle name="Total 3 5 3 4 2" xfId="39388" xr:uid="{00000000-0005-0000-0000-00009A940000}"/>
    <cellStyle name="Total 3 5 3 5" xfId="19121" xr:uid="{00000000-0005-0000-0000-00009B940000}"/>
    <cellStyle name="Total 3 5 3 5 2" xfId="39389" xr:uid="{00000000-0005-0000-0000-00009C940000}"/>
    <cellStyle name="Total 3 5 3 6" xfId="19122" xr:uid="{00000000-0005-0000-0000-00009D940000}"/>
    <cellStyle name="Total 3 5 3 6 2" xfId="39390" xr:uid="{00000000-0005-0000-0000-00009E940000}"/>
    <cellStyle name="Total 3 5 3 7" xfId="19123" xr:uid="{00000000-0005-0000-0000-00009F940000}"/>
    <cellStyle name="Total 3 5 3 7 2" xfId="39391" xr:uid="{00000000-0005-0000-0000-0000A0940000}"/>
    <cellStyle name="Total 3 5 3 8" xfId="39385" xr:uid="{00000000-0005-0000-0000-0000A1940000}"/>
    <cellStyle name="Total 3 5 4" xfId="19124" xr:uid="{00000000-0005-0000-0000-0000A2940000}"/>
    <cellStyle name="Total 3 5 4 2" xfId="19125" xr:uid="{00000000-0005-0000-0000-0000A3940000}"/>
    <cellStyle name="Total 3 5 4 2 2" xfId="39393" xr:uid="{00000000-0005-0000-0000-0000A4940000}"/>
    <cellStyle name="Total 3 5 4 3" xfId="39392" xr:uid="{00000000-0005-0000-0000-0000A5940000}"/>
    <cellStyle name="Total 3 5 5" xfId="19126" xr:uid="{00000000-0005-0000-0000-0000A6940000}"/>
    <cellStyle name="Total 3 5 5 2" xfId="39394" xr:uid="{00000000-0005-0000-0000-0000A7940000}"/>
    <cellStyle name="Total 3 5 6" xfId="19127" xr:uid="{00000000-0005-0000-0000-0000A8940000}"/>
    <cellStyle name="Total 3 5 6 2" xfId="39395" xr:uid="{00000000-0005-0000-0000-0000A9940000}"/>
    <cellStyle name="Total 3 5 7" xfId="19128" xr:uid="{00000000-0005-0000-0000-0000AA940000}"/>
    <cellStyle name="Total 3 5 7 2" xfId="39396" xr:uid="{00000000-0005-0000-0000-0000AB940000}"/>
    <cellStyle name="Total 3 5 8" xfId="19129" xr:uid="{00000000-0005-0000-0000-0000AC940000}"/>
    <cellStyle name="Total 3 5 8 2" xfId="39397" xr:uid="{00000000-0005-0000-0000-0000AD940000}"/>
    <cellStyle name="Total 3 5 9" xfId="19130" xr:uid="{00000000-0005-0000-0000-0000AE940000}"/>
    <cellStyle name="Total 3 5 9 2" xfId="39398" xr:uid="{00000000-0005-0000-0000-0000AF940000}"/>
    <cellStyle name="Total 3 6" xfId="19131" xr:uid="{00000000-0005-0000-0000-0000B0940000}"/>
    <cellStyle name="Total 3 6 10" xfId="19132" xr:uid="{00000000-0005-0000-0000-0000B1940000}"/>
    <cellStyle name="Total 3 6 10 2" xfId="39399" xr:uid="{00000000-0005-0000-0000-0000B2940000}"/>
    <cellStyle name="Total 3 6 11" xfId="20674" xr:uid="{00000000-0005-0000-0000-0000B3940000}"/>
    <cellStyle name="Total 3 6 2" xfId="19133" xr:uid="{00000000-0005-0000-0000-0000B4940000}"/>
    <cellStyle name="Total 3 6 2 2" xfId="19134" xr:uid="{00000000-0005-0000-0000-0000B5940000}"/>
    <cellStyle name="Total 3 6 2 2 2" xfId="39401" xr:uid="{00000000-0005-0000-0000-0000B6940000}"/>
    <cellStyle name="Total 3 6 2 3" xfId="19135" xr:uid="{00000000-0005-0000-0000-0000B7940000}"/>
    <cellStyle name="Total 3 6 2 3 2" xfId="39402" xr:uid="{00000000-0005-0000-0000-0000B8940000}"/>
    <cellStyle name="Total 3 6 2 4" xfId="19136" xr:uid="{00000000-0005-0000-0000-0000B9940000}"/>
    <cellStyle name="Total 3 6 2 4 2" xfId="39403" xr:uid="{00000000-0005-0000-0000-0000BA940000}"/>
    <cellStyle name="Total 3 6 2 5" xfId="19137" xr:uid="{00000000-0005-0000-0000-0000BB940000}"/>
    <cellStyle name="Total 3 6 2 5 2" xfId="39404" xr:uid="{00000000-0005-0000-0000-0000BC940000}"/>
    <cellStyle name="Total 3 6 2 6" xfId="19138" xr:uid="{00000000-0005-0000-0000-0000BD940000}"/>
    <cellStyle name="Total 3 6 2 6 2" xfId="39405" xr:uid="{00000000-0005-0000-0000-0000BE940000}"/>
    <cellStyle name="Total 3 6 2 7" xfId="19139" xr:uid="{00000000-0005-0000-0000-0000BF940000}"/>
    <cellStyle name="Total 3 6 2 7 2" xfId="39406" xr:uid="{00000000-0005-0000-0000-0000C0940000}"/>
    <cellStyle name="Total 3 6 2 8" xfId="19140" xr:uid="{00000000-0005-0000-0000-0000C1940000}"/>
    <cellStyle name="Total 3 6 2 8 2" xfId="39407" xr:uid="{00000000-0005-0000-0000-0000C2940000}"/>
    <cellStyle name="Total 3 6 2 9" xfId="39400" xr:uid="{00000000-0005-0000-0000-0000C3940000}"/>
    <cellStyle name="Total 3 6 3" xfId="19141" xr:uid="{00000000-0005-0000-0000-0000C4940000}"/>
    <cellStyle name="Total 3 6 3 2" xfId="19142" xr:uid="{00000000-0005-0000-0000-0000C5940000}"/>
    <cellStyle name="Total 3 6 3 2 2" xfId="39409" xr:uid="{00000000-0005-0000-0000-0000C6940000}"/>
    <cellStyle name="Total 3 6 3 3" xfId="19143" xr:uid="{00000000-0005-0000-0000-0000C7940000}"/>
    <cellStyle name="Total 3 6 3 3 2" xfId="39410" xr:uid="{00000000-0005-0000-0000-0000C8940000}"/>
    <cellStyle name="Total 3 6 3 4" xfId="19144" xr:uid="{00000000-0005-0000-0000-0000C9940000}"/>
    <cellStyle name="Total 3 6 3 4 2" xfId="39411" xr:uid="{00000000-0005-0000-0000-0000CA940000}"/>
    <cellStyle name="Total 3 6 3 5" xfId="19145" xr:uid="{00000000-0005-0000-0000-0000CB940000}"/>
    <cellStyle name="Total 3 6 3 5 2" xfId="39412" xr:uid="{00000000-0005-0000-0000-0000CC940000}"/>
    <cellStyle name="Total 3 6 3 6" xfId="19146" xr:uid="{00000000-0005-0000-0000-0000CD940000}"/>
    <cellStyle name="Total 3 6 3 6 2" xfId="39413" xr:uid="{00000000-0005-0000-0000-0000CE940000}"/>
    <cellStyle name="Total 3 6 3 7" xfId="19147" xr:uid="{00000000-0005-0000-0000-0000CF940000}"/>
    <cellStyle name="Total 3 6 3 7 2" xfId="39414" xr:uid="{00000000-0005-0000-0000-0000D0940000}"/>
    <cellStyle name="Total 3 6 3 8" xfId="39408" xr:uid="{00000000-0005-0000-0000-0000D1940000}"/>
    <cellStyle name="Total 3 6 4" xfId="19148" xr:uid="{00000000-0005-0000-0000-0000D2940000}"/>
    <cellStyle name="Total 3 6 4 2" xfId="19149" xr:uid="{00000000-0005-0000-0000-0000D3940000}"/>
    <cellStyle name="Total 3 6 4 2 2" xfId="39416" xr:uid="{00000000-0005-0000-0000-0000D4940000}"/>
    <cellStyle name="Total 3 6 4 3" xfId="39415" xr:uid="{00000000-0005-0000-0000-0000D5940000}"/>
    <cellStyle name="Total 3 6 5" xfId="19150" xr:uid="{00000000-0005-0000-0000-0000D6940000}"/>
    <cellStyle name="Total 3 6 5 2" xfId="39417" xr:uid="{00000000-0005-0000-0000-0000D7940000}"/>
    <cellStyle name="Total 3 6 6" xfId="19151" xr:uid="{00000000-0005-0000-0000-0000D8940000}"/>
    <cellStyle name="Total 3 6 6 2" xfId="39418" xr:uid="{00000000-0005-0000-0000-0000D9940000}"/>
    <cellStyle name="Total 3 6 7" xfId="19152" xr:uid="{00000000-0005-0000-0000-0000DA940000}"/>
    <cellStyle name="Total 3 6 7 2" xfId="39419" xr:uid="{00000000-0005-0000-0000-0000DB940000}"/>
    <cellStyle name="Total 3 6 8" xfId="19153" xr:uid="{00000000-0005-0000-0000-0000DC940000}"/>
    <cellStyle name="Total 3 6 8 2" xfId="39420" xr:uid="{00000000-0005-0000-0000-0000DD940000}"/>
    <cellStyle name="Total 3 6 9" xfId="19154" xr:uid="{00000000-0005-0000-0000-0000DE940000}"/>
    <cellStyle name="Total 3 6 9 2" xfId="39421" xr:uid="{00000000-0005-0000-0000-0000DF940000}"/>
    <cellStyle name="Total 3 7" xfId="19155" xr:uid="{00000000-0005-0000-0000-0000E0940000}"/>
    <cellStyle name="Total 3 7 10" xfId="19156" xr:uid="{00000000-0005-0000-0000-0000E1940000}"/>
    <cellStyle name="Total 3 7 10 2" xfId="39423" xr:uid="{00000000-0005-0000-0000-0000E2940000}"/>
    <cellStyle name="Total 3 7 11" xfId="39422" xr:uid="{00000000-0005-0000-0000-0000E3940000}"/>
    <cellStyle name="Total 3 7 2" xfId="19157" xr:uid="{00000000-0005-0000-0000-0000E4940000}"/>
    <cellStyle name="Total 3 7 2 2" xfId="19158" xr:uid="{00000000-0005-0000-0000-0000E5940000}"/>
    <cellStyle name="Total 3 7 2 2 2" xfId="39425" xr:uid="{00000000-0005-0000-0000-0000E6940000}"/>
    <cellStyle name="Total 3 7 2 3" xfId="19159" xr:uid="{00000000-0005-0000-0000-0000E7940000}"/>
    <cellStyle name="Total 3 7 2 3 2" xfId="39426" xr:uid="{00000000-0005-0000-0000-0000E8940000}"/>
    <cellStyle name="Total 3 7 2 4" xfId="19160" xr:uid="{00000000-0005-0000-0000-0000E9940000}"/>
    <cellStyle name="Total 3 7 2 4 2" xfId="39427" xr:uid="{00000000-0005-0000-0000-0000EA940000}"/>
    <cellStyle name="Total 3 7 2 5" xfId="19161" xr:uid="{00000000-0005-0000-0000-0000EB940000}"/>
    <cellStyle name="Total 3 7 2 5 2" xfId="39428" xr:uid="{00000000-0005-0000-0000-0000EC940000}"/>
    <cellStyle name="Total 3 7 2 6" xfId="19162" xr:uid="{00000000-0005-0000-0000-0000ED940000}"/>
    <cellStyle name="Total 3 7 2 6 2" xfId="39429" xr:uid="{00000000-0005-0000-0000-0000EE940000}"/>
    <cellStyle name="Total 3 7 2 7" xfId="19163" xr:uid="{00000000-0005-0000-0000-0000EF940000}"/>
    <cellStyle name="Total 3 7 2 7 2" xfId="39430" xr:uid="{00000000-0005-0000-0000-0000F0940000}"/>
    <cellStyle name="Total 3 7 2 8" xfId="19164" xr:uid="{00000000-0005-0000-0000-0000F1940000}"/>
    <cellStyle name="Total 3 7 2 8 2" xfId="39431" xr:uid="{00000000-0005-0000-0000-0000F2940000}"/>
    <cellStyle name="Total 3 7 2 9" xfId="39424" xr:uid="{00000000-0005-0000-0000-0000F3940000}"/>
    <cellStyle name="Total 3 7 3" xfId="19165" xr:uid="{00000000-0005-0000-0000-0000F4940000}"/>
    <cellStyle name="Total 3 7 3 2" xfId="19166" xr:uid="{00000000-0005-0000-0000-0000F5940000}"/>
    <cellStyle name="Total 3 7 3 2 2" xfId="39433" xr:uid="{00000000-0005-0000-0000-0000F6940000}"/>
    <cellStyle name="Total 3 7 3 3" xfId="19167" xr:uid="{00000000-0005-0000-0000-0000F7940000}"/>
    <cellStyle name="Total 3 7 3 3 2" xfId="39434" xr:uid="{00000000-0005-0000-0000-0000F8940000}"/>
    <cellStyle name="Total 3 7 3 4" xfId="19168" xr:uid="{00000000-0005-0000-0000-0000F9940000}"/>
    <cellStyle name="Total 3 7 3 4 2" xfId="39435" xr:uid="{00000000-0005-0000-0000-0000FA940000}"/>
    <cellStyle name="Total 3 7 3 5" xfId="19169" xr:uid="{00000000-0005-0000-0000-0000FB940000}"/>
    <cellStyle name="Total 3 7 3 5 2" xfId="39436" xr:uid="{00000000-0005-0000-0000-0000FC940000}"/>
    <cellStyle name="Total 3 7 3 6" xfId="19170" xr:uid="{00000000-0005-0000-0000-0000FD940000}"/>
    <cellStyle name="Total 3 7 3 6 2" xfId="39437" xr:uid="{00000000-0005-0000-0000-0000FE940000}"/>
    <cellStyle name="Total 3 7 3 7" xfId="19171" xr:uid="{00000000-0005-0000-0000-0000FF940000}"/>
    <cellStyle name="Total 3 7 3 7 2" xfId="39438" xr:uid="{00000000-0005-0000-0000-000000950000}"/>
    <cellStyle name="Total 3 7 3 8" xfId="39432" xr:uid="{00000000-0005-0000-0000-000001950000}"/>
    <cellStyle name="Total 3 7 4" xfId="19172" xr:uid="{00000000-0005-0000-0000-000002950000}"/>
    <cellStyle name="Total 3 7 4 2" xfId="19173" xr:uid="{00000000-0005-0000-0000-000003950000}"/>
    <cellStyle name="Total 3 7 4 2 2" xfId="39440" xr:uid="{00000000-0005-0000-0000-000004950000}"/>
    <cellStyle name="Total 3 7 4 3" xfId="39439" xr:uid="{00000000-0005-0000-0000-000005950000}"/>
    <cellStyle name="Total 3 7 5" xfId="19174" xr:uid="{00000000-0005-0000-0000-000006950000}"/>
    <cellStyle name="Total 3 7 5 2" xfId="39441" xr:uid="{00000000-0005-0000-0000-000007950000}"/>
    <cellStyle name="Total 3 7 6" xfId="19175" xr:uid="{00000000-0005-0000-0000-000008950000}"/>
    <cellStyle name="Total 3 7 6 2" xfId="39442" xr:uid="{00000000-0005-0000-0000-000009950000}"/>
    <cellStyle name="Total 3 7 7" xfId="19176" xr:uid="{00000000-0005-0000-0000-00000A950000}"/>
    <cellStyle name="Total 3 7 7 2" xfId="39443" xr:uid="{00000000-0005-0000-0000-00000B950000}"/>
    <cellStyle name="Total 3 7 8" xfId="19177" xr:uid="{00000000-0005-0000-0000-00000C950000}"/>
    <cellStyle name="Total 3 7 8 2" xfId="39444" xr:uid="{00000000-0005-0000-0000-00000D950000}"/>
    <cellStyle name="Total 3 7 9" xfId="19178" xr:uid="{00000000-0005-0000-0000-00000E950000}"/>
    <cellStyle name="Total 3 7 9 2" xfId="39445" xr:uid="{00000000-0005-0000-0000-00000F950000}"/>
    <cellStyle name="Total 3 8" xfId="19179" xr:uid="{00000000-0005-0000-0000-000010950000}"/>
    <cellStyle name="Total 3 8 10" xfId="19180" xr:uid="{00000000-0005-0000-0000-000011950000}"/>
    <cellStyle name="Total 3 8 10 2" xfId="39447" xr:uid="{00000000-0005-0000-0000-000012950000}"/>
    <cellStyle name="Total 3 8 11" xfId="39446" xr:uid="{00000000-0005-0000-0000-000013950000}"/>
    <cellStyle name="Total 3 8 2" xfId="19181" xr:uid="{00000000-0005-0000-0000-000014950000}"/>
    <cellStyle name="Total 3 8 2 2" xfId="19182" xr:uid="{00000000-0005-0000-0000-000015950000}"/>
    <cellStyle name="Total 3 8 2 2 2" xfId="39449" xr:uid="{00000000-0005-0000-0000-000016950000}"/>
    <cellStyle name="Total 3 8 2 3" xfId="19183" xr:uid="{00000000-0005-0000-0000-000017950000}"/>
    <cellStyle name="Total 3 8 2 3 2" xfId="39450" xr:uid="{00000000-0005-0000-0000-000018950000}"/>
    <cellStyle name="Total 3 8 2 4" xfId="19184" xr:uid="{00000000-0005-0000-0000-000019950000}"/>
    <cellStyle name="Total 3 8 2 4 2" xfId="39451" xr:uid="{00000000-0005-0000-0000-00001A950000}"/>
    <cellStyle name="Total 3 8 2 5" xfId="19185" xr:uid="{00000000-0005-0000-0000-00001B950000}"/>
    <cellStyle name="Total 3 8 2 5 2" xfId="39452" xr:uid="{00000000-0005-0000-0000-00001C950000}"/>
    <cellStyle name="Total 3 8 2 6" xfId="19186" xr:uid="{00000000-0005-0000-0000-00001D950000}"/>
    <cellStyle name="Total 3 8 2 6 2" xfId="39453" xr:uid="{00000000-0005-0000-0000-00001E950000}"/>
    <cellStyle name="Total 3 8 2 7" xfId="19187" xr:uid="{00000000-0005-0000-0000-00001F950000}"/>
    <cellStyle name="Total 3 8 2 7 2" xfId="39454" xr:uid="{00000000-0005-0000-0000-000020950000}"/>
    <cellStyle name="Total 3 8 2 8" xfId="19188" xr:uid="{00000000-0005-0000-0000-000021950000}"/>
    <cellStyle name="Total 3 8 2 8 2" xfId="39455" xr:uid="{00000000-0005-0000-0000-000022950000}"/>
    <cellStyle name="Total 3 8 2 9" xfId="39448" xr:uid="{00000000-0005-0000-0000-000023950000}"/>
    <cellStyle name="Total 3 8 3" xfId="19189" xr:uid="{00000000-0005-0000-0000-000024950000}"/>
    <cellStyle name="Total 3 8 3 2" xfId="19190" xr:uid="{00000000-0005-0000-0000-000025950000}"/>
    <cellStyle name="Total 3 8 3 2 2" xfId="39457" xr:uid="{00000000-0005-0000-0000-000026950000}"/>
    <cellStyle name="Total 3 8 3 3" xfId="19191" xr:uid="{00000000-0005-0000-0000-000027950000}"/>
    <cellStyle name="Total 3 8 3 3 2" xfId="39458" xr:uid="{00000000-0005-0000-0000-000028950000}"/>
    <cellStyle name="Total 3 8 3 4" xfId="19192" xr:uid="{00000000-0005-0000-0000-000029950000}"/>
    <cellStyle name="Total 3 8 3 4 2" xfId="39459" xr:uid="{00000000-0005-0000-0000-00002A950000}"/>
    <cellStyle name="Total 3 8 3 5" xfId="19193" xr:uid="{00000000-0005-0000-0000-00002B950000}"/>
    <cellStyle name="Total 3 8 3 5 2" xfId="39460" xr:uid="{00000000-0005-0000-0000-00002C950000}"/>
    <cellStyle name="Total 3 8 3 6" xfId="19194" xr:uid="{00000000-0005-0000-0000-00002D950000}"/>
    <cellStyle name="Total 3 8 3 6 2" xfId="39461" xr:uid="{00000000-0005-0000-0000-00002E950000}"/>
    <cellStyle name="Total 3 8 3 7" xfId="19195" xr:uid="{00000000-0005-0000-0000-00002F950000}"/>
    <cellStyle name="Total 3 8 3 7 2" xfId="39462" xr:uid="{00000000-0005-0000-0000-000030950000}"/>
    <cellStyle name="Total 3 8 3 8" xfId="39456" xr:uid="{00000000-0005-0000-0000-000031950000}"/>
    <cellStyle name="Total 3 8 4" xfId="19196" xr:uid="{00000000-0005-0000-0000-000032950000}"/>
    <cellStyle name="Total 3 8 4 2" xfId="19197" xr:uid="{00000000-0005-0000-0000-000033950000}"/>
    <cellStyle name="Total 3 8 4 2 2" xfId="39464" xr:uid="{00000000-0005-0000-0000-000034950000}"/>
    <cellStyle name="Total 3 8 4 3" xfId="39463" xr:uid="{00000000-0005-0000-0000-000035950000}"/>
    <cellStyle name="Total 3 8 5" xfId="19198" xr:uid="{00000000-0005-0000-0000-000036950000}"/>
    <cellStyle name="Total 3 8 5 2" xfId="39465" xr:uid="{00000000-0005-0000-0000-000037950000}"/>
    <cellStyle name="Total 3 8 6" xfId="19199" xr:uid="{00000000-0005-0000-0000-000038950000}"/>
    <cellStyle name="Total 3 8 6 2" xfId="39466" xr:uid="{00000000-0005-0000-0000-000039950000}"/>
    <cellStyle name="Total 3 8 7" xfId="19200" xr:uid="{00000000-0005-0000-0000-00003A950000}"/>
    <cellStyle name="Total 3 8 7 2" xfId="39467" xr:uid="{00000000-0005-0000-0000-00003B950000}"/>
    <cellStyle name="Total 3 8 8" xfId="19201" xr:uid="{00000000-0005-0000-0000-00003C950000}"/>
    <cellStyle name="Total 3 8 8 2" xfId="39468" xr:uid="{00000000-0005-0000-0000-00003D950000}"/>
    <cellStyle name="Total 3 8 9" xfId="19202" xr:uid="{00000000-0005-0000-0000-00003E950000}"/>
    <cellStyle name="Total 3 8 9 2" xfId="39469" xr:uid="{00000000-0005-0000-0000-00003F950000}"/>
    <cellStyle name="Total 3 9" xfId="19203" xr:uid="{00000000-0005-0000-0000-000040950000}"/>
    <cellStyle name="Total 3 9 10" xfId="19204" xr:uid="{00000000-0005-0000-0000-000041950000}"/>
    <cellStyle name="Total 3 9 10 2" xfId="39471" xr:uid="{00000000-0005-0000-0000-000042950000}"/>
    <cellStyle name="Total 3 9 11" xfId="39470" xr:uid="{00000000-0005-0000-0000-000043950000}"/>
    <cellStyle name="Total 3 9 2" xfId="19205" xr:uid="{00000000-0005-0000-0000-000044950000}"/>
    <cellStyle name="Total 3 9 2 2" xfId="19206" xr:uid="{00000000-0005-0000-0000-000045950000}"/>
    <cellStyle name="Total 3 9 2 2 2" xfId="39473" xr:uid="{00000000-0005-0000-0000-000046950000}"/>
    <cellStyle name="Total 3 9 2 3" xfId="19207" xr:uid="{00000000-0005-0000-0000-000047950000}"/>
    <cellStyle name="Total 3 9 2 3 2" xfId="39474" xr:uid="{00000000-0005-0000-0000-000048950000}"/>
    <cellStyle name="Total 3 9 2 4" xfId="19208" xr:uid="{00000000-0005-0000-0000-000049950000}"/>
    <cellStyle name="Total 3 9 2 4 2" xfId="39475" xr:uid="{00000000-0005-0000-0000-00004A950000}"/>
    <cellStyle name="Total 3 9 2 5" xfId="19209" xr:uid="{00000000-0005-0000-0000-00004B950000}"/>
    <cellStyle name="Total 3 9 2 5 2" xfId="39476" xr:uid="{00000000-0005-0000-0000-00004C950000}"/>
    <cellStyle name="Total 3 9 2 6" xfId="19210" xr:uid="{00000000-0005-0000-0000-00004D950000}"/>
    <cellStyle name="Total 3 9 2 6 2" xfId="39477" xr:uid="{00000000-0005-0000-0000-00004E950000}"/>
    <cellStyle name="Total 3 9 2 7" xfId="19211" xr:uid="{00000000-0005-0000-0000-00004F950000}"/>
    <cellStyle name="Total 3 9 2 7 2" xfId="39478" xr:uid="{00000000-0005-0000-0000-000050950000}"/>
    <cellStyle name="Total 3 9 2 8" xfId="19212" xr:uid="{00000000-0005-0000-0000-000051950000}"/>
    <cellStyle name="Total 3 9 2 8 2" xfId="39479" xr:uid="{00000000-0005-0000-0000-000052950000}"/>
    <cellStyle name="Total 3 9 2 9" xfId="39472" xr:uid="{00000000-0005-0000-0000-000053950000}"/>
    <cellStyle name="Total 3 9 3" xfId="19213" xr:uid="{00000000-0005-0000-0000-000054950000}"/>
    <cellStyle name="Total 3 9 3 2" xfId="19214" xr:uid="{00000000-0005-0000-0000-000055950000}"/>
    <cellStyle name="Total 3 9 3 2 2" xfId="39481" xr:uid="{00000000-0005-0000-0000-000056950000}"/>
    <cellStyle name="Total 3 9 3 3" xfId="19215" xr:uid="{00000000-0005-0000-0000-000057950000}"/>
    <cellStyle name="Total 3 9 3 3 2" xfId="39482" xr:uid="{00000000-0005-0000-0000-000058950000}"/>
    <cellStyle name="Total 3 9 3 4" xfId="19216" xr:uid="{00000000-0005-0000-0000-000059950000}"/>
    <cellStyle name="Total 3 9 3 4 2" xfId="39483" xr:uid="{00000000-0005-0000-0000-00005A950000}"/>
    <cellStyle name="Total 3 9 3 5" xfId="19217" xr:uid="{00000000-0005-0000-0000-00005B950000}"/>
    <cellStyle name="Total 3 9 3 5 2" xfId="39484" xr:uid="{00000000-0005-0000-0000-00005C950000}"/>
    <cellStyle name="Total 3 9 3 6" xfId="19218" xr:uid="{00000000-0005-0000-0000-00005D950000}"/>
    <cellStyle name="Total 3 9 3 6 2" xfId="39485" xr:uid="{00000000-0005-0000-0000-00005E950000}"/>
    <cellStyle name="Total 3 9 3 7" xfId="19219" xr:uid="{00000000-0005-0000-0000-00005F950000}"/>
    <cellStyle name="Total 3 9 3 7 2" xfId="39486" xr:uid="{00000000-0005-0000-0000-000060950000}"/>
    <cellStyle name="Total 3 9 3 8" xfId="39480" xr:uid="{00000000-0005-0000-0000-000061950000}"/>
    <cellStyle name="Total 3 9 4" xfId="19220" xr:uid="{00000000-0005-0000-0000-000062950000}"/>
    <cellStyle name="Total 3 9 4 2" xfId="19221" xr:uid="{00000000-0005-0000-0000-000063950000}"/>
    <cellStyle name="Total 3 9 4 2 2" xfId="39488" xr:uid="{00000000-0005-0000-0000-000064950000}"/>
    <cellStyle name="Total 3 9 4 3" xfId="39487" xr:uid="{00000000-0005-0000-0000-000065950000}"/>
    <cellStyle name="Total 3 9 5" xfId="19222" xr:uid="{00000000-0005-0000-0000-000066950000}"/>
    <cellStyle name="Total 3 9 5 2" xfId="39489" xr:uid="{00000000-0005-0000-0000-000067950000}"/>
    <cellStyle name="Total 3 9 6" xfId="19223" xr:uid="{00000000-0005-0000-0000-000068950000}"/>
    <cellStyle name="Total 3 9 6 2" xfId="39490" xr:uid="{00000000-0005-0000-0000-000069950000}"/>
    <cellStyle name="Total 3 9 7" xfId="19224" xr:uid="{00000000-0005-0000-0000-00006A950000}"/>
    <cellStyle name="Total 3 9 7 2" xfId="39491" xr:uid="{00000000-0005-0000-0000-00006B950000}"/>
    <cellStyle name="Total 3 9 8" xfId="19225" xr:uid="{00000000-0005-0000-0000-00006C950000}"/>
    <cellStyle name="Total 3 9 8 2" xfId="39492" xr:uid="{00000000-0005-0000-0000-00006D950000}"/>
    <cellStyle name="Total 3 9 9" xfId="19226" xr:uid="{00000000-0005-0000-0000-00006E950000}"/>
    <cellStyle name="Total 3 9 9 2" xfId="39493" xr:uid="{00000000-0005-0000-0000-00006F950000}"/>
    <cellStyle name="Total 4" xfId="19227" xr:uid="{00000000-0005-0000-0000-000070950000}"/>
    <cellStyle name="Total 4 10" xfId="19228" xr:uid="{00000000-0005-0000-0000-000071950000}"/>
    <cellStyle name="Total 4 10 10" xfId="19229" xr:uid="{00000000-0005-0000-0000-000072950000}"/>
    <cellStyle name="Total 4 10 10 2" xfId="39495" xr:uid="{00000000-0005-0000-0000-000073950000}"/>
    <cellStyle name="Total 4 10 11" xfId="39494" xr:uid="{00000000-0005-0000-0000-000074950000}"/>
    <cellStyle name="Total 4 10 2" xfId="19230" xr:uid="{00000000-0005-0000-0000-000075950000}"/>
    <cellStyle name="Total 4 10 2 2" xfId="19231" xr:uid="{00000000-0005-0000-0000-000076950000}"/>
    <cellStyle name="Total 4 10 2 2 2" xfId="39497" xr:uid="{00000000-0005-0000-0000-000077950000}"/>
    <cellStyle name="Total 4 10 2 3" xfId="19232" xr:uid="{00000000-0005-0000-0000-000078950000}"/>
    <cellStyle name="Total 4 10 2 3 2" xfId="39498" xr:uid="{00000000-0005-0000-0000-000079950000}"/>
    <cellStyle name="Total 4 10 2 4" xfId="19233" xr:uid="{00000000-0005-0000-0000-00007A950000}"/>
    <cellStyle name="Total 4 10 2 4 2" xfId="39499" xr:uid="{00000000-0005-0000-0000-00007B950000}"/>
    <cellStyle name="Total 4 10 2 5" xfId="19234" xr:uid="{00000000-0005-0000-0000-00007C950000}"/>
    <cellStyle name="Total 4 10 2 5 2" xfId="39500" xr:uid="{00000000-0005-0000-0000-00007D950000}"/>
    <cellStyle name="Total 4 10 2 6" xfId="19235" xr:uid="{00000000-0005-0000-0000-00007E950000}"/>
    <cellStyle name="Total 4 10 2 6 2" xfId="39501" xr:uid="{00000000-0005-0000-0000-00007F950000}"/>
    <cellStyle name="Total 4 10 2 7" xfId="19236" xr:uid="{00000000-0005-0000-0000-000080950000}"/>
    <cellStyle name="Total 4 10 2 7 2" xfId="39502" xr:uid="{00000000-0005-0000-0000-000081950000}"/>
    <cellStyle name="Total 4 10 2 8" xfId="19237" xr:uid="{00000000-0005-0000-0000-000082950000}"/>
    <cellStyle name="Total 4 10 2 8 2" xfId="39503" xr:uid="{00000000-0005-0000-0000-000083950000}"/>
    <cellStyle name="Total 4 10 2 9" xfId="39496" xr:uid="{00000000-0005-0000-0000-000084950000}"/>
    <cellStyle name="Total 4 10 3" xfId="19238" xr:uid="{00000000-0005-0000-0000-000085950000}"/>
    <cellStyle name="Total 4 10 3 2" xfId="19239" xr:uid="{00000000-0005-0000-0000-000086950000}"/>
    <cellStyle name="Total 4 10 3 2 2" xfId="39505" xr:uid="{00000000-0005-0000-0000-000087950000}"/>
    <cellStyle name="Total 4 10 3 3" xfId="19240" xr:uid="{00000000-0005-0000-0000-000088950000}"/>
    <cellStyle name="Total 4 10 3 3 2" xfId="39506" xr:uid="{00000000-0005-0000-0000-000089950000}"/>
    <cellStyle name="Total 4 10 3 4" xfId="19241" xr:uid="{00000000-0005-0000-0000-00008A950000}"/>
    <cellStyle name="Total 4 10 3 4 2" xfId="39507" xr:uid="{00000000-0005-0000-0000-00008B950000}"/>
    <cellStyle name="Total 4 10 3 5" xfId="19242" xr:uid="{00000000-0005-0000-0000-00008C950000}"/>
    <cellStyle name="Total 4 10 3 5 2" xfId="39508" xr:uid="{00000000-0005-0000-0000-00008D950000}"/>
    <cellStyle name="Total 4 10 3 6" xfId="19243" xr:uid="{00000000-0005-0000-0000-00008E950000}"/>
    <cellStyle name="Total 4 10 3 6 2" xfId="39509" xr:uid="{00000000-0005-0000-0000-00008F950000}"/>
    <cellStyle name="Total 4 10 3 7" xfId="19244" xr:uid="{00000000-0005-0000-0000-000090950000}"/>
    <cellStyle name="Total 4 10 3 7 2" xfId="39510" xr:uid="{00000000-0005-0000-0000-000091950000}"/>
    <cellStyle name="Total 4 10 3 8" xfId="39504" xr:uid="{00000000-0005-0000-0000-000092950000}"/>
    <cellStyle name="Total 4 10 4" xfId="19245" xr:uid="{00000000-0005-0000-0000-000093950000}"/>
    <cellStyle name="Total 4 10 4 2" xfId="19246" xr:uid="{00000000-0005-0000-0000-000094950000}"/>
    <cellStyle name="Total 4 10 4 2 2" xfId="39512" xr:uid="{00000000-0005-0000-0000-000095950000}"/>
    <cellStyle name="Total 4 10 4 3" xfId="39511" xr:uid="{00000000-0005-0000-0000-000096950000}"/>
    <cellStyle name="Total 4 10 5" xfId="19247" xr:uid="{00000000-0005-0000-0000-000097950000}"/>
    <cellStyle name="Total 4 10 5 2" xfId="39513" xr:uid="{00000000-0005-0000-0000-000098950000}"/>
    <cellStyle name="Total 4 10 6" xfId="19248" xr:uid="{00000000-0005-0000-0000-000099950000}"/>
    <cellStyle name="Total 4 10 6 2" xfId="39514" xr:uid="{00000000-0005-0000-0000-00009A950000}"/>
    <cellStyle name="Total 4 10 7" xfId="19249" xr:uid="{00000000-0005-0000-0000-00009B950000}"/>
    <cellStyle name="Total 4 10 7 2" xfId="39515" xr:uid="{00000000-0005-0000-0000-00009C950000}"/>
    <cellStyle name="Total 4 10 8" xfId="19250" xr:uid="{00000000-0005-0000-0000-00009D950000}"/>
    <cellStyle name="Total 4 10 8 2" xfId="39516" xr:uid="{00000000-0005-0000-0000-00009E950000}"/>
    <cellStyle name="Total 4 10 9" xfId="19251" xr:uid="{00000000-0005-0000-0000-00009F950000}"/>
    <cellStyle name="Total 4 10 9 2" xfId="39517" xr:uid="{00000000-0005-0000-0000-0000A0950000}"/>
    <cellStyle name="Total 4 11" xfId="19252" xr:uid="{00000000-0005-0000-0000-0000A1950000}"/>
    <cellStyle name="Total 4 11 10" xfId="19253" xr:uid="{00000000-0005-0000-0000-0000A2950000}"/>
    <cellStyle name="Total 4 11 10 2" xfId="39519" xr:uid="{00000000-0005-0000-0000-0000A3950000}"/>
    <cellStyle name="Total 4 11 11" xfId="39518" xr:uid="{00000000-0005-0000-0000-0000A4950000}"/>
    <cellStyle name="Total 4 11 2" xfId="19254" xr:uid="{00000000-0005-0000-0000-0000A5950000}"/>
    <cellStyle name="Total 4 11 2 2" xfId="19255" xr:uid="{00000000-0005-0000-0000-0000A6950000}"/>
    <cellStyle name="Total 4 11 2 2 2" xfId="39521" xr:uid="{00000000-0005-0000-0000-0000A7950000}"/>
    <cellStyle name="Total 4 11 2 3" xfId="19256" xr:uid="{00000000-0005-0000-0000-0000A8950000}"/>
    <cellStyle name="Total 4 11 2 3 2" xfId="39522" xr:uid="{00000000-0005-0000-0000-0000A9950000}"/>
    <cellStyle name="Total 4 11 2 4" xfId="19257" xr:uid="{00000000-0005-0000-0000-0000AA950000}"/>
    <cellStyle name="Total 4 11 2 4 2" xfId="39523" xr:uid="{00000000-0005-0000-0000-0000AB950000}"/>
    <cellStyle name="Total 4 11 2 5" xfId="19258" xr:uid="{00000000-0005-0000-0000-0000AC950000}"/>
    <cellStyle name="Total 4 11 2 5 2" xfId="39524" xr:uid="{00000000-0005-0000-0000-0000AD950000}"/>
    <cellStyle name="Total 4 11 2 6" xfId="19259" xr:uid="{00000000-0005-0000-0000-0000AE950000}"/>
    <cellStyle name="Total 4 11 2 6 2" xfId="39525" xr:uid="{00000000-0005-0000-0000-0000AF950000}"/>
    <cellStyle name="Total 4 11 2 7" xfId="19260" xr:uid="{00000000-0005-0000-0000-0000B0950000}"/>
    <cellStyle name="Total 4 11 2 7 2" xfId="39526" xr:uid="{00000000-0005-0000-0000-0000B1950000}"/>
    <cellStyle name="Total 4 11 2 8" xfId="19261" xr:uid="{00000000-0005-0000-0000-0000B2950000}"/>
    <cellStyle name="Total 4 11 2 8 2" xfId="39527" xr:uid="{00000000-0005-0000-0000-0000B3950000}"/>
    <cellStyle name="Total 4 11 2 9" xfId="39520" xr:uid="{00000000-0005-0000-0000-0000B4950000}"/>
    <cellStyle name="Total 4 11 3" xfId="19262" xr:uid="{00000000-0005-0000-0000-0000B5950000}"/>
    <cellStyle name="Total 4 11 3 2" xfId="19263" xr:uid="{00000000-0005-0000-0000-0000B6950000}"/>
    <cellStyle name="Total 4 11 3 2 2" xfId="39529" xr:uid="{00000000-0005-0000-0000-0000B7950000}"/>
    <cellStyle name="Total 4 11 3 3" xfId="19264" xr:uid="{00000000-0005-0000-0000-0000B8950000}"/>
    <cellStyle name="Total 4 11 3 3 2" xfId="39530" xr:uid="{00000000-0005-0000-0000-0000B9950000}"/>
    <cellStyle name="Total 4 11 3 4" xfId="19265" xr:uid="{00000000-0005-0000-0000-0000BA950000}"/>
    <cellStyle name="Total 4 11 3 4 2" xfId="39531" xr:uid="{00000000-0005-0000-0000-0000BB950000}"/>
    <cellStyle name="Total 4 11 3 5" xfId="19266" xr:uid="{00000000-0005-0000-0000-0000BC950000}"/>
    <cellStyle name="Total 4 11 3 5 2" xfId="39532" xr:uid="{00000000-0005-0000-0000-0000BD950000}"/>
    <cellStyle name="Total 4 11 3 6" xfId="19267" xr:uid="{00000000-0005-0000-0000-0000BE950000}"/>
    <cellStyle name="Total 4 11 3 6 2" xfId="39533" xr:uid="{00000000-0005-0000-0000-0000BF950000}"/>
    <cellStyle name="Total 4 11 3 7" xfId="19268" xr:uid="{00000000-0005-0000-0000-0000C0950000}"/>
    <cellStyle name="Total 4 11 3 7 2" xfId="39534" xr:uid="{00000000-0005-0000-0000-0000C1950000}"/>
    <cellStyle name="Total 4 11 3 8" xfId="39528" xr:uid="{00000000-0005-0000-0000-0000C2950000}"/>
    <cellStyle name="Total 4 11 4" xfId="19269" xr:uid="{00000000-0005-0000-0000-0000C3950000}"/>
    <cellStyle name="Total 4 11 4 2" xfId="19270" xr:uid="{00000000-0005-0000-0000-0000C4950000}"/>
    <cellStyle name="Total 4 11 4 2 2" xfId="39536" xr:uid="{00000000-0005-0000-0000-0000C5950000}"/>
    <cellStyle name="Total 4 11 4 3" xfId="39535" xr:uid="{00000000-0005-0000-0000-0000C6950000}"/>
    <cellStyle name="Total 4 11 5" xfId="19271" xr:uid="{00000000-0005-0000-0000-0000C7950000}"/>
    <cellStyle name="Total 4 11 5 2" xfId="39537" xr:uid="{00000000-0005-0000-0000-0000C8950000}"/>
    <cellStyle name="Total 4 11 6" xfId="19272" xr:uid="{00000000-0005-0000-0000-0000C9950000}"/>
    <cellStyle name="Total 4 11 6 2" xfId="39538" xr:uid="{00000000-0005-0000-0000-0000CA950000}"/>
    <cellStyle name="Total 4 11 7" xfId="19273" xr:uid="{00000000-0005-0000-0000-0000CB950000}"/>
    <cellStyle name="Total 4 11 7 2" xfId="39539" xr:uid="{00000000-0005-0000-0000-0000CC950000}"/>
    <cellStyle name="Total 4 11 8" xfId="19274" xr:uid="{00000000-0005-0000-0000-0000CD950000}"/>
    <cellStyle name="Total 4 11 8 2" xfId="39540" xr:uid="{00000000-0005-0000-0000-0000CE950000}"/>
    <cellStyle name="Total 4 11 9" xfId="19275" xr:uid="{00000000-0005-0000-0000-0000CF950000}"/>
    <cellStyle name="Total 4 11 9 2" xfId="39541" xr:uid="{00000000-0005-0000-0000-0000D0950000}"/>
    <cellStyle name="Total 4 12" xfId="19276" xr:uid="{00000000-0005-0000-0000-0000D1950000}"/>
    <cellStyle name="Total 4 12 10" xfId="19277" xr:uid="{00000000-0005-0000-0000-0000D2950000}"/>
    <cellStyle name="Total 4 12 10 2" xfId="39543" xr:uid="{00000000-0005-0000-0000-0000D3950000}"/>
    <cellStyle name="Total 4 12 11" xfId="39542" xr:uid="{00000000-0005-0000-0000-0000D4950000}"/>
    <cellStyle name="Total 4 12 2" xfId="19278" xr:uid="{00000000-0005-0000-0000-0000D5950000}"/>
    <cellStyle name="Total 4 12 2 2" xfId="19279" xr:uid="{00000000-0005-0000-0000-0000D6950000}"/>
    <cellStyle name="Total 4 12 2 2 2" xfId="39545" xr:uid="{00000000-0005-0000-0000-0000D7950000}"/>
    <cellStyle name="Total 4 12 2 3" xfId="19280" xr:uid="{00000000-0005-0000-0000-0000D8950000}"/>
    <cellStyle name="Total 4 12 2 3 2" xfId="39546" xr:uid="{00000000-0005-0000-0000-0000D9950000}"/>
    <cellStyle name="Total 4 12 2 4" xfId="19281" xr:uid="{00000000-0005-0000-0000-0000DA950000}"/>
    <cellStyle name="Total 4 12 2 4 2" xfId="39547" xr:uid="{00000000-0005-0000-0000-0000DB950000}"/>
    <cellStyle name="Total 4 12 2 5" xfId="19282" xr:uid="{00000000-0005-0000-0000-0000DC950000}"/>
    <cellStyle name="Total 4 12 2 5 2" xfId="39548" xr:uid="{00000000-0005-0000-0000-0000DD950000}"/>
    <cellStyle name="Total 4 12 2 6" xfId="19283" xr:uid="{00000000-0005-0000-0000-0000DE950000}"/>
    <cellStyle name="Total 4 12 2 6 2" xfId="39549" xr:uid="{00000000-0005-0000-0000-0000DF950000}"/>
    <cellStyle name="Total 4 12 2 7" xfId="19284" xr:uid="{00000000-0005-0000-0000-0000E0950000}"/>
    <cellStyle name="Total 4 12 2 7 2" xfId="39550" xr:uid="{00000000-0005-0000-0000-0000E1950000}"/>
    <cellStyle name="Total 4 12 2 8" xfId="19285" xr:uid="{00000000-0005-0000-0000-0000E2950000}"/>
    <cellStyle name="Total 4 12 2 8 2" xfId="39551" xr:uid="{00000000-0005-0000-0000-0000E3950000}"/>
    <cellStyle name="Total 4 12 2 9" xfId="39544" xr:uid="{00000000-0005-0000-0000-0000E4950000}"/>
    <cellStyle name="Total 4 12 3" xfId="19286" xr:uid="{00000000-0005-0000-0000-0000E5950000}"/>
    <cellStyle name="Total 4 12 3 2" xfId="19287" xr:uid="{00000000-0005-0000-0000-0000E6950000}"/>
    <cellStyle name="Total 4 12 3 2 2" xfId="39553" xr:uid="{00000000-0005-0000-0000-0000E7950000}"/>
    <cellStyle name="Total 4 12 3 3" xfId="19288" xr:uid="{00000000-0005-0000-0000-0000E8950000}"/>
    <cellStyle name="Total 4 12 3 3 2" xfId="39554" xr:uid="{00000000-0005-0000-0000-0000E9950000}"/>
    <cellStyle name="Total 4 12 3 4" xfId="19289" xr:uid="{00000000-0005-0000-0000-0000EA950000}"/>
    <cellStyle name="Total 4 12 3 4 2" xfId="39555" xr:uid="{00000000-0005-0000-0000-0000EB950000}"/>
    <cellStyle name="Total 4 12 3 5" xfId="19290" xr:uid="{00000000-0005-0000-0000-0000EC950000}"/>
    <cellStyle name="Total 4 12 3 5 2" xfId="39556" xr:uid="{00000000-0005-0000-0000-0000ED950000}"/>
    <cellStyle name="Total 4 12 3 6" xfId="19291" xr:uid="{00000000-0005-0000-0000-0000EE950000}"/>
    <cellStyle name="Total 4 12 3 6 2" xfId="39557" xr:uid="{00000000-0005-0000-0000-0000EF950000}"/>
    <cellStyle name="Total 4 12 3 7" xfId="19292" xr:uid="{00000000-0005-0000-0000-0000F0950000}"/>
    <cellStyle name="Total 4 12 3 7 2" xfId="39558" xr:uid="{00000000-0005-0000-0000-0000F1950000}"/>
    <cellStyle name="Total 4 12 3 8" xfId="39552" xr:uid="{00000000-0005-0000-0000-0000F2950000}"/>
    <cellStyle name="Total 4 12 4" xfId="19293" xr:uid="{00000000-0005-0000-0000-0000F3950000}"/>
    <cellStyle name="Total 4 12 4 2" xfId="19294" xr:uid="{00000000-0005-0000-0000-0000F4950000}"/>
    <cellStyle name="Total 4 12 4 2 2" xfId="39560" xr:uid="{00000000-0005-0000-0000-0000F5950000}"/>
    <cellStyle name="Total 4 12 4 3" xfId="39559" xr:uid="{00000000-0005-0000-0000-0000F6950000}"/>
    <cellStyle name="Total 4 12 5" xfId="19295" xr:uid="{00000000-0005-0000-0000-0000F7950000}"/>
    <cellStyle name="Total 4 12 5 2" xfId="39561" xr:uid="{00000000-0005-0000-0000-0000F8950000}"/>
    <cellStyle name="Total 4 12 6" xfId="19296" xr:uid="{00000000-0005-0000-0000-0000F9950000}"/>
    <cellStyle name="Total 4 12 6 2" xfId="39562" xr:uid="{00000000-0005-0000-0000-0000FA950000}"/>
    <cellStyle name="Total 4 12 7" xfId="19297" xr:uid="{00000000-0005-0000-0000-0000FB950000}"/>
    <cellStyle name="Total 4 12 7 2" xfId="39563" xr:uid="{00000000-0005-0000-0000-0000FC950000}"/>
    <cellStyle name="Total 4 12 8" xfId="19298" xr:uid="{00000000-0005-0000-0000-0000FD950000}"/>
    <cellStyle name="Total 4 12 8 2" xfId="39564" xr:uid="{00000000-0005-0000-0000-0000FE950000}"/>
    <cellStyle name="Total 4 12 9" xfId="19299" xr:uid="{00000000-0005-0000-0000-0000FF950000}"/>
    <cellStyle name="Total 4 12 9 2" xfId="39565" xr:uid="{00000000-0005-0000-0000-000000960000}"/>
    <cellStyle name="Total 4 13" xfId="19300" xr:uid="{00000000-0005-0000-0000-000001960000}"/>
    <cellStyle name="Total 4 13 10" xfId="19301" xr:uid="{00000000-0005-0000-0000-000002960000}"/>
    <cellStyle name="Total 4 13 10 2" xfId="39567" xr:uid="{00000000-0005-0000-0000-000003960000}"/>
    <cellStyle name="Total 4 13 11" xfId="39566" xr:uid="{00000000-0005-0000-0000-000004960000}"/>
    <cellStyle name="Total 4 13 2" xfId="19302" xr:uid="{00000000-0005-0000-0000-000005960000}"/>
    <cellStyle name="Total 4 13 2 2" xfId="19303" xr:uid="{00000000-0005-0000-0000-000006960000}"/>
    <cellStyle name="Total 4 13 2 2 2" xfId="39569" xr:uid="{00000000-0005-0000-0000-000007960000}"/>
    <cellStyle name="Total 4 13 2 3" xfId="19304" xr:uid="{00000000-0005-0000-0000-000008960000}"/>
    <cellStyle name="Total 4 13 2 3 2" xfId="39570" xr:uid="{00000000-0005-0000-0000-000009960000}"/>
    <cellStyle name="Total 4 13 2 4" xfId="19305" xr:uid="{00000000-0005-0000-0000-00000A960000}"/>
    <cellStyle name="Total 4 13 2 4 2" xfId="39571" xr:uid="{00000000-0005-0000-0000-00000B960000}"/>
    <cellStyle name="Total 4 13 2 5" xfId="19306" xr:uid="{00000000-0005-0000-0000-00000C960000}"/>
    <cellStyle name="Total 4 13 2 5 2" xfId="39572" xr:uid="{00000000-0005-0000-0000-00000D960000}"/>
    <cellStyle name="Total 4 13 2 6" xfId="19307" xr:uid="{00000000-0005-0000-0000-00000E960000}"/>
    <cellStyle name="Total 4 13 2 6 2" xfId="39573" xr:uid="{00000000-0005-0000-0000-00000F960000}"/>
    <cellStyle name="Total 4 13 2 7" xfId="19308" xr:uid="{00000000-0005-0000-0000-000010960000}"/>
    <cellStyle name="Total 4 13 2 7 2" xfId="39574" xr:uid="{00000000-0005-0000-0000-000011960000}"/>
    <cellStyle name="Total 4 13 2 8" xfId="19309" xr:uid="{00000000-0005-0000-0000-000012960000}"/>
    <cellStyle name="Total 4 13 2 8 2" xfId="39575" xr:uid="{00000000-0005-0000-0000-000013960000}"/>
    <cellStyle name="Total 4 13 2 9" xfId="39568" xr:uid="{00000000-0005-0000-0000-000014960000}"/>
    <cellStyle name="Total 4 13 3" xfId="19310" xr:uid="{00000000-0005-0000-0000-000015960000}"/>
    <cellStyle name="Total 4 13 3 2" xfId="19311" xr:uid="{00000000-0005-0000-0000-000016960000}"/>
    <cellStyle name="Total 4 13 3 2 2" xfId="39577" xr:uid="{00000000-0005-0000-0000-000017960000}"/>
    <cellStyle name="Total 4 13 3 3" xfId="19312" xr:uid="{00000000-0005-0000-0000-000018960000}"/>
    <cellStyle name="Total 4 13 3 3 2" xfId="39578" xr:uid="{00000000-0005-0000-0000-000019960000}"/>
    <cellStyle name="Total 4 13 3 4" xfId="19313" xr:uid="{00000000-0005-0000-0000-00001A960000}"/>
    <cellStyle name="Total 4 13 3 4 2" xfId="39579" xr:uid="{00000000-0005-0000-0000-00001B960000}"/>
    <cellStyle name="Total 4 13 3 5" xfId="19314" xr:uid="{00000000-0005-0000-0000-00001C960000}"/>
    <cellStyle name="Total 4 13 3 5 2" xfId="39580" xr:uid="{00000000-0005-0000-0000-00001D960000}"/>
    <cellStyle name="Total 4 13 3 6" xfId="19315" xr:uid="{00000000-0005-0000-0000-00001E960000}"/>
    <cellStyle name="Total 4 13 3 6 2" xfId="39581" xr:uid="{00000000-0005-0000-0000-00001F960000}"/>
    <cellStyle name="Total 4 13 3 7" xfId="19316" xr:uid="{00000000-0005-0000-0000-000020960000}"/>
    <cellStyle name="Total 4 13 3 7 2" xfId="39582" xr:uid="{00000000-0005-0000-0000-000021960000}"/>
    <cellStyle name="Total 4 13 3 8" xfId="39576" xr:uid="{00000000-0005-0000-0000-000022960000}"/>
    <cellStyle name="Total 4 13 4" xfId="19317" xr:uid="{00000000-0005-0000-0000-000023960000}"/>
    <cellStyle name="Total 4 13 4 2" xfId="19318" xr:uid="{00000000-0005-0000-0000-000024960000}"/>
    <cellStyle name="Total 4 13 4 2 2" xfId="39584" xr:uid="{00000000-0005-0000-0000-000025960000}"/>
    <cellStyle name="Total 4 13 4 3" xfId="39583" xr:uid="{00000000-0005-0000-0000-000026960000}"/>
    <cellStyle name="Total 4 13 5" xfId="19319" xr:uid="{00000000-0005-0000-0000-000027960000}"/>
    <cellStyle name="Total 4 13 5 2" xfId="39585" xr:uid="{00000000-0005-0000-0000-000028960000}"/>
    <cellStyle name="Total 4 13 6" xfId="19320" xr:uid="{00000000-0005-0000-0000-000029960000}"/>
    <cellStyle name="Total 4 13 6 2" xfId="39586" xr:uid="{00000000-0005-0000-0000-00002A960000}"/>
    <cellStyle name="Total 4 13 7" xfId="19321" xr:uid="{00000000-0005-0000-0000-00002B960000}"/>
    <cellStyle name="Total 4 13 7 2" xfId="39587" xr:uid="{00000000-0005-0000-0000-00002C960000}"/>
    <cellStyle name="Total 4 13 8" xfId="19322" xr:uid="{00000000-0005-0000-0000-00002D960000}"/>
    <cellStyle name="Total 4 13 8 2" xfId="39588" xr:uid="{00000000-0005-0000-0000-00002E960000}"/>
    <cellStyle name="Total 4 13 9" xfId="19323" xr:uid="{00000000-0005-0000-0000-00002F960000}"/>
    <cellStyle name="Total 4 13 9 2" xfId="39589" xr:uid="{00000000-0005-0000-0000-000030960000}"/>
    <cellStyle name="Total 4 14" xfId="19324" xr:uid="{00000000-0005-0000-0000-000031960000}"/>
    <cellStyle name="Total 4 14 10" xfId="19325" xr:uid="{00000000-0005-0000-0000-000032960000}"/>
    <cellStyle name="Total 4 14 10 2" xfId="39591" xr:uid="{00000000-0005-0000-0000-000033960000}"/>
    <cellStyle name="Total 4 14 11" xfId="39590" xr:uid="{00000000-0005-0000-0000-000034960000}"/>
    <cellStyle name="Total 4 14 2" xfId="19326" xr:uid="{00000000-0005-0000-0000-000035960000}"/>
    <cellStyle name="Total 4 14 2 2" xfId="19327" xr:uid="{00000000-0005-0000-0000-000036960000}"/>
    <cellStyle name="Total 4 14 2 2 2" xfId="39593" xr:uid="{00000000-0005-0000-0000-000037960000}"/>
    <cellStyle name="Total 4 14 2 3" xfId="19328" xr:uid="{00000000-0005-0000-0000-000038960000}"/>
    <cellStyle name="Total 4 14 2 3 2" xfId="39594" xr:uid="{00000000-0005-0000-0000-000039960000}"/>
    <cellStyle name="Total 4 14 2 4" xfId="19329" xr:uid="{00000000-0005-0000-0000-00003A960000}"/>
    <cellStyle name="Total 4 14 2 4 2" xfId="39595" xr:uid="{00000000-0005-0000-0000-00003B960000}"/>
    <cellStyle name="Total 4 14 2 5" xfId="19330" xr:uid="{00000000-0005-0000-0000-00003C960000}"/>
    <cellStyle name="Total 4 14 2 5 2" xfId="39596" xr:uid="{00000000-0005-0000-0000-00003D960000}"/>
    <cellStyle name="Total 4 14 2 6" xfId="19331" xr:uid="{00000000-0005-0000-0000-00003E960000}"/>
    <cellStyle name="Total 4 14 2 6 2" xfId="39597" xr:uid="{00000000-0005-0000-0000-00003F960000}"/>
    <cellStyle name="Total 4 14 2 7" xfId="19332" xr:uid="{00000000-0005-0000-0000-000040960000}"/>
    <cellStyle name="Total 4 14 2 7 2" xfId="39598" xr:uid="{00000000-0005-0000-0000-000041960000}"/>
    <cellStyle name="Total 4 14 2 8" xfId="19333" xr:uid="{00000000-0005-0000-0000-000042960000}"/>
    <cellStyle name="Total 4 14 2 8 2" xfId="39599" xr:uid="{00000000-0005-0000-0000-000043960000}"/>
    <cellStyle name="Total 4 14 2 9" xfId="39592" xr:uid="{00000000-0005-0000-0000-000044960000}"/>
    <cellStyle name="Total 4 14 3" xfId="19334" xr:uid="{00000000-0005-0000-0000-000045960000}"/>
    <cellStyle name="Total 4 14 3 2" xfId="19335" xr:uid="{00000000-0005-0000-0000-000046960000}"/>
    <cellStyle name="Total 4 14 3 2 2" xfId="39601" xr:uid="{00000000-0005-0000-0000-000047960000}"/>
    <cellStyle name="Total 4 14 3 3" xfId="19336" xr:uid="{00000000-0005-0000-0000-000048960000}"/>
    <cellStyle name="Total 4 14 3 3 2" xfId="39602" xr:uid="{00000000-0005-0000-0000-000049960000}"/>
    <cellStyle name="Total 4 14 3 4" xfId="19337" xr:uid="{00000000-0005-0000-0000-00004A960000}"/>
    <cellStyle name="Total 4 14 3 4 2" xfId="39603" xr:uid="{00000000-0005-0000-0000-00004B960000}"/>
    <cellStyle name="Total 4 14 3 5" xfId="19338" xr:uid="{00000000-0005-0000-0000-00004C960000}"/>
    <cellStyle name="Total 4 14 3 5 2" xfId="39604" xr:uid="{00000000-0005-0000-0000-00004D960000}"/>
    <cellStyle name="Total 4 14 3 6" xfId="19339" xr:uid="{00000000-0005-0000-0000-00004E960000}"/>
    <cellStyle name="Total 4 14 3 6 2" xfId="39605" xr:uid="{00000000-0005-0000-0000-00004F960000}"/>
    <cellStyle name="Total 4 14 3 7" xfId="19340" xr:uid="{00000000-0005-0000-0000-000050960000}"/>
    <cellStyle name="Total 4 14 3 7 2" xfId="39606" xr:uid="{00000000-0005-0000-0000-000051960000}"/>
    <cellStyle name="Total 4 14 3 8" xfId="39600" xr:uid="{00000000-0005-0000-0000-000052960000}"/>
    <cellStyle name="Total 4 14 4" xfId="19341" xr:uid="{00000000-0005-0000-0000-000053960000}"/>
    <cellStyle name="Total 4 14 4 2" xfId="19342" xr:uid="{00000000-0005-0000-0000-000054960000}"/>
    <cellStyle name="Total 4 14 4 2 2" xfId="39608" xr:uid="{00000000-0005-0000-0000-000055960000}"/>
    <cellStyle name="Total 4 14 4 3" xfId="39607" xr:uid="{00000000-0005-0000-0000-000056960000}"/>
    <cellStyle name="Total 4 14 5" xfId="19343" xr:uid="{00000000-0005-0000-0000-000057960000}"/>
    <cellStyle name="Total 4 14 5 2" xfId="39609" xr:uid="{00000000-0005-0000-0000-000058960000}"/>
    <cellStyle name="Total 4 14 6" xfId="19344" xr:uid="{00000000-0005-0000-0000-000059960000}"/>
    <cellStyle name="Total 4 14 6 2" xfId="39610" xr:uid="{00000000-0005-0000-0000-00005A960000}"/>
    <cellStyle name="Total 4 14 7" xfId="19345" xr:uid="{00000000-0005-0000-0000-00005B960000}"/>
    <cellStyle name="Total 4 14 7 2" xfId="39611" xr:uid="{00000000-0005-0000-0000-00005C960000}"/>
    <cellStyle name="Total 4 14 8" xfId="19346" xr:uid="{00000000-0005-0000-0000-00005D960000}"/>
    <cellStyle name="Total 4 14 8 2" xfId="39612" xr:uid="{00000000-0005-0000-0000-00005E960000}"/>
    <cellStyle name="Total 4 14 9" xfId="19347" xr:uid="{00000000-0005-0000-0000-00005F960000}"/>
    <cellStyle name="Total 4 14 9 2" xfId="39613" xr:uid="{00000000-0005-0000-0000-000060960000}"/>
    <cellStyle name="Total 4 15" xfId="19348" xr:uid="{00000000-0005-0000-0000-000061960000}"/>
    <cellStyle name="Total 4 15 10" xfId="19349" xr:uid="{00000000-0005-0000-0000-000062960000}"/>
    <cellStyle name="Total 4 15 10 2" xfId="39615" xr:uid="{00000000-0005-0000-0000-000063960000}"/>
    <cellStyle name="Total 4 15 11" xfId="39614" xr:uid="{00000000-0005-0000-0000-000064960000}"/>
    <cellStyle name="Total 4 15 2" xfId="19350" xr:uid="{00000000-0005-0000-0000-000065960000}"/>
    <cellStyle name="Total 4 15 2 2" xfId="19351" xr:uid="{00000000-0005-0000-0000-000066960000}"/>
    <cellStyle name="Total 4 15 2 2 2" xfId="39617" xr:uid="{00000000-0005-0000-0000-000067960000}"/>
    <cellStyle name="Total 4 15 2 3" xfId="19352" xr:uid="{00000000-0005-0000-0000-000068960000}"/>
    <cellStyle name="Total 4 15 2 3 2" xfId="39618" xr:uid="{00000000-0005-0000-0000-000069960000}"/>
    <cellStyle name="Total 4 15 2 4" xfId="19353" xr:uid="{00000000-0005-0000-0000-00006A960000}"/>
    <cellStyle name="Total 4 15 2 4 2" xfId="39619" xr:uid="{00000000-0005-0000-0000-00006B960000}"/>
    <cellStyle name="Total 4 15 2 5" xfId="19354" xr:uid="{00000000-0005-0000-0000-00006C960000}"/>
    <cellStyle name="Total 4 15 2 5 2" xfId="39620" xr:uid="{00000000-0005-0000-0000-00006D960000}"/>
    <cellStyle name="Total 4 15 2 6" xfId="19355" xr:uid="{00000000-0005-0000-0000-00006E960000}"/>
    <cellStyle name="Total 4 15 2 6 2" xfId="39621" xr:uid="{00000000-0005-0000-0000-00006F960000}"/>
    <cellStyle name="Total 4 15 2 7" xfId="19356" xr:uid="{00000000-0005-0000-0000-000070960000}"/>
    <cellStyle name="Total 4 15 2 7 2" xfId="39622" xr:uid="{00000000-0005-0000-0000-000071960000}"/>
    <cellStyle name="Total 4 15 2 8" xfId="19357" xr:uid="{00000000-0005-0000-0000-000072960000}"/>
    <cellStyle name="Total 4 15 2 8 2" xfId="39623" xr:uid="{00000000-0005-0000-0000-000073960000}"/>
    <cellStyle name="Total 4 15 2 9" xfId="39616" xr:uid="{00000000-0005-0000-0000-000074960000}"/>
    <cellStyle name="Total 4 15 3" xfId="19358" xr:uid="{00000000-0005-0000-0000-000075960000}"/>
    <cellStyle name="Total 4 15 3 2" xfId="19359" xr:uid="{00000000-0005-0000-0000-000076960000}"/>
    <cellStyle name="Total 4 15 3 2 2" xfId="39625" xr:uid="{00000000-0005-0000-0000-000077960000}"/>
    <cellStyle name="Total 4 15 3 3" xfId="19360" xr:uid="{00000000-0005-0000-0000-000078960000}"/>
    <cellStyle name="Total 4 15 3 3 2" xfId="39626" xr:uid="{00000000-0005-0000-0000-000079960000}"/>
    <cellStyle name="Total 4 15 3 4" xfId="19361" xr:uid="{00000000-0005-0000-0000-00007A960000}"/>
    <cellStyle name="Total 4 15 3 4 2" xfId="39627" xr:uid="{00000000-0005-0000-0000-00007B960000}"/>
    <cellStyle name="Total 4 15 3 5" xfId="19362" xr:uid="{00000000-0005-0000-0000-00007C960000}"/>
    <cellStyle name="Total 4 15 3 5 2" xfId="39628" xr:uid="{00000000-0005-0000-0000-00007D960000}"/>
    <cellStyle name="Total 4 15 3 6" xfId="19363" xr:uid="{00000000-0005-0000-0000-00007E960000}"/>
    <cellStyle name="Total 4 15 3 6 2" xfId="39629" xr:uid="{00000000-0005-0000-0000-00007F960000}"/>
    <cellStyle name="Total 4 15 3 7" xfId="19364" xr:uid="{00000000-0005-0000-0000-000080960000}"/>
    <cellStyle name="Total 4 15 3 7 2" xfId="39630" xr:uid="{00000000-0005-0000-0000-000081960000}"/>
    <cellStyle name="Total 4 15 3 8" xfId="39624" xr:uid="{00000000-0005-0000-0000-000082960000}"/>
    <cellStyle name="Total 4 15 4" xfId="19365" xr:uid="{00000000-0005-0000-0000-000083960000}"/>
    <cellStyle name="Total 4 15 4 2" xfId="19366" xr:uid="{00000000-0005-0000-0000-000084960000}"/>
    <cellStyle name="Total 4 15 4 2 2" xfId="39632" xr:uid="{00000000-0005-0000-0000-000085960000}"/>
    <cellStyle name="Total 4 15 4 3" xfId="39631" xr:uid="{00000000-0005-0000-0000-000086960000}"/>
    <cellStyle name="Total 4 15 5" xfId="19367" xr:uid="{00000000-0005-0000-0000-000087960000}"/>
    <cellStyle name="Total 4 15 5 2" xfId="39633" xr:uid="{00000000-0005-0000-0000-000088960000}"/>
    <cellStyle name="Total 4 15 6" xfId="19368" xr:uid="{00000000-0005-0000-0000-000089960000}"/>
    <cellStyle name="Total 4 15 6 2" xfId="39634" xr:uid="{00000000-0005-0000-0000-00008A960000}"/>
    <cellStyle name="Total 4 15 7" xfId="19369" xr:uid="{00000000-0005-0000-0000-00008B960000}"/>
    <cellStyle name="Total 4 15 7 2" xfId="39635" xr:uid="{00000000-0005-0000-0000-00008C960000}"/>
    <cellStyle name="Total 4 15 8" xfId="19370" xr:uid="{00000000-0005-0000-0000-00008D960000}"/>
    <cellStyle name="Total 4 15 8 2" xfId="39636" xr:uid="{00000000-0005-0000-0000-00008E960000}"/>
    <cellStyle name="Total 4 15 9" xfId="19371" xr:uid="{00000000-0005-0000-0000-00008F960000}"/>
    <cellStyle name="Total 4 15 9 2" xfId="39637" xr:uid="{00000000-0005-0000-0000-000090960000}"/>
    <cellStyle name="Total 4 16" xfId="19372" xr:uid="{00000000-0005-0000-0000-000091960000}"/>
    <cellStyle name="Total 4 16 10" xfId="19373" xr:uid="{00000000-0005-0000-0000-000092960000}"/>
    <cellStyle name="Total 4 16 10 2" xfId="39639" xr:uid="{00000000-0005-0000-0000-000093960000}"/>
    <cellStyle name="Total 4 16 11" xfId="39638" xr:uid="{00000000-0005-0000-0000-000094960000}"/>
    <cellStyle name="Total 4 16 2" xfId="19374" xr:uid="{00000000-0005-0000-0000-000095960000}"/>
    <cellStyle name="Total 4 16 2 2" xfId="19375" xr:uid="{00000000-0005-0000-0000-000096960000}"/>
    <cellStyle name="Total 4 16 2 2 2" xfId="39641" xr:uid="{00000000-0005-0000-0000-000097960000}"/>
    <cellStyle name="Total 4 16 2 3" xfId="19376" xr:uid="{00000000-0005-0000-0000-000098960000}"/>
    <cellStyle name="Total 4 16 2 3 2" xfId="39642" xr:uid="{00000000-0005-0000-0000-000099960000}"/>
    <cellStyle name="Total 4 16 2 4" xfId="19377" xr:uid="{00000000-0005-0000-0000-00009A960000}"/>
    <cellStyle name="Total 4 16 2 4 2" xfId="39643" xr:uid="{00000000-0005-0000-0000-00009B960000}"/>
    <cellStyle name="Total 4 16 2 5" xfId="19378" xr:uid="{00000000-0005-0000-0000-00009C960000}"/>
    <cellStyle name="Total 4 16 2 5 2" xfId="39644" xr:uid="{00000000-0005-0000-0000-00009D960000}"/>
    <cellStyle name="Total 4 16 2 6" xfId="19379" xr:uid="{00000000-0005-0000-0000-00009E960000}"/>
    <cellStyle name="Total 4 16 2 6 2" xfId="39645" xr:uid="{00000000-0005-0000-0000-00009F960000}"/>
    <cellStyle name="Total 4 16 2 7" xfId="19380" xr:uid="{00000000-0005-0000-0000-0000A0960000}"/>
    <cellStyle name="Total 4 16 2 7 2" xfId="39646" xr:uid="{00000000-0005-0000-0000-0000A1960000}"/>
    <cellStyle name="Total 4 16 2 8" xfId="19381" xr:uid="{00000000-0005-0000-0000-0000A2960000}"/>
    <cellStyle name="Total 4 16 2 8 2" xfId="39647" xr:uid="{00000000-0005-0000-0000-0000A3960000}"/>
    <cellStyle name="Total 4 16 2 9" xfId="39640" xr:uid="{00000000-0005-0000-0000-0000A4960000}"/>
    <cellStyle name="Total 4 16 3" xfId="19382" xr:uid="{00000000-0005-0000-0000-0000A5960000}"/>
    <cellStyle name="Total 4 16 3 2" xfId="19383" xr:uid="{00000000-0005-0000-0000-0000A6960000}"/>
    <cellStyle name="Total 4 16 3 2 2" xfId="39649" xr:uid="{00000000-0005-0000-0000-0000A7960000}"/>
    <cellStyle name="Total 4 16 3 3" xfId="19384" xr:uid="{00000000-0005-0000-0000-0000A8960000}"/>
    <cellStyle name="Total 4 16 3 3 2" xfId="39650" xr:uid="{00000000-0005-0000-0000-0000A9960000}"/>
    <cellStyle name="Total 4 16 3 4" xfId="19385" xr:uid="{00000000-0005-0000-0000-0000AA960000}"/>
    <cellStyle name="Total 4 16 3 4 2" xfId="39651" xr:uid="{00000000-0005-0000-0000-0000AB960000}"/>
    <cellStyle name="Total 4 16 3 5" xfId="19386" xr:uid="{00000000-0005-0000-0000-0000AC960000}"/>
    <cellStyle name="Total 4 16 3 5 2" xfId="39652" xr:uid="{00000000-0005-0000-0000-0000AD960000}"/>
    <cellStyle name="Total 4 16 3 6" xfId="19387" xr:uid="{00000000-0005-0000-0000-0000AE960000}"/>
    <cellStyle name="Total 4 16 3 6 2" xfId="39653" xr:uid="{00000000-0005-0000-0000-0000AF960000}"/>
    <cellStyle name="Total 4 16 3 7" xfId="19388" xr:uid="{00000000-0005-0000-0000-0000B0960000}"/>
    <cellStyle name="Total 4 16 3 7 2" xfId="39654" xr:uid="{00000000-0005-0000-0000-0000B1960000}"/>
    <cellStyle name="Total 4 16 3 8" xfId="39648" xr:uid="{00000000-0005-0000-0000-0000B2960000}"/>
    <cellStyle name="Total 4 16 4" xfId="19389" xr:uid="{00000000-0005-0000-0000-0000B3960000}"/>
    <cellStyle name="Total 4 16 4 2" xfId="19390" xr:uid="{00000000-0005-0000-0000-0000B4960000}"/>
    <cellStyle name="Total 4 16 4 2 2" xfId="39656" xr:uid="{00000000-0005-0000-0000-0000B5960000}"/>
    <cellStyle name="Total 4 16 4 3" xfId="39655" xr:uid="{00000000-0005-0000-0000-0000B6960000}"/>
    <cellStyle name="Total 4 16 5" xfId="19391" xr:uid="{00000000-0005-0000-0000-0000B7960000}"/>
    <cellStyle name="Total 4 16 5 2" xfId="39657" xr:uid="{00000000-0005-0000-0000-0000B8960000}"/>
    <cellStyle name="Total 4 16 6" xfId="19392" xr:uid="{00000000-0005-0000-0000-0000B9960000}"/>
    <cellStyle name="Total 4 16 6 2" xfId="39658" xr:uid="{00000000-0005-0000-0000-0000BA960000}"/>
    <cellStyle name="Total 4 16 7" xfId="19393" xr:uid="{00000000-0005-0000-0000-0000BB960000}"/>
    <cellStyle name="Total 4 16 7 2" xfId="39659" xr:uid="{00000000-0005-0000-0000-0000BC960000}"/>
    <cellStyle name="Total 4 16 8" xfId="19394" xr:uid="{00000000-0005-0000-0000-0000BD960000}"/>
    <cellStyle name="Total 4 16 8 2" xfId="39660" xr:uid="{00000000-0005-0000-0000-0000BE960000}"/>
    <cellStyle name="Total 4 16 9" xfId="19395" xr:uid="{00000000-0005-0000-0000-0000BF960000}"/>
    <cellStyle name="Total 4 16 9 2" xfId="39661" xr:uid="{00000000-0005-0000-0000-0000C0960000}"/>
    <cellStyle name="Total 4 17" xfId="19396" xr:uid="{00000000-0005-0000-0000-0000C1960000}"/>
    <cellStyle name="Total 4 17 2" xfId="19397" xr:uid="{00000000-0005-0000-0000-0000C2960000}"/>
    <cellStyle name="Total 4 17 2 2" xfId="39663" xr:uid="{00000000-0005-0000-0000-0000C3960000}"/>
    <cellStyle name="Total 4 17 3" xfId="19398" xr:uid="{00000000-0005-0000-0000-0000C4960000}"/>
    <cellStyle name="Total 4 17 3 2" xfId="39664" xr:uid="{00000000-0005-0000-0000-0000C5960000}"/>
    <cellStyle name="Total 4 17 4" xfId="19399" xr:uid="{00000000-0005-0000-0000-0000C6960000}"/>
    <cellStyle name="Total 4 17 4 2" xfId="39665" xr:uid="{00000000-0005-0000-0000-0000C7960000}"/>
    <cellStyle name="Total 4 17 5" xfId="19400" xr:uid="{00000000-0005-0000-0000-0000C8960000}"/>
    <cellStyle name="Total 4 17 5 2" xfId="39666" xr:uid="{00000000-0005-0000-0000-0000C9960000}"/>
    <cellStyle name="Total 4 17 6" xfId="19401" xr:uid="{00000000-0005-0000-0000-0000CA960000}"/>
    <cellStyle name="Total 4 17 6 2" xfId="39667" xr:uid="{00000000-0005-0000-0000-0000CB960000}"/>
    <cellStyle name="Total 4 17 7" xfId="19402" xr:uid="{00000000-0005-0000-0000-0000CC960000}"/>
    <cellStyle name="Total 4 17 7 2" xfId="39668" xr:uid="{00000000-0005-0000-0000-0000CD960000}"/>
    <cellStyle name="Total 4 17 8" xfId="19403" xr:uid="{00000000-0005-0000-0000-0000CE960000}"/>
    <cellStyle name="Total 4 17 8 2" xfId="39669" xr:uid="{00000000-0005-0000-0000-0000CF960000}"/>
    <cellStyle name="Total 4 17 9" xfId="39662" xr:uid="{00000000-0005-0000-0000-0000D0960000}"/>
    <cellStyle name="Total 4 18" xfId="19404" xr:uid="{00000000-0005-0000-0000-0000D1960000}"/>
    <cellStyle name="Total 4 18 2" xfId="19405" xr:uid="{00000000-0005-0000-0000-0000D2960000}"/>
    <cellStyle name="Total 4 18 2 2" xfId="39671" xr:uid="{00000000-0005-0000-0000-0000D3960000}"/>
    <cellStyle name="Total 4 18 3" xfId="19406" xr:uid="{00000000-0005-0000-0000-0000D4960000}"/>
    <cellStyle name="Total 4 18 3 2" xfId="39672" xr:uid="{00000000-0005-0000-0000-0000D5960000}"/>
    <cellStyle name="Total 4 18 4" xfId="19407" xr:uid="{00000000-0005-0000-0000-0000D6960000}"/>
    <cellStyle name="Total 4 18 4 2" xfId="39673" xr:uid="{00000000-0005-0000-0000-0000D7960000}"/>
    <cellStyle name="Total 4 18 5" xfId="19408" xr:uid="{00000000-0005-0000-0000-0000D8960000}"/>
    <cellStyle name="Total 4 18 5 2" xfId="39674" xr:uid="{00000000-0005-0000-0000-0000D9960000}"/>
    <cellStyle name="Total 4 18 6" xfId="19409" xr:uid="{00000000-0005-0000-0000-0000DA960000}"/>
    <cellStyle name="Total 4 18 6 2" xfId="39675" xr:uid="{00000000-0005-0000-0000-0000DB960000}"/>
    <cellStyle name="Total 4 18 7" xfId="19410" xr:uid="{00000000-0005-0000-0000-0000DC960000}"/>
    <cellStyle name="Total 4 18 7 2" xfId="39676" xr:uid="{00000000-0005-0000-0000-0000DD960000}"/>
    <cellStyle name="Total 4 18 8" xfId="39670" xr:uid="{00000000-0005-0000-0000-0000DE960000}"/>
    <cellStyle name="Total 4 19" xfId="19411" xr:uid="{00000000-0005-0000-0000-0000DF960000}"/>
    <cellStyle name="Total 4 19 2" xfId="19412" xr:uid="{00000000-0005-0000-0000-0000E0960000}"/>
    <cellStyle name="Total 4 19 2 2" xfId="39678" xr:uid="{00000000-0005-0000-0000-0000E1960000}"/>
    <cellStyle name="Total 4 19 3" xfId="39677" xr:uid="{00000000-0005-0000-0000-0000E2960000}"/>
    <cellStyle name="Total 4 2" xfId="19413" xr:uid="{00000000-0005-0000-0000-0000E3960000}"/>
    <cellStyle name="Total 4 2 10" xfId="19414" xr:uid="{00000000-0005-0000-0000-0000E4960000}"/>
    <cellStyle name="Total 4 2 10 10" xfId="19415" xr:uid="{00000000-0005-0000-0000-0000E5960000}"/>
    <cellStyle name="Total 4 2 10 10 2" xfId="39680" xr:uid="{00000000-0005-0000-0000-0000E6960000}"/>
    <cellStyle name="Total 4 2 10 11" xfId="39679" xr:uid="{00000000-0005-0000-0000-0000E7960000}"/>
    <cellStyle name="Total 4 2 10 2" xfId="19416" xr:uid="{00000000-0005-0000-0000-0000E8960000}"/>
    <cellStyle name="Total 4 2 10 2 2" xfId="19417" xr:uid="{00000000-0005-0000-0000-0000E9960000}"/>
    <cellStyle name="Total 4 2 10 2 2 2" xfId="39682" xr:uid="{00000000-0005-0000-0000-0000EA960000}"/>
    <cellStyle name="Total 4 2 10 2 3" xfId="19418" xr:uid="{00000000-0005-0000-0000-0000EB960000}"/>
    <cellStyle name="Total 4 2 10 2 3 2" xfId="39683" xr:uid="{00000000-0005-0000-0000-0000EC960000}"/>
    <cellStyle name="Total 4 2 10 2 4" xfId="19419" xr:uid="{00000000-0005-0000-0000-0000ED960000}"/>
    <cellStyle name="Total 4 2 10 2 4 2" xfId="39684" xr:uid="{00000000-0005-0000-0000-0000EE960000}"/>
    <cellStyle name="Total 4 2 10 2 5" xfId="19420" xr:uid="{00000000-0005-0000-0000-0000EF960000}"/>
    <cellStyle name="Total 4 2 10 2 5 2" xfId="39685" xr:uid="{00000000-0005-0000-0000-0000F0960000}"/>
    <cellStyle name="Total 4 2 10 2 6" xfId="19421" xr:uid="{00000000-0005-0000-0000-0000F1960000}"/>
    <cellStyle name="Total 4 2 10 2 6 2" xfId="39686" xr:uid="{00000000-0005-0000-0000-0000F2960000}"/>
    <cellStyle name="Total 4 2 10 2 7" xfId="19422" xr:uid="{00000000-0005-0000-0000-0000F3960000}"/>
    <cellStyle name="Total 4 2 10 2 7 2" xfId="39687" xr:uid="{00000000-0005-0000-0000-0000F4960000}"/>
    <cellStyle name="Total 4 2 10 2 8" xfId="19423" xr:uid="{00000000-0005-0000-0000-0000F5960000}"/>
    <cellStyle name="Total 4 2 10 2 8 2" xfId="39688" xr:uid="{00000000-0005-0000-0000-0000F6960000}"/>
    <cellStyle name="Total 4 2 10 2 9" xfId="39681" xr:uid="{00000000-0005-0000-0000-0000F7960000}"/>
    <cellStyle name="Total 4 2 10 3" xfId="19424" xr:uid="{00000000-0005-0000-0000-0000F8960000}"/>
    <cellStyle name="Total 4 2 10 3 2" xfId="19425" xr:uid="{00000000-0005-0000-0000-0000F9960000}"/>
    <cellStyle name="Total 4 2 10 3 2 2" xfId="39690" xr:uid="{00000000-0005-0000-0000-0000FA960000}"/>
    <cellStyle name="Total 4 2 10 3 3" xfId="19426" xr:uid="{00000000-0005-0000-0000-0000FB960000}"/>
    <cellStyle name="Total 4 2 10 3 3 2" xfId="39691" xr:uid="{00000000-0005-0000-0000-0000FC960000}"/>
    <cellStyle name="Total 4 2 10 3 4" xfId="19427" xr:uid="{00000000-0005-0000-0000-0000FD960000}"/>
    <cellStyle name="Total 4 2 10 3 4 2" xfId="39692" xr:uid="{00000000-0005-0000-0000-0000FE960000}"/>
    <cellStyle name="Total 4 2 10 3 5" xfId="19428" xr:uid="{00000000-0005-0000-0000-0000FF960000}"/>
    <cellStyle name="Total 4 2 10 3 5 2" xfId="39693" xr:uid="{00000000-0005-0000-0000-000000970000}"/>
    <cellStyle name="Total 4 2 10 3 6" xfId="19429" xr:uid="{00000000-0005-0000-0000-000001970000}"/>
    <cellStyle name="Total 4 2 10 3 6 2" xfId="39694" xr:uid="{00000000-0005-0000-0000-000002970000}"/>
    <cellStyle name="Total 4 2 10 3 7" xfId="19430" xr:uid="{00000000-0005-0000-0000-000003970000}"/>
    <cellStyle name="Total 4 2 10 3 7 2" xfId="39695" xr:uid="{00000000-0005-0000-0000-000004970000}"/>
    <cellStyle name="Total 4 2 10 3 8" xfId="39689" xr:uid="{00000000-0005-0000-0000-000005970000}"/>
    <cellStyle name="Total 4 2 10 4" xfId="19431" xr:uid="{00000000-0005-0000-0000-000006970000}"/>
    <cellStyle name="Total 4 2 10 4 2" xfId="19432" xr:uid="{00000000-0005-0000-0000-000007970000}"/>
    <cellStyle name="Total 4 2 10 4 2 2" xfId="39697" xr:uid="{00000000-0005-0000-0000-000008970000}"/>
    <cellStyle name="Total 4 2 10 4 3" xfId="39696" xr:uid="{00000000-0005-0000-0000-000009970000}"/>
    <cellStyle name="Total 4 2 10 5" xfId="19433" xr:uid="{00000000-0005-0000-0000-00000A970000}"/>
    <cellStyle name="Total 4 2 10 5 2" xfId="39698" xr:uid="{00000000-0005-0000-0000-00000B970000}"/>
    <cellStyle name="Total 4 2 10 6" xfId="19434" xr:uid="{00000000-0005-0000-0000-00000C970000}"/>
    <cellStyle name="Total 4 2 10 6 2" xfId="39699" xr:uid="{00000000-0005-0000-0000-00000D970000}"/>
    <cellStyle name="Total 4 2 10 7" xfId="19435" xr:uid="{00000000-0005-0000-0000-00000E970000}"/>
    <cellStyle name="Total 4 2 10 7 2" xfId="39700" xr:uid="{00000000-0005-0000-0000-00000F970000}"/>
    <cellStyle name="Total 4 2 10 8" xfId="19436" xr:uid="{00000000-0005-0000-0000-000010970000}"/>
    <cellStyle name="Total 4 2 10 8 2" xfId="39701" xr:uid="{00000000-0005-0000-0000-000011970000}"/>
    <cellStyle name="Total 4 2 10 9" xfId="19437" xr:uid="{00000000-0005-0000-0000-000012970000}"/>
    <cellStyle name="Total 4 2 10 9 2" xfId="39702" xr:uid="{00000000-0005-0000-0000-000013970000}"/>
    <cellStyle name="Total 4 2 11" xfId="19438" xr:uid="{00000000-0005-0000-0000-000014970000}"/>
    <cellStyle name="Total 4 2 11 10" xfId="19439" xr:uid="{00000000-0005-0000-0000-000015970000}"/>
    <cellStyle name="Total 4 2 11 10 2" xfId="39704" xr:uid="{00000000-0005-0000-0000-000016970000}"/>
    <cellStyle name="Total 4 2 11 11" xfId="39703" xr:uid="{00000000-0005-0000-0000-000017970000}"/>
    <cellStyle name="Total 4 2 11 2" xfId="19440" xr:uid="{00000000-0005-0000-0000-000018970000}"/>
    <cellStyle name="Total 4 2 11 2 2" xfId="19441" xr:uid="{00000000-0005-0000-0000-000019970000}"/>
    <cellStyle name="Total 4 2 11 2 2 2" xfId="39706" xr:uid="{00000000-0005-0000-0000-00001A970000}"/>
    <cellStyle name="Total 4 2 11 2 3" xfId="19442" xr:uid="{00000000-0005-0000-0000-00001B970000}"/>
    <cellStyle name="Total 4 2 11 2 3 2" xfId="39707" xr:uid="{00000000-0005-0000-0000-00001C970000}"/>
    <cellStyle name="Total 4 2 11 2 4" xfId="19443" xr:uid="{00000000-0005-0000-0000-00001D970000}"/>
    <cellStyle name="Total 4 2 11 2 4 2" xfId="39708" xr:uid="{00000000-0005-0000-0000-00001E970000}"/>
    <cellStyle name="Total 4 2 11 2 5" xfId="19444" xr:uid="{00000000-0005-0000-0000-00001F970000}"/>
    <cellStyle name="Total 4 2 11 2 5 2" xfId="39709" xr:uid="{00000000-0005-0000-0000-000020970000}"/>
    <cellStyle name="Total 4 2 11 2 6" xfId="19445" xr:uid="{00000000-0005-0000-0000-000021970000}"/>
    <cellStyle name="Total 4 2 11 2 6 2" xfId="39710" xr:uid="{00000000-0005-0000-0000-000022970000}"/>
    <cellStyle name="Total 4 2 11 2 7" xfId="19446" xr:uid="{00000000-0005-0000-0000-000023970000}"/>
    <cellStyle name="Total 4 2 11 2 7 2" xfId="39711" xr:uid="{00000000-0005-0000-0000-000024970000}"/>
    <cellStyle name="Total 4 2 11 2 8" xfId="19447" xr:uid="{00000000-0005-0000-0000-000025970000}"/>
    <cellStyle name="Total 4 2 11 2 8 2" xfId="39712" xr:uid="{00000000-0005-0000-0000-000026970000}"/>
    <cellStyle name="Total 4 2 11 2 9" xfId="39705" xr:uid="{00000000-0005-0000-0000-000027970000}"/>
    <cellStyle name="Total 4 2 11 3" xfId="19448" xr:uid="{00000000-0005-0000-0000-000028970000}"/>
    <cellStyle name="Total 4 2 11 3 2" xfId="19449" xr:uid="{00000000-0005-0000-0000-000029970000}"/>
    <cellStyle name="Total 4 2 11 3 2 2" xfId="39714" xr:uid="{00000000-0005-0000-0000-00002A970000}"/>
    <cellStyle name="Total 4 2 11 3 3" xfId="19450" xr:uid="{00000000-0005-0000-0000-00002B970000}"/>
    <cellStyle name="Total 4 2 11 3 3 2" xfId="39715" xr:uid="{00000000-0005-0000-0000-00002C970000}"/>
    <cellStyle name="Total 4 2 11 3 4" xfId="19451" xr:uid="{00000000-0005-0000-0000-00002D970000}"/>
    <cellStyle name="Total 4 2 11 3 4 2" xfId="39716" xr:uid="{00000000-0005-0000-0000-00002E970000}"/>
    <cellStyle name="Total 4 2 11 3 5" xfId="19452" xr:uid="{00000000-0005-0000-0000-00002F970000}"/>
    <cellStyle name="Total 4 2 11 3 5 2" xfId="39717" xr:uid="{00000000-0005-0000-0000-000030970000}"/>
    <cellStyle name="Total 4 2 11 3 6" xfId="19453" xr:uid="{00000000-0005-0000-0000-000031970000}"/>
    <cellStyle name="Total 4 2 11 3 6 2" xfId="39718" xr:uid="{00000000-0005-0000-0000-000032970000}"/>
    <cellStyle name="Total 4 2 11 3 7" xfId="19454" xr:uid="{00000000-0005-0000-0000-000033970000}"/>
    <cellStyle name="Total 4 2 11 3 7 2" xfId="39719" xr:uid="{00000000-0005-0000-0000-000034970000}"/>
    <cellStyle name="Total 4 2 11 3 8" xfId="39713" xr:uid="{00000000-0005-0000-0000-000035970000}"/>
    <cellStyle name="Total 4 2 11 4" xfId="19455" xr:uid="{00000000-0005-0000-0000-000036970000}"/>
    <cellStyle name="Total 4 2 11 4 2" xfId="19456" xr:uid="{00000000-0005-0000-0000-000037970000}"/>
    <cellStyle name="Total 4 2 11 4 2 2" xfId="39721" xr:uid="{00000000-0005-0000-0000-000038970000}"/>
    <cellStyle name="Total 4 2 11 4 3" xfId="39720" xr:uid="{00000000-0005-0000-0000-000039970000}"/>
    <cellStyle name="Total 4 2 11 5" xfId="19457" xr:uid="{00000000-0005-0000-0000-00003A970000}"/>
    <cellStyle name="Total 4 2 11 5 2" xfId="39722" xr:uid="{00000000-0005-0000-0000-00003B970000}"/>
    <cellStyle name="Total 4 2 11 6" xfId="19458" xr:uid="{00000000-0005-0000-0000-00003C970000}"/>
    <cellStyle name="Total 4 2 11 6 2" xfId="39723" xr:uid="{00000000-0005-0000-0000-00003D970000}"/>
    <cellStyle name="Total 4 2 11 7" xfId="19459" xr:uid="{00000000-0005-0000-0000-00003E970000}"/>
    <cellStyle name="Total 4 2 11 7 2" xfId="39724" xr:uid="{00000000-0005-0000-0000-00003F970000}"/>
    <cellStyle name="Total 4 2 11 8" xfId="19460" xr:uid="{00000000-0005-0000-0000-000040970000}"/>
    <cellStyle name="Total 4 2 11 8 2" xfId="39725" xr:uid="{00000000-0005-0000-0000-000041970000}"/>
    <cellStyle name="Total 4 2 11 9" xfId="19461" xr:uid="{00000000-0005-0000-0000-000042970000}"/>
    <cellStyle name="Total 4 2 11 9 2" xfId="39726" xr:uid="{00000000-0005-0000-0000-000043970000}"/>
    <cellStyle name="Total 4 2 12" xfId="19462" xr:uid="{00000000-0005-0000-0000-000044970000}"/>
    <cellStyle name="Total 4 2 12 10" xfId="19463" xr:uid="{00000000-0005-0000-0000-000045970000}"/>
    <cellStyle name="Total 4 2 12 10 2" xfId="39728" xr:uid="{00000000-0005-0000-0000-000046970000}"/>
    <cellStyle name="Total 4 2 12 11" xfId="39727" xr:uid="{00000000-0005-0000-0000-000047970000}"/>
    <cellStyle name="Total 4 2 12 2" xfId="19464" xr:uid="{00000000-0005-0000-0000-000048970000}"/>
    <cellStyle name="Total 4 2 12 2 2" xfId="19465" xr:uid="{00000000-0005-0000-0000-000049970000}"/>
    <cellStyle name="Total 4 2 12 2 2 2" xfId="39730" xr:uid="{00000000-0005-0000-0000-00004A970000}"/>
    <cellStyle name="Total 4 2 12 2 3" xfId="19466" xr:uid="{00000000-0005-0000-0000-00004B970000}"/>
    <cellStyle name="Total 4 2 12 2 3 2" xfId="39731" xr:uid="{00000000-0005-0000-0000-00004C970000}"/>
    <cellStyle name="Total 4 2 12 2 4" xfId="19467" xr:uid="{00000000-0005-0000-0000-00004D970000}"/>
    <cellStyle name="Total 4 2 12 2 4 2" xfId="39732" xr:uid="{00000000-0005-0000-0000-00004E970000}"/>
    <cellStyle name="Total 4 2 12 2 5" xfId="19468" xr:uid="{00000000-0005-0000-0000-00004F970000}"/>
    <cellStyle name="Total 4 2 12 2 5 2" xfId="39733" xr:uid="{00000000-0005-0000-0000-000050970000}"/>
    <cellStyle name="Total 4 2 12 2 6" xfId="19469" xr:uid="{00000000-0005-0000-0000-000051970000}"/>
    <cellStyle name="Total 4 2 12 2 6 2" xfId="39734" xr:uid="{00000000-0005-0000-0000-000052970000}"/>
    <cellStyle name="Total 4 2 12 2 7" xfId="19470" xr:uid="{00000000-0005-0000-0000-000053970000}"/>
    <cellStyle name="Total 4 2 12 2 7 2" xfId="39735" xr:uid="{00000000-0005-0000-0000-000054970000}"/>
    <cellStyle name="Total 4 2 12 2 8" xfId="19471" xr:uid="{00000000-0005-0000-0000-000055970000}"/>
    <cellStyle name="Total 4 2 12 2 8 2" xfId="39736" xr:uid="{00000000-0005-0000-0000-000056970000}"/>
    <cellStyle name="Total 4 2 12 2 9" xfId="39729" xr:uid="{00000000-0005-0000-0000-000057970000}"/>
    <cellStyle name="Total 4 2 12 3" xfId="19472" xr:uid="{00000000-0005-0000-0000-000058970000}"/>
    <cellStyle name="Total 4 2 12 3 2" xfId="19473" xr:uid="{00000000-0005-0000-0000-000059970000}"/>
    <cellStyle name="Total 4 2 12 3 2 2" xfId="39738" xr:uid="{00000000-0005-0000-0000-00005A970000}"/>
    <cellStyle name="Total 4 2 12 3 3" xfId="19474" xr:uid="{00000000-0005-0000-0000-00005B970000}"/>
    <cellStyle name="Total 4 2 12 3 3 2" xfId="39739" xr:uid="{00000000-0005-0000-0000-00005C970000}"/>
    <cellStyle name="Total 4 2 12 3 4" xfId="19475" xr:uid="{00000000-0005-0000-0000-00005D970000}"/>
    <cellStyle name="Total 4 2 12 3 4 2" xfId="39740" xr:uid="{00000000-0005-0000-0000-00005E970000}"/>
    <cellStyle name="Total 4 2 12 3 5" xfId="19476" xr:uid="{00000000-0005-0000-0000-00005F970000}"/>
    <cellStyle name="Total 4 2 12 3 5 2" xfId="39741" xr:uid="{00000000-0005-0000-0000-000060970000}"/>
    <cellStyle name="Total 4 2 12 3 6" xfId="19477" xr:uid="{00000000-0005-0000-0000-000061970000}"/>
    <cellStyle name="Total 4 2 12 3 6 2" xfId="39742" xr:uid="{00000000-0005-0000-0000-000062970000}"/>
    <cellStyle name="Total 4 2 12 3 7" xfId="19478" xr:uid="{00000000-0005-0000-0000-000063970000}"/>
    <cellStyle name="Total 4 2 12 3 7 2" xfId="39743" xr:uid="{00000000-0005-0000-0000-000064970000}"/>
    <cellStyle name="Total 4 2 12 3 8" xfId="39737" xr:uid="{00000000-0005-0000-0000-000065970000}"/>
    <cellStyle name="Total 4 2 12 4" xfId="19479" xr:uid="{00000000-0005-0000-0000-000066970000}"/>
    <cellStyle name="Total 4 2 12 4 2" xfId="19480" xr:uid="{00000000-0005-0000-0000-000067970000}"/>
    <cellStyle name="Total 4 2 12 4 2 2" xfId="39745" xr:uid="{00000000-0005-0000-0000-000068970000}"/>
    <cellStyle name="Total 4 2 12 4 3" xfId="39744" xr:uid="{00000000-0005-0000-0000-000069970000}"/>
    <cellStyle name="Total 4 2 12 5" xfId="19481" xr:uid="{00000000-0005-0000-0000-00006A970000}"/>
    <cellStyle name="Total 4 2 12 5 2" xfId="39746" xr:uid="{00000000-0005-0000-0000-00006B970000}"/>
    <cellStyle name="Total 4 2 12 6" xfId="19482" xr:uid="{00000000-0005-0000-0000-00006C970000}"/>
    <cellStyle name="Total 4 2 12 6 2" xfId="39747" xr:uid="{00000000-0005-0000-0000-00006D970000}"/>
    <cellStyle name="Total 4 2 12 7" xfId="19483" xr:uid="{00000000-0005-0000-0000-00006E970000}"/>
    <cellStyle name="Total 4 2 12 7 2" xfId="39748" xr:uid="{00000000-0005-0000-0000-00006F970000}"/>
    <cellStyle name="Total 4 2 12 8" xfId="19484" xr:uid="{00000000-0005-0000-0000-000070970000}"/>
    <cellStyle name="Total 4 2 12 8 2" xfId="39749" xr:uid="{00000000-0005-0000-0000-000071970000}"/>
    <cellStyle name="Total 4 2 12 9" xfId="19485" xr:uid="{00000000-0005-0000-0000-000072970000}"/>
    <cellStyle name="Total 4 2 12 9 2" xfId="39750" xr:uid="{00000000-0005-0000-0000-000073970000}"/>
    <cellStyle name="Total 4 2 13" xfId="19486" xr:uid="{00000000-0005-0000-0000-000074970000}"/>
    <cellStyle name="Total 4 2 13 10" xfId="19487" xr:uid="{00000000-0005-0000-0000-000075970000}"/>
    <cellStyle name="Total 4 2 13 10 2" xfId="39752" xr:uid="{00000000-0005-0000-0000-000076970000}"/>
    <cellStyle name="Total 4 2 13 11" xfId="39751" xr:uid="{00000000-0005-0000-0000-000077970000}"/>
    <cellStyle name="Total 4 2 13 2" xfId="19488" xr:uid="{00000000-0005-0000-0000-000078970000}"/>
    <cellStyle name="Total 4 2 13 2 2" xfId="19489" xr:uid="{00000000-0005-0000-0000-000079970000}"/>
    <cellStyle name="Total 4 2 13 2 2 2" xfId="39754" xr:uid="{00000000-0005-0000-0000-00007A970000}"/>
    <cellStyle name="Total 4 2 13 2 3" xfId="19490" xr:uid="{00000000-0005-0000-0000-00007B970000}"/>
    <cellStyle name="Total 4 2 13 2 3 2" xfId="39755" xr:uid="{00000000-0005-0000-0000-00007C970000}"/>
    <cellStyle name="Total 4 2 13 2 4" xfId="19491" xr:uid="{00000000-0005-0000-0000-00007D970000}"/>
    <cellStyle name="Total 4 2 13 2 4 2" xfId="39756" xr:uid="{00000000-0005-0000-0000-00007E970000}"/>
    <cellStyle name="Total 4 2 13 2 5" xfId="19492" xr:uid="{00000000-0005-0000-0000-00007F970000}"/>
    <cellStyle name="Total 4 2 13 2 5 2" xfId="39757" xr:uid="{00000000-0005-0000-0000-000080970000}"/>
    <cellStyle name="Total 4 2 13 2 6" xfId="19493" xr:uid="{00000000-0005-0000-0000-000081970000}"/>
    <cellStyle name="Total 4 2 13 2 6 2" xfId="39758" xr:uid="{00000000-0005-0000-0000-000082970000}"/>
    <cellStyle name="Total 4 2 13 2 7" xfId="19494" xr:uid="{00000000-0005-0000-0000-000083970000}"/>
    <cellStyle name="Total 4 2 13 2 7 2" xfId="39759" xr:uid="{00000000-0005-0000-0000-000084970000}"/>
    <cellStyle name="Total 4 2 13 2 8" xfId="19495" xr:uid="{00000000-0005-0000-0000-000085970000}"/>
    <cellStyle name="Total 4 2 13 2 8 2" xfId="39760" xr:uid="{00000000-0005-0000-0000-000086970000}"/>
    <cellStyle name="Total 4 2 13 2 9" xfId="39753" xr:uid="{00000000-0005-0000-0000-000087970000}"/>
    <cellStyle name="Total 4 2 13 3" xfId="19496" xr:uid="{00000000-0005-0000-0000-000088970000}"/>
    <cellStyle name="Total 4 2 13 3 2" xfId="19497" xr:uid="{00000000-0005-0000-0000-000089970000}"/>
    <cellStyle name="Total 4 2 13 3 2 2" xfId="39762" xr:uid="{00000000-0005-0000-0000-00008A970000}"/>
    <cellStyle name="Total 4 2 13 3 3" xfId="19498" xr:uid="{00000000-0005-0000-0000-00008B970000}"/>
    <cellStyle name="Total 4 2 13 3 3 2" xfId="39763" xr:uid="{00000000-0005-0000-0000-00008C970000}"/>
    <cellStyle name="Total 4 2 13 3 4" xfId="19499" xr:uid="{00000000-0005-0000-0000-00008D970000}"/>
    <cellStyle name="Total 4 2 13 3 4 2" xfId="39764" xr:uid="{00000000-0005-0000-0000-00008E970000}"/>
    <cellStyle name="Total 4 2 13 3 5" xfId="19500" xr:uid="{00000000-0005-0000-0000-00008F970000}"/>
    <cellStyle name="Total 4 2 13 3 5 2" xfId="39765" xr:uid="{00000000-0005-0000-0000-000090970000}"/>
    <cellStyle name="Total 4 2 13 3 6" xfId="19501" xr:uid="{00000000-0005-0000-0000-000091970000}"/>
    <cellStyle name="Total 4 2 13 3 6 2" xfId="39766" xr:uid="{00000000-0005-0000-0000-000092970000}"/>
    <cellStyle name="Total 4 2 13 3 7" xfId="19502" xr:uid="{00000000-0005-0000-0000-000093970000}"/>
    <cellStyle name="Total 4 2 13 3 7 2" xfId="39767" xr:uid="{00000000-0005-0000-0000-000094970000}"/>
    <cellStyle name="Total 4 2 13 3 8" xfId="39761" xr:uid="{00000000-0005-0000-0000-000095970000}"/>
    <cellStyle name="Total 4 2 13 4" xfId="19503" xr:uid="{00000000-0005-0000-0000-000096970000}"/>
    <cellStyle name="Total 4 2 13 4 2" xfId="19504" xr:uid="{00000000-0005-0000-0000-000097970000}"/>
    <cellStyle name="Total 4 2 13 4 2 2" xfId="39769" xr:uid="{00000000-0005-0000-0000-000098970000}"/>
    <cellStyle name="Total 4 2 13 4 3" xfId="39768" xr:uid="{00000000-0005-0000-0000-000099970000}"/>
    <cellStyle name="Total 4 2 13 5" xfId="19505" xr:uid="{00000000-0005-0000-0000-00009A970000}"/>
    <cellStyle name="Total 4 2 13 5 2" xfId="39770" xr:uid="{00000000-0005-0000-0000-00009B970000}"/>
    <cellStyle name="Total 4 2 13 6" xfId="19506" xr:uid="{00000000-0005-0000-0000-00009C970000}"/>
    <cellStyle name="Total 4 2 13 6 2" xfId="39771" xr:uid="{00000000-0005-0000-0000-00009D970000}"/>
    <cellStyle name="Total 4 2 13 7" xfId="19507" xr:uid="{00000000-0005-0000-0000-00009E970000}"/>
    <cellStyle name="Total 4 2 13 7 2" xfId="39772" xr:uid="{00000000-0005-0000-0000-00009F970000}"/>
    <cellStyle name="Total 4 2 13 8" xfId="19508" xr:uid="{00000000-0005-0000-0000-0000A0970000}"/>
    <cellStyle name="Total 4 2 13 8 2" xfId="39773" xr:uid="{00000000-0005-0000-0000-0000A1970000}"/>
    <cellStyle name="Total 4 2 13 9" xfId="19509" xr:uid="{00000000-0005-0000-0000-0000A2970000}"/>
    <cellStyle name="Total 4 2 13 9 2" xfId="39774" xr:uid="{00000000-0005-0000-0000-0000A3970000}"/>
    <cellStyle name="Total 4 2 14" xfId="19510" xr:uid="{00000000-0005-0000-0000-0000A4970000}"/>
    <cellStyle name="Total 4 2 14 10" xfId="19511" xr:uid="{00000000-0005-0000-0000-0000A5970000}"/>
    <cellStyle name="Total 4 2 14 10 2" xfId="39776" xr:uid="{00000000-0005-0000-0000-0000A6970000}"/>
    <cellStyle name="Total 4 2 14 11" xfId="39775" xr:uid="{00000000-0005-0000-0000-0000A7970000}"/>
    <cellStyle name="Total 4 2 14 2" xfId="19512" xr:uid="{00000000-0005-0000-0000-0000A8970000}"/>
    <cellStyle name="Total 4 2 14 2 2" xfId="19513" xr:uid="{00000000-0005-0000-0000-0000A9970000}"/>
    <cellStyle name="Total 4 2 14 2 2 2" xfId="39778" xr:uid="{00000000-0005-0000-0000-0000AA970000}"/>
    <cellStyle name="Total 4 2 14 2 3" xfId="19514" xr:uid="{00000000-0005-0000-0000-0000AB970000}"/>
    <cellStyle name="Total 4 2 14 2 3 2" xfId="39779" xr:uid="{00000000-0005-0000-0000-0000AC970000}"/>
    <cellStyle name="Total 4 2 14 2 4" xfId="19515" xr:uid="{00000000-0005-0000-0000-0000AD970000}"/>
    <cellStyle name="Total 4 2 14 2 4 2" xfId="39780" xr:uid="{00000000-0005-0000-0000-0000AE970000}"/>
    <cellStyle name="Total 4 2 14 2 5" xfId="19516" xr:uid="{00000000-0005-0000-0000-0000AF970000}"/>
    <cellStyle name="Total 4 2 14 2 5 2" xfId="39781" xr:uid="{00000000-0005-0000-0000-0000B0970000}"/>
    <cellStyle name="Total 4 2 14 2 6" xfId="19517" xr:uid="{00000000-0005-0000-0000-0000B1970000}"/>
    <cellStyle name="Total 4 2 14 2 6 2" xfId="39782" xr:uid="{00000000-0005-0000-0000-0000B2970000}"/>
    <cellStyle name="Total 4 2 14 2 7" xfId="19518" xr:uid="{00000000-0005-0000-0000-0000B3970000}"/>
    <cellStyle name="Total 4 2 14 2 7 2" xfId="39783" xr:uid="{00000000-0005-0000-0000-0000B4970000}"/>
    <cellStyle name="Total 4 2 14 2 8" xfId="19519" xr:uid="{00000000-0005-0000-0000-0000B5970000}"/>
    <cellStyle name="Total 4 2 14 2 8 2" xfId="39784" xr:uid="{00000000-0005-0000-0000-0000B6970000}"/>
    <cellStyle name="Total 4 2 14 2 9" xfId="39777" xr:uid="{00000000-0005-0000-0000-0000B7970000}"/>
    <cellStyle name="Total 4 2 14 3" xfId="19520" xr:uid="{00000000-0005-0000-0000-0000B8970000}"/>
    <cellStyle name="Total 4 2 14 3 2" xfId="19521" xr:uid="{00000000-0005-0000-0000-0000B9970000}"/>
    <cellStyle name="Total 4 2 14 3 2 2" xfId="39786" xr:uid="{00000000-0005-0000-0000-0000BA970000}"/>
    <cellStyle name="Total 4 2 14 3 3" xfId="19522" xr:uid="{00000000-0005-0000-0000-0000BB970000}"/>
    <cellStyle name="Total 4 2 14 3 3 2" xfId="39787" xr:uid="{00000000-0005-0000-0000-0000BC970000}"/>
    <cellStyle name="Total 4 2 14 3 4" xfId="19523" xr:uid="{00000000-0005-0000-0000-0000BD970000}"/>
    <cellStyle name="Total 4 2 14 3 4 2" xfId="39788" xr:uid="{00000000-0005-0000-0000-0000BE970000}"/>
    <cellStyle name="Total 4 2 14 3 5" xfId="19524" xr:uid="{00000000-0005-0000-0000-0000BF970000}"/>
    <cellStyle name="Total 4 2 14 3 5 2" xfId="39789" xr:uid="{00000000-0005-0000-0000-0000C0970000}"/>
    <cellStyle name="Total 4 2 14 3 6" xfId="19525" xr:uid="{00000000-0005-0000-0000-0000C1970000}"/>
    <cellStyle name="Total 4 2 14 3 6 2" xfId="39790" xr:uid="{00000000-0005-0000-0000-0000C2970000}"/>
    <cellStyle name="Total 4 2 14 3 7" xfId="19526" xr:uid="{00000000-0005-0000-0000-0000C3970000}"/>
    <cellStyle name="Total 4 2 14 3 7 2" xfId="39791" xr:uid="{00000000-0005-0000-0000-0000C4970000}"/>
    <cellStyle name="Total 4 2 14 3 8" xfId="39785" xr:uid="{00000000-0005-0000-0000-0000C5970000}"/>
    <cellStyle name="Total 4 2 14 4" xfId="19527" xr:uid="{00000000-0005-0000-0000-0000C6970000}"/>
    <cellStyle name="Total 4 2 14 4 2" xfId="19528" xr:uid="{00000000-0005-0000-0000-0000C7970000}"/>
    <cellStyle name="Total 4 2 14 4 2 2" xfId="39793" xr:uid="{00000000-0005-0000-0000-0000C8970000}"/>
    <cellStyle name="Total 4 2 14 4 3" xfId="39792" xr:uid="{00000000-0005-0000-0000-0000C9970000}"/>
    <cellStyle name="Total 4 2 14 5" xfId="19529" xr:uid="{00000000-0005-0000-0000-0000CA970000}"/>
    <cellStyle name="Total 4 2 14 5 2" xfId="39794" xr:uid="{00000000-0005-0000-0000-0000CB970000}"/>
    <cellStyle name="Total 4 2 14 6" xfId="19530" xr:uid="{00000000-0005-0000-0000-0000CC970000}"/>
    <cellStyle name="Total 4 2 14 6 2" xfId="39795" xr:uid="{00000000-0005-0000-0000-0000CD970000}"/>
    <cellStyle name="Total 4 2 14 7" xfId="19531" xr:uid="{00000000-0005-0000-0000-0000CE970000}"/>
    <cellStyle name="Total 4 2 14 7 2" xfId="39796" xr:uid="{00000000-0005-0000-0000-0000CF970000}"/>
    <cellStyle name="Total 4 2 14 8" xfId="19532" xr:uid="{00000000-0005-0000-0000-0000D0970000}"/>
    <cellStyle name="Total 4 2 14 8 2" xfId="39797" xr:uid="{00000000-0005-0000-0000-0000D1970000}"/>
    <cellStyle name="Total 4 2 14 9" xfId="19533" xr:uid="{00000000-0005-0000-0000-0000D2970000}"/>
    <cellStyle name="Total 4 2 14 9 2" xfId="39798" xr:uid="{00000000-0005-0000-0000-0000D3970000}"/>
    <cellStyle name="Total 4 2 15" xfId="19534" xr:uid="{00000000-0005-0000-0000-0000D4970000}"/>
    <cellStyle name="Total 4 2 15 10" xfId="19535" xr:uid="{00000000-0005-0000-0000-0000D5970000}"/>
    <cellStyle name="Total 4 2 15 10 2" xfId="39800" xr:uid="{00000000-0005-0000-0000-0000D6970000}"/>
    <cellStyle name="Total 4 2 15 11" xfId="39799" xr:uid="{00000000-0005-0000-0000-0000D7970000}"/>
    <cellStyle name="Total 4 2 15 2" xfId="19536" xr:uid="{00000000-0005-0000-0000-0000D8970000}"/>
    <cellStyle name="Total 4 2 15 2 2" xfId="19537" xr:uid="{00000000-0005-0000-0000-0000D9970000}"/>
    <cellStyle name="Total 4 2 15 2 2 2" xfId="39802" xr:uid="{00000000-0005-0000-0000-0000DA970000}"/>
    <cellStyle name="Total 4 2 15 2 3" xfId="19538" xr:uid="{00000000-0005-0000-0000-0000DB970000}"/>
    <cellStyle name="Total 4 2 15 2 3 2" xfId="39803" xr:uid="{00000000-0005-0000-0000-0000DC970000}"/>
    <cellStyle name="Total 4 2 15 2 4" xfId="19539" xr:uid="{00000000-0005-0000-0000-0000DD970000}"/>
    <cellStyle name="Total 4 2 15 2 4 2" xfId="39804" xr:uid="{00000000-0005-0000-0000-0000DE970000}"/>
    <cellStyle name="Total 4 2 15 2 5" xfId="19540" xr:uid="{00000000-0005-0000-0000-0000DF970000}"/>
    <cellStyle name="Total 4 2 15 2 5 2" xfId="39805" xr:uid="{00000000-0005-0000-0000-0000E0970000}"/>
    <cellStyle name="Total 4 2 15 2 6" xfId="19541" xr:uid="{00000000-0005-0000-0000-0000E1970000}"/>
    <cellStyle name="Total 4 2 15 2 6 2" xfId="39806" xr:uid="{00000000-0005-0000-0000-0000E2970000}"/>
    <cellStyle name="Total 4 2 15 2 7" xfId="19542" xr:uid="{00000000-0005-0000-0000-0000E3970000}"/>
    <cellStyle name="Total 4 2 15 2 7 2" xfId="39807" xr:uid="{00000000-0005-0000-0000-0000E4970000}"/>
    <cellStyle name="Total 4 2 15 2 8" xfId="19543" xr:uid="{00000000-0005-0000-0000-0000E5970000}"/>
    <cellStyle name="Total 4 2 15 2 8 2" xfId="39808" xr:uid="{00000000-0005-0000-0000-0000E6970000}"/>
    <cellStyle name="Total 4 2 15 2 9" xfId="39801" xr:uid="{00000000-0005-0000-0000-0000E7970000}"/>
    <cellStyle name="Total 4 2 15 3" xfId="19544" xr:uid="{00000000-0005-0000-0000-0000E8970000}"/>
    <cellStyle name="Total 4 2 15 3 2" xfId="19545" xr:uid="{00000000-0005-0000-0000-0000E9970000}"/>
    <cellStyle name="Total 4 2 15 3 2 2" xfId="39810" xr:uid="{00000000-0005-0000-0000-0000EA970000}"/>
    <cellStyle name="Total 4 2 15 3 3" xfId="19546" xr:uid="{00000000-0005-0000-0000-0000EB970000}"/>
    <cellStyle name="Total 4 2 15 3 3 2" xfId="39811" xr:uid="{00000000-0005-0000-0000-0000EC970000}"/>
    <cellStyle name="Total 4 2 15 3 4" xfId="19547" xr:uid="{00000000-0005-0000-0000-0000ED970000}"/>
    <cellStyle name="Total 4 2 15 3 4 2" xfId="39812" xr:uid="{00000000-0005-0000-0000-0000EE970000}"/>
    <cellStyle name="Total 4 2 15 3 5" xfId="19548" xr:uid="{00000000-0005-0000-0000-0000EF970000}"/>
    <cellStyle name="Total 4 2 15 3 5 2" xfId="39813" xr:uid="{00000000-0005-0000-0000-0000F0970000}"/>
    <cellStyle name="Total 4 2 15 3 6" xfId="19549" xr:uid="{00000000-0005-0000-0000-0000F1970000}"/>
    <cellStyle name="Total 4 2 15 3 6 2" xfId="39814" xr:uid="{00000000-0005-0000-0000-0000F2970000}"/>
    <cellStyle name="Total 4 2 15 3 7" xfId="19550" xr:uid="{00000000-0005-0000-0000-0000F3970000}"/>
    <cellStyle name="Total 4 2 15 3 7 2" xfId="39815" xr:uid="{00000000-0005-0000-0000-0000F4970000}"/>
    <cellStyle name="Total 4 2 15 3 8" xfId="39809" xr:uid="{00000000-0005-0000-0000-0000F5970000}"/>
    <cellStyle name="Total 4 2 15 4" xfId="19551" xr:uid="{00000000-0005-0000-0000-0000F6970000}"/>
    <cellStyle name="Total 4 2 15 4 2" xfId="19552" xr:uid="{00000000-0005-0000-0000-0000F7970000}"/>
    <cellStyle name="Total 4 2 15 4 2 2" xfId="39817" xr:uid="{00000000-0005-0000-0000-0000F8970000}"/>
    <cellStyle name="Total 4 2 15 4 3" xfId="39816" xr:uid="{00000000-0005-0000-0000-0000F9970000}"/>
    <cellStyle name="Total 4 2 15 5" xfId="19553" xr:uid="{00000000-0005-0000-0000-0000FA970000}"/>
    <cellStyle name="Total 4 2 15 5 2" xfId="39818" xr:uid="{00000000-0005-0000-0000-0000FB970000}"/>
    <cellStyle name="Total 4 2 15 6" xfId="19554" xr:uid="{00000000-0005-0000-0000-0000FC970000}"/>
    <cellStyle name="Total 4 2 15 6 2" xfId="39819" xr:uid="{00000000-0005-0000-0000-0000FD970000}"/>
    <cellStyle name="Total 4 2 15 7" xfId="19555" xr:uid="{00000000-0005-0000-0000-0000FE970000}"/>
    <cellStyle name="Total 4 2 15 7 2" xfId="39820" xr:uid="{00000000-0005-0000-0000-0000FF970000}"/>
    <cellStyle name="Total 4 2 15 8" xfId="19556" xr:uid="{00000000-0005-0000-0000-000000980000}"/>
    <cellStyle name="Total 4 2 15 8 2" xfId="39821" xr:uid="{00000000-0005-0000-0000-000001980000}"/>
    <cellStyle name="Total 4 2 15 9" xfId="19557" xr:uid="{00000000-0005-0000-0000-000002980000}"/>
    <cellStyle name="Total 4 2 15 9 2" xfId="39822" xr:uid="{00000000-0005-0000-0000-000003980000}"/>
    <cellStyle name="Total 4 2 16" xfId="19558" xr:uid="{00000000-0005-0000-0000-000004980000}"/>
    <cellStyle name="Total 4 2 16 2" xfId="19559" xr:uid="{00000000-0005-0000-0000-000005980000}"/>
    <cellStyle name="Total 4 2 16 2 2" xfId="39824" xr:uid="{00000000-0005-0000-0000-000006980000}"/>
    <cellStyle name="Total 4 2 16 3" xfId="19560" xr:uid="{00000000-0005-0000-0000-000007980000}"/>
    <cellStyle name="Total 4 2 16 3 2" xfId="39825" xr:uid="{00000000-0005-0000-0000-000008980000}"/>
    <cellStyle name="Total 4 2 16 4" xfId="19561" xr:uid="{00000000-0005-0000-0000-000009980000}"/>
    <cellStyle name="Total 4 2 16 4 2" xfId="39826" xr:uid="{00000000-0005-0000-0000-00000A980000}"/>
    <cellStyle name="Total 4 2 16 5" xfId="19562" xr:uid="{00000000-0005-0000-0000-00000B980000}"/>
    <cellStyle name="Total 4 2 16 5 2" xfId="39827" xr:uid="{00000000-0005-0000-0000-00000C980000}"/>
    <cellStyle name="Total 4 2 16 6" xfId="19563" xr:uid="{00000000-0005-0000-0000-00000D980000}"/>
    <cellStyle name="Total 4 2 16 6 2" xfId="39828" xr:uid="{00000000-0005-0000-0000-00000E980000}"/>
    <cellStyle name="Total 4 2 16 7" xfId="19564" xr:uid="{00000000-0005-0000-0000-00000F980000}"/>
    <cellStyle name="Total 4 2 16 7 2" xfId="39829" xr:uid="{00000000-0005-0000-0000-000010980000}"/>
    <cellStyle name="Total 4 2 16 8" xfId="19565" xr:uid="{00000000-0005-0000-0000-000011980000}"/>
    <cellStyle name="Total 4 2 16 8 2" xfId="39830" xr:uid="{00000000-0005-0000-0000-000012980000}"/>
    <cellStyle name="Total 4 2 16 9" xfId="39823" xr:uid="{00000000-0005-0000-0000-000013980000}"/>
    <cellStyle name="Total 4 2 17" xfId="19566" xr:uid="{00000000-0005-0000-0000-000014980000}"/>
    <cellStyle name="Total 4 2 17 2" xfId="19567" xr:uid="{00000000-0005-0000-0000-000015980000}"/>
    <cellStyle name="Total 4 2 17 2 2" xfId="39832" xr:uid="{00000000-0005-0000-0000-000016980000}"/>
    <cellStyle name="Total 4 2 17 3" xfId="19568" xr:uid="{00000000-0005-0000-0000-000017980000}"/>
    <cellStyle name="Total 4 2 17 3 2" xfId="39833" xr:uid="{00000000-0005-0000-0000-000018980000}"/>
    <cellStyle name="Total 4 2 17 4" xfId="19569" xr:uid="{00000000-0005-0000-0000-000019980000}"/>
    <cellStyle name="Total 4 2 17 4 2" xfId="39834" xr:uid="{00000000-0005-0000-0000-00001A980000}"/>
    <cellStyle name="Total 4 2 17 5" xfId="19570" xr:uid="{00000000-0005-0000-0000-00001B980000}"/>
    <cellStyle name="Total 4 2 17 5 2" xfId="39835" xr:uid="{00000000-0005-0000-0000-00001C980000}"/>
    <cellStyle name="Total 4 2 17 6" xfId="19571" xr:uid="{00000000-0005-0000-0000-00001D980000}"/>
    <cellStyle name="Total 4 2 17 6 2" xfId="39836" xr:uid="{00000000-0005-0000-0000-00001E980000}"/>
    <cellStyle name="Total 4 2 17 7" xfId="19572" xr:uid="{00000000-0005-0000-0000-00001F980000}"/>
    <cellStyle name="Total 4 2 17 7 2" xfId="39837" xr:uid="{00000000-0005-0000-0000-000020980000}"/>
    <cellStyle name="Total 4 2 17 8" xfId="39831" xr:uid="{00000000-0005-0000-0000-000021980000}"/>
    <cellStyle name="Total 4 2 18" xfId="19573" xr:uid="{00000000-0005-0000-0000-000022980000}"/>
    <cellStyle name="Total 4 2 18 2" xfId="19574" xr:uid="{00000000-0005-0000-0000-000023980000}"/>
    <cellStyle name="Total 4 2 18 2 2" xfId="39839" xr:uid="{00000000-0005-0000-0000-000024980000}"/>
    <cellStyle name="Total 4 2 18 3" xfId="39838" xr:uid="{00000000-0005-0000-0000-000025980000}"/>
    <cellStyle name="Total 4 2 19" xfId="19575" xr:uid="{00000000-0005-0000-0000-000026980000}"/>
    <cellStyle name="Total 4 2 19 2" xfId="39840" xr:uid="{00000000-0005-0000-0000-000027980000}"/>
    <cellStyle name="Total 4 2 2" xfId="19576" xr:uid="{00000000-0005-0000-0000-000028980000}"/>
    <cellStyle name="Total 4 2 2 10" xfId="19577" xr:uid="{00000000-0005-0000-0000-000029980000}"/>
    <cellStyle name="Total 4 2 2 10 2" xfId="39842" xr:uid="{00000000-0005-0000-0000-00002A980000}"/>
    <cellStyle name="Total 4 2 2 11" xfId="19578" xr:uid="{00000000-0005-0000-0000-00002B980000}"/>
    <cellStyle name="Total 4 2 2 11 2" xfId="39843" xr:uid="{00000000-0005-0000-0000-00002C980000}"/>
    <cellStyle name="Total 4 2 2 12" xfId="19579" xr:uid="{00000000-0005-0000-0000-00002D980000}"/>
    <cellStyle name="Total 4 2 2 12 2" xfId="39844" xr:uid="{00000000-0005-0000-0000-00002E980000}"/>
    <cellStyle name="Total 4 2 2 13" xfId="19580" xr:uid="{00000000-0005-0000-0000-00002F980000}"/>
    <cellStyle name="Total 4 2 2 13 2" xfId="39845" xr:uid="{00000000-0005-0000-0000-000030980000}"/>
    <cellStyle name="Total 4 2 2 14" xfId="39841" xr:uid="{00000000-0005-0000-0000-000031980000}"/>
    <cellStyle name="Total 4 2 2 2" xfId="19581" xr:uid="{00000000-0005-0000-0000-000032980000}"/>
    <cellStyle name="Total 4 2 2 2 10" xfId="19582" xr:uid="{00000000-0005-0000-0000-000033980000}"/>
    <cellStyle name="Total 4 2 2 2 10 2" xfId="39847" xr:uid="{00000000-0005-0000-0000-000034980000}"/>
    <cellStyle name="Total 4 2 2 2 11" xfId="39846" xr:uid="{00000000-0005-0000-0000-000035980000}"/>
    <cellStyle name="Total 4 2 2 2 2" xfId="19583" xr:uid="{00000000-0005-0000-0000-000036980000}"/>
    <cellStyle name="Total 4 2 2 2 2 2" xfId="19584" xr:uid="{00000000-0005-0000-0000-000037980000}"/>
    <cellStyle name="Total 4 2 2 2 2 2 2" xfId="39849" xr:uid="{00000000-0005-0000-0000-000038980000}"/>
    <cellStyle name="Total 4 2 2 2 2 3" xfId="19585" xr:uid="{00000000-0005-0000-0000-000039980000}"/>
    <cellStyle name="Total 4 2 2 2 2 3 2" xfId="39850" xr:uid="{00000000-0005-0000-0000-00003A980000}"/>
    <cellStyle name="Total 4 2 2 2 2 4" xfId="19586" xr:uid="{00000000-0005-0000-0000-00003B980000}"/>
    <cellStyle name="Total 4 2 2 2 2 4 2" xfId="39851" xr:uid="{00000000-0005-0000-0000-00003C980000}"/>
    <cellStyle name="Total 4 2 2 2 2 5" xfId="19587" xr:uid="{00000000-0005-0000-0000-00003D980000}"/>
    <cellStyle name="Total 4 2 2 2 2 5 2" xfId="39852" xr:uid="{00000000-0005-0000-0000-00003E980000}"/>
    <cellStyle name="Total 4 2 2 2 2 6" xfId="19588" xr:uid="{00000000-0005-0000-0000-00003F980000}"/>
    <cellStyle name="Total 4 2 2 2 2 6 2" xfId="39853" xr:uid="{00000000-0005-0000-0000-000040980000}"/>
    <cellStyle name="Total 4 2 2 2 2 7" xfId="19589" xr:uid="{00000000-0005-0000-0000-000041980000}"/>
    <cellStyle name="Total 4 2 2 2 2 7 2" xfId="39854" xr:uid="{00000000-0005-0000-0000-000042980000}"/>
    <cellStyle name="Total 4 2 2 2 2 8" xfId="19590" xr:uid="{00000000-0005-0000-0000-000043980000}"/>
    <cellStyle name="Total 4 2 2 2 2 8 2" xfId="39855" xr:uid="{00000000-0005-0000-0000-000044980000}"/>
    <cellStyle name="Total 4 2 2 2 2 9" xfId="39848" xr:uid="{00000000-0005-0000-0000-000045980000}"/>
    <cellStyle name="Total 4 2 2 2 3" xfId="19591" xr:uid="{00000000-0005-0000-0000-000046980000}"/>
    <cellStyle name="Total 4 2 2 2 3 2" xfId="19592" xr:uid="{00000000-0005-0000-0000-000047980000}"/>
    <cellStyle name="Total 4 2 2 2 3 2 2" xfId="39857" xr:uid="{00000000-0005-0000-0000-000048980000}"/>
    <cellStyle name="Total 4 2 2 2 3 3" xfId="19593" xr:uid="{00000000-0005-0000-0000-000049980000}"/>
    <cellStyle name="Total 4 2 2 2 3 3 2" xfId="39858" xr:uid="{00000000-0005-0000-0000-00004A980000}"/>
    <cellStyle name="Total 4 2 2 2 3 4" xfId="19594" xr:uid="{00000000-0005-0000-0000-00004B980000}"/>
    <cellStyle name="Total 4 2 2 2 3 4 2" xfId="39859" xr:uid="{00000000-0005-0000-0000-00004C980000}"/>
    <cellStyle name="Total 4 2 2 2 3 5" xfId="19595" xr:uid="{00000000-0005-0000-0000-00004D980000}"/>
    <cellStyle name="Total 4 2 2 2 3 5 2" xfId="39860" xr:uid="{00000000-0005-0000-0000-00004E980000}"/>
    <cellStyle name="Total 4 2 2 2 3 6" xfId="19596" xr:uid="{00000000-0005-0000-0000-00004F980000}"/>
    <cellStyle name="Total 4 2 2 2 3 6 2" xfId="39861" xr:uid="{00000000-0005-0000-0000-000050980000}"/>
    <cellStyle name="Total 4 2 2 2 3 7" xfId="19597" xr:uid="{00000000-0005-0000-0000-000051980000}"/>
    <cellStyle name="Total 4 2 2 2 3 7 2" xfId="39862" xr:uid="{00000000-0005-0000-0000-000052980000}"/>
    <cellStyle name="Total 4 2 2 2 3 8" xfId="39856" xr:uid="{00000000-0005-0000-0000-000053980000}"/>
    <cellStyle name="Total 4 2 2 2 4" xfId="19598" xr:uid="{00000000-0005-0000-0000-000054980000}"/>
    <cellStyle name="Total 4 2 2 2 4 2" xfId="19599" xr:uid="{00000000-0005-0000-0000-000055980000}"/>
    <cellStyle name="Total 4 2 2 2 4 2 2" xfId="39864" xr:uid="{00000000-0005-0000-0000-000056980000}"/>
    <cellStyle name="Total 4 2 2 2 4 3" xfId="39863" xr:uid="{00000000-0005-0000-0000-000057980000}"/>
    <cellStyle name="Total 4 2 2 2 5" xfId="19600" xr:uid="{00000000-0005-0000-0000-000058980000}"/>
    <cellStyle name="Total 4 2 2 2 5 2" xfId="39865" xr:uid="{00000000-0005-0000-0000-000059980000}"/>
    <cellStyle name="Total 4 2 2 2 6" xfId="19601" xr:uid="{00000000-0005-0000-0000-00005A980000}"/>
    <cellStyle name="Total 4 2 2 2 6 2" xfId="39866" xr:uid="{00000000-0005-0000-0000-00005B980000}"/>
    <cellStyle name="Total 4 2 2 2 7" xfId="19602" xr:uid="{00000000-0005-0000-0000-00005C980000}"/>
    <cellStyle name="Total 4 2 2 2 7 2" xfId="39867" xr:uid="{00000000-0005-0000-0000-00005D980000}"/>
    <cellStyle name="Total 4 2 2 2 8" xfId="19603" xr:uid="{00000000-0005-0000-0000-00005E980000}"/>
    <cellStyle name="Total 4 2 2 2 8 2" xfId="39868" xr:uid="{00000000-0005-0000-0000-00005F980000}"/>
    <cellStyle name="Total 4 2 2 2 9" xfId="19604" xr:uid="{00000000-0005-0000-0000-000060980000}"/>
    <cellStyle name="Total 4 2 2 2 9 2" xfId="39869" xr:uid="{00000000-0005-0000-0000-000061980000}"/>
    <cellStyle name="Total 4 2 2 3" xfId="19605" xr:uid="{00000000-0005-0000-0000-000062980000}"/>
    <cellStyle name="Total 4 2 2 3 10" xfId="19606" xr:uid="{00000000-0005-0000-0000-000063980000}"/>
    <cellStyle name="Total 4 2 2 3 10 2" xfId="39871" xr:uid="{00000000-0005-0000-0000-000064980000}"/>
    <cellStyle name="Total 4 2 2 3 11" xfId="39870" xr:uid="{00000000-0005-0000-0000-000065980000}"/>
    <cellStyle name="Total 4 2 2 3 2" xfId="19607" xr:uid="{00000000-0005-0000-0000-000066980000}"/>
    <cellStyle name="Total 4 2 2 3 2 2" xfId="19608" xr:uid="{00000000-0005-0000-0000-000067980000}"/>
    <cellStyle name="Total 4 2 2 3 2 2 2" xfId="39873" xr:uid="{00000000-0005-0000-0000-000068980000}"/>
    <cellStyle name="Total 4 2 2 3 2 3" xfId="19609" xr:uid="{00000000-0005-0000-0000-000069980000}"/>
    <cellStyle name="Total 4 2 2 3 2 3 2" xfId="39874" xr:uid="{00000000-0005-0000-0000-00006A980000}"/>
    <cellStyle name="Total 4 2 2 3 2 4" xfId="19610" xr:uid="{00000000-0005-0000-0000-00006B980000}"/>
    <cellStyle name="Total 4 2 2 3 2 4 2" xfId="39875" xr:uid="{00000000-0005-0000-0000-00006C980000}"/>
    <cellStyle name="Total 4 2 2 3 2 5" xfId="19611" xr:uid="{00000000-0005-0000-0000-00006D980000}"/>
    <cellStyle name="Total 4 2 2 3 2 5 2" xfId="39876" xr:uid="{00000000-0005-0000-0000-00006E980000}"/>
    <cellStyle name="Total 4 2 2 3 2 6" xfId="19612" xr:uid="{00000000-0005-0000-0000-00006F980000}"/>
    <cellStyle name="Total 4 2 2 3 2 6 2" xfId="39877" xr:uid="{00000000-0005-0000-0000-000070980000}"/>
    <cellStyle name="Total 4 2 2 3 2 7" xfId="19613" xr:uid="{00000000-0005-0000-0000-000071980000}"/>
    <cellStyle name="Total 4 2 2 3 2 7 2" xfId="39878" xr:uid="{00000000-0005-0000-0000-000072980000}"/>
    <cellStyle name="Total 4 2 2 3 2 8" xfId="19614" xr:uid="{00000000-0005-0000-0000-000073980000}"/>
    <cellStyle name="Total 4 2 2 3 2 8 2" xfId="39879" xr:uid="{00000000-0005-0000-0000-000074980000}"/>
    <cellStyle name="Total 4 2 2 3 2 9" xfId="39872" xr:uid="{00000000-0005-0000-0000-000075980000}"/>
    <cellStyle name="Total 4 2 2 3 3" xfId="19615" xr:uid="{00000000-0005-0000-0000-000076980000}"/>
    <cellStyle name="Total 4 2 2 3 3 2" xfId="19616" xr:uid="{00000000-0005-0000-0000-000077980000}"/>
    <cellStyle name="Total 4 2 2 3 3 2 2" xfId="39881" xr:uid="{00000000-0005-0000-0000-000078980000}"/>
    <cellStyle name="Total 4 2 2 3 3 3" xfId="19617" xr:uid="{00000000-0005-0000-0000-000079980000}"/>
    <cellStyle name="Total 4 2 2 3 3 3 2" xfId="39882" xr:uid="{00000000-0005-0000-0000-00007A980000}"/>
    <cellStyle name="Total 4 2 2 3 3 4" xfId="19618" xr:uid="{00000000-0005-0000-0000-00007B980000}"/>
    <cellStyle name="Total 4 2 2 3 3 4 2" xfId="39883" xr:uid="{00000000-0005-0000-0000-00007C980000}"/>
    <cellStyle name="Total 4 2 2 3 3 5" xfId="19619" xr:uid="{00000000-0005-0000-0000-00007D980000}"/>
    <cellStyle name="Total 4 2 2 3 3 5 2" xfId="39884" xr:uid="{00000000-0005-0000-0000-00007E980000}"/>
    <cellStyle name="Total 4 2 2 3 3 6" xfId="19620" xr:uid="{00000000-0005-0000-0000-00007F980000}"/>
    <cellStyle name="Total 4 2 2 3 3 6 2" xfId="39885" xr:uid="{00000000-0005-0000-0000-000080980000}"/>
    <cellStyle name="Total 4 2 2 3 3 7" xfId="19621" xr:uid="{00000000-0005-0000-0000-000081980000}"/>
    <cellStyle name="Total 4 2 2 3 3 7 2" xfId="39886" xr:uid="{00000000-0005-0000-0000-000082980000}"/>
    <cellStyle name="Total 4 2 2 3 3 8" xfId="39880" xr:uid="{00000000-0005-0000-0000-000083980000}"/>
    <cellStyle name="Total 4 2 2 3 4" xfId="19622" xr:uid="{00000000-0005-0000-0000-000084980000}"/>
    <cellStyle name="Total 4 2 2 3 4 2" xfId="19623" xr:uid="{00000000-0005-0000-0000-000085980000}"/>
    <cellStyle name="Total 4 2 2 3 4 2 2" xfId="39888" xr:uid="{00000000-0005-0000-0000-000086980000}"/>
    <cellStyle name="Total 4 2 2 3 4 3" xfId="39887" xr:uid="{00000000-0005-0000-0000-000087980000}"/>
    <cellStyle name="Total 4 2 2 3 5" xfId="19624" xr:uid="{00000000-0005-0000-0000-000088980000}"/>
    <cellStyle name="Total 4 2 2 3 5 2" xfId="39889" xr:uid="{00000000-0005-0000-0000-000089980000}"/>
    <cellStyle name="Total 4 2 2 3 6" xfId="19625" xr:uid="{00000000-0005-0000-0000-00008A980000}"/>
    <cellStyle name="Total 4 2 2 3 6 2" xfId="39890" xr:uid="{00000000-0005-0000-0000-00008B980000}"/>
    <cellStyle name="Total 4 2 2 3 7" xfId="19626" xr:uid="{00000000-0005-0000-0000-00008C980000}"/>
    <cellStyle name="Total 4 2 2 3 7 2" xfId="39891" xr:uid="{00000000-0005-0000-0000-00008D980000}"/>
    <cellStyle name="Total 4 2 2 3 8" xfId="19627" xr:uid="{00000000-0005-0000-0000-00008E980000}"/>
    <cellStyle name="Total 4 2 2 3 8 2" xfId="39892" xr:uid="{00000000-0005-0000-0000-00008F980000}"/>
    <cellStyle name="Total 4 2 2 3 9" xfId="19628" xr:uid="{00000000-0005-0000-0000-000090980000}"/>
    <cellStyle name="Total 4 2 2 3 9 2" xfId="39893" xr:uid="{00000000-0005-0000-0000-000091980000}"/>
    <cellStyle name="Total 4 2 2 4" xfId="19629" xr:uid="{00000000-0005-0000-0000-000092980000}"/>
    <cellStyle name="Total 4 2 2 4 10" xfId="19630" xr:uid="{00000000-0005-0000-0000-000093980000}"/>
    <cellStyle name="Total 4 2 2 4 10 2" xfId="39895" xr:uid="{00000000-0005-0000-0000-000094980000}"/>
    <cellStyle name="Total 4 2 2 4 11" xfId="39894" xr:uid="{00000000-0005-0000-0000-000095980000}"/>
    <cellStyle name="Total 4 2 2 4 2" xfId="19631" xr:uid="{00000000-0005-0000-0000-000096980000}"/>
    <cellStyle name="Total 4 2 2 4 2 2" xfId="19632" xr:uid="{00000000-0005-0000-0000-000097980000}"/>
    <cellStyle name="Total 4 2 2 4 2 2 2" xfId="39897" xr:uid="{00000000-0005-0000-0000-000098980000}"/>
    <cellStyle name="Total 4 2 2 4 2 3" xfId="19633" xr:uid="{00000000-0005-0000-0000-000099980000}"/>
    <cellStyle name="Total 4 2 2 4 2 3 2" xfId="39898" xr:uid="{00000000-0005-0000-0000-00009A980000}"/>
    <cellStyle name="Total 4 2 2 4 2 4" xfId="19634" xr:uid="{00000000-0005-0000-0000-00009B980000}"/>
    <cellStyle name="Total 4 2 2 4 2 4 2" xfId="39899" xr:uid="{00000000-0005-0000-0000-00009C980000}"/>
    <cellStyle name="Total 4 2 2 4 2 5" xfId="19635" xr:uid="{00000000-0005-0000-0000-00009D980000}"/>
    <cellStyle name="Total 4 2 2 4 2 5 2" xfId="39900" xr:uid="{00000000-0005-0000-0000-00009E980000}"/>
    <cellStyle name="Total 4 2 2 4 2 6" xfId="19636" xr:uid="{00000000-0005-0000-0000-00009F980000}"/>
    <cellStyle name="Total 4 2 2 4 2 6 2" xfId="39901" xr:uid="{00000000-0005-0000-0000-0000A0980000}"/>
    <cellStyle name="Total 4 2 2 4 2 7" xfId="19637" xr:uid="{00000000-0005-0000-0000-0000A1980000}"/>
    <cellStyle name="Total 4 2 2 4 2 7 2" xfId="39902" xr:uid="{00000000-0005-0000-0000-0000A2980000}"/>
    <cellStyle name="Total 4 2 2 4 2 8" xfId="19638" xr:uid="{00000000-0005-0000-0000-0000A3980000}"/>
    <cellStyle name="Total 4 2 2 4 2 8 2" xfId="39903" xr:uid="{00000000-0005-0000-0000-0000A4980000}"/>
    <cellStyle name="Total 4 2 2 4 2 9" xfId="39896" xr:uid="{00000000-0005-0000-0000-0000A5980000}"/>
    <cellStyle name="Total 4 2 2 4 3" xfId="19639" xr:uid="{00000000-0005-0000-0000-0000A6980000}"/>
    <cellStyle name="Total 4 2 2 4 3 2" xfId="19640" xr:uid="{00000000-0005-0000-0000-0000A7980000}"/>
    <cellStyle name="Total 4 2 2 4 3 2 2" xfId="39905" xr:uid="{00000000-0005-0000-0000-0000A8980000}"/>
    <cellStyle name="Total 4 2 2 4 3 3" xfId="19641" xr:uid="{00000000-0005-0000-0000-0000A9980000}"/>
    <cellStyle name="Total 4 2 2 4 3 3 2" xfId="39906" xr:uid="{00000000-0005-0000-0000-0000AA980000}"/>
    <cellStyle name="Total 4 2 2 4 3 4" xfId="19642" xr:uid="{00000000-0005-0000-0000-0000AB980000}"/>
    <cellStyle name="Total 4 2 2 4 3 4 2" xfId="39907" xr:uid="{00000000-0005-0000-0000-0000AC980000}"/>
    <cellStyle name="Total 4 2 2 4 3 5" xfId="19643" xr:uid="{00000000-0005-0000-0000-0000AD980000}"/>
    <cellStyle name="Total 4 2 2 4 3 5 2" xfId="39908" xr:uid="{00000000-0005-0000-0000-0000AE980000}"/>
    <cellStyle name="Total 4 2 2 4 3 6" xfId="19644" xr:uid="{00000000-0005-0000-0000-0000AF980000}"/>
    <cellStyle name="Total 4 2 2 4 3 6 2" xfId="39909" xr:uid="{00000000-0005-0000-0000-0000B0980000}"/>
    <cellStyle name="Total 4 2 2 4 3 7" xfId="19645" xr:uid="{00000000-0005-0000-0000-0000B1980000}"/>
    <cellStyle name="Total 4 2 2 4 3 7 2" xfId="39910" xr:uid="{00000000-0005-0000-0000-0000B2980000}"/>
    <cellStyle name="Total 4 2 2 4 3 8" xfId="39904" xr:uid="{00000000-0005-0000-0000-0000B3980000}"/>
    <cellStyle name="Total 4 2 2 4 4" xfId="19646" xr:uid="{00000000-0005-0000-0000-0000B4980000}"/>
    <cellStyle name="Total 4 2 2 4 4 2" xfId="19647" xr:uid="{00000000-0005-0000-0000-0000B5980000}"/>
    <cellStyle name="Total 4 2 2 4 4 2 2" xfId="39912" xr:uid="{00000000-0005-0000-0000-0000B6980000}"/>
    <cellStyle name="Total 4 2 2 4 4 3" xfId="39911" xr:uid="{00000000-0005-0000-0000-0000B7980000}"/>
    <cellStyle name="Total 4 2 2 4 5" xfId="19648" xr:uid="{00000000-0005-0000-0000-0000B8980000}"/>
    <cellStyle name="Total 4 2 2 4 5 2" xfId="39913" xr:uid="{00000000-0005-0000-0000-0000B9980000}"/>
    <cellStyle name="Total 4 2 2 4 6" xfId="19649" xr:uid="{00000000-0005-0000-0000-0000BA980000}"/>
    <cellStyle name="Total 4 2 2 4 6 2" xfId="39914" xr:uid="{00000000-0005-0000-0000-0000BB980000}"/>
    <cellStyle name="Total 4 2 2 4 7" xfId="19650" xr:uid="{00000000-0005-0000-0000-0000BC980000}"/>
    <cellStyle name="Total 4 2 2 4 7 2" xfId="39915" xr:uid="{00000000-0005-0000-0000-0000BD980000}"/>
    <cellStyle name="Total 4 2 2 4 8" xfId="19651" xr:uid="{00000000-0005-0000-0000-0000BE980000}"/>
    <cellStyle name="Total 4 2 2 4 8 2" xfId="39916" xr:uid="{00000000-0005-0000-0000-0000BF980000}"/>
    <cellStyle name="Total 4 2 2 4 9" xfId="19652" xr:uid="{00000000-0005-0000-0000-0000C0980000}"/>
    <cellStyle name="Total 4 2 2 4 9 2" xfId="39917" xr:uid="{00000000-0005-0000-0000-0000C1980000}"/>
    <cellStyle name="Total 4 2 2 5" xfId="19653" xr:uid="{00000000-0005-0000-0000-0000C2980000}"/>
    <cellStyle name="Total 4 2 2 5 2" xfId="19654" xr:uid="{00000000-0005-0000-0000-0000C3980000}"/>
    <cellStyle name="Total 4 2 2 5 2 2" xfId="39919" xr:uid="{00000000-0005-0000-0000-0000C4980000}"/>
    <cellStyle name="Total 4 2 2 5 3" xfId="19655" xr:uid="{00000000-0005-0000-0000-0000C5980000}"/>
    <cellStyle name="Total 4 2 2 5 3 2" xfId="39920" xr:uid="{00000000-0005-0000-0000-0000C6980000}"/>
    <cellStyle name="Total 4 2 2 5 4" xfId="19656" xr:uid="{00000000-0005-0000-0000-0000C7980000}"/>
    <cellStyle name="Total 4 2 2 5 4 2" xfId="39921" xr:uid="{00000000-0005-0000-0000-0000C8980000}"/>
    <cellStyle name="Total 4 2 2 5 5" xfId="19657" xr:uid="{00000000-0005-0000-0000-0000C9980000}"/>
    <cellStyle name="Total 4 2 2 5 5 2" xfId="39922" xr:uid="{00000000-0005-0000-0000-0000CA980000}"/>
    <cellStyle name="Total 4 2 2 5 6" xfId="19658" xr:uid="{00000000-0005-0000-0000-0000CB980000}"/>
    <cellStyle name="Total 4 2 2 5 6 2" xfId="39923" xr:uid="{00000000-0005-0000-0000-0000CC980000}"/>
    <cellStyle name="Total 4 2 2 5 7" xfId="19659" xr:uid="{00000000-0005-0000-0000-0000CD980000}"/>
    <cellStyle name="Total 4 2 2 5 7 2" xfId="39924" xr:uid="{00000000-0005-0000-0000-0000CE980000}"/>
    <cellStyle name="Total 4 2 2 5 8" xfId="19660" xr:uid="{00000000-0005-0000-0000-0000CF980000}"/>
    <cellStyle name="Total 4 2 2 5 8 2" xfId="39925" xr:uid="{00000000-0005-0000-0000-0000D0980000}"/>
    <cellStyle name="Total 4 2 2 5 9" xfId="39918" xr:uid="{00000000-0005-0000-0000-0000D1980000}"/>
    <cellStyle name="Total 4 2 2 6" xfId="19661" xr:uid="{00000000-0005-0000-0000-0000D2980000}"/>
    <cellStyle name="Total 4 2 2 6 2" xfId="19662" xr:uid="{00000000-0005-0000-0000-0000D3980000}"/>
    <cellStyle name="Total 4 2 2 6 2 2" xfId="39927" xr:uid="{00000000-0005-0000-0000-0000D4980000}"/>
    <cellStyle name="Total 4 2 2 6 3" xfId="19663" xr:uid="{00000000-0005-0000-0000-0000D5980000}"/>
    <cellStyle name="Total 4 2 2 6 3 2" xfId="39928" xr:uid="{00000000-0005-0000-0000-0000D6980000}"/>
    <cellStyle name="Total 4 2 2 6 4" xfId="19664" xr:uid="{00000000-0005-0000-0000-0000D7980000}"/>
    <cellStyle name="Total 4 2 2 6 4 2" xfId="39929" xr:uid="{00000000-0005-0000-0000-0000D8980000}"/>
    <cellStyle name="Total 4 2 2 6 5" xfId="19665" xr:uid="{00000000-0005-0000-0000-0000D9980000}"/>
    <cellStyle name="Total 4 2 2 6 5 2" xfId="39930" xr:uid="{00000000-0005-0000-0000-0000DA980000}"/>
    <cellStyle name="Total 4 2 2 6 6" xfId="19666" xr:uid="{00000000-0005-0000-0000-0000DB980000}"/>
    <cellStyle name="Total 4 2 2 6 6 2" xfId="39931" xr:uid="{00000000-0005-0000-0000-0000DC980000}"/>
    <cellStyle name="Total 4 2 2 6 7" xfId="19667" xr:uid="{00000000-0005-0000-0000-0000DD980000}"/>
    <cellStyle name="Total 4 2 2 6 7 2" xfId="39932" xr:uid="{00000000-0005-0000-0000-0000DE980000}"/>
    <cellStyle name="Total 4 2 2 6 8" xfId="39926" xr:uid="{00000000-0005-0000-0000-0000DF980000}"/>
    <cellStyle name="Total 4 2 2 7" xfId="19668" xr:uid="{00000000-0005-0000-0000-0000E0980000}"/>
    <cellStyle name="Total 4 2 2 7 2" xfId="19669" xr:uid="{00000000-0005-0000-0000-0000E1980000}"/>
    <cellStyle name="Total 4 2 2 7 2 2" xfId="39934" xr:uid="{00000000-0005-0000-0000-0000E2980000}"/>
    <cellStyle name="Total 4 2 2 7 3" xfId="39933" xr:uid="{00000000-0005-0000-0000-0000E3980000}"/>
    <cellStyle name="Total 4 2 2 8" xfId="19670" xr:uid="{00000000-0005-0000-0000-0000E4980000}"/>
    <cellStyle name="Total 4 2 2 8 2" xfId="39935" xr:uid="{00000000-0005-0000-0000-0000E5980000}"/>
    <cellStyle name="Total 4 2 2 9" xfId="19671" xr:uid="{00000000-0005-0000-0000-0000E6980000}"/>
    <cellStyle name="Total 4 2 2 9 2" xfId="39936" xr:uid="{00000000-0005-0000-0000-0000E7980000}"/>
    <cellStyle name="Total 4 2 20" xfId="19672" xr:uid="{00000000-0005-0000-0000-0000E8980000}"/>
    <cellStyle name="Total 4 2 20 2" xfId="39937" xr:uid="{00000000-0005-0000-0000-0000E9980000}"/>
    <cellStyle name="Total 4 2 21" xfId="19673" xr:uid="{00000000-0005-0000-0000-0000EA980000}"/>
    <cellStyle name="Total 4 2 21 2" xfId="39938" xr:uid="{00000000-0005-0000-0000-0000EB980000}"/>
    <cellStyle name="Total 4 2 22" xfId="19674" xr:uid="{00000000-0005-0000-0000-0000EC980000}"/>
    <cellStyle name="Total 4 2 22 2" xfId="39939" xr:uid="{00000000-0005-0000-0000-0000ED980000}"/>
    <cellStyle name="Total 4 2 23" xfId="19675" xr:uid="{00000000-0005-0000-0000-0000EE980000}"/>
    <cellStyle name="Total 4 2 23 2" xfId="39940" xr:uid="{00000000-0005-0000-0000-0000EF980000}"/>
    <cellStyle name="Total 4 2 24" xfId="19676" xr:uid="{00000000-0005-0000-0000-0000F0980000}"/>
    <cellStyle name="Total 4 2 24 2" xfId="39941" xr:uid="{00000000-0005-0000-0000-0000F1980000}"/>
    <cellStyle name="Total 4 2 25" xfId="20676" xr:uid="{00000000-0005-0000-0000-0000F2980000}"/>
    <cellStyle name="Total 4 2 3" xfId="19677" xr:uid="{00000000-0005-0000-0000-0000F3980000}"/>
    <cellStyle name="Total 4 2 3 10" xfId="19678" xr:uid="{00000000-0005-0000-0000-0000F4980000}"/>
    <cellStyle name="Total 4 2 3 10 2" xfId="39943" xr:uid="{00000000-0005-0000-0000-0000F5980000}"/>
    <cellStyle name="Total 4 2 3 11" xfId="39942" xr:uid="{00000000-0005-0000-0000-0000F6980000}"/>
    <cellStyle name="Total 4 2 3 2" xfId="19679" xr:uid="{00000000-0005-0000-0000-0000F7980000}"/>
    <cellStyle name="Total 4 2 3 2 2" xfId="19680" xr:uid="{00000000-0005-0000-0000-0000F8980000}"/>
    <cellStyle name="Total 4 2 3 2 2 2" xfId="39945" xr:uid="{00000000-0005-0000-0000-0000F9980000}"/>
    <cellStyle name="Total 4 2 3 2 3" xfId="19681" xr:uid="{00000000-0005-0000-0000-0000FA980000}"/>
    <cellStyle name="Total 4 2 3 2 3 2" xfId="39946" xr:uid="{00000000-0005-0000-0000-0000FB980000}"/>
    <cellStyle name="Total 4 2 3 2 4" xfId="19682" xr:uid="{00000000-0005-0000-0000-0000FC980000}"/>
    <cellStyle name="Total 4 2 3 2 4 2" xfId="39947" xr:uid="{00000000-0005-0000-0000-0000FD980000}"/>
    <cellStyle name="Total 4 2 3 2 5" xfId="19683" xr:uid="{00000000-0005-0000-0000-0000FE980000}"/>
    <cellStyle name="Total 4 2 3 2 5 2" xfId="39948" xr:uid="{00000000-0005-0000-0000-0000FF980000}"/>
    <cellStyle name="Total 4 2 3 2 6" xfId="19684" xr:uid="{00000000-0005-0000-0000-000000990000}"/>
    <cellStyle name="Total 4 2 3 2 6 2" xfId="39949" xr:uid="{00000000-0005-0000-0000-000001990000}"/>
    <cellStyle name="Total 4 2 3 2 7" xfId="19685" xr:uid="{00000000-0005-0000-0000-000002990000}"/>
    <cellStyle name="Total 4 2 3 2 7 2" xfId="39950" xr:uid="{00000000-0005-0000-0000-000003990000}"/>
    <cellStyle name="Total 4 2 3 2 8" xfId="19686" xr:uid="{00000000-0005-0000-0000-000004990000}"/>
    <cellStyle name="Total 4 2 3 2 8 2" xfId="39951" xr:uid="{00000000-0005-0000-0000-000005990000}"/>
    <cellStyle name="Total 4 2 3 2 9" xfId="39944" xr:uid="{00000000-0005-0000-0000-000006990000}"/>
    <cellStyle name="Total 4 2 3 3" xfId="19687" xr:uid="{00000000-0005-0000-0000-000007990000}"/>
    <cellStyle name="Total 4 2 3 3 2" xfId="19688" xr:uid="{00000000-0005-0000-0000-000008990000}"/>
    <cellStyle name="Total 4 2 3 3 2 2" xfId="39953" xr:uid="{00000000-0005-0000-0000-000009990000}"/>
    <cellStyle name="Total 4 2 3 3 3" xfId="19689" xr:uid="{00000000-0005-0000-0000-00000A990000}"/>
    <cellStyle name="Total 4 2 3 3 3 2" xfId="39954" xr:uid="{00000000-0005-0000-0000-00000B990000}"/>
    <cellStyle name="Total 4 2 3 3 4" xfId="19690" xr:uid="{00000000-0005-0000-0000-00000C990000}"/>
    <cellStyle name="Total 4 2 3 3 4 2" xfId="39955" xr:uid="{00000000-0005-0000-0000-00000D990000}"/>
    <cellStyle name="Total 4 2 3 3 5" xfId="19691" xr:uid="{00000000-0005-0000-0000-00000E990000}"/>
    <cellStyle name="Total 4 2 3 3 5 2" xfId="39956" xr:uid="{00000000-0005-0000-0000-00000F990000}"/>
    <cellStyle name="Total 4 2 3 3 6" xfId="19692" xr:uid="{00000000-0005-0000-0000-000010990000}"/>
    <cellStyle name="Total 4 2 3 3 6 2" xfId="39957" xr:uid="{00000000-0005-0000-0000-000011990000}"/>
    <cellStyle name="Total 4 2 3 3 7" xfId="19693" xr:uid="{00000000-0005-0000-0000-000012990000}"/>
    <cellStyle name="Total 4 2 3 3 7 2" xfId="39958" xr:uid="{00000000-0005-0000-0000-000013990000}"/>
    <cellStyle name="Total 4 2 3 3 8" xfId="39952" xr:uid="{00000000-0005-0000-0000-000014990000}"/>
    <cellStyle name="Total 4 2 3 4" xfId="19694" xr:uid="{00000000-0005-0000-0000-000015990000}"/>
    <cellStyle name="Total 4 2 3 4 2" xfId="19695" xr:uid="{00000000-0005-0000-0000-000016990000}"/>
    <cellStyle name="Total 4 2 3 4 2 2" xfId="39960" xr:uid="{00000000-0005-0000-0000-000017990000}"/>
    <cellStyle name="Total 4 2 3 4 3" xfId="39959" xr:uid="{00000000-0005-0000-0000-000018990000}"/>
    <cellStyle name="Total 4 2 3 5" xfId="19696" xr:uid="{00000000-0005-0000-0000-000019990000}"/>
    <cellStyle name="Total 4 2 3 5 2" xfId="39961" xr:uid="{00000000-0005-0000-0000-00001A990000}"/>
    <cellStyle name="Total 4 2 3 6" xfId="19697" xr:uid="{00000000-0005-0000-0000-00001B990000}"/>
    <cellStyle name="Total 4 2 3 6 2" xfId="39962" xr:uid="{00000000-0005-0000-0000-00001C990000}"/>
    <cellStyle name="Total 4 2 3 7" xfId="19698" xr:uid="{00000000-0005-0000-0000-00001D990000}"/>
    <cellStyle name="Total 4 2 3 7 2" xfId="39963" xr:uid="{00000000-0005-0000-0000-00001E990000}"/>
    <cellStyle name="Total 4 2 3 8" xfId="19699" xr:uid="{00000000-0005-0000-0000-00001F990000}"/>
    <cellStyle name="Total 4 2 3 8 2" xfId="39964" xr:uid="{00000000-0005-0000-0000-000020990000}"/>
    <cellStyle name="Total 4 2 3 9" xfId="19700" xr:uid="{00000000-0005-0000-0000-000021990000}"/>
    <cellStyle name="Total 4 2 3 9 2" xfId="39965" xr:uid="{00000000-0005-0000-0000-000022990000}"/>
    <cellStyle name="Total 4 2 4" xfId="19701" xr:uid="{00000000-0005-0000-0000-000023990000}"/>
    <cellStyle name="Total 4 2 4 10" xfId="19702" xr:uid="{00000000-0005-0000-0000-000024990000}"/>
    <cellStyle name="Total 4 2 4 10 2" xfId="39967" xr:uid="{00000000-0005-0000-0000-000025990000}"/>
    <cellStyle name="Total 4 2 4 11" xfId="39966" xr:uid="{00000000-0005-0000-0000-000026990000}"/>
    <cellStyle name="Total 4 2 4 2" xfId="19703" xr:uid="{00000000-0005-0000-0000-000027990000}"/>
    <cellStyle name="Total 4 2 4 2 2" xfId="19704" xr:uid="{00000000-0005-0000-0000-000028990000}"/>
    <cellStyle name="Total 4 2 4 2 2 2" xfId="39969" xr:uid="{00000000-0005-0000-0000-000029990000}"/>
    <cellStyle name="Total 4 2 4 2 3" xfId="19705" xr:uid="{00000000-0005-0000-0000-00002A990000}"/>
    <cellStyle name="Total 4 2 4 2 3 2" xfId="39970" xr:uid="{00000000-0005-0000-0000-00002B990000}"/>
    <cellStyle name="Total 4 2 4 2 4" xfId="19706" xr:uid="{00000000-0005-0000-0000-00002C990000}"/>
    <cellStyle name="Total 4 2 4 2 4 2" xfId="39971" xr:uid="{00000000-0005-0000-0000-00002D990000}"/>
    <cellStyle name="Total 4 2 4 2 5" xfId="19707" xr:uid="{00000000-0005-0000-0000-00002E990000}"/>
    <cellStyle name="Total 4 2 4 2 5 2" xfId="39972" xr:uid="{00000000-0005-0000-0000-00002F990000}"/>
    <cellStyle name="Total 4 2 4 2 6" xfId="19708" xr:uid="{00000000-0005-0000-0000-000030990000}"/>
    <cellStyle name="Total 4 2 4 2 6 2" xfId="39973" xr:uid="{00000000-0005-0000-0000-000031990000}"/>
    <cellStyle name="Total 4 2 4 2 7" xfId="19709" xr:uid="{00000000-0005-0000-0000-000032990000}"/>
    <cellStyle name="Total 4 2 4 2 7 2" xfId="39974" xr:uid="{00000000-0005-0000-0000-000033990000}"/>
    <cellStyle name="Total 4 2 4 2 8" xfId="19710" xr:uid="{00000000-0005-0000-0000-000034990000}"/>
    <cellStyle name="Total 4 2 4 2 8 2" xfId="39975" xr:uid="{00000000-0005-0000-0000-000035990000}"/>
    <cellStyle name="Total 4 2 4 2 9" xfId="39968" xr:uid="{00000000-0005-0000-0000-000036990000}"/>
    <cellStyle name="Total 4 2 4 3" xfId="19711" xr:uid="{00000000-0005-0000-0000-000037990000}"/>
    <cellStyle name="Total 4 2 4 3 2" xfId="19712" xr:uid="{00000000-0005-0000-0000-000038990000}"/>
    <cellStyle name="Total 4 2 4 3 2 2" xfId="39977" xr:uid="{00000000-0005-0000-0000-000039990000}"/>
    <cellStyle name="Total 4 2 4 3 3" xfId="19713" xr:uid="{00000000-0005-0000-0000-00003A990000}"/>
    <cellStyle name="Total 4 2 4 3 3 2" xfId="39978" xr:uid="{00000000-0005-0000-0000-00003B990000}"/>
    <cellStyle name="Total 4 2 4 3 4" xfId="19714" xr:uid="{00000000-0005-0000-0000-00003C990000}"/>
    <cellStyle name="Total 4 2 4 3 4 2" xfId="39979" xr:uid="{00000000-0005-0000-0000-00003D990000}"/>
    <cellStyle name="Total 4 2 4 3 5" xfId="19715" xr:uid="{00000000-0005-0000-0000-00003E990000}"/>
    <cellStyle name="Total 4 2 4 3 5 2" xfId="39980" xr:uid="{00000000-0005-0000-0000-00003F990000}"/>
    <cellStyle name="Total 4 2 4 3 6" xfId="19716" xr:uid="{00000000-0005-0000-0000-000040990000}"/>
    <cellStyle name="Total 4 2 4 3 6 2" xfId="39981" xr:uid="{00000000-0005-0000-0000-000041990000}"/>
    <cellStyle name="Total 4 2 4 3 7" xfId="19717" xr:uid="{00000000-0005-0000-0000-000042990000}"/>
    <cellStyle name="Total 4 2 4 3 7 2" xfId="39982" xr:uid="{00000000-0005-0000-0000-000043990000}"/>
    <cellStyle name="Total 4 2 4 3 8" xfId="39976" xr:uid="{00000000-0005-0000-0000-000044990000}"/>
    <cellStyle name="Total 4 2 4 4" xfId="19718" xr:uid="{00000000-0005-0000-0000-000045990000}"/>
    <cellStyle name="Total 4 2 4 4 2" xfId="19719" xr:uid="{00000000-0005-0000-0000-000046990000}"/>
    <cellStyle name="Total 4 2 4 4 2 2" xfId="39984" xr:uid="{00000000-0005-0000-0000-000047990000}"/>
    <cellStyle name="Total 4 2 4 4 3" xfId="39983" xr:uid="{00000000-0005-0000-0000-000048990000}"/>
    <cellStyle name="Total 4 2 4 5" xfId="19720" xr:uid="{00000000-0005-0000-0000-000049990000}"/>
    <cellStyle name="Total 4 2 4 5 2" xfId="39985" xr:uid="{00000000-0005-0000-0000-00004A990000}"/>
    <cellStyle name="Total 4 2 4 6" xfId="19721" xr:uid="{00000000-0005-0000-0000-00004B990000}"/>
    <cellStyle name="Total 4 2 4 6 2" xfId="39986" xr:uid="{00000000-0005-0000-0000-00004C990000}"/>
    <cellStyle name="Total 4 2 4 7" xfId="19722" xr:uid="{00000000-0005-0000-0000-00004D990000}"/>
    <cellStyle name="Total 4 2 4 7 2" xfId="39987" xr:uid="{00000000-0005-0000-0000-00004E990000}"/>
    <cellStyle name="Total 4 2 4 8" xfId="19723" xr:uid="{00000000-0005-0000-0000-00004F990000}"/>
    <cellStyle name="Total 4 2 4 8 2" xfId="39988" xr:uid="{00000000-0005-0000-0000-000050990000}"/>
    <cellStyle name="Total 4 2 4 9" xfId="19724" xr:uid="{00000000-0005-0000-0000-000051990000}"/>
    <cellStyle name="Total 4 2 4 9 2" xfId="39989" xr:uid="{00000000-0005-0000-0000-000052990000}"/>
    <cellStyle name="Total 4 2 5" xfId="19725" xr:uid="{00000000-0005-0000-0000-000053990000}"/>
    <cellStyle name="Total 4 2 5 10" xfId="19726" xr:uid="{00000000-0005-0000-0000-000054990000}"/>
    <cellStyle name="Total 4 2 5 10 2" xfId="39991" xr:uid="{00000000-0005-0000-0000-000055990000}"/>
    <cellStyle name="Total 4 2 5 11" xfId="39990" xr:uid="{00000000-0005-0000-0000-000056990000}"/>
    <cellStyle name="Total 4 2 5 2" xfId="19727" xr:uid="{00000000-0005-0000-0000-000057990000}"/>
    <cellStyle name="Total 4 2 5 2 2" xfId="19728" xr:uid="{00000000-0005-0000-0000-000058990000}"/>
    <cellStyle name="Total 4 2 5 2 2 2" xfId="39993" xr:uid="{00000000-0005-0000-0000-000059990000}"/>
    <cellStyle name="Total 4 2 5 2 3" xfId="19729" xr:uid="{00000000-0005-0000-0000-00005A990000}"/>
    <cellStyle name="Total 4 2 5 2 3 2" xfId="39994" xr:uid="{00000000-0005-0000-0000-00005B990000}"/>
    <cellStyle name="Total 4 2 5 2 4" xfId="19730" xr:uid="{00000000-0005-0000-0000-00005C990000}"/>
    <cellStyle name="Total 4 2 5 2 4 2" xfId="39995" xr:uid="{00000000-0005-0000-0000-00005D990000}"/>
    <cellStyle name="Total 4 2 5 2 5" xfId="19731" xr:uid="{00000000-0005-0000-0000-00005E990000}"/>
    <cellStyle name="Total 4 2 5 2 5 2" xfId="39996" xr:uid="{00000000-0005-0000-0000-00005F990000}"/>
    <cellStyle name="Total 4 2 5 2 6" xfId="19732" xr:uid="{00000000-0005-0000-0000-000060990000}"/>
    <cellStyle name="Total 4 2 5 2 6 2" xfId="39997" xr:uid="{00000000-0005-0000-0000-000061990000}"/>
    <cellStyle name="Total 4 2 5 2 7" xfId="19733" xr:uid="{00000000-0005-0000-0000-000062990000}"/>
    <cellStyle name="Total 4 2 5 2 7 2" xfId="39998" xr:uid="{00000000-0005-0000-0000-000063990000}"/>
    <cellStyle name="Total 4 2 5 2 8" xfId="19734" xr:uid="{00000000-0005-0000-0000-000064990000}"/>
    <cellStyle name="Total 4 2 5 2 8 2" xfId="39999" xr:uid="{00000000-0005-0000-0000-000065990000}"/>
    <cellStyle name="Total 4 2 5 2 9" xfId="39992" xr:uid="{00000000-0005-0000-0000-000066990000}"/>
    <cellStyle name="Total 4 2 5 3" xfId="19735" xr:uid="{00000000-0005-0000-0000-000067990000}"/>
    <cellStyle name="Total 4 2 5 3 2" xfId="19736" xr:uid="{00000000-0005-0000-0000-000068990000}"/>
    <cellStyle name="Total 4 2 5 3 2 2" xfId="40001" xr:uid="{00000000-0005-0000-0000-000069990000}"/>
    <cellStyle name="Total 4 2 5 3 3" xfId="19737" xr:uid="{00000000-0005-0000-0000-00006A990000}"/>
    <cellStyle name="Total 4 2 5 3 3 2" xfId="40002" xr:uid="{00000000-0005-0000-0000-00006B990000}"/>
    <cellStyle name="Total 4 2 5 3 4" xfId="19738" xr:uid="{00000000-0005-0000-0000-00006C990000}"/>
    <cellStyle name="Total 4 2 5 3 4 2" xfId="40003" xr:uid="{00000000-0005-0000-0000-00006D990000}"/>
    <cellStyle name="Total 4 2 5 3 5" xfId="19739" xr:uid="{00000000-0005-0000-0000-00006E990000}"/>
    <cellStyle name="Total 4 2 5 3 5 2" xfId="40004" xr:uid="{00000000-0005-0000-0000-00006F990000}"/>
    <cellStyle name="Total 4 2 5 3 6" xfId="19740" xr:uid="{00000000-0005-0000-0000-000070990000}"/>
    <cellStyle name="Total 4 2 5 3 6 2" xfId="40005" xr:uid="{00000000-0005-0000-0000-000071990000}"/>
    <cellStyle name="Total 4 2 5 3 7" xfId="19741" xr:uid="{00000000-0005-0000-0000-000072990000}"/>
    <cellStyle name="Total 4 2 5 3 7 2" xfId="40006" xr:uid="{00000000-0005-0000-0000-000073990000}"/>
    <cellStyle name="Total 4 2 5 3 8" xfId="40000" xr:uid="{00000000-0005-0000-0000-000074990000}"/>
    <cellStyle name="Total 4 2 5 4" xfId="19742" xr:uid="{00000000-0005-0000-0000-000075990000}"/>
    <cellStyle name="Total 4 2 5 4 2" xfId="19743" xr:uid="{00000000-0005-0000-0000-000076990000}"/>
    <cellStyle name="Total 4 2 5 4 2 2" xfId="40008" xr:uid="{00000000-0005-0000-0000-000077990000}"/>
    <cellStyle name="Total 4 2 5 4 3" xfId="40007" xr:uid="{00000000-0005-0000-0000-000078990000}"/>
    <cellStyle name="Total 4 2 5 5" xfId="19744" xr:uid="{00000000-0005-0000-0000-000079990000}"/>
    <cellStyle name="Total 4 2 5 5 2" xfId="40009" xr:uid="{00000000-0005-0000-0000-00007A990000}"/>
    <cellStyle name="Total 4 2 5 6" xfId="19745" xr:uid="{00000000-0005-0000-0000-00007B990000}"/>
    <cellStyle name="Total 4 2 5 6 2" xfId="40010" xr:uid="{00000000-0005-0000-0000-00007C990000}"/>
    <cellStyle name="Total 4 2 5 7" xfId="19746" xr:uid="{00000000-0005-0000-0000-00007D990000}"/>
    <cellStyle name="Total 4 2 5 7 2" xfId="40011" xr:uid="{00000000-0005-0000-0000-00007E990000}"/>
    <cellStyle name="Total 4 2 5 8" xfId="19747" xr:uid="{00000000-0005-0000-0000-00007F990000}"/>
    <cellStyle name="Total 4 2 5 8 2" xfId="40012" xr:uid="{00000000-0005-0000-0000-000080990000}"/>
    <cellStyle name="Total 4 2 5 9" xfId="19748" xr:uid="{00000000-0005-0000-0000-000081990000}"/>
    <cellStyle name="Total 4 2 5 9 2" xfId="40013" xr:uid="{00000000-0005-0000-0000-000082990000}"/>
    <cellStyle name="Total 4 2 6" xfId="19749" xr:uid="{00000000-0005-0000-0000-000083990000}"/>
    <cellStyle name="Total 4 2 6 10" xfId="19750" xr:uid="{00000000-0005-0000-0000-000084990000}"/>
    <cellStyle name="Total 4 2 6 10 2" xfId="40015" xr:uid="{00000000-0005-0000-0000-000085990000}"/>
    <cellStyle name="Total 4 2 6 11" xfId="40014" xr:uid="{00000000-0005-0000-0000-000086990000}"/>
    <cellStyle name="Total 4 2 6 2" xfId="19751" xr:uid="{00000000-0005-0000-0000-000087990000}"/>
    <cellStyle name="Total 4 2 6 2 2" xfId="19752" xr:uid="{00000000-0005-0000-0000-000088990000}"/>
    <cellStyle name="Total 4 2 6 2 2 2" xfId="40017" xr:uid="{00000000-0005-0000-0000-000089990000}"/>
    <cellStyle name="Total 4 2 6 2 3" xfId="19753" xr:uid="{00000000-0005-0000-0000-00008A990000}"/>
    <cellStyle name="Total 4 2 6 2 3 2" xfId="40018" xr:uid="{00000000-0005-0000-0000-00008B990000}"/>
    <cellStyle name="Total 4 2 6 2 4" xfId="19754" xr:uid="{00000000-0005-0000-0000-00008C990000}"/>
    <cellStyle name="Total 4 2 6 2 4 2" xfId="40019" xr:uid="{00000000-0005-0000-0000-00008D990000}"/>
    <cellStyle name="Total 4 2 6 2 5" xfId="19755" xr:uid="{00000000-0005-0000-0000-00008E990000}"/>
    <cellStyle name="Total 4 2 6 2 5 2" xfId="40020" xr:uid="{00000000-0005-0000-0000-00008F990000}"/>
    <cellStyle name="Total 4 2 6 2 6" xfId="19756" xr:uid="{00000000-0005-0000-0000-000090990000}"/>
    <cellStyle name="Total 4 2 6 2 6 2" xfId="40021" xr:uid="{00000000-0005-0000-0000-000091990000}"/>
    <cellStyle name="Total 4 2 6 2 7" xfId="19757" xr:uid="{00000000-0005-0000-0000-000092990000}"/>
    <cellStyle name="Total 4 2 6 2 7 2" xfId="40022" xr:uid="{00000000-0005-0000-0000-000093990000}"/>
    <cellStyle name="Total 4 2 6 2 8" xfId="19758" xr:uid="{00000000-0005-0000-0000-000094990000}"/>
    <cellStyle name="Total 4 2 6 2 8 2" xfId="40023" xr:uid="{00000000-0005-0000-0000-000095990000}"/>
    <cellStyle name="Total 4 2 6 2 9" xfId="40016" xr:uid="{00000000-0005-0000-0000-000096990000}"/>
    <cellStyle name="Total 4 2 6 3" xfId="19759" xr:uid="{00000000-0005-0000-0000-000097990000}"/>
    <cellStyle name="Total 4 2 6 3 2" xfId="19760" xr:uid="{00000000-0005-0000-0000-000098990000}"/>
    <cellStyle name="Total 4 2 6 3 2 2" xfId="40025" xr:uid="{00000000-0005-0000-0000-000099990000}"/>
    <cellStyle name="Total 4 2 6 3 3" xfId="19761" xr:uid="{00000000-0005-0000-0000-00009A990000}"/>
    <cellStyle name="Total 4 2 6 3 3 2" xfId="40026" xr:uid="{00000000-0005-0000-0000-00009B990000}"/>
    <cellStyle name="Total 4 2 6 3 4" xfId="19762" xr:uid="{00000000-0005-0000-0000-00009C990000}"/>
    <cellStyle name="Total 4 2 6 3 4 2" xfId="40027" xr:uid="{00000000-0005-0000-0000-00009D990000}"/>
    <cellStyle name="Total 4 2 6 3 5" xfId="19763" xr:uid="{00000000-0005-0000-0000-00009E990000}"/>
    <cellStyle name="Total 4 2 6 3 5 2" xfId="40028" xr:uid="{00000000-0005-0000-0000-00009F990000}"/>
    <cellStyle name="Total 4 2 6 3 6" xfId="19764" xr:uid="{00000000-0005-0000-0000-0000A0990000}"/>
    <cellStyle name="Total 4 2 6 3 6 2" xfId="40029" xr:uid="{00000000-0005-0000-0000-0000A1990000}"/>
    <cellStyle name="Total 4 2 6 3 7" xfId="19765" xr:uid="{00000000-0005-0000-0000-0000A2990000}"/>
    <cellStyle name="Total 4 2 6 3 7 2" xfId="40030" xr:uid="{00000000-0005-0000-0000-0000A3990000}"/>
    <cellStyle name="Total 4 2 6 3 8" xfId="40024" xr:uid="{00000000-0005-0000-0000-0000A4990000}"/>
    <cellStyle name="Total 4 2 6 4" xfId="19766" xr:uid="{00000000-0005-0000-0000-0000A5990000}"/>
    <cellStyle name="Total 4 2 6 4 2" xfId="19767" xr:uid="{00000000-0005-0000-0000-0000A6990000}"/>
    <cellStyle name="Total 4 2 6 4 2 2" xfId="40032" xr:uid="{00000000-0005-0000-0000-0000A7990000}"/>
    <cellStyle name="Total 4 2 6 4 3" xfId="40031" xr:uid="{00000000-0005-0000-0000-0000A8990000}"/>
    <cellStyle name="Total 4 2 6 5" xfId="19768" xr:uid="{00000000-0005-0000-0000-0000A9990000}"/>
    <cellStyle name="Total 4 2 6 5 2" xfId="40033" xr:uid="{00000000-0005-0000-0000-0000AA990000}"/>
    <cellStyle name="Total 4 2 6 6" xfId="19769" xr:uid="{00000000-0005-0000-0000-0000AB990000}"/>
    <cellStyle name="Total 4 2 6 6 2" xfId="40034" xr:uid="{00000000-0005-0000-0000-0000AC990000}"/>
    <cellStyle name="Total 4 2 6 7" xfId="19770" xr:uid="{00000000-0005-0000-0000-0000AD990000}"/>
    <cellStyle name="Total 4 2 6 7 2" xfId="40035" xr:uid="{00000000-0005-0000-0000-0000AE990000}"/>
    <cellStyle name="Total 4 2 6 8" xfId="19771" xr:uid="{00000000-0005-0000-0000-0000AF990000}"/>
    <cellStyle name="Total 4 2 6 8 2" xfId="40036" xr:uid="{00000000-0005-0000-0000-0000B0990000}"/>
    <cellStyle name="Total 4 2 6 9" xfId="19772" xr:uid="{00000000-0005-0000-0000-0000B1990000}"/>
    <cellStyle name="Total 4 2 6 9 2" xfId="40037" xr:uid="{00000000-0005-0000-0000-0000B2990000}"/>
    <cellStyle name="Total 4 2 7" xfId="19773" xr:uid="{00000000-0005-0000-0000-0000B3990000}"/>
    <cellStyle name="Total 4 2 7 10" xfId="19774" xr:uid="{00000000-0005-0000-0000-0000B4990000}"/>
    <cellStyle name="Total 4 2 7 10 2" xfId="40039" xr:uid="{00000000-0005-0000-0000-0000B5990000}"/>
    <cellStyle name="Total 4 2 7 11" xfId="40038" xr:uid="{00000000-0005-0000-0000-0000B6990000}"/>
    <cellStyle name="Total 4 2 7 2" xfId="19775" xr:uid="{00000000-0005-0000-0000-0000B7990000}"/>
    <cellStyle name="Total 4 2 7 2 2" xfId="19776" xr:uid="{00000000-0005-0000-0000-0000B8990000}"/>
    <cellStyle name="Total 4 2 7 2 2 2" xfId="40041" xr:uid="{00000000-0005-0000-0000-0000B9990000}"/>
    <cellStyle name="Total 4 2 7 2 3" xfId="19777" xr:uid="{00000000-0005-0000-0000-0000BA990000}"/>
    <cellStyle name="Total 4 2 7 2 3 2" xfId="40042" xr:uid="{00000000-0005-0000-0000-0000BB990000}"/>
    <cellStyle name="Total 4 2 7 2 4" xfId="19778" xr:uid="{00000000-0005-0000-0000-0000BC990000}"/>
    <cellStyle name="Total 4 2 7 2 4 2" xfId="40043" xr:uid="{00000000-0005-0000-0000-0000BD990000}"/>
    <cellStyle name="Total 4 2 7 2 5" xfId="19779" xr:uid="{00000000-0005-0000-0000-0000BE990000}"/>
    <cellStyle name="Total 4 2 7 2 5 2" xfId="40044" xr:uid="{00000000-0005-0000-0000-0000BF990000}"/>
    <cellStyle name="Total 4 2 7 2 6" xfId="19780" xr:uid="{00000000-0005-0000-0000-0000C0990000}"/>
    <cellStyle name="Total 4 2 7 2 6 2" xfId="40045" xr:uid="{00000000-0005-0000-0000-0000C1990000}"/>
    <cellStyle name="Total 4 2 7 2 7" xfId="19781" xr:uid="{00000000-0005-0000-0000-0000C2990000}"/>
    <cellStyle name="Total 4 2 7 2 7 2" xfId="40046" xr:uid="{00000000-0005-0000-0000-0000C3990000}"/>
    <cellStyle name="Total 4 2 7 2 8" xfId="19782" xr:uid="{00000000-0005-0000-0000-0000C4990000}"/>
    <cellStyle name="Total 4 2 7 2 8 2" xfId="40047" xr:uid="{00000000-0005-0000-0000-0000C5990000}"/>
    <cellStyle name="Total 4 2 7 2 9" xfId="40040" xr:uid="{00000000-0005-0000-0000-0000C6990000}"/>
    <cellStyle name="Total 4 2 7 3" xfId="19783" xr:uid="{00000000-0005-0000-0000-0000C7990000}"/>
    <cellStyle name="Total 4 2 7 3 2" xfId="19784" xr:uid="{00000000-0005-0000-0000-0000C8990000}"/>
    <cellStyle name="Total 4 2 7 3 2 2" xfId="40049" xr:uid="{00000000-0005-0000-0000-0000C9990000}"/>
    <cellStyle name="Total 4 2 7 3 3" xfId="19785" xr:uid="{00000000-0005-0000-0000-0000CA990000}"/>
    <cellStyle name="Total 4 2 7 3 3 2" xfId="40050" xr:uid="{00000000-0005-0000-0000-0000CB990000}"/>
    <cellStyle name="Total 4 2 7 3 4" xfId="19786" xr:uid="{00000000-0005-0000-0000-0000CC990000}"/>
    <cellStyle name="Total 4 2 7 3 4 2" xfId="40051" xr:uid="{00000000-0005-0000-0000-0000CD990000}"/>
    <cellStyle name="Total 4 2 7 3 5" xfId="19787" xr:uid="{00000000-0005-0000-0000-0000CE990000}"/>
    <cellStyle name="Total 4 2 7 3 5 2" xfId="40052" xr:uid="{00000000-0005-0000-0000-0000CF990000}"/>
    <cellStyle name="Total 4 2 7 3 6" xfId="19788" xr:uid="{00000000-0005-0000-0000-0000D0990000}"/>
    <cellStyle name="Total 4 2 7 3 6 2" xfId="40053" xr:uid="{00000000-0005-0000-0000-0000D1990000}"/>
    <cellStyle name="Total 4 2 7 3 7" xfId="19789" xr:uid="{00000000-0005-0000-0000-0000D2990000}"/>
    <cellStyle name="Total 4 2 7 3 7 2" xfId="40054" xr:uid="{00000000-0005-0000-0000-0000D3990000}"/>
    <cellStyle name="Total 4 2 7 3 8" xfId="40048" xr:uid="{00000000-0005-0000-0000-0000D4990000}"/>
    <cellStyle name="Total 4 2 7 4" xfId="19790" xr:uid="{00000000-0005-0000-0000-0000D5990000}"/>
    <cellStyle name="Total 4 2 7 4 2" xfId="19791" xr:uid="{00000000-0005-0000-0000-0000D6990000}"/>
    <cellStyle name="Total 4 2 7 4 2 2" xfId="40056" xr:uid="{00000000-0005-0000-0000-0000D7990000}"/>
    <cellStyle name="Total 4 2 7 4 3" xfId="40055" xr:uid="{00000000-0005-0000-0000-0000D8990000}"/>
    <cellStyle name="Total 4 2 7 5" xfId="19792" xr:uid="{00000000-0005-0000-0000-0000D9990000}"/>
    <cellStyle name="Total 4 2 7 5 2" xfId="40057" xr:uid="{00000000-0005-0000-0000-0000DA990000}"/>
    <cellStyle name="Total 4 2 7 6" xfId="19793" xr:uid="{00000000-0005-0000-0000-0000DB990000}"/>
    <cellStyle name="Total 4 2 7 6 2" xfId="40058" xr:uid="{00000000-0005-0000-0000-0000DC990000}"/>
    <cellStyle name="Total 4 2 7 7" xfId="19794" xr:uid="{00000000-0005-0000-0000-0000DD990000}"/>
    <cellStyle name="Total 4 2 7 7 2" xfId="40059" xr:uid="{00000000-0005-0000-0000-0000DE990000}"/>
    <cellStyle name="Total 4 2 7 8" xfId="19795" xr:uid="{00000000-0005-0000-0000-0000DF990000}"/>
    <cellStyle name="Total 4 2 7 8 2" xfId="40060" xr:uid="{00000000-0005-0000-0000-0000E0990000}"/>
    <cellStyle name="Total 4 2 7 9" xfId="19796" xr:uid="{00000000-0005-0000-0000-0000E1990000}"/>
    <cellStyle name="Total 4 2 7 9 2" xfId="40061" xr:uid="{00000000-0005-0000-0000-0000E2990000}"/>
    <cellStyle name="Total 4 2 8" xfId="19797" xr:uid="{00000000-0005-0000-0000-0000E3990000}"/>
    <cellStyle name="Total 4 2 8 10" xfId="19798" xr:uid="{00000000-0005-0000-0000-0000E4990000}"/>
    <cellStyle name="Total 4 2 8 10 2" xfId="40063" xr:uid="{00000000-0005-0000-0000-0000E5990000}"/>
    <cellStyle name="Total 4 2 8 11" xfId="40062" xr:uid="{00000000-0005-0000-0000-0000E6990000}"/>
    <cellStyle name="Total 4 2 8 2" xfId="19799" xr:uid="{00000000-0005-0000-0000-0000E7990000}"/>
    <cellStyle name="Total 4 2 8 2 2" xfId="19800" xr:uid="{00000000-0005-0000-0000-0000E8990000}"/>
    <cellStyle name="Total 4 2 8 2 2 2" xfId="40065" xr:uid="{00000000-0005-0000-0000-0000E9990000}"/>
    <cellStyle name="Total 4 2 8 2 3" xfId="19801" xr:uid="{00000000-0005-0000-0000-0000EA990000}"/>
    <cellStyle name="Total 4 2 8 2 3 2" xfId="40066" xr:uid="{00000000-0005-0000-0000-0000EB990000}"/>
    <cellStyle name="Total 4 2 8 2 4" xfId="19802" xr:uid="{00000000-0005-0000-0000-0000EC990000}"/>
    <cellStyle name="Total 4 2 8 2 4 2" xfId="40067" xr:uid="{00000000-0005-0000-0000-0000ED990000}"/>
    <cellStyle name="Total 4 2 8 2 5" xfId="19803" xr:uid="{00000000-0005-0000-0000-0000EE990000}"/>
    <cellStyle name="Total 4 2 8 2 5 2" xfId="40068" xr:uid="{00000000-0005-0000-0000-0000EF990000}"/>
    <cellStyle name="Total 4 2 8 2 6" xfId="19804" xr:uid="{00000000-0005-0000-0000-0000F0990000}"/>
    <cellStyle name="Total 4 2 8 2 6 2" xfId="40069" xr:uid="{00000000-0005-0000-0000-0000F1990000}"/>
    <cellStyle name="Total 4 2 8 2 7" xfId="19805" xr:uid="{00000000-0005-0000-0000-0000F2990000}"/>
    <cellStyle name="Total 4 2 8 2 7 2" xfId="40070" xr:uid="{00000000-0005-0000-0000-0000F3990000}"/>
    <cellStyle name="Total 4 2 8 2 8" xfId="19806" xr:uid="{00000000-0005-0000-0000-0000F4990000}"/>
    <cellStyle name="Total 4 2 8 2 8 2" xfId="40071" xr:uid="{00000000-0005-0000-0000-0000F5990000}"/>
    <cellStyle name="Total 4 2 8 2 9" xfId="40064" xr:uid="{00000000-0005-0000-0000-0000F6990000}"/>
    <cellStyle name="Total 4 2 8 3" xfId="19807" xr:uid="{00000000-0005-0000-0000-0000F7990000}"/>
    <cellStyle name="Total 4 2 8 3 2" xfId="19808" xr:uid="{00000000-0005-0000-0000-0000F8990000}"/>
    <cellStyle name="Total 4 2 8 3 2 2" xfId="40073" xr:uid="{00000000-0005-0000-0000-0000F9990000}"/>
    <cellStyle name="Total 4 2 8 3 3" xfId="19809" xr:uid="{00000000-0005-0000-0000-0000FA990000}"/>
    <cellStyle name="Total 4 2 8 3 3 2" xfId="40074" xr:uid="{00000000-0005-0000-0000-0000FB990000}"/>
    <cellStyle name="Total 4 2 8 3 4" xfId="19810" xr:uid="{00000000-0005-0000-0000-0000FC990000}"/>
    <cellStyle name="Total 4 2 8 3 4 2" xfId="40075" xr:uid="{00000000-0005-0000-0000-0000FD990000}"/>
    <cellStyle name="Total 4 2 8 3 5" xfId="19811" xr:uid="{00000000-0005-0000-0000-0000FE990000}"/>
    <cellStyle name="Total 4 2 8 3 5 2" xfId="40076" xr:uid="{00000000-0005-0000-0000-0000FF990000}"/>
    <cellStyle name="Total 4 2 8 3 6" xfId="19812" xr:uid="{00000000-0005-0000-0000-0000009A0000}"/>
    <cellStyle name="Total 4 2 8 3 6 2" xfId="40077" xr:uid="{00000000-0005-0000-0000-0000019A0000}"/>
    <cellStyle name="Total 4 2 8 3 7" xfId="19813" xr:uid="{00000000-0005-0000-0000-0000029A0000}"/>
    <cellStyle name="Total 4 2 8 3 7 2" xfId="40078" xr:uid="{00000000-0005-0000-0000-0000039A0000}"/>
    <cellStyle name="Total 4 2 8 3 8" xfId="40072" xr:uid="{00000000-0005-0000-0000-0000049A0000}"/>
    <cellStyle name="Total 4 2 8 4" xfId="19814" xr:uid="{00000000-0005-0000-0000-0000059A0000}"/>
    <cellStyle name="Total 4 2 8 4 2" xfId="19815" xr:uid="{00000000-0005-0000-0000-0000069A0000}"/>
    <cellStyle name="Total 4 2 8 4 2 2" xfId="40080" xr:uid="{00000000-0005-0000-0000-0000079A0000}"/>
    <cellStyle name="Total 4 2 8 4 3" xfId="40079" xr:uid="{00000000-0005-0000-0000-0000089A0000}"/>
    <cellStyle name="Total 4 2 8 5" xfId="19816" xr:uid="{00000000-0005-0000-0000-0000099A0000}"/>
    <cellStyle name="Total 4 2 8 5 2" xfId="40081" xr:uid="{00000000-0005-0000-0000-00000A9A0000}"/>
    <cellStyle name="Total 4 2 8 6" xfId="19817" xr:uid="{00000000-0005-0000-0000-00000B9A0000}"/>
    <cellStyle name="Total 4 2 8 6 2" xfId="40082" xr:uid="{00000000-0005-0000-0000-00000C9A0000}"/>
    <cellStyle name="Total 4 2 8 7" xfId="19818" xr:uid="{00000000-0005-0000-0000-00000D9A0000}"/>
    <cellStyle name="Total 4 2 8 7 2" xfId="40083" xr:uid="{00000000-0005-0000-0000-00000E9A0000}"/>
    <cellStyle name="Total 4 2 8 8" xfId="19819" xr:uid="{00000000-0005-0000-0000-00000F9A0000}"/>
    <cellStyle name="Total 4 2 8 8 2" xfId="40084" xr:uid="{00000000-0005-0000-0000-0000109A0000}"/>
    <cellStyle name="Total 4 2 8 9" xfId="19820" xr:uid="{00000000-0005-0000-0000-0000119A0000}"/>
    <cellStyle name="Total 4 2 8 9 2" xfId="40085" xr:uid="{00000000-0005-0000-0000-0000129A0000}"/>
    <cellStyle name="Total 4 2 9" xfId="19821" xr:uid="{00000000-0005-0000-0000-0000139A0000}"/>
    <cellStyle name="Total 4 2 9 10" xfId="19822" xr:uid="{00000000-0005-0000-0000-0000149A0000}"/>
    <cellStyle name="Total 4 2 9 10 2" xfId="40087" xr:uid="{00000000-0005-0000-0000-0000159A0000}"/>
    <cellStyle name="Total 4 2 9 11" xfId="40086" xr:uid="{00000000-0005-0000-0000-0000169A0000}"/>
    <cellStyle name="Total 4 2 9 2" xfId="19823" xr:uid="{00000000-0005-0000-0000-0000179A0000}"/>
    <cellStyle name="Total 4 2 9 2 2" xfId="19824" xr:uid="{00000000-0005-0000-0000-0000189A0000}"/>
    <cellStyle name="Total 4 2 9 2 2 2" xfId="40089" xr:uid="{00000000-0005-0000-0000-0000199A0000}"/>
    <cellStyle name="Total 4 2 9 2 3" xfId="19825" xr:uid="{00000000-0005-0000-0000-00001A9A0000}"/>
    <cellStyle name="Total 4 2 9 2 3 2" xfId="40090" xr:uid="{00000000-0005-0000-0000-00001B9A0000}"/>
    <cellStyle name="Total 4 2 9 2 4" xfId="19826" xr:uid="{00000000-0005-0000-0000-00001C9A0000}"/>
    <cellStyle name="Total 4 2 9 2 4 2" xfId="40091" xr:uid="{00000000-0005-0000-0000-00001D9A0000}"/>
    <cellStyle name="Total 4 2 9 2 5" xfId="19827" xr:uid="{00000000-0005-0000-0000-00001E9A0000}"/>
    <cellStyle name="Total 4 2 9 2 5 2" xfId="40092" xr:uid="{00000000-0005-0000-0000-00001F9A0000}"/>
    <cellStyle name="Total 4 2 9 2 6" xfId="19828" xr:uid="{00000000-0005-0000-0000-0000209A0000}"/>
    <cellStyle name="Total 4 2 9 2 6 2" xfId="40093" xr:uid="{00000000-0005-0000-0000-0000219A0000}"/>
    <cellStyle name="Total 4 2 9 2 7" xfId="19829" xr:uid="{00000000-0005-0000-0000-0000229A0000}"/>
    <cellStyle name="Total 4 2 9 2 7 2" xfId="40094" xr:uid="{00000000-0005-0000-0000-0000239A0000}"/>
    <cellStyle name="Total 4 2 9 2 8" xfId="19830" xr:uid="{00000000-0005-0000-0000-0000249A0000}"/>
    <cellStyle name="Total 4 2 9 2 8 2" xfId="40095" xr:uid="{00000000-0005-0000-0000-0000259A0000}"/>
    <cellStyle name="Total 4 2 9 2 9" xfId="40088" xr:uid="{00000000-0005-0000-0000-0000269A0000}"/>
    <cellStyle name="Total 4 2 9 3" xfId="19831" xr:uid="{00000000-0005-0000-0000-0000279A0000}"/>
    <cellStyle name="Total 4 2 9 3 2" xfId="19832" xr:uid="{00000000-0005-0000-0000-0000289A0000}"/>
    <cellStyle name="Total 4 2 9 3 2 2" xfId="40097" xr:uid="{00000000-0005-0000-0000-0000299A0000}"/>
    <cellStyle name="Total 4 2 9 3 3" xfId="19833" xr:uid="{00000000-0005-0000-0000-00002A9A0000}"/>
    <cellStyle name="Total 4 2 9 3 3 2" xfId="40098" xr:uid="{00000000-0005-0000-0000-00002B9A0000}"/>
    <cellStyle name="Total 4 2 9 3 4" xfId="19834" xr:uid="{00000000-0005-0000-0000-00002C9A0000}"/>
    <cellStyle name="Total 4 2 9 3 4 2" xfId="40099" xr:uid="{00000000-0005-0000-0000-00002D9A0000}"/>
    <cellStyle name="Total 4 2 9 3 5" xfId="19835" xr:uid="{00000000-0005-0000-0000-00002E9A0000}"/>
    <cellStyle name="Total 4 2 9 3 5 2" xfId="40100" xr:uid="{00000000-0005-0000-0000-00002F9A0000}"/>
    <cellStyle name="Total 4 2 9 3 6" xfId="19836" xr:uid="{00000000-0005-0000-0000-0000309A0000}"/>
    <cellStyle name="Total 4 2 9 3 6 2" xfId="40101" xr:uid="{00000000-0005-0000-0000-0000319A0000}"/>
    <cellStyle name="Total 4 2 9 3 7" xfId="19837" xr:uid="{00000000-0005-0000-0000-0000329A0000}"/>
    <cellStyle name="Total 4 2 9 3 7 2" xfId="40102" xr:uid="{00000000-0005-0000-0000-0000339A0000}"/>
    <cellStyle name="Total 4 2 9 3 8" xfId="40096" xr:uid="{00000000-0005-0000-0000-0000349A0000}"/>
    <cellStyle name="Total 4 2 9 4" xfId="19838" xr:uid="{00000000-0005-0000-0000-0000359A0000}"/>
    <cellStyle name="Total 4 2 9 4 2" xfId="19839" xr:uid="{00000000-0005-0000-0000-0000369A0000}"/>
    <cellStyle name="Total 4 2 9 4 2 2" xfId="40104" xr:uid="{00000000-0005-0000-0000-0000379A0000}"/>
    <cellStyle name="Total 4 2 9 4 3" xfId="40103" xr:uid="{00000000-0005-0000-0000-0000389A0000}"/>
    <cellStyle name="Total 4 2 9 5" xfId="19840" xr:uid="{00000000-0005-0000-0000-0000399A0000}"/>
    <cellStyle name="Total 4 2 9 5 2" xfId="40105" xr:uid="{00000000-0005-0000-0000-00003A9A0000}"/>
    <cellStyle name="Total 4 2 9 6" xfId="19841" xr:uid="{00000000-0005-0000-0000-00003B9A0000}"/>
    <cellStyle name="Total 4 2 9 6 2" xfId="40106" xr:uid="{00000000-0005-0000-0000-00003C9A0000}"/>
    <cellStyle name="Total 4 2 9 7" xfId="19842" xr:uid="{00000000-0005-0000-0000-00003D9A0000}"/>
    <cellStyle name="Total 4 2 9 7 2" xfId="40107" xr:uid="{00000000-0005-0000-0000-00003E9A0000}"/>
    <cellStyle name="Total 4 2 9 8" xfId="19843" xr:uid="{00000000-0005-0000-0000-00003F9A0000}"/>
    <cellStyle name="Total 4 2 9 8 2" xfId="40108" xr:uid="{00000000-0005-0000-0000-0000409A0000}"/>
    <cellStyle name="Total 4 2 9 9" xfId="19844" xr:uid="{00000000-0005-0000-0000-0000419A0000}"/>
    <cellStyle name="Total 4 2 9 9 2" xfId="40109" xr:uid="{00000000-0005-0000-0000-0000429A0000}"/>
    <cellStyle name="Total 4 20" xfId="19845" xr:uid="{00000000-0005-0000-0000-0000439A0000}"/>
    <cellStyle name="Total 4 20 2" xfId="19846" xr:uid="{00000000-0005-0000-0000-0000449A0000}"/>
    <cellStyle name="Total 4 20 2 2" xfId="40111" xr:uid="{00000000-0005-0000-0000-0000459A0000}"/>
    <cellStyle name="Total 4 20 3" xfId="40110" xr:uid="{00000000-0005-0000-0000-0000469A0000}"/>
    <cellStyle name="Total 4 21" xfId="19847" xr:uid="{00000000-0005-0000-0000-0000479A0000}"/>
    <cellStyle name="Total 4 21 2" xfId="40112" xr:uid="{00000000-0005-0000-0000-0000489A0000}"/>
    <cellStyle name="Total 4 22" xfId="19848" xr:uid="{00000000-0005-0000-0000-0000499A0000}"/>
    <cellStyle name="Total 4 22 2" xfId="40113" xr:uid="{00000000-0005-0000-0000-00004A9A0000}"/>
    <cellStyle name="Total 4 23" xfId="19849" xr:uid="{00000000-0005-0000-0000-00004B9A0000}"/>
    <cellStyle name="Total 4 23 2" xfId="40114" xr:uid="{00000000-0005-0000-0000-00004C9A0000}"/>
    <cellStyle name="Total 4 24" xfId="19850" xr:uid="{00000000-0005-0000-0000-00004D9A0000}"/>
    <cellStyle name="Total 4 24 2" xfId="40115" xr:uid="{00000000-0005-0000-0000-00004E9A0000}"/>
    <cellStyle name="Total 4 25" xfId="19851" xr:uid="{00000000-0005-0000-0000-00004F9A0000}"/>
    <cellStyle name="Total 4 25 2" xfId="40116" xr:uid="{00000000-0005-0000-0000-0000509A0000}"/>
    <cellStyle name="Total 4 26" xfId="20675" xr:uid="{00000000-0005-0000-0000-0000519A0000}"/>
    <cellStyle name="Total 4 3" xfId="19852" xr:uid="{00000000-0005-0000-0000-0000529A0000}"/>
    <cellStyle name="Total 4 3 10" xfId="19853" xr:uid="{00000000-0005-0000-0000-0000539A0000}"/>
    <cellStyle name="Total 4 3 10 2" xfId="40117" xr:uid="{00000000-0005-0000-0000-0000549A0000}"/>
    <cellStyle name="Total 4 3 11" xfId="19854" xr:uid="{00000000-0005-0000-0000-0000559A0000}"/>
    <cellStyle name="Total 4 3 11 2" xfId="40118" xr:uid="{00000000-0005-0000-0000-0000569A0000}"/>
    <cellStyle name="Total 4 3 12" xfId="19855" xr:uid="{00000000-0005-0000-0000-0000579A0000}"/>
    <cellStyle name="Total 4 3 12 2" xfId="40119" xr:uid="{00000000-0005-0000-0000-0000589A0000}"/>
    <cellStyle name="Total 4 3 13" xfId="19856" xr:uid="{00000000-0005-0000-0000-0000599A0000}"/>
    <cellStyle name="Total 4 3 13 2" xfId="40120" xr:uid="{00000000-0005-0000-0000-00005A9A0000}"/>
    <cellStyle name="Total 4 3 14" xfId="20677" xr:uid="{00000000-0005-0000-0000-00005B9A0000}"/>
    <cellStyle name="Total 4 3 2" xfId="19857" xr:uid="{00000000-0005-0000-0000-00005C9A0000}"/>
    <cellStyle name="Total 4 3 2 10" xfId="19858" xr:uid="{00000000-0005-0000-0000-00005D9A0000}"/>
    <cellStyle name="Total 4 3 2 10 2" xfId="40122" xr:uid="{00000000-0005-0000-0000-00005E9A0000}"/>
    <cellStyle name="Total 4 3 2 11" xfId="40121" xr:uid="{00000000-0005-0000-0000-00005F9A0000}"/>
    <cellStyle name="Total 4 3 2 2" xfId="19859" xr:uid="{00000000-0005-0000-0000-0000609A0000}"/>
    <cellStyle name="Total 4 3 2 2 2" xfId="19860" xr:uid="{00000000-0005-0000-0000-0000619A0000}"/>
    <cellStyle name="Total 4 3 2 2 2 2" xfId="40124" xr:uid="{00000000-0005-0000-0000-0000629A0000}"/>
    <cellStyle name="Total 4 3 2 2 3" xfId="19861" xr:uid="{00000000-0005-0000-0000-0000639A0000}"/>
    <cellStyle name="Total 4 3 2 2 3 2" xfId="40125" xr:uid="{00000000-0005-0000-0000-0000649A0000}"/>
    <cellStyle name="Total 4 3 2 2 4" xfId="19862" xr:uid="{00000000-0005-0000-0000-0000659A0000}"/>
    <cellStyle name="Total 4 3 2 2 4 2" xfId="40126" xr:uid="{00000000-0005-0000-0000-0000669A0000}"/>
    <cellStyle name="Total 4 3 2 2 5" xfId="19863" xr:uid="{00000000-0005-0000-0000-0000679A0000}"/>
    <cellStyle name="Total 4 3 2 2 5 2" xfId="40127" xr:uid="{00000000-0005-0000-0000-0000689A0000}"/>
    <cellStyle name="Total 4 3 2 2 6" xfId="19864" xr:uid="{00000000-0005-0000-0000-0000699A0000}"/>
    <cellStyle name="Total 4 3 2 2 6 2" xfId="40128" xr:uid="{00000000-0005-0000-0000-00006A9A0000}"/>
    <cellStyle name="Total 4 3 2 2 7" xfId="19865" xr:uid="{00000000-0005-0000-0000-00006B9A0000}"/>
    <cellStyle name="Total 4 3 2 2 7 2" xfId="40129" xr:uid="{00000000-0005-0000-0000-00006C9A0000}"/>
    <cellStyle name="Total 4 3 2 2 8" xfId="19866" xr:uid="{00000000-0005-0000-0000-00006D9A0000}"/>
    <cellStyle name="Total 4 3 2 2 8 2" xfId="40130" xr:uid="{00000000-0005-0000-0000-00006E9A0000}"/>
    <cellStyle name="Total 4 3 2 2 9" xfId="40123" xr:uid="{00000000-0005-0000-0000-00006F9A0000}"/>
    <cellStyle name="Total 4 3 2 3" xfId="19867" xr:uid="{00000000-0005-0000-0000-0000709A0000}"/>
    <cellStyle name="Total 4 3 2 3 2" xfId="19868" xr:uid="{00000000-0005-0000-0000-0000719A0000}"/>
    <cellStyle name="Total 4 3 2 3 2 2" xfId="40132" xr:uid="{00000000-0005-0000-0000-0000729A0000}"/>
    <cellStyle name="Total 4 3 2 3 3" xfId="19869" xr:uid="{00000000-0005-0000-0000-0000739A0000}"/>
    <cellStyle name="Total 4 3 2 3 3 2" xfId="40133" xr:uid="{00000000-0005-0000-0000-0000749A0000}"/>
    <cellStyle name="Total 4 3 2 3 4" xfId="19870" xr:uid="{00000000-0005-0000-0000-0000759A0000}"/>
    <cellStyle name="Total 4 3 2 3 4 2" xfId="40134" xr:uid="{00000000-0005-0000-0000-0000769A0000}"/>
    <cellStyle name="Total 4 3 2 3 5" xfId="19871" xr:uid="{00000000-0005-0000-0000-0000779A0000}"/>
    <cellStyle name="Total 4 3 2 3 5 2" xfId="40135" xr:uid="{00000000-0005-0000-0000-0000789A0000}"/>
    <cellStyle name="Total 4 3 2 3 6" xfId="19872" xr:uid="{00000000-0005-0000-0000-0000799A0000}"/>
    <cellStyle name="Total 4 3 2 3 6 2" xfId="40136" xr:uid="{00000000-0005-0000-0000-00007A9A0000}"/>
    <cellStyle name="Total 4 3 2 3 7" xfId="19873" xr:uid="{00000000-0005-0000-0000-00007B9A0000}"/>
    <cellStyle name="Total 4 3 2 3 7 2" xfId="40137" xr:uid="{00000000-0005-0000-0000-00007C9A0000}"/>
    <cellStyle name="Total 4 3 2 3 8" xfId="40131" xr:uid="{00000000-0005-0000-0000-00007D9A0000}"/>
    <cellStyle name="Total 4 3 2 4" xfId="19874" xr:uid="{00000000-0005-0000-0000-00007E9A0000}"/>
    <cellStyle name="Total 4 3 2 4 2" xfId="19875" xr:uid="{00000000-0005-0000-0000-00007F9A0000}"/>
    <cellStyle name="Total 4 3 2 4 2 2" xfId="40139" xr:uid="{00000000-0005-0000-0000-0000809A0000}"/>
    <cellStyle name="Total 4 3 2 4 3" xfId="40138" xr:uid="{00000000-0005-0000-0000-0000819A0000}"/>
    <cellStyle name="Total 4 3 2 5" xfId="19876" xr:uid="{00000000-0005-0000-0000-0000829A0000}"/>
    <cellStyle name="Total 4 3 2 5 2" xfId="40140" xr:uid="{00000000-0005-0000-0000-0000839A0000}"/>
    <cellStyle name="Total 4 3 2 6" xfId="19877" xr:uid="{00000000-0005-0000-0000-0000849A0000}"/>
    <cellStyle name="Total 4 3 2 6 2" xfId="40141" xr:uid="{00000000-0005-0000-0000-0000859A0000}"/>
    <cellStyle name="Total 4 3 2 7" xfId="19878" xr:uid="{00000000-0005-0000-0000-0000869A0000}"/>
    <cellStyle name="Total 4 3 2 7 2" xfId="40142" xr:uid="{00000000-0005-0000-0000-0000879A0000}"/>
    <cellStyle name="Total 4 3 2 8" xfId="19879" xr:uid="{00000000-0005-0000-0000-0000889A0000}"/>
    <cellStyle name="Total 4 3 2 8 2" xfId="40143" xr:uid="{00000000-0005-0000-0000-0000899A0000}"/>
    <cellStyle name="Total 4 3 2 9" xfId="19880" xr:uid="{00000000-0005-0000-0000-00008A9A0000}"/>
    <cellStyle name="Total 4 3 2 9 2" xfId="40144" xr:uid="{00000000-0005-0000-0000-00008B9A0000}"/>
    <cellStyle name="Total 4 3 3" xfId="19881" xr:uid="{00000000-0005-0000-0000-00008C9A0000}"/>
    <cellStyle name="Total 4 3 3 10" xfId="19882" xr:uid="{00000000-0005-0000-0000-00008D9A0000}"/>
    <cellStyle name="Total 4 3 3 10 2" xfId="40146" xr:uid="{00000000-0005-0000-0000-00008E9A0000}"/>
    <cellStyle name="Total 4 3 3 11" xfId="40145" xr:uid="{00000000-0005-0000-0000-00008F9A0000}"/>
    <cellStyle name="Total 4 3 3 2" xfId="19883" xr:uid="{00000000-0005-0000-0000-0000909A0000}"/>
    <cellStyle name="Total 4 3 3 2 2" xfId="19884" xr:uid="{00000000-0005-0000-0000-0000919A0000}"/>
    <cellStyle name="Total 4 3 3 2 2 2" xfId="40148" xr:uid="{00000000-0005-0000-0000-0000929A0000}"/>
    <cellStyle name="Total 4 3 3 2 3" xfId="19885" xr:uid="{00000000-0005-0000-0000-0000939A0000}"/>
    <cellStyle name="Total 4 3 3 2 3 2" xfId="40149" xr:uid="{00000000-0005-0000-0000-0000949A0000}"/>
    <cellStyle name="Total 4 3 3 2 4" xfId="19886" xr:uid="{00000000-0005-0000-0000-0000959A0000}"/>
    <cellStyle name="Total 4 3 3 2 4 2" xfId="40150" xr:uid="{00000000-0005-0000-0000-0000969A0000}"/>
    <cellStyle name="Total 4 3 3 2 5" xfId="19887" xr:uid="{00000000-0005-0000-0000-0000979A0000}"/>
    <cellStyle name="Total 4 3 3 2 5 2" xfId="40151" xr:uid="{00000000-0005-0000-0000-0000989A0000}"/>
    <cellStyle name="Total 4 3 3 2 6" xfId="19888" xr:uid="{00000000-0005-0000-0000-0000999A0000}"/>
    <cellStyle name="Total 4 3 3 2 6 2" xfId="40152" xr:uid="{00000000-0005-0000-0000-00009A9A0000}"/>
    <cellStyle name="Total 4 3 3 2 7" xfId="19889" xr:uid="{00000000-0005-0000-0000-00009B9A0000}"/>
    <cellStyle name="Total 4 3 3 2 7 2" xfId="40153" xr:uid="{00000000-0005-0000-0000-00009C9A0000}"/>
    <cellStyle name="Total 4 3 3 2 8" xfId="19890" xr:uid="{00000000-0005-0000-0000-00009D9A0000}"/>
    <cellStyle name="Total 4 3 3 2 8 2" xfId="40154" xr:uid="{00000000-0005-0000-0000-00009E9A0000}"/>
    <cellStyle name="Total 4 3 3 2 9" xfId="40147" xr:uid="{00000000-0005-0000-0000-00009F9A0000}"/>
    <cellStyle name="Total 4 3 3 3" xfId="19891" xr:uid="{00000000-0005-0000-0000-0000A09A0000}"/>
    <cellStyle name="Total 4 3 3 3 2" xfId="19892" xr:uid="{00000000-0005-0000-0000-0000A19A0000}"/>
    <cellStyle name="Total 4 3 3 3 2 2" xfId="40156" xr:uid="{00000000-0005-0000-0000-0000A29A0000}"/>
    <cellStyle name="Total 4 3 3 3 3" xfId="19893" xr:uid="{00000000-0005-0000-0000-0000A39A0000}"/>
    <cellStyle name="Total 4 3 3 3 3 2" xfId="40157" xr:uid="{00000000-0005-0000-0000-0000A49A0000}"/>
    <cellStyle name="Total 4 3 3 3 4" xfId="19894" xr:uid="{00000000-0005-0000-0000-0000A59A0000}"/>
    <cellStyle name="Total 4 3 3 3 4 2" xfId="40158" xr:uid="{00000000-0005-0000-0000-0000A69A0000}"/>
    <cellStyle name="Total 4 3 3 3 5" xfId="19895" xr:uid="{00000000-0005-0000-0000-0000A79A0000}"/>
    <cellStyle name="Total 4 3 3 3 5 2" xfId="40159" xr:uid="{00000000-0005-0000-0000-0000A89A0000}"/>
    <cellStyle name="Total 4 3 3 3 6" xfId="19896" xr:uid="{00000000-0005-0000-0000-0000A99A0000}"/>
    <cellStyle name="Total 4 3 3 3 6 2" xfId="40160" xr:uid="{00000000-0005-0000-0000-0000AA9A0000}"/>
    <cellStyle name="Total 4 3 3 3 7" xfId="19897" xr:uid="{00000000-0005-0000-0000-0000AB9A0000}"/>
    <cellStyle name="Total 4 3 3 3 7 2" xfId="40161" xr:uid="{00000000-0005-0000-0000-0000AC9A0000}"/>
    <cellStyle name="Total 4 3 3 3 8" xfId="40155" xr:uid="{00000000-0005-0000-0000-0000AD9A0000}"/>
    <cellStyle name="Total 4 3 3 4" xfId="19898" xr:uid="{00000000-0005-0000-0000-0000AE9A0000}"/>
    <cellStyle name="Total 4 3 3 4 2" xfId="19899" xr:uid="{00000000-0005-0000-0000-0000AF9A0000}"/>
    <cellStyle name="Total 4 3 3 4 2 2" xfId="40163" xr:uid="{00000000-0005-0000-0000-0000B09A0000}"/>
    <cellStyle name="Total 4 3 3 4 3" xfId="40162" xr:uid="{00000000-0005-0000-0000-0000B19A0000}"/>
    <cellStyle name="Total 4 3 3 5" xfId="19900" xr:uid="{00000000-0005-0000-0000-0000B29A0000}"/>
    <cellStyle name="Total 4 3 3 5 2" xfId="40164" xr:uid="{00000000-0005-0000-0000-0000B39A0000}"/>
    <cellStyle name="Total 4 3 3 6" xfId="19901" xr:uid="{00000000-0005-0000-0000-0000B49A0000}"/>
    <cellStyle name="Total 4 3 3 6 2" xfId="40165" xr:uid="{00000000-0005-0000-0000-0000B59A0000}"/>
    <cellStyle name="Total 4 3 3 7" xfId="19902" xr:uid="{00000000-0005-0000-0000-0000B69A0000}"/>
    <cellStyle name="Total 4 3 3 7 2" xfId="40166" xr:uid="{00000000-0005-0000-0000-0000B79A0000}"/>
    <cellStyle name="Total 4 3 3 8" xfId="19903" xr:uid="{00000000-0005-0000-0000-0000B89A0000}"/>
    <cellStyle name="Total 4 3 3 8 2" xfId="40167" xr:uid="{00000000-0005-0000-0000-0000B99A0000}"/>
    <cellStyle name="Total 4 3 3 9" xfId="19904" xr:uid="{00000000-0005-0000-0000-0000BA9A0000}"/>
    <cellStyle name="Total 4 3 3 9 2" xfId="40168" xr:uid="{00000000-0005-0000-0000-0000BB9A0000}"/>
    <cellStyle name="Total 4 3 4" xfId="19905" xr:uid="{00000000-0005-0000-0000-0000BC9A0000}"/>
    <cellStyle name="Total 4 3 4 10" xfId="19906" xr:uid="{00000000-0005-0000-0000-0000BD9A0000}"/>
    <cellStyle name="Total 4 3 4 10 2" xfId="40170" xr:uid="{00000000-0005-0000-0000-0000BE9A0000}"/>
    <cellStyle name="Total 4 3 4 11" xfId="40169" xr:uid="{00000000-0005-0000-0000-0000BF9A0000}"/>
    <cellStyle name="Total 4 3 4 2" xfId="19907" xr:uid="{00000000-0005-0000-0000-0000C09A0000}"/>
    <cellStyle name="Total 4 3 4 2 2" xfId="19908" xr:uid="{00000000-0005-0000-0000-0000C19A0000}"/>
    <cellStyle name="Total 4 3 4 2 2 2" xfId="40172" xr:uid="{00000000-0005-0000-0000-0000C29A0000}"/>
    <cellStyle name="Total 4 3 4 2 3" xfId="19909" xr:uid="{00000000-0005-0000-0000-0000C39A0000}"/>
    <cellStyle name="Total 4 3 4 2 3 2" xfId="40173" xr:uid="{00000000-0005-0000-0000-0000C49A0000}"/>
    <cellStyle name="Total 4 3 4 2 4" xfId="19910" xr:uid="{00000000-0005-0000-0000-0000C59A0000}"/>
    <cellStyle name="Total 4 3 4 2 4 2" xfId="40174" xr:uid="{00000000-0005-0000-0000-0000C69A0000}"/>
    <cellStyle name="Total 4 3 4 2 5" xfId="19911" xr:uid="{00000000-0005-0000-0000-0000C79A0000}"/>
    <cellStyle name="Total 4 3 4 2 5 2" xfId="40175" xr:uid="{00000000-0005-0000-0000-0000C89A0000}"/>
    <cellStyle name="Total 4 3 4 2 6" xfId="19912" xr:uid="{00000000-0005-0000-0000-0000C99A0000}"/>
    <cellStyle name="Total 4 3 4 2 6 2" xfId="40176" xr:uid="{00000000-0005-0000-0000-0000CA9A0000}"/>
    <cellStyle name="Total 4 3 4 2 7" xfId="19913" xr:uid="{00000000-0005-0000-0000-0000CB9A0000}"/>
    <cellStyle name="Total 4 3 4 2 7 2" xfId="40177" xr:uid="{00000000-0005-0000-0000-0000CC9A0000}"/>
    <cellStyle name="Total 4 3 4 2 8" xfId="19914" xr:uid="{00000000-0005-0000-0000-0000CD9A0000}"/>
    <cellStyle name="Total 4 3 4 2 8 2" xfId="40178" xr:uid="{00000000-0005-0000-0000-0000CE9A0000}"/>
    <cellStyle name="Total 4 3 4 2 9" xfId="40171" xr:uid="{00000000-0005-0000-0000-0000CF9A0000}"/>
    <cellStyle name="Total 4 3 4 3" xfId="19915" xr:uid="{00000000-0005-0000-0000-0000D09A0000}"/>
    <cellStyle name="Total 4 3 4 3 2" xfId="19916" xr:uid="{00000000-0005-0000-0000-0000D19A0000}"/>
    <cellStyle name="Total 4 3 4 3 2 2" xfId="40180" xr:uid="{00000000-0005-0000-0000-0000D29A0000}"/>
    <cellStyle name="Total 4 3 4 3 3" xfId="19917" xr:uid="{00000000-0005-0000-0000-0000D39A0000}"/>
    <cellStyle name="Total 4 3 4 3 3 2" xfId="40181" xr:uid="{00000000-0005-0000-0000-0000D49A0000}"/>
    <cellStyle name="Total 4 3 4 3 4" xfId="19918" xr:uid="{00000000-0005-0000-0000-0000D59A0000}"/>
    <cellStyle name="Total 4 3 4 3 4 2" xfId="40182" xr:uid="{00000000-0005-0000-0000-0000D69A0000}"/>
    <cellStyle name="Total 4 3 4 3 5" xfId="19919" xr:uid="{00000000-0005-0000-0000-0000D79A0000}"/>
    <cellStyle name="Total 4 3 4 3 5 2" xfId="40183" xr:uid="{00000000-0005-0000-0000-0000D89A0000}"/>
    <cellStyle name="Total 4 3 4 3 6" xfId="19920" xr:uid="{00000000-0005-0000-0000-0000D99A0000}"/>
    <cellStyle name="Total 4 3 4 3 6 2" xfId="40184" xr:uid="{00000000-0005-0000-0000-0000DA9A0000}"/>
    <cellStyle name="Total 4 3 4 3 7" xfId="19921" xr:uid="{00000000-0005-0000-0000-0000DB9A0000}"/>
    <cellStyle name="Total 4 3 4 3 7 2" xfId="40185" xr:uid="{00000000-0005-0000-0000-0000DC9A0000}"/>
    <cellStyle name="Total 4 3 4 3 8" xfId="40179" xr:uid="{00000000-0005-0000-0000-0000DD9A0000}"/>
    <cellStyle name="Total 4 3 4 4" xfId="19922" xr:uid="{00000000-0005-0000-0000-0000DE9A0000}"/>
    <cellStyle name="Total 4 3 4 4 2" xfId="19923" xr:uid="{00000000-0005-0000-0000-0000DF9A0000}"/>
    <cellStyle name="Total 4 3 4 4 2 2" xfId="40187" xr:uid="{00000000-0005-0000-0000-0000E09A0000}"/>
    <cellStyle name="Total 4 3 4 4 3" xfId="40186" xr:uid="{00000000-0005-0000-0000-0000E19A0000}"/>
    <cellStyle name="Total 4 3 4 5" xfId="19924" xr:uid="{00000000-0005-0000-0000-0000E29A0000}"/>
    <cellStyle name="Total 4 3 4 5 2" xfId="40188" xr:uid="{00000000-0005-0000-0000-0000E39A0000}"/>
    <cellStyle name="Total 4 3 4 6" xfId="19925" xr:uid="{00000000-0005-0000-0000-0000E49A0000}"/>
    <cellStyle name="Total 4 3 4 6 2" xfId="40189" xr:uid="{00000000-0005-0000-0000-0000E59A0000}"/>
    <cellStyle name="Total 4 3 4 7" xfId="19926" xr:uid="{00000000-0005-0000-0000-0000E69A0000}"/>
    <cellStyle name="Total 4 3 4 7 2" xfId="40190" xr:uid="{00000000-0005-0000-0000-0000E79A0000}"/>
    <cellStyle name="Total 4 3 4 8" xfId="19927" xr:uid="{00000000-0005-0000-0000-0000E89A0000}"/>
    <cellStyle name="Total 4 3 4 8 2" xfId="40191" xr:uid="{00000000-0005-0000-0000-0000E99A0000}"/>
    <cellStyle name="Total 4 3 4 9" xfId="19928" xr:uid="{00000000-0005-0000-0000-0000EA9A0000}"/>
    <cellStyle name="Total 4 3 4 9 2" xfId="40192" xr:uid="{00000000-0005-0000-0000-0000EB9A0000}"/>
    <cellStyle name="Total 4 3 5" xfId="19929" xr:uid="{00000000-0005-0000-0000-0000EC9A0000}"/>
    <cellStyle name="Total 4 3 5 2" xfId="19930" xr:uid="{00000000-0005-0000-0000-0000ED9A0000}"/>
    <cellStyle name="Total 4 3 5 2 2" xfId="40194" xr:uid="{00000000-0005-0000-0000-0000EE9A0000}"/>
    <cellStyle name="Total 4 3 5 3" xfId="19931" xr:uid="{00000000-0005-0000-0000-0000EF9A0000}"/>
    <cellStyle name="Total 4 3 5 3 2" xfId="40195" xr:uid="{00000000-0005-0000-0000-0000F09A0000}"/>
    <cellStyle name="Total 4 3 5 4" xfId="19932" xr:uid="{00000000-0005-0000-0000-0000F19A0000}"/>
    <cellStyle name="Total 4 3 5 4 2" xfId="40196" xr:uid="{00000000-0005-0000-0000-0000F29A0000}"/>
    <cellStyle name="Total 4 3 5 5" xfId="19933" xr:uid="{00000000-0005-0000-0000-0000F39A0000}"/>
    <cellStyle name="Total 4 3 5 5 2" xfId="40197" xr:uid="{00000000-0005-0000-0000-0000F49A0000}"/>
    <cellStyle name="Total 4 3 5 6" xfId="19934" xr:uid="{00000000-0005-0000-0000-0000F59A0000}"/>
    <cellStyle name="Total 4 3 5 6 2" xfId="40198" xr:uid="{00000000-0005-0000-0000-0000F69A0000}"/>
    <cellStyle name="Total 4 3 5 7" xfId="19935" xr:uid="{00000000-0005-0000-0000-0000F79A0000}"/>
    <cellStyle name="Total 4 3 5 7 2" xfId="40199" xr:uid="{00000000-0005-0000-0000-0000F89A0000}"/>
    <cellStyle name="Total 4 3 5 8" xfId="19936" xr:uid="{00000000-0005-0000-0000-0000F99A0000}"/>
    <cellStyle name="Total 4 3 5 8 2" xfId="40200" xr:uid="{00000000-0005-0000-0000-0000FA9A0000}"/>
    <cellStyle name="Total 4 3 5 9" xfId="40193" xr:uid="{00000000-0005-0000-0000-0000FB9A0000}"/>
    <cellStyle name="Total 4 3 6" xfId="19937" xr:uid="{00000000-0005-0000-0000-0000FC9A0000}"/>
    <cellStyle name="Total 4 3 6 2" xfId="19938" xr:uid="{00000000-0005-0000-0000-0000FD9A0000}"/>
    <cellStyle name="Total 4 3 6 2 2" xfId="40202" xr:uid="{00000000-0005-0000-0000-0000FE9A0000}"/>
    <cellStyle name="Total 4 3 6 3" xfId="19939" xr:uid="{00000000-0005-0000-0000-0000FF9A0000}"/>
    <cellStyle name="Total 4 3 6 3 2" xfId="40203" xr:uid="{00000000-0005-0000-0000-0000009B0000}"/>
    <cellStyle name="Total 4 3 6 4" xfId="19940" xr:uid="{00000000-0005-0000-0000-0000019B0000}"/>
    <cellStyle name="Total 4 3 6 4 2" xfId="40204" xr:uid="{00000000-0005-0000-0000-0000029B0000}"/>
    <cellStyle name="Total 4 3 6 5" xfId="19941" xr:uid="{00000000-0005-0000-0000-0000039B0000}"/>
    <cellStyle name="Total 4 3 6 5 2" xfId="40205" xr:uid="{00000000-0005-0000-0000-0000049B0000}"/>
    <cellStyle name="Total 4 3 6 6" xfId="19942" xr:uid="{00000000-0005-0000-0000-0000059B0000}"/>
    <cellStyle name="Total 4 3 6 6 2" xfId="40206" xr:uid="{00000000-0005-0000-0000-0000069B0000}"/>
    <cellStyle name="Total 4 3 6 7" xfId="19943" xr:uid="{00000000-0005-0000-0000-0000079B0000}"/>
    <cellStyle name="Total 4 3 6 7 2" xfId="40207" xr:uid="{00000000-0005-0000-0000-0000089B0000}"/>
    <cellStyle name="Total 4 3 6 8" xfId="40201" xr:uid="{00000000-0005-0000-0000-0000099B0000}"/>
    <cellStyle name="Total 4 3 7" xfId="19944" xr:uid="{00000000-0005-0000-0000-00000A9B0000}"/>
    <cellStyle name="Total 4 3 7 2" xfId="19945" xr:uid="{00000000-0005-0000-0000-00000B9B0000}"/>
    <cellStyle name="Total 4 3 7 2 2" xfId="40209" xr:uid="{00000000-0005-0000-0000-00000C9B0000}"/>
    <cellStyle name="Total 4 3 7 3" xfId="40208" xr:uid="{00000000-0005-0000-0000-00000D9B0000}"/>
    <cellStyle name="Total 4 3 8" xfId="19946" xr:uid="{00000000-0005-0000-0000-00000E9B0000}"/>
    <cellStyle name="Total 4 3 8 2" xfId="40210" xr:uid="{00000000-0005-0000-0000-00000F9B0000}"/>
    <cellStyle name="Total 4 3 9" xfId="19947" xr:uid="{00000000-0005-0000-0000-0000109B0000}"/>
    <cellStyle name="Total 4 3 9 2" xfId="40211" xr:uid="{00000000-0005-0000-0000-0000119B0000}"/>
    <cellStyle name="Total 4 4" xfId="19948" xr:uid="{00000000-0005-0000-0000-0000129B0000}"/>
    <cellStyle name="Total 4 4 10" xfId="19949" xr:uid="{00000000-0005-0000-0000-0000139B0000}"/>
    <cellStyle name="Total 4 4 10 2" xfId="40212" xr:uid="{00000000-0005-0000-0000-0000149B0000}"/>
    <cellStyle name="Total 4 4 11" xfId="20678" xr:uid="{00000000-0005-0000-0000-0000159B0000}"/>
    <cellStyle name="Total 4 4 2" xfId="19950" xr:uid="{00000000-0005-0000-0000-0000169B0000}"/>
    <cellStyle name="Total 4 4 2 2" xfId="19951" xr:uid="{00000000-0005-0000-0000-0000179B0000}"/>
    <cellStyle name="Total 4 4 2 2 2" xfId="40214" xr:uid="{00000000-0005-0000-0000-0000189B0000}"/>
    <cellStyle name="Total 4 4 2 3" xfId="19952" xr:uid="{00000000-0005-0000-0000-0000199B0000}"/>
    <cellStyle name="Total 4 4 2 3 2" xfId="40215" xr:uid="{00000000-0005-0000-0000-00001A9B0000}"/>
    <cellStyle name="Total 4 4 2 4" xfId="19953" xr:uid="{00000000-0005-0000-0000-00001B9B0000}"/>
    <cellStyle name="Total 4 4 2 4 2" xfId="40216" xr:uid="{00000000-0005-0000-0000-00001C9B0000}"/>
    <cellStyle name="Total 4 4 2 5" xfId="19954" xr:uid="{00000000-0005-0000-0000-00001D9B0000}"/>
    <cellStyle name="Total 4 4 2 5 2" xfId="40217" xr:uid="{00000000-0005-0000-0000-00001E9B0000}"/>
    <cellStyle name="Total 4 4 2 6" xfId="19955" xr:uid="{00000000-0005-0000-0000-00001F9B0000}"/>
    <cellStyle name="Total 4 4 2 6 2" xfId="40218" xr:uid="{00000000-0005-0000-0000-0000209B0000}"/>
    <cellStyle name="Total 4 4 2 7" xfId="19956" xr:uid="{00000000-0005-0000-0000-0000219B0000}"/>
    <cellStyle name="Total 4 4 2 7 2" xfId="40219" xr:uid="{00000000-0005-0000-0000-0000229B0000}"/>
    <cellStyle name="Total 4 4 2 8" xfId="19957" xr:uid="{00000000-0005-0000-0000-0000239B0000}"/>
    <cellStyle name="Total 4 4 2 8 2" xfId="40220" xr:uid="{00000000-0005-0000-0000-0000249B0000}"/>
    <cellStyle name="Total 4 4 2 9" xfId="40213" xr:uid="{00000000-0005-0000-0000-0000259B0000}"/>
    <cellStyle name="Total 4 4 3" xfId="19958" xr:uid="{00000000-0005-0000-0000-0000269B0000}"/>
    <cellStyle name="Total 4 4 3 2" xfId="19959" xr:uid="{00000000-0005-0000-0000-0000279B0000}"/>
    <cellStyle name="Total 4 4 3 2 2" xfId="40222" xr:uid="{00000000-0005-0000-0000-0000289B0000}"/>
    <cellStyle name="Total 4 4 3 3" xfId="19960" xr:uid="{00000000-0005-0000-0000-0000299B0000}"/>
    <cellStyle name="Total 4 4 3 3 2" xfId="40223" xr:uid="{00000000-0005-0000-0000-00002A9B0000}"/>
    <cellStyle name="Total 4 4 3 4" xfId="19961" xr:uid="{00000000-0005-0000-0000-00002B9B0000}"/>
    <cellStyle name="Total 4 4 3 4 2" xfId="40224" xr:uid="{00000000-0005-0000-0000-00002C9B0000}"/>
    <cellStyle name="Total 4 4 3 5" xfId="19962" xr:uid="{00000000-0005-0000-0000-00002D9B0000}"/>
    <cellStyle name="Total 4 4 3 5 2" xfId="40225" xr:uid="{00000000-0005-0000-0000-00002E9B0000}"/>
    <cellStyle name="Total 4 4 3 6" xfId="19963" xr:uid="{00000000-0005-0000-0000-00002F9B0000}"/>
    <cellStyle name="Total 4 4 3 6 2" xfId="40226" xr:uid="{00000000-0005-0000-0000-0000309B0000}"/>
    <cellStyle name="Total 4 4 3 7" xfId="19964" xr:uid="{00000000-0005-0000-0000-0000319B0000}"/>
    <cellStyle name="Total 4 4 3 7 2" xfId="40227" xr:uid="{00000000-0005-0000-0000-0000329B0000}"/>
    <cellStyle name="Total 4 4 3 8" xfId="40221" xr:uid="{00000000-0005-0000-0000-0000339B0000}"/>
    <cellStyle name="Total 4 4 4" xfId="19965" xr:uid="{00000000-0005-0000-0000-0000349B0000}"/>
    <cellStyle name="Total 4 4 4 2" xfId="19966" xr:uid="{00000000-0005-0000-0000-0000359B0000}"/>
    <cellStyle name="Total 4 4 4 2 2" xfId="40229" xr:uid="{00000000-0005-0000-0000-0000369B0000}"/>
    <cellStyle name="Total 4 4 4 3" xfId="40228" xr:uid="{00000000-0005-0000-0000-0000379B0000}"/>
    <cellStyle name="Total 4 4 5" xfId="19967" xr:uid="{00000000-0005-0000-0000-0000389B0000}"/>
    <cellStyle name="Total 4 4 5 2" xfId="40230" xr:uid="{00000000-0005-0000-0000-0000399B0000}"/>
    <cellStyle name="Total 4 4 6" xfId="19968" xr:uid="{00000000-0005-0000-0000-00003A9B0000}"/>
    <cellStyle name="Total 4 4 6 2" xfId="40231" xr:uid="{00000000-0005-0000-0000-00003B9B0000}"/>
    <cellStyle name="Total 4 4 7" xfId="19969" xr:uid="{00000000-0005-0000-0000-00003C9B0000}"/>
    <cellStyle name="Total 4 4 7 2" xfId="40232" xr:uid="{00000000-0005-0000-0000-00003D9B0000}"/>
    <cellStyle name="Total 4 4 8" xfId="19970" xr:uid="{00000000-0005-0000-0000-00003E9B0000}"/>
    <cellStyle name="Total 4 4 8 2" xfId="40233" xr:uid="{00000000-0005-0000-0000-00003F9B0000}"/>
    <cellStyle name="Total 4 4 9" xfId="19971" xr:uid="{00000000-0005-0000-0000-0000409B0000}"/>
    <cellStyle name="Total 4 4 9 2" xfId="40234" xr:uid="{00000000-0005-0000-0000-0000419B0000}"/>
    <cellStyle name="Total 4 5" xfId="19972" xr:uid="{00000000-0005-0000-0000-0000429B0000}"/>
    <cellStyle name="Total 4 5 10" xfId="19973" xr:uid="{00000000-0005-0000-0000-0000439B0000}"/>
    <cellStyle name="Total 4 5 10 2" xfId="40235" xr:uid="{00000000-0005-0000-0000-0000449B0000}"/>
    <cellStyle name="Total 4 5 11" xfId="20679" xr:uid="{00000000-0005-0000-0000-0000459B0000}"/>
    <cellStyle name="Total 4 5 2" xfId="19974" xr:uid="{00000000-0005-0000-0000-0000469B0000}"/>
    <cellStyle name="Total 4 5 2 2" xfId="19975" xr:uid="{00000000-0005-0000-0000-0000479B0000}"/>
    <cellStyle name="Total 4 5 2 2 2" xfId="40237" xr:uid="{00000000-0005-0000-0000-0000489B0000}"/>
    <cellStyle name="Total 4 5 2 3" xfId="19976" xr:uid="{00000000-0005-0000-0000-0000499B0000}"/>
    <cellStyle name="Total 4 5 2 3 2" xfId="40238" xr:uid="{00000000-0005-0000-0000-00004A9B0000}"/>
    <cellStyle name="Total 4 5 2 4" xfId="19977" xr:uid="{00000000-0005-0000-0000-00004B9B0000}"/>
    <cellStyle name="Total 4 5 2 4 2" xfId="40239" xr:uid="{00000000-0005-0000-0000-00004C9B0000}"/>
    <cellStyle name="Total 4 5 2 5" xfId="19978" xr:uid="{00000000-0005-0000-0000-00004D9B0000}"/>
    <cellStyle name="Total 4 5 2 5 2" xfId="40240" xr:uid="{00000000-0005-0000-0000-00004E9B0000}"/>
    <cellStyle name="Total 4 5 2 6" xfId="19979" xr:uid="{00000000-0005-0000-0000-00004F9B0000}"/>
    <cellStyle name="Total 4 5 2 6 2" xfId="40241" xr:uid="{00000000-0005-0000-0000-0000509B0000}"/>
    <cellStyle name="Total 4 5 2 7" xfId="19980" xr:uid="{00000000-0005-0000-0000-0000519B0000}"/>
    <cellStyle name="Total 4 5 2 7 2" xfId="40242" xr:uid="{00000000-0005-0000-0000-0000529B0000}"/>
    <cellStyle name="Total 4 5 2 8" xfId="19981" xr:uid="{00000000-0005-0000-0000-0000539B0000}"/>
    <cellStyle name="Total 4 5 2 8 2" xfId="40243" xr:uid="{00000000-0005-0000-0000-0000549B0000}"/>
    <cellStyle name="Total 4 5 2 9" xfId="40236" xr:uid="{00000000-0005-0000-0000-0000559B0000}"/>
    <cellStyle name="Total 4 5 3" xfId="19982" xr:uid="{00000000-0005-0000-0000-0000569B0000}"/>
    <cellStyle name="Total 4 5 3 2" xfId="19983" xr:uid="{00000000-0005-0000-0000-0000579B0000}"/>
    <cellStyle name="Total 4 5 3 2 2" xfId="40245" xr:uid="{00000000-0005-0000-0000-0000589B0000}"/>
    <cellStyle name="Total 4 5 3 3" xfId="19984" xr:uid="{00000000-0005-0000-0000-0000599B0000}"/>
    <cellStyle name="Total 4 5 3 3 2" xfId="40246" xr:uid="{00000000-0005-0000-0000-00005A9B0000}"/>
    <cellStyle name="Total 4 5 3 4" xfId="19985" xr:uid="{00000000-0005-0000-0000-00005B9B0000}"/>
    <cellStyle name="Total 4 5 3 4 2" xfId="40247" xr:uid="{00000000-0005-0000-0000-00005C9B0000}"/>
    <cellStyle name="Total 4 5 3 5" xfId="19986" xr:uid="{00000000-0005-0000-0000-00005D9B0000}"/>
    <cellStyle name="Total 4 5 3 5 2" xfId="40248" xr:uid="{00000000-0005-0000-0000-00005E9B0000}"/>
    <cellStyle name="Total 4 5 3 6" xfId="19987" xr:uid="{00000000-0005-0000-0000-00005F9B0000}"/>
    <cellStyle name="Total 4 5 3 6 2" xfId="40249" xr:uid="{00000000-0005-0000-0000-0000609B0000}"/>
    <cellStyle name="Total 4 5 3 7" xfId="19988" xr:uid="{00000000-0005-0000-0000-0000619B0000}"/>
    <cellStyle name="Total 4 5 3 7 2" xfId="40250" xr:uid="{00000000-0005-0000-0000-0000629B0000}"/>
    <cellStyle name="Total 4 5 3 8" xfId="40244" xr:uid="{00000000-0005-0000-0000-0000639B0000}"/>
    <cellStyle name="Total 4 5 4" xfId="19989" xr:uid="{00000000-0005-0000-0000-0000649B0000}"/>
    <cellStyle name="Total 4 5 4 2" xfId="19990" xr:uid="{00000000-0005-0000-0000-0000659B0000}"/>
    <cellStyle name="Total 4 5 4 2 2" xfId="40252" xr:uid="{00000000-0005-0000-0000-0000669B0000}"/>
    <cellStyle name="Total 4 5 4 3" xfId="40251" xr:uid="{00000000-0005-0000-0000-0000679B0000}"/>
    <cellStyle name="Total 4 5 5" xfId="19991" xr:uid="{00000000-0005-0000-0000-0000689B0000}"/>
    <cellStyle name="Total 4 5 5 2" xfId="40253" xr:uid="{00000000-0005-0000-0000-0000699B0000}"/>
    <cellStyle name="Total 4 5 6" xfId="19992" xr:uid="{00000000-0005-0000-0000-00006A9B0000}"/>
    <cellStyle name="Total 4 5 6 2" xfId="40254" xr:uid="{00000000-0005-0000-0000-00006B9B0000}"/>
    <cellStyle name="Total 4 5 7" xfId="19993" xr:uid="{00000000-0005-0000-0000-00006C9B0000}"/>
    <cellStyle name="Total 4 5 7 2" xfId="40255" xr:uid="{00000000-0005-0000-0000-00006D9B0000}"/>
    <cellStyle name="Total 4 5 8" xfId="19994" xr:uid="{00000000-0005-0000-0000-00006E9B0000}"/>
    <cellStyle name="Total 4 5 8 2" xfId="40256" xr:uid="{00000000-0005-0000-0000-00006F9B0000}"/>
    <cellStyle name="Total 4 5 9" xfId="19995" xr:uid="{00000000-0005-0000-0000-0000709B0000}"/>
    <cellStyle name="Total 4 5 9 2" xfId="40257" xr:uid="{00000000-0005-0000-0000-0000719B0000}"/>
    <cellStyle name="Total 4 6" xfId="19996" xr:uid="{00000000-0005-0000-0000-0000729B0000}"/>
    <cellStyle name="Total 4 6 10" xfId="19997" xr:uid="{00000000-0005-0000-0000-0000739B0000}"/>
    <cellStyle name="Total 4 6 10 2" xfId="40258" xr:uid="{00000000-0005-0000-0000-0000749B0000}"/>
    <cellStyle name="Total 4 6 11" xfId="20680" xr:uid="{00000000-0005-0000-0000-0000759B0000}"/>
    <cellStyle name="Total 4 6 2" xfId="19998" xr:uid="{00000000-0005-0000-0000-0000769B0000}"/>
    <cellStyle name="Total 4 6 2 2" xfId="19999" xr:uid="{00000000-0005-0000-0000-0000779B0000}"/>
    <cellStyle name="Total 4 6 2 2 2" xfId="40260" xr:uid="{00000000-0005-0000-0000-0000789B0000}"/>
    <cellStyle name="Total 4 6 2 3" xfId="20000" xr:uid="{00000000-0005-0000-0000-0000799B0000}"/>
    <cellStyle name="Total 4 6 2 3 2" xfId="40261" xr:uid="{00000000-0005-0000-0000-00007A9B0000}"/>
    <cellStyle name="Total 4 6 2 4" xfId="20001" xr:uid="{00000000-0005-0000-0000-00007B9B0000}"/>
    <cellStyle name="Total 4 6 2 4 2" xfId="40262" xr:uid="{00000000-0005-0000-0000-00007C9B0000}"/>
    <cellStyle name="Total 4 6 2 5" xfId="20002" xr:uid="{00000000-0005-0000-0000-00007D9B0000}"/>
    <cellStyle name="Total 4 6 2 5 2" xfId="40263" xr:uid="{00000000-0005-0000-0000-00007E9B0000}"/>
    <cellStyle name="Total 4 6 2 6" xfId="20003" xr:uid="{00000000-0005-0000-0000-00007F9B0000}"/>
    <cellStyle name="Total 4 6 2 6 2" xfId="40264" xr:uid="{00000000-0005-0000-0000-0000809B0000}"/>
    <cellStyle name="Total 4 6 2 7" xfId="20004" xr:uid="{00000000-0005-0000-0000-0000819B0000}"/>
    <cellStyle name="Total 4 6 2 7 2" xfId="40265" xr:uid="{00000000-0005-0000-0000-0000829B0000}"/>
    <cellStyle name="Total 4 6 2 8" xfId="20005" xr:uid="{00000000-0005-0000-0000-0000839B0000}"/>
    <cellStyle name="Total 4 6 2 8 2" xfId="40266" xr:uid="{00000000-0005-0000-0000-0000849B0000}"/>
    <cellStyle name="Total 4 6 2 9" xfId="40259" xr:uid="{00000000-0005-0000-0000-0000859B0000}"/>
    <cellStyle name="Total 4 6 3" xfId="20006" xr:uid="{00000000-0005-0000-0000-0000869B0000}"/>
    <cellStyle name="Total 4 6 3 2" xfId="20007" xr:uid="{00000000-0005-0000-0000-0000879B0000}"/>
    <cellStyle name="Total 4 6 3 2 2" xfId="40268" xr:uid="{00000000-0005-0000-0000-0000889B0000}"/>
    <cellStyle name="Total 4 6 3 3" xfId="20008" xr:uid="{00000000-0005-0000-0000-0000899B0000}"/>
    <cellStyle name="Total 4 6 3 3 2" xfId="40269" xr:uid="{00000000-0005-0000-0000-00008A9B0000}"/>
    <cellStyle name="Total 4 6 3 4" xfId="20009" xr:uid="{00000000-0005-0000-0000-00008B9B0000}"/>
    <cellStyle name="Total 4 6 3 4 2" xfId="40270" xr:uid="{00000000-0005-0000-0000-00008C9B0000}"/>
    <cellStyle name="Total 4 6 3 5" xfId="20010" xr:uid="{00000000-0005-0000-0000-00008D9B0000}"/>
    <cellStyle name="Total 4 6 3 5 2" xfId="40271" xr:uid="{00000000-0005-0000-0000-00008E9B0000}"/>
    <cellStyle name="Total 4 6 3 6" xfId="20011" xr:uid="{00000000-0005-0000-0000-00008F9B0000}"/>
    <cellStyle name="Total 4 6 3 6 2" xfId="40272" xr:uid="{00000000-0005-0000-0000-0000909B0000}"/>
    <cellStyle name="Total 4 6 3 7" xfId="20012" xr:uid="{00000000-0005-0000-0000-0000919B0000}"/>
    <cellStyle name="Total 4 6 3 7 2" xfId="40273" xr:uid="{00000000-0005-0000-0000-0000929B0000}"/>
    <cellStyle name="Total 4 6 3 8" xfId="40267" xr:uid="{00000000-0005-0000-0000-0000939B0000}"/>
    <cellStyle name="Total 4 6 4" xfId="20013" xr:uid="{00000000-0005-0000-0000-0000949B0000}"/>
    <cellStyle name="Total 4 6 4 2" xfId="20014" xr:uid="{00000000-0005-0000-0000-0000959B0000}"/>
    <cellStyle name="Total 4 6 4 2 2" xfId="40275" xr:uid="{00000000-0005-0000-0000-0000969B0000}"/>
    <cellStyle name="Total 4 6 4 3" xfId="40274" xr:uid="{00000000-0005-0000-0000-0000979B0000}"/>
    <cellStyle name="Total 4 6 5" xfId="20015" xr:uid="{00000000-0005-0000-0000-0000989B0000}"/>
    <cellStyle name="Total 4 6 5 2" xfId="40276" xr:uid="{00000000-0005-0000-0000-0000999B0000}"/>
    <cellStyle name="Total 4 6 6" xfId="20016" xr:uid="{00000000-0005-0000-0000-00009A9B0000}"/>
    <cellStyle name="Total 4 6 6 2" xfId="40277" xr:uid="{00000000-0005-0000-0000-00009B9B0000}"/>
    <cellStyle name="Total 4 6 7" xfId="20017" xr:uid="{00000000-0005-0000-0000-00009C9B0000}"/>
    <cellStyle name="Total 4 6 7 2" xfId="40278" xr:uid="{00000000-0005-0000-0000-00009D9B0000}"/>
    <cellStyle name="Total 4 6 8" xfId="20018" xr:uid="{00000000-0005-0000-0000-00009E9B0000}"/>
    <cellStyle name="Total 4 6 8 2" xfId="40279" xr:uid="{00000000-0005-0000-0000-00009F9B0000}"/>
    <cellStyle name="Total 4 6 9" xfId="20019" xr:uid="{00000000-0005-0000-0000-0000A09B0000}"/>
    <cellStyle name="Total 4 6 9 2" xfId="40280" xr:uid="{00000000-0005-0000-0000-0000A19B0000}"/>
    <cellStyle name="Total 4 7" xfId="20020" xr:uid="{00000000-0005-0000-0000-0000A29B0000}"/>
    <cellStyle name="Total 4 7 10" xfId="20021" xr:uid="{00000000-0005-0000-0000-0000A39B0000}"/>
    <cellStyle name="Total 4 7 10 2" xfId="40282" xr:uid="{00000000-0005-0000-0000-0000A49B0000}"/>
    <cellStyle name="Total 4 7 11" xfId="40281" xr:uid="{00000000-0005-0000-0000-0000A59B0000}"/>
    <cellStyle name="Total 4 7 2" xfId="20022" xr:uid="{00000000-0005-0000-0000-0000A69B0000}"/>
    <cellStyle name="Total 4 7 2 2" xfId="20023" xr:uid="{00000000-0005-0000-0000-0000A79B0000}"/>
    <cellStyle name="Total 4 7 2 2 2" xfId="40284" xr:uid="{00000000-0005-0000-0000-0000A89B0000}"/>
    <cellStyle name="Total 4 7 2 3" xfId="20024" xr:uid="{00000000-0005-0000-0000-0000A99B0000}"/>
    <cellStyle name="Total 4 7 2 3 2" xfId="40285" xr:uid="{00000000-0005-0000-0000-0000AA9B0000}"/>
    <cellStyle name="Total 4 7 2 4" xfId="20025" xr:uid="{00000000-0005-0000-0000-0000AB9B0000}"/>
    <cellStyle name="Total 4 7 2 4 2" xfId="40286" xr:uid="{00000000-0005-0000-0000-0000AC9B0000}"/>
    <cellStyle name="Total 4 7 2 5" xfId="20026" xr:uid="{00000000-0005-0000-0000-0000AD9B0000}"/>
    <cellStyle name="Total 4 7 2 5 2" xfId="40287" xr:uid="{00000000-0005-0000-0000-0000AE9B0000}"/>
    <cellStyle name="Total 4 7 2 6" xfId="20027" xr:uid="{00000000-0005-0000-0000-0000AF9B0000}"/>
    <cellStyle name="Total 4 7 2 6 2" xfId="40288" xr:uid="{00000000-0005-0000-0000-0000B09B0000}"/>
    <cellStyle name="Total 4 7 2 7" xfId="20028" xr:uid="{00000000-0005-0000-0000-0000B19B0000}"/>
    <cellStyle name="Total 4 7 2 7 2" xfId="40289" xr:uid="{00000000-0005-0000-0000-0000B29B0000}"/>
    <cellStyle name="Total 4 7 2 8" xfId="20029" xr:uid="{00000000-0005-0000-0000-0000B39B0000}"/>
    <cellStyle name="Total 4 7 2 8 2" xfId="40290" xr:uid="{00000000-0005-0000-0000-0000B49B0000}"/>
    <cellStyle name="Total 4 7 2 9" xfId="40283" xr:uid="{00000000-0005-0000-0000-0000B59B0000}"/>
    <cellStyle name="Total 4 7 3" xfId="20030" xr:uid="{00000000-0005-0000-0000-0000B69B0000}"/>
    <cellStyle name="Total 4 7 3 2" xfId="20031" xr:uid="{00000000-0005-0000-0000-0000B79B0000}"/>
    <cellStyle name="Total 4 7 3 2 2" xfId="40292" xr:uid="{00000000-0005-0000-0000-0000B89B0000}"/>
    <cellStyle name="Total 4 7 3 3" xfId="20032" xr:uid="{00000000-0005-0000-0000-0000B99B0000}"/>
    <cellStyle name="Total 4 7 3 3 2" xfId="40293" xr:uid="{00000000-0005-0000-0000-0000BA9B0000}"/>
    <cellStyle name="Total 4 7 3 4" xfId="20033" xr:uid="{00000000-0005-0000-0000-0000BB9B0000}"/>
    <cellStyle name="Total 4 7 3 4 2" xfId="40294" xr:uid="{00000000-0005-0000-0000-0000BC9B0000}"/>
    <cellStyle name="Total 4 7 3 5" xfId="20034" xr:uid="{00000000-0005-0000-0000-0000BD9B0000}"/>
    <cellStyle name="Total 4 7 3 5 2" xfId="40295" xr:uid="{00000000-0005-0000-0000-0000BE9B0000}"/>
    <cellStyle name="Total 4 7 3 6" xfId="20035" xr:uid="{00000000-0005-0000-0000-0000BF9B0000}"/>
    <cellStyle name="Total 4 7 3 6 2" xfId="40296" xr:uid="{00000000-0005-0000-0000-0000C09B0000}"/>
    <cellStyle name="Total 4 7 3 7" xfId="20036" xr:uid="{00000000-0005-0000-0000-0000C19B0000}"/>
    <cellStyle name="Total 4 7 3 7 2" xfId="40297" xr:uid="{00000000-0005-0000-0000-0000C29B0000}"/>
    <cellStyle name="Total 4 7 3 8" xfId="40291" xr:uid="{00000000-0005-0000-0000-0000C39B0000}"/>
    <cellStyle name="Total 4 7 4" xfId="20037" xr:uid="{00000000-0005-0000-0000-0000C49B0000}"/>
    <cellStyle name="Total 4 7 4 2" xfId="20038" xr:uid="{00000000-0005-0000-0000-0000C59B0000}"/>
    <cellStyle name="Total 4 7 4 2 2" xfId="40299" xr:uid="{00000000-0005-0000-0000-0000C69B0000}"/>
    <cellStyle name="Total 4 7 4 3" xfId="40298" xr:uid="{00000000-0005-0000-0000-0000C79B0000}"/>
    <cellStyle name="Total 4 7 5" xfId="20039" xr:uid="{00000000-0005-0000-0000-0000C89B0000}"/>
    <cellStyle name="Total 4 7 5 2" xfId="40300" xr:uid="{00000000-0005-0000-0000-0000C99B0000}"/>
    <cellStyle name="Total 4 7 6" xfId="20040" xr:uid="{00000000-0005-0000-0000-0000CA9B0000}"/>
    <cellStyle name="Total 4 7 6 2" xfId="40301" xr:uid="{00000000-0005-0000-0000-0000CB9B0000}"/>
    <cellStyle name="Total 4 7 7" xfId="20041" xr:uid="{00000000-0005-0000-0000-0000CC9B0000}"/>
    <cellStyle name="Total 4 7 7 2" xfId="40302" xr:uid="{00000000-0005-0000-0000-0000CD9B0000}"/>
    <cellStyle name="Total 4 7 8" xfId="20042" xr:uid="{00000000-0005-0000-0000-0000CE9B0000}"/>
    <cellStyle name="Total 4 7 8 2" xfId="40303" xr:uid="{00000000-0005-0000-0000-0000CF9B0000}"/>
    <cellStyle name="Total 4 7 9" xfId="20043" xr:uid="{00000000-0005-0000-0000-0000D09B0000}"/>
    <cellStyle name="Total 4 7 9 2" xfId="40304" xr:uid="{00000000-0005-0000-0000-0000D19B0000}"/>
    <cellStyle name="Total 4 8" xfId="20044" xr:uid="{00000000-0005-0000-0000-0000D29B0000}"/>
    <cellStyle name="Total 4 8 10" xfId="20045" xr:uid="{00000000-0005-0000-0000-0000D39B0000}"/>
    <cellStyle name="Total 4 8 10 2" xfId="40306" xr:uid="{00000000-0005-0000-0000-0000D49B0000}"/>
    <cellStyle name="Total 4 8 11" xfId="40305" xr:uid="{00000000-0005-0000-0000-0000D59B0000}"/>
    <cellStyle name="Total 4 8 2" xfId="20046" xr:uid="{00000000-0005-0000-0000-0000D69B0000}"/>
    <cellStyle name="Total 4 8 2 2" xfId="20047" xr:uid="{00000000-0005-0000-0000-0000D79B0000}"/>
    <cellStyle name="Total 4 8 2 2 2" xfId="40308" xr:uid="{00000000-0005-0000-0000-0000D89B0000}"/>
    <cellStyle name="Total 4 8 2 3" xfId="20048" xr:uid="{00000000-0005-0000-0000-0000D99B0000}"/>
    <cellStyle name="Total 4 8 2 3 2" xfId="40309" xr:uid="{00000000-0005-0000-0000-0000DA9B0000}"/>
    <cellStyle name="Total 4 8 2 4" xfId="20049" xr:uid="{00000000-0005-0000-0000-0000DB9B0000}"/>
    <cellStyle name="Total 4 8 2 4 2" xfId="40310" xr:uid="{00000000-0005-0000-0000-0000DC9B0000}"/>
    <cellStyle name="Total 4 8 2 5" xfId="20050" xr:uid="{00000000-0005-0000-0000-0000DD9B0000}"/>
    <cellStyle name="Total 4 8 2 5 2" xfId="40311" xr:uid="{00000000-0005-0000-0000-0000DE9B0000}"/>
    <cellStyle name="Total 4 8 2 6" xfId="20051" xr:uid="{00000000-0005-0000-0000-0000DF9B0000}"/>
    <cellStyle name="Total 4 8 2 6 2" xfId="40312" xr:uid="{00000000-0005-0000-0000-0000E09B0000}"/>
    <cellStyle name="Total 4 8 2 7" xfId="20052" xr:uid="{00000000-0005-0000-0000-0000E19B0000}"/>
    <cellStyle name="Total 4 8 2 7 2" xfId="40313" xr:uid="{00000000-0005-0000-0000-0000E29B0000}"/>
    <cellStyle name="Total 4 8 2 8" xfId="20053" xr:uid="{00000000-0005-0000-0000-0000E39B0000}"/>
    <cellStyle name="Total 4 8 2 8 2" xfId="40314" xr:uid="{00000000-0005-0000-0000-0000E49B0000}"/>
    <cellStyle name="Total 4 8 2 9" xfId="40307" xr:uid="{00000000-0005-0000-0000-0000E59B0000}"/>
    <cellStyle name="Total 4 8 3" xfId="20054" xr:uid="{00000000-0005-0000-0000-0000E69B0000}"/>
    <cellStyle name="Total 4 8 3 2" xfId="20055" xr:uid="{00000000-0005-0000-0000-0000E79B0000}"/>
    <cellStyle name="Total 4 8 3 2 2" xfId="40316" xr:uid="{00000000-0005-0000-0000-0000E89B0000}"/>
    <cellStyle name="Total 4 8 3 3" xfId="20056" xr:uid="{00000000-0005-0000-0000-0000E99B0000}"/>
    <cellStyle name="Total 4 8 3 3 2" xfId="40317" xr:uid="{00000000-0005-0000-0000-0000EA9B0000}"/>
    <cellStyle name="Total 4 8 3 4" xfId="20057" xr:uid="{00000000-0005-0000-0000-0000EB9B0000}"/>
    <cellStyle name="Total 4 8 3 4 2" xfId="40318" xr:uid="{00000000-0005-0000-0000-0000EC9B0000}"/>
    <cellStyle name="Total 4 8 3 5" xfId="20058" xr:uid="{00000000-0005-0000-0000-0000ED9B0000}"/>
    <cellStyle name="Total 4 8 3 5 2" xfId="40319" xr:uid="{00000000-0005-0000-0000-0000EE9B0000}"/>
    <cellStyle name="Total 4 8 3 6" xfId="20059" xr:uid="{00000000-0005-0000-0000-0000EF9B0000}"/>
    <cellStyle name="Total 4 8 3 6 2" xfId="40320" xr:uid="{00000000-0005-0000-0000-0000F09B0000}"/>
    <cellStyle name="Total 4 8 3 7" xfId="20060" xr:uid="{00000000-0005-0000-0000-0000F19B0000}"/>
    <cellStyle name="Total 4 8 3 7 2" xfId="40321" xr:uid="{00000000-0005-0000-0000-0000F29B0000}"/>
    <cellStyle name="Total 4 8 3 8" xfId="40315" xr:uid="{00000000-0005-0000-0000-0000F39B0000}"/>
    <cellStyle name="Total 4 8 4" xfId="20061" xr:uid="{00000000-0005-0000-0000-0000F49B0000}"/>
    <cellStyle name="Total 4 8 4 2" xfId="20062" xr:uid="{00000000-0005-0000-0000-0000F59B0000}"/>
    <cellStyle name="Total 4 8 4 2 2" xfId="40323" xr:uid="{00000000-0005-0000-0000-0000F69B0000}"/>
    <cellStyle name="Total 4 8 4 3" xfId="40322" xr:uid="{00000000-0005-0000-0000-0000F79B0000}"/>
    <cellStyle name="Total 4 8 5" xfId="20063" xr:uid="{00000000-0005-0000-0000-0000F89B0000}"/>
    <cellStyle name="Total 4 8 5 2" xfId="40324" xr:uid="{00000000-0005-0000-0000-0000F99B0000}"/>
    <cellStyle name="Total 4 8 6" xfId="20064" xr:uid="{00000000-0005-0000-0000-0000FA9B0000}"/>
    <cellStyle name="Total 4 8 6 2" xfId="40325" xr:uid="{00000000-0005-0000-0000-0000FB9B0000}"/>
    <cellStyle name="Total 4 8 7" xfId="20065" xr:uid="{00000000-0005-0000-0000-0000FC9B0000}"/>
    <cellStyle name="Total 4 8 7 2" xfId="40326" xr:uid="{00000000-0005-0000-0000-0000FD9B0000}"/>
    <cellStyle name="Total 4 8 8" xfId="20066" xr:uid="{00000000-0005-0000-0000-0000FE9B0000}"/>
    <cellStyle name="Total 4 8 8 2" xfId="40327" xr:uid="{00000000-0005-0000-0000-0000FF9B0000}"/>
    <cellStyle name="Total 4 8 9" xfId="20067" xr:uid="{00000000-0005-0000-0000-0000009C0000}"/>
    <cellStyle name="Total 4 8 9 2" xfId="40328" xr:uid="{00000000-0005-0000-0000-0000019C0000}"/>
    <cellStyle name="Total 4 9" xfId="20068" xr:uid="{00000000-0005-0000-0000-0000029C0000}"/>
    <cellStyle name="Total 4 9 10" xfId="20069" xr:uid="{00000000-0005-0000-0000-0000039C0000}"/>
    <cellStyle name="Total 4 9 10 2" xfId="40330" xr:uid="{00000000-0005-0000-0000-0000049C0000}"/>
    <cellStyle name="Total 4 9 11" xfId="40329" xr:uid="{00000000-0005-0000-0000-0000059C0000}"/>
    <cellStyle name="Total 4 9 2" xfId="20070" xr:uid="{00000000-0005-0000-0000-0000069C0000}"/>
    <cellStyle name="Total 4 9 2 2" xfId="20071" xr:uid="{00000000-0005-0000-0000-0000079C0000}"/>
    <cellStyle name="Total 4 9 2 2 2" xfId="40332" xr:uid="{00000000-0005-0000-0000-0000089C0000}"/>
    <cellStyle name="Total 4 9 2 3" xfId="20072" xr:uid="{00000000-0005-0000-0000-0000099C0000}"/>
    <cellStyle name="Total 4 9 2 3 2" xfId="40333" xr:uid="{00000000-0005-0000-0000-00000A9C0000}"/>
    <cellStyle name="Total 4 9 2 4" xfId="20073" xr:uid="{00000000-0005-0000-0000-00000B9C0000}"/>
    <cellStyle name="Total 4 9 2 4 2" xfId="40334" xr:uid="{00000000-0005-0000-0000-00000C9C0000}"/>
    <cellStyle name="Total 4 9 2 5" xfId="20074" xr:uid="{00000000-0005-0000-0000-00000D9C0000}"/>
    <cellStyle name="Total 4 9 2 5 2" xfId="40335" xr:uid="{00000000-0005-0000-0000-00000E9C0000}"/>
    <cellStyle name="Total 4 9 2 6" xfId="20075" xr:uid="{00000000-0005-0000-0000-00000F9C0000}"/>
    <cellStyle name="Total 4 9 2 6 2" xfId="40336" xr:uid="{00000000-0005-0000-0000-0000109C0000}"/>
    <cellStyle name="Total 4 9 2 7" xfId="20076" xr:uid="{00000000-0005-0000-0000-0000119C0000}"/>
    <cellStyle name="Total 4 9 2 7 2" xfId="40337" xr:uid="{00000000-0005-0000-0000-0000129C0000}"/>
    <cellStyle name="Total 4 9 2 8" xfId="20077" xr:uid="{00000000-0005-0000-0000-0000139C0000}"/>
    <cellStyle name="Total 4 9 2 8 2" xfId="40338" xr:uid="{00000000-0005-0000-0000-0000149C0000}"/>
    <cellStyle name="Total 4 9 2 9" xfId="40331" xr:uid="{00000000-0005-0000-0000-0000159C0000}"/>
    <cellStyle name="Total 4 9 3" xfId="20078" xr:uid="{00000000-0005-0000-0000-0000169C0000}"/>
    <cellStyle name="Total 4 9 3 2" xfId="20079" xr:uid="{00000000-0005-0000-0000-0000179C0000}"/>
    <cellStyle name="Total 4 9 3 2 2" xfId="40340" xr:uid="{00000000-0005-0000-0000-0000189C0000}"/>
    <cellStyle name="Total 4 9 3 3" xfId="20080" xr:uid="{00000000-0005-0000-0000-0000199C0000}"/>
    <cellStyle name="Total 4 9 3 3 2" xfId="40341" xr:uid="{00000000-0005-0000-0000-00001A9C0000}"/>
    <cellStyle name="Total 4 9 3 4" xfId="20081" xr:uid="{00000000-0005-0000-0000-00001B9C0000}"/>
    <cellStyle name="Total 4 9 3 4 2" xfId="40342" xr:uid="{00000000-0005-0000-0000-00001C9C0000}"/>
    <cellStyle name="Total 4 9 3 5" xfId="20082" xr:uid="{00000000-0005-0000-0000-00001D9C0000}"/>
    <cellStyle name="Total 4 9 3 5 2" xfId="40343" xr:uid="{00000000-0005-0000-0000-00001E9C0000}"/>
    <cellStyle name="Total 4 9 3 6" xfId="20083" xr:uid="{00000000-0005-0000-0000-00001F9C0000}"/>
    <cellStyle name="Total 4 9 3 6 2" xfId="40344" xr:uid="{00000000-0005-0000-0000-0000209C0000}"/>
    <cellStyle name="Total 4 9 3 7" xfId="20084" xr:uid="{00000000-0005-0000-0000-0000219C0000}"/>
    <cellStyle name="Total 4 9 3 7 2" xfId="40345" xr:uid="{00000000-0005-0000-0000-0000229C0000}"/>
    <cellStyle name="Total 4 9 3 8" xfId="40339" xr:uid="{00000000-0005-0000-0000-0000239C0000}"/>
    <cellStyle name="Total 4 9 4" xfId="20085" xr:uid="{00000000-0005-0000-0000-0000249C0000}"/>
    <cellStyle name="Total 4 9 4 2" xfId="20086" xr:uid="{00000000-0005-0000-0000-0000259C0000}"/>
    <cellStyle name="Total 4 9 4 2 2" xfId="40347" xr:uid="{00000000-0005-0000-0000-0000269C0000}"/>
    <cellStyle name="Total 4 9 4 3" xfId="40346" xr:uid="{00000000-0005-0000-0000-0000279C0000}"/>
    <cellStyle name="Total 4 9 5" xfId="20087" xr:uid="{00000000-0005-0000-0000-0000289C0000}"/>
    <cellStyle name="Total 4 9 5 2" xfId="40348" xr:uid="{00000000-0005-0000-0000-0000299C0000}"/>
    <cellStyle name="Total 4 9 6" xfId="20088" xr:uid="{00000000-0005-0000-0000-00002A9C0000}"/>
    <cellStyle name="Total 4 9 6 2" xfId="40349" xr:uid="{00000000-0005-0000-0000-00002B9C0000}"/>
    <cellStyle name="Total 4 9 7" xfId="20089" xr:uid="{00000000-0005-0000-0000-00002C9C0000}"/>
    <cellStyle name="Total 4 9 7 2" xfId="40350" xr:uid="{00000000-0005-0000-0000-00002D9C0000}"/>
    <cellStyle name="Total 4 9 8" xfId="20090" xr:uid="{00000000-0005-0000-0000-00002E9C0000}"/>
    <cellStyle name="Total 4 9 8 2" xfId="40351" xr:uid="{00000000-0005-0000-0000-00002F9C0000}"/>
    <cellStyle name="Total 4 9 9" xfId="20091" xr:uid="{00000000-0005-0000-0000-0000309C0000}"/>
    <cellStyle name="Total 4 9 9 2" xfId="40352" xr:uid="{00000000-0005-0000-0000-0000319C0000}"/>
    <cellStyle name="Total 5" xfId="20092" xr:uid="{00000000-0005-0000-0000-0000329C0000}"/>
    <cellStyle name="Total 5 10" xfId="20093" xr:uid="{00000000-0005-0000-0000-0000339C0000}"/>
    <cellStyle name="Total 5 10 10" xfId="20094" xr:uid="{00000000-0005-0000-0000-0000349C0000}"/>
    <cellStyle name="Total 5 10 10 2" xfId="40355" xr:uid="{00000000-0005-0000-0000-0000359C0000}"/>
    <cellStyle name="Total 5 10 11" xfId="40354" xr:uid="{00000000-0005-0000-0000-0000369C0000}"/>
    <cellStyle name="Total 5 10 2" xfId="20095" xr:uid="{00000000-0005-0000-0000-0000379C0000}"/>
    <cellStyle name="Total 5 10 2 2" xfId="20096" xr:uid="{00000000-0005-0000-0000-0000389C0000}"/>
    <cellStyle name="Total 5 10 2 2 2" xfId="40357" xr:uid="{00000000-0005-0000-0000-0000399C0000}"/>
    <cellStyle name="Total 5 10 2 3" xfId="20097" xr:uid="{00000000-0005-0000-0000-00003A9C0000}"/>
    <cellStyle name="Total 5 10 2 3 2" xfId="40358" xr:uid="{00000000-0005-0000-0000-00003B9C0000}"/>
    <cellStyle name="Total 5 10 2 4" xfId="20098" xr:uid="{00000000-0005-0000-0000-00003C9C0000}"/>
    <cellStyle name="Total 5 10 2 4 2" xfId="40359" xr:uid="{00000000-0005-0000-0000-00003D9C0000}"/>
    <cellStyle name="Total 5 10 2 5" xfId="20099" xr:uid="{00000000-0005-0000-0000-00003E9C0000}"/>
    <cellStyle name="Total 5 10 2 5 2" xfId="40360" xr:uid="{00000000-0005-0000-0000-00003F9C0000}"/>
    <cellStyle name="Total 5 10 2 6" xfId="20100" xr:uid="{00000000-0005-0000-0000-0000409C0000}"/>
    <cellStyle name="Total 5 10 2 6 2" xfId="40361" xr:uid="{00000000-0005-0000-0000-0000419C0000}"/>
    <cellStyle name="Total 5 10 2 7" xfId="20101" xr:uid="{00000000-0005-0000-0000-0000429C0000}"/>
    <cellStyle name="Total 5 10 2 7 2" xfId="40362" xr:uid="{00000000-0005-0000-0000-0000439C0000}"/>
    <cellStyle name="Total 5 10 2 8" xfId="20102" xr:uid="{00000000-0005-0000-0000-0000449C0000}"/>
    <cellStyle name="Total 5 10 2 8 2" xfId="40363" xr:uid="{00000000-0005-0000-0000-0000459C0000}"/>
    <cellStyle name="Total 5 10 2 9" xfId="40356" xr:uid="{00000000-0005-0000-0000-0000469C0000}"/>
    <cellStyle name="Total 5 10 3" xfId="20103" xr:uid="{00000000-0005-0000-0000-0000479C0000}"/>
    <cellStyle name="Total 5 10 3 2" xfId="20104" xr:uid="{00000000-0005-0000-0000-0000489C0000}"/>
    <cellStyle name="Total 5 10 3 2 2" xfId="40365" xr:uid="{00000000-0005-0000-0000-0000499C0000}"/>
    <cellStyle name="Total 5 10 3 3" xfId="20105" xr:uid="{00000000-0005-0000-0000-00004A9C0000}"/>
    <cellStyle name="Total 5 10 3 3 2" xfId="40366" xr:uid="{00000000-0005-0000-0000-00004B9C0000}"/>
    <cellStyle name="Total 5 10 3 4" xfId="20106" xr:uid="{00000000-0005-0000-0000-00004C9C0000}"/>
    <cellStyle name="Total 5 10 3 4 2" xfId="40367" xr:uid="{00000000-0005-0000-0000-00004D9C0000}"/>
    <cellStyle name="Total 5 10 3 5" xfId="20107" xr:uid="{00000000-0005-0000-0000-00004E9C0000}"/>
    <cellStyle name="Total 5 10 3 5 2" xfId="40368" xr:uid="{00000000-0005-0000-0000-00004F9C0000}"/>
    <cellStyle name="Total 5 10 3 6" xfId="20108" xr:uid="{00000000-0005-0000-0000-0000509C0000}"/>
    <cellStyle name="Total 5 10 3 6 2" xfId="40369" xr:uid="{00000000-0005-0000-0000-0000519C0000}"/>
    <cellStyle name="Total 5 10 3 7" xfId="20109" xr:uid="{00000000-0005-0000-0000-0000529C0000}"/>
    <cellStyle name="Total 5 10 3 7 2" xfId="40370" xr:uid="{00000000-0005-0000-0000-0000539C0000}"/>
    <cellStyle name="Total 5 10 3 8" xfId="40364" xr:uid="{00000000-0005-0000-0000-0000549C0000}"/>
    <cellStyle name="Total 5 10 4" xfId="20110" xr:uid="{00000000-0005-0000-0000-0000559C0000}"/>
    <cellStyle name="Total 5 10 4 2" xfId="20111" xr:uid="{00000000-0005-0000-0000-0000569C0000}"/>
    <cellStyle name="Total 5 10 4 2 2" xfId="40372" xr:uid="{00000000-0005-0000-0000-0000579C0000}"/>
    <cellStyle name="Total 5 10 4 3" xfId="40371" xr:uid="{00000000-0005-0000-0000-0000589C0000}"/>
    <cellStyle name="Total 5 10 5" xfId="20112" xr:uid="{00000000-0005-0000-0000-0000599C0000}"/>
    <cellStyle name="Total 5 10 5 2" xfId="40373" xr:uid="{00000000-0005-0000-0000-00005A9C0000}"/>
    <cellStyle name="Total 5 10 6" xfId="20113" xr:uid="{00000000-0005-0000-0000-00005B9C0000}"/>
    <cellStyle name="Total 5 10 6 2" xfId="40374" xr:uid="{00000000-0005-0000-0000-00005C9C0000}"/>
    <cellStyle name="Total 5 10 7" xfId="20114" xr:uid="{00000000-0005-0000-0000-00005D9C0000}"/>
    <cellStyle name="Total 5 10 7 2" xfId="40375" xr:uid="{00000000-0005-0000-0000-00005E9C0000}"/>
    <cellStyle name="Total 5 10 8" xfId="20115" xr:uid="{00000000-0005-0000-0000-00005F9C0000}"/>
    <cellStyle name="Total 5 10 8 2" xfId="40376" xr:uid="{00000000-0005-0000-0000-0000609C0000}"/>
    <cellStyle name="Total 5 10 9" xfId="20116" xr:uid="{00000000-0005-0000-0000-0000619C0000}"/>
    <cellStyle name="Total 5 10 9 2" xfId="40377" xr:uid="{00000000-0005-0000-0000-0000629C0000}"/>
    <cellStyle name="Total 5 11" xfId="20117" xr:uid="{00000000-0005-0000-0000-0000639C0000}"/>
    <cellStyle name="Total 5 11 10" xfId="20118" xr:uid="{00000000-0005-0000-0000-0000649C0000}"/>
    <cellStyle name="Total 5 11 10 2" xfId="40379" xr:uid="{00000000-0005-0000-0000-0000659C0000}"/>
    <cellStyle name="Total 5 11 11" xfId="40378" xr:uid="{00000000-0005-0000-0000-0000669C0000}"/>
    <cellStyle name="Total 5 11 2" xfId="20119" xr:uid="{00000000-0005-0000-0000-0000679C0000}"/>
    <cellStyle name="Total 5 11 2 2" xfId="20120" xr:uid="{00000000-0005-0000-0000-0000689C0000}"/>
    <cellStyle name="Total 5 11 2 2 2" xfId="40381" xr:uid="{00000000-0005-0000-0000-0000699C0000}"/>
    <cellStyle name="Total 5 11 2 3" xfId="20121" xr:uid="{00000000-0005-0000-0000-00006A9C0000}"/>
    <cellStyle name="Total 5 11 2 3 2" xfId="40382" xr:uid="{00000000-0005-0000-0000-00006B9C0000}"/>
    <cellStyle name="Total 5 11 2 4" xfId="20122" xr:uid="{00000000-0005-0000-0000-00006C9C0000}"/>
    <cellStyle name="Total 5 11 2 4 2" xfId="40383" xr:uid="{00000000-0005-0000-0000-00006D9C0000}"/>
    <cellStyle name="Total 5 11 2 5" xfId="20123" xr:uid="{00000000-0005-0000-0000-00006E9C0000}"/>
    <cellStyle name="Total 5 11 2 5 2" xfId="40384" xr:uid="{00000000-0005-0000-0000-00006F9C0000}"/>
    <cellStyle name="Total 5 11 2 6" xfId="20124" xr:uid="{00000000-0005-0000-0000-0000709C0000}"/>
    <cellStyle name="Total 5 11 2 6 2" xfId="40385" xr:uid="{00000000-0005-0000-0000-0000719C0000}"/>
    <cellStyle name="Total 5 11 2 7" xfId="20125" xr:uid="{00000000-0005-0000-0000-0000729C0000}"/>
    <cellStyle name="Total 5 11 2 7 2" xfId="40386" xr:uid="{00000000-0005-0000-0000-0000739C0000}"/>
    <cellStyle name="Total 5 11 2 8" xfId="20126" xr:uid="{00000000-0005-0000-0000-0000749C0000}"/>
    <cellStyle name="Total 5 11 2 8 2" xfId="40387" xr:uid="{00000000-0005-0000-0000-0000759C0000}"/>
    <cellStyle name="Total 5 11 2 9" xfId="40380" xr:uid="{00000000-0005-0000-0000-0000769C0000}"/>
    <cellStyle name="Total 5 11 3" xfId="20127" xr:uid="{00000000-0005-0000-0000-0000779C0000}"/>
    <cellStyle name="Total 5 11 3 2" xfId="20128" xr:uid="{00000000-0005-0000-0000-0000789C0000}"/>
    <cellStyle name="Total 5 11 3 2 2" xfId="40389" xr:uid="{00000000-0005-0000-0000-0000799C0000}"/>
    <cellStyle name="Total 5 11 3 3" xfId="20129" xr:uid="{00000000-0005-0000-0000-00007A9C0000}"/>
    <cellStyle name="Total 5 11 3 3 2" xfId="40390" xr:uid="{00000000-0005-0000-0000-00007B9C0000}"/>
    <cellStyle name="Total 5 11 3 4" xfId="20130" xr:uid="{00000000-0005-0000-0000-00007C9C0000}"/>
    <cellStyle name="Total 5 11 3 4 2" xfId="40391" xr:uid="{00000000-0005-0000-0000-00007D9C0000}"/>
    <cellStyle name="Total 5 11 3 5" xfId="20131" xr:uid="{00000000-0005-0000-0000-00007E9C0000}"/>
    <cellStyle name="Total 5 11 3 5 2" xfId="40392" xr:uid="{00000000-0005-0000-0000-00007F9C0000}"/>
    <cellStyle name="Total 5 11 3 6" xfId="20132" xr:uid="{00000000-0005-0000-0000-0000809C0000}"/>
    <cellStyle name="Total 5 11 3 6 2" xfId="40393" xr:uid="{00000000-0005-0000-0000-0000819C0000}"/>
    <cellStyle name="Total 5 11 3 7" xfId="20133" xr:uid="{00000000-0005-0000-0000-0000829C0000}"/>
    <cellStyle name="Total 5 11 3 7 2" xfId="40394" xr:uid="{00000000-0005-0000-0000-0000839C0000}"/>
    <cellStyle name="Total 5 11 3 8" xfId="40388" xr:uid="{00000000-0005-0000-0000-0000849C0000}"/>
    <cellStyle name="Total 5 11 4" xfId="20134" xr:uid="{00000000-0005-0000-0000-0000859C0000}"/>
    <cellStyle name="Total 5 11 4 2" xfId="20135" xr:uid="{00000000-0005-0000-0000-0000869C0000}"/>
    <cellStyle name="Total 5 11 4 2 2" xfId="40396" xr:uid="{00000000-0005-0000-0000-0000879C0000}"/>
    <cellStyle name="Total 5 11 4 3" xfId="40395" xr:uid="{00000000-0005-0000-0000-0000889C0000}"/>
    <cellStyle name="Total 5 11 5" xfId="20136" xr:uid="{00000000-0005-0000-0000-0000899C0000}"/>
    <cellStyle name="Total 5 11 5 2" xfId="40397" xr:uid="{00000000-0005-0000-0000-00008A9C0000}"/>
    <cellStyle name="Total 5 11 6" xfId="20137" xr:uid="{00000000-0005-0000-0000-00008B9C0000}"/>
    <cellStyle name="Total 5 11 6 2" xfId="40398" xr:uid="{00000000-0005-0000-0000-00008C9C0000}"/>
    <cellStyle name="Total 5 11 7" xfId="20138" xr:uid="{00000000-0005-0000-0000-00008D9C0000}"/>
    <cellStyle name="Total 5 11 7 2" xfId="40399" xr:uid="{00000000-0005-0000-0000-00008E9C0000}"/>
    <cellStyle name="Total 5 11 8" xfId="20139" xr:uid="{00000000-0005-0000-0000-00008F9C0000}"/>
    <cellStyle name="Total 5 11 8 2" xfId="40400" xr:uid="{00000000-0005-0000-0000-0000909C0000}"/>
    <cellStyle name="Total 5 11 9" xfId="20140" xr:uid="{00000000-0005-0000-0000-0000919C0000}"/>
    <cellStyle name="Total 5 11 9 2" xfId="40401" xr:uid="{00000000-0005-0000-0000-0000929C0000}"/>
    <cellStyle name="Total 5 12" xfId="20141" xr:uid="{00000000-0005-0000-0000-0000939C0000}"/>
    <cellStyle name="Total 5 12 10" xfId="20142" xr:uid="{00000000-0005-0000-0000-0000949C0000}"/>
    <cellStyle name="Total 5 12 10 2" xfId="40403" xr:uid="{00000000-0005-0000-0000-0000959C0000}"/>
    <cellStyle name="Total 5 12 11" xfId="40402" xr:uid="{00000000-0005-0000-0000-0000969C0000}"/>
    <cellStyle name="Total 5 12 2" xfId="20143" xr:uid="{00000000-0005-0000-0000-0000979C0000}"/>
    <cellStyle name="Total 5 12 2 2" xfId="20144" xr:uid="{00000000-0005-0000-0000-0000989C0000}"/>
    <cellStyle name="Total 5 12 2 2 2" xfId="40405" xr:uid="{00000000-0005-0000-0000-0000999C0000}"/>
    <cellStyle name="Total 5 12 2 3" xfId="20145" xr:uid="{00000000-0005-0000-0000-00009A9C0000}"/>
    <cellStyle name="Total 5 12 2 3 2" xfId="40406" xr:uid="{00000000-0005-0000-0000-00009B9C0000}"/>
    <cellStyle name="Total 5 12 2 4" xfId="20146" xr:uid="{00000000-0005-0000-0000-00009C9C0000}"/>
    <cellStyle name="Total 5 12 2 4 2" xfId="40407" xr:uid="{00000000-0005-0000-0000-00009D9C0000}"/>
    <cellStyle name="Total 5 12 2 5" xfId="20147" xr:uid="{00000000-0005-0000-0000-00009E9C0000}"/>
    <cellStyle name="Total 5 12 2 5 2" xfId="40408" xr:uid="{00000000-0005-0000-0000-00009F9C0000}"/>
    <cellStyle name="Total 5 12 2 6" xfId="20148" xr:uid="{00000000-0005-0000-0000-0000A09C0000}"/>
    <cellStyle name="Total 5 12 2 6 2" xfId="40409" xr:uid="{00000000-0005-0000-0000-0000A19C0000}"/>
    <cellStyle name="Total 5 12 2 7" xfId="20149" xr:uid="{00000000-0005-0000-0000-0000A29C0000}"/>
    <cellStyle name="Total 5 12 2 7 2" xfId="40410" xr:uid="{00000000-0005-0000-0000-0000A39C0000}"/>
    <cellStyle name="Total 5 12 2 8" xfId="20150" xr:uid="{00000000-0005-0000-0000-0000A49C0000}"/>
    <cellStyle name="Total 5 12 2 8 2" xfId="40411" xr:uid="{00000000-0005-0000-0000-0000A59C0000}"/>
    <cellStyle name="Total 5 12 2 9" xfId="40404" xr:uid="{00000000-0005-0000-0000-0000A69C0000}"/>
    <cellStyle name="Total 5 12 3" xfId="20151" xr:uid="{00000000-0005-0000-0000-0000A79C0000}"/>
    <cellStyle name="Total 5 12 3 2" xfId="20152" xr:uid="{00000000-0005-0000-0000-0000A89C0000}"/>
    <cellStyle name="Total 5 12 3 2 2" xfId="40413" xr:uid="{00000000-0005-0000-0000-0000A99C0000}"/>
    <cellStyle name="Total 5 12 3 3" xfId="20153" xr:uid="{00000000-0005-0000-0000-0000AA9C0000}"/>
    <cellStyle name="Total 5 12 3 3 2" xfId="40414" xr:uid="{00000000-0005-0000-0000-0000AB9C0000}"/>
    <cellStyle name="Total 5 12 3 4" xfId="20154" xr:uid="{00000000-0005-0000-0000-0000AC9C0000}"/>
    <cellStyle name="Total 5 12 3 4 2" xfId="40415" xr:uid="{00000000-0005-0000-0000-0000AD9C0000}"/>
    <cellStyle name="Total 5 12 3 5" xfId="20155" xr:uid="{00000000-0005-0000-0000-0000AE9C0000}"/>
    <cellStyle name="Total 5 12 3 5 2" xfId="40416" xr:uid="{00000000-0005-0000-0000-0000AF9C0000}"/>
    <cellStyle name="Total 5 12 3 6" xfId="20156" xr:uid="{00000000-0005-0000-0000-0000B09C0000}"/>
    <cellStyle name="Total 5 12 3 6 2" xfId="40417" xr:uid="{00000000-0005-0000-0000-0000B19C0000}"/>
    <cellStyle name="Total 5 12 3 7" xfId="20157" xr:uid="{00000000-0005-0000-0000-0000B29C0000}"/>
    <cellStyle name="Total 5 12 3 7 2" xfId="40418" xr:uid="{00000000-0005-0000-0000-0000B39C0000}"/>
    <cellStyle name="Total 5 12 3 8" xfId="40412" xr:uid="{00000000-0005-0000-0000-0000B49C0000}"/>
    <cellStyle name="Total 5 12 4" xfId="20158" xr:uid="{00000000-0005-0000-0000-0000B59C0000}"/>
    <cellStyle name="Total 5 12 4 2" xfId="20159" xr:uid="{00000000-0005-0000-0000-0000B69C0000}"/>
    <cellStyle name="Total 5 12 4 2 2" xfId="40420" xr:uid="{00000000-0005-0000-0000-0000B79C0000}"/>
    <cellStyle name="Total 5 12 4 3" xfId="40419" xr:uid="{00000000-0005-0000-0000-0000B89C0000}"/>
    <cellStyle name="Total 5 12 5" xfId="20160" xr:uid="{00000000-0005-0000-0000-0000B99C0000}"/>
    <cellStyle name="Total 5 12 5 2" xfId="40421" xr:uid="{00000000-0005-0000-0000-0000BA9C0000}"/>
    <cellStyle name="Total 5 12 6" xfId="20161" xr:uid="{00000000-0005-0000-0000-0000BB9C0000}"/>
    <cellStyle name="Total 5 12 6 2" xfId="40422" xr:uid="{00000000-0005-0000-0000-0000BC9C0000}"/>
    <cellStyle name="Total 5 12 7" xfId="20162" xr:uid="{00000000-0005-0000-0000-0000BD9C0000}"/>
    <cellStyle name="Total 5 12 7 2" xfId="40423" xr:uid="{00000000-0005-0000-0000-0000BE9C0000}"/>
    <cellStyle name="Total 5 12 8" xfId="20163" xr:uid="{00000000-0005-0000-0000-0000BF9C0000}"/>
    <cellStyle name="Total 5 12 8 2" xfId="40424" xr:uid="{00000000-0005-0000-0000-0000C09C0000}"/>
    <cellStyle name="Total 5 12 9" xfId="20164" xr:uid="{00000000-0005-0000-0000-0000C19C0000}"/>
    <cellStyle name="Total 5 12 9 2" xfId="40425" xr:uid="{00000000-0005-0000-0000-0000C29C0000}"/>
    <cellStyle name="Total 5 13" xfId="20165" xr:uid="{00000000-0005-0000-0000-0000C39C0000}"/>
    <cellStyle name="Total 5 13 10" xfId="20166" xr:uid="{00000000-0005-0000-0000-0000C49C0000}"/>
    <cellStyle name="Total 5 13 10 2" xfId="40427" xr:uid="{00000000-0005-0000-0000-0000C59C0000}"/>
    <cellStyle name="Total 5 13 11" xfId="40426" xr:uid="{00000000-0005-0000-0000-0000C69C0000}"/>
    <cellStyle name="Total 5 13 2" xfId="20167" xr:uid="{00000000-0005-0000-0000-0000C79C0000}"/>
    <cellStyle name="Total 5 13 2 2" xfId="20168" xr:uid="{00000000-0005-0000-0000-0000C89C0000}"/>
    <cellStyle name="Total 5 13 2 2 2" xfId="40429" xr:uid="{00000000-0005-0000-0000-0000C99C0000}"/>
    <cellStyle name="Total 5 13 2 3" xfId="20169" xr:uid="{00000000-0005-0000-0000-0000CA9C0000}"/>
    <cellStyle name="Total 5 13 2 3 2" xfId="40430" xr:uid="{00000000-0005-0000-0000-0000CB9C0000}"/>
    <cellStyle name="Total 5 13 2 4" xfId="20170" xr:uid="{00000000-0005-0000-0000-0000CC9C0000}"/>
    <cellStyle name="Total 5 13 2 4 2" xfId="40431" xr:uid="{00000000-0005-0000-0000-0000CD9C0000}"/>
    <cellStyle name="Total 5 13 2 5" xfId="20171" xr:uid="{00000000-0005-0000-0000-0000CE9C0000}"/>
    <cellStyle name="Total 5 13 2 5 2" xfId="40432" xr:uid="{00000000-0005-0000-0000-0000CF9C0000}"/>
    <cellStyle name="Total 5 13 2 6" xfId="20172" xr:uid="{00000000-0005-0000-0000-0000D09C0000}"/>
    <cellStyle name="Total 5 13 2 6 2" xfId="40433" xr:uid="{00000000-0005-0000-0000-0000D19C0000}"/>
    <cellStyle name="Total 5 13 2 7" xfId="20173" xr:uid="{00000000-0005-0000-0000-0000D29C0000}"/>
    <cellStyle name="Total 5 13 2 7 2" xfId="40434" xr:uid="{00000000-0005-0000-0000-0000D39C0000}"/>
    <cellStyle name="Total 5 13 2 8" xfId="20174" xr:uid="{00000000-0005-0000-0000-0000D49C0000}"/>
    <cellStyle name="Total 5 13 2 8 2" xfId="40435" xr:uid="{00000000-0005-0000-0000-0000D59C0000}"/>
    <cellStyle name="Total 5 13 2 9" xfId="40428" xr:uid="{00000000-0005-0000-0000-0000D69C0000}"/>
    <cellStyle name="Total 5 13 3" xfId="20175" xr:uid="{00000000-0005-0000-0000-0000D79C0000}"/>
    <cellStyle name="Total 5 13 3 2" xfId="20176" xr:uid="{00000000-0005-0000-0000-0000D89C0000}"/>
    <cellStyle name="Total 5 13 3 2 2" xfId="40437" xr:uid="{00000000-0005-0000-0000-0000D99C0000}"/>
    <cellStyle name="Total 5 13 3 3" xfId="20177" xr:uid="{00000000-0005-0000-0000-0000DA9C0000}"/>
    <cellStyle name="Total 5 13 3 3 2" xfId="40438" xr:uid="{00000000-0005-0000-0000-0000DB9C0000}"/>
    <cellStyle name="Total 5 13 3 4" xfId="20178" xr:uid="{00000000-0005-0000-0000-0000DC9C0000}"/>
    <cellStyle name="Total 5 13 3 4 2" xfId="40439" xr:uid="{00000000-0005-0000-0000-0000DD9C0000}"/>
    <cellStyle name="Total 5 13 3 5" xfId="20179" xr:uid="{00000000-0005-0000-0000-0000DE9C0000}"/>
    <cellStyle name="Total 5 13 3 5 2" xfId="40440" xr:uid="{00000000-0005-0000-0000-0000DF9C0000}"/>
    <cellStyle name="Total 5 13 3 6" xfId="20180" xr:uid="{00000000-0005-0000-0000-0000E09C0000}"/>
    <cellStyle name="Total 5 13 3 6 2" xfId="40441" xr:uid="{00000000-0005-0000-0000-0000E19C0000}"/>
    <cellStyle name="Total 5 13 3 7" xfId="20181" xr:uid="{00000000-0005-0000-0000-0000E29C0000}"/>
    <cellStyle name="Total 5 13 3 7 2" xfId="40442" xr:uid="{00000000-0005-0000-0000-0000E39C0000}"/>
    <cellStyle name="Total 5 13 3 8" xfId="40436" xr:uid="{00000000-0005-0000-0000-0000E49C0000}"/>
    <cellStyle name="Total 5 13 4" xfId="20182" xr:uid="{00000000-0005-0000-0000-0000E59C0000}"/>
    <cellStyle name="Total 5 13 4 2" xfId="20183" xr:uid="{00000000-0005-0000-0000-0000E69C0000}"/>
    <cellStyle name="Total 5 13 4 2 2" xfId="40444" xr:uid="{00000000-0005-0000-0000-0000E79C0000}"/>
    <cellStyle name="Total 5 13 4 3" xfId="40443" xr:uid="{00000000-0005-0000-0000-0000E89C0000}"/>
    <cellStyle name="Total 5 13 5" xfId="20184" xr:uid="{00000000-0005-0000-0000-0000E99C0000}"/>
    <cellStyle name="Total 5 13 5 2" xfId="40445" xr:uid="{00000000-0005-0000-0000-0000EA9C0000}"/>
    <cellStyle name="Total 5 13 6" xfId="20185" xr:uid="{00000000-0005-0000-0000-0000EB9C0000}"/>
    <cellStyle name="Total 5 13 6 2" xfId="40446" xr:uid="{00000000-0005-0000-0000-0000EC9C0000}"/>
    <cellStyle name="Total 5 13 7" xfId="20186" xr:uid="{00000000-0005-0000-0000-0000ED9C0000}"/>
    <cellStyle name="Total 5 13 7 2" xfId="40447" xr:uid="{00000000-0005-0000-0000-0000EE9C0000}"/>
    <cellStyle name="Total 5 13 8" xfId="20187" xr:uid="{00000000-0005-0000-0000-0000EF9C0000}"/>
    <cellStyle name="Total 5 13 8 2" xfId="40448" xr:uid="{00000000-0005-0000-0000-0000F09C0000}"/>
    <cellStyle name="Total 5 13 9" xfId="20188" xr:uid="{00000000-0005-0000-0000-0000F19C0000}"/>
    <cellStyle name="Total 5 13 9 2" xfId="40449" xr:uid="{00000000-0005-0000-0000-0000F29C0000}"/>
    <cellStyle name="Total 5 14" xfId="20189" xr:uid="{00000000-0005-0000-0000-0000F39C0000}"/>
    <cellStyle name="Total 5 14 10" xfId="20190" xr:uid="{00000000-0005-0000-0000-0000F49C0000}"/>
    <cellStyle name="Total 5 14 10 2" xfId="40451" xr:uid="{00000000-0005-0000-0000-0000F59C0000}"/>
    <cellStyle name="Total 5 14 11" xfId="40450" xr:uid="{00000000-0005-0000-0000-0000F69C0000}"/>
    <cellStyle name="Total 5 14 2" xfId="20191" xr:uid="{00000000-0005-0000-0000-0000F79C0000}"/>
    <cellStyle name="Total 5 14 2 2" xfId="20192" xr:uid="{00000000-0005-0000-0000-0000F89C0000}"/>
    <cellStyle name="Total 5 14 2 2 2" xfId="40453" xr:uid="{00000000-0005-0000-0000-0000F99C0000}"/>
    <cellStyle name="Total 5 14 2 3" xfId="20193" xr:uid="{00000000-0005-0000-0000-0000FA9C0000}"/>
    <cellStyle name="Total 5 14 2 3 2" xfId="40454" xr:uid="{00000000-0005-0000-0000-0000FB9C0000}"/>
    <cellStyle name="Total 5 14 2 4" xfId="20194" xr:uid="{00000000-0005-0000-0000-0000FC9C0000}"/>
    <cellStyle name="Total 5 14 2 4 2" xfId="40455" xr:uid="{00000000-0005-0000-0000-0000FD9C0000}"/>
    <cellStyle name="Total 5 14 2 5" xfId="20195" xr:uid="{00000000-0005-0000-0000-0000FE9C0000}"/>
    <cellStyle name="Total 5 14 2 5 2" xfId="40456" xr:uid="{00000000-0005-0000-0000-0000FF9C0000}"/>
    <cellStyle name="Total 5 14 2 6" xfId="20196" xr:uid="{00000000-0005-0000-0000-0000009D0000}"/>
    <cellStyle name="Total 5 14 2 6 2" xfId="40457" xr:uid="{00000000-0005-0000-0000-0000019D0000}"/>
    <cellStyle name="Total 5 14 2 7" xfId="20197" xr:uid="{00000000-0005-0000-0000-0000029D0000}"/>
    <cellStyle name="Total 5 14 2 7 2" xfId="40458" xr:uid="{00000000-0005-0000-0000-0000039D0000}"/>
    <cellStyle name="Total 5 14 2 8" xfId="20198" xr:uid="{00000000-0005-0000-0000-0000049D0000}"/>
    <cellStyle name="Total 5 14 2 8 2" xfId="40459" xr:uid="{00000000-0005-0000-0000-0000059D0000}"/>
    <cellStyle name="Total 5 14 2 9" xfId="40452" xr:uid="{00000000-0005-0000-0000-0000069D0000}"/>
    <cellStyle name="Total 5 14 3" xfId="20199" xr:uid="{00000000-0005-0000-0000-0000079D0000}"/>
    <cellStyle name="Total 5 14 3 2" xfId="20200" xr:uid="{00000000-0005-0000-0000-0000089D0000}"/>
    <cellStyle name="Total 5 14 3 2 2" xfId="40461" xr:uid="{00000000-0005-0000-0000-0000099D0000}"/>
    <cellStyle name="Total 5 14 3 3" xfId="20201" xr:uid="{00000000-0005-0000-0000-00000A9D0000}"/>
    <cellStyle name="Total 5 14 3 3 2" xfId="40462" xr:uid="{00000000-0005-0000-0000-00000B9D0000}"/>
    <cellStyle name="Total 5 14 3 4" xfId="20202" xr:uid="{00000000-0005-0000-0000-00000C9D0000}"/>
    <cellStyle name="Total 5 14 3 4 2" xfId="40463" xr:uid="{00000000-0005-0000-0000-00000D9D0000}"/>
    <cellStyle name="Total 5 14 3 5" xfId="20203" xr:uid="{00000000-0005-0000-0000-00000E9D0000}"/>
    <cellStyle name="Total 5 14 3 5 2" xfId="40464" xr:uid="{00000000-0005-0000-0000-00000F9D0000}"/>
    <cellStyle name="Total 5 14 3 6" xfId="20204" xr:uid="{00000000-0005-0000-0000-0000109D0000}"/>
    <cellStyle name="Total 5 14 3 6 2" xfId="40465" xr:uid="{00000000-0005-0000-0000-0000119D0000}"/>
    <cellStyle name="Total 5 14 3 7" xfId="20205" xr:uid="{00000000-0005-0000-0000-0000129D0000}"/>
    <cellStyle name="Total 5 14 3 7 2" xfId="40466" xr:uid="{00000000-0005-0000-0000-0000139D0000}"/>
    <cellStyle name="Total 5 14 3 8" xfId="40460" xr:uid="{00000000-0005-0000-0000-0000149D0000}"/>
    <cellStyle name="Total 5 14 4" xfId="20206" xr:uid="{00000000-0005-0000-0000-0000159D0000}"/>
    <cellStyle name="Total 5 14 4 2" xfId="20207" xr:uid="{00000000-0005-0000-0000-0000169D0000}"/>
    <cellStyle name="Total 5 14 4 2 2" xfId="40468" xr:uid="{00000000-0005-0000-0000-0000179D0000}"/>
    <cellStyle name="Total 5 14 4 3" xfId="40467" xr:uid="{00000000-0005-0000-0000-0000189D0000}"/>
    <cellStyle name="Total 5 14 5" xfId="20208" xr:uid="{00000000-0005-0000-0000-0000199D0000}"/>
    <cellStyle name="Total 5 14 5 2" xfId="40469" xr:uid="{00000000-0005-0000-0000-00001A9D0000}"/>
    <cellStyle name="Total 5 14 6" xfId="20209" xr:uid="{00000000-0005-0000-0000-00001B9D0000}"/>
    <cellStyle name="Total 5 14 6 2" xfId="40470" xr:uid="{00000000-0005-0000-0000-00001C9D0000}"/>
    <cellStyle name="Total 5 14 7" xfId="20210" xr:uid="{00000000-0005-0000-0000-00001D9D0000}"/>
    <cellStyle name="Total 5 14 7 2" xfId="40471" xr:uid="{00000000-0005-0000-0000-00001E9D0000}"/>
    <cellStyle name="Total 5 14 8" xfId="20211" xr:uid="{00000000-0005-0000-0000-00001F9D0000}"/>
    <cellStyle name="Total 5 14 8 2" xfId="40472" xr:uid="{00000000-0005-0000-0000-0000209D0000}"/>
    <cellStyle name="Total 5 14 9" xfId="20212" xr:uid="{00000000-0005-0000-0000-0000219D0000}"/>
    <cellStyle name="Total 5 14 9 2" xfId="40473" xr:uid="{00000000-0005-0000-0000-0000229D0000}"/>
    <cellStyle name="Total 5 15" xfId="20213" xr:uid="{00000000-0005-0000-0000-0000239D0000}"/>
    <cellStyle name="Total 5 15 10" xfId="20214" xr:uid="{00000000-0005-0000-0000-0000249D0000}"/>
    <cellStyle name="Total 5 15 10 2" xfId="40475" xr:uid="{00000000-0005-0000-0000-0000259D0000}"/>
    <cellStyle name="Total 5 15 11" xfId="40474" xr:uid="{00000000-0005-0000-0000-0000269D0000}"/>
    <cellStyle name="Total 5 15 2" xfId="20215" xr:uid="{00000000-0005-0000-0000-0000279D0000}"/>
    <cellStyle name="Total 5 15 2 2" xfId="20216" xr:uid="{00000000-0005-0000-0000-0000289D0000}"/>
    <cellStyle name="Total 5 15 2 2 2" xfId="40477" xr:uid="{00000000-0005-0000-0000-0000299D0000}"/>
    <cellStyle name="Total 5 15 2 3" xfId="20217" xr:uid="{00000000-0005-0000-0000-00002A9D0000}"/>
    <cellStyle name="Total 5 15 2 3 2" xfId="40478" xr:uid="{00000000-0005-0000-0000-00002B9D0000}"/>
    <cellStyle name="Total 5 15 2 4" xfId="20218" xr:uid="{00000000-0005-0000-0000-00002C9D0000}"/>
    <cellStyle name="Total 5 15 2 4 2" xfId="40479" xr:uid="{00000000-0005-0000-0000-00002D9D0000}"/>
    <cellStyle name="Total 5 15 2 5" xfId="20219" xr:uid="{00000000-0005-0000-0000-00002E9D0000}"/>
    <cellStyle name="Total 5 15 2 5 2" xfId="40480" xr:uid="{00000000-0005-0000-0000-00002F9D0000}"/>
    <cellStyle name="Total 5 15 2 6" xfId="20220" xr:uid="{00000000-0005-0000-0000-0000309D0000}"/>
    <cellStyle name="Total 5 15 2 6 2" xfId="40481" xr:uid="{00000000-0005-0000-0000-0000319D0000}"/>
    <cellStyle name="Total 5 15 2 7" xfId="20221" xr:uid="{00000000-0005-0000-0000-0000329D0000}"/>
    <cellStyle name="Total 5 15 2 7 2" xfId="40482" xr:uid="{00000000-0005-0000-0000-0000339D0000}"/>
    <cellStyle name="Total 5 15 2 8" xfId="20222" xr:uid="{00000000-0005-0000-0000-0000349D0000}"/>
    <cellStyle name="Total 5 15 2 8 2" xfId="40483" xr:uid="{00000000-0005-0000-0000-0000359D0000}"/>
    <cellStyle name="Total 5 15 2 9" xfId="40476" xr:uid="{00000000-0005-0000-0000-0000369D0000}"/>
    <cellStyle name="Total 5 15 3" xfId="20223" xr:uid="{00000000-0005-0000-0000-0000379D0000}"/>
    <cellStyle name="Total 5 15 3 2" xfId="20224" xr:uid="{00000000-0005-0000-0000-0000389D0000}"/>
    <cellStyle name="Total 5 15 3 2 2" xfId="40485" xr:uid="{00000000-0005-0000-0000-0000399D0000}"/>
    <cellStyle name="Total 5 15 3 3" xfId="20225" xr:uid="{00000000-0005-0000-0000-00003A9D0000}"/>
    <cellStyle name="Total 5 15 3 3 2" xfId="40486" xr:uid="{00000000-0005-0000-0000-00003B9D0000}"/>
    <cellStyle name="Total 5 15 3 4" xfId="20226" xr:uid="{00000000-0005-0000-0000-00003C9D0000}"/>
    <cellStyle name="Total 5 15 3 4 2" xfId="40487" xr:uid="{00000000-0005-0000-0000-00003D9D0000}"/>
    <cellStyle name="Total 5 15 3 5" xfId="20227" xr:uid="{00000000-0005-0000-0000-00003E9D0000}"/>
    <cellStyle name="Total 5 15 3 5 2" xfId="40488" xr:uid="{00000000-0005-0000-0000-00003F9D0000}"/>
    <cellStyle name="Total 5 15 3 6" xfId="20228" xr:uid="{00000000-0005-0000-0000-0000409D0000}"/>
    <cellStyle name="Total 5 15 3 6 2" xfId="40489" xr:uid="{00000000-0005-0000-0000-0000419D0000}"/>
    <cellStyle name="Total 5 15 3 7" xfId="20229" xr:uid="{00000000-0005-0000-0000-0000429D0000}"/>
    <cellStyle name="Total 5 15 3 7 2" xfId="40490" xr:uid="{00000000-0005-0000-0000-0000439D0000}"/>
    <cellStyle name="Total 5 15 3 8" xfId="40484" xr:uid="{00000000-0005-0000-0000-0000449D0000}"/>
    <cellStyle name="Total 5 15 4" xfId="20230" xr:uid="{00000000-0005-0000-0000-0000459D0000}"/>
    <cellStyle name="Total 5 15 4 2" xfId="20231" xr:uid="{00000000-0005-0000-0000-0000469D0000}"/>
    <cellStyle name="Total 5 15 4 2 2" xfId="40492" xr:uid="{00000000-0005-0000-0000-0000479D0000}"/>
    <cellStyle name="Total 5 15 4 3" xfId="40491" xr:uid="{00000000-0005-0000-0000-0000489D0000}"/>
    <cellStyle name="Total 5 15 5" xfId="20232" xr:uid="{00000000-0005-0000-0000-0000499D0000}"/>
    <cellStyle name="Total 5 15 5 2" xfId="40493" xr:uid="{00000000-0005-0000-0000-00004A9D0000}"/>
    <cellStyle name="Total 5 15 6" xfId="20233" xr:uid="{00000000-0005-0000-0000-00004B9D0000}"/>
    <cellStyle name="Total 5 15 6 2" xfId="40494" xr:uid="{00000000-0005-0000-0000-00004C9D0000}"/>
    <cellStyle name="Total 5 15 7" xfId="20234" xr:uid="{00000000-0005-0000-0000-00004D9D0000}"/>
    <cellStyle name="Total 5 15 7 2" xfId="40495" xr:uid="{00000000-0005-0000-0000-00004E9D0000}"/>
    <cellStyle name="Total 5 15 8" xfId="20235" xr:uid="{00000000-0005-0000-0000-00004F9D0000}"/>
    <cellStyle name="Total 5 15 8 2" xfId="40496" xr:uid="{00000000-0005-0000-0000-0000509D0000}"/>
    <cellStyle name="Total 5 15 9" xfId="20236" xr:uid="{00000000-0005-0000-0000-0000519D0000}"/>
    <cellStyle name="Total 5 15 9 2" xfId="40497" xr:uid="{00000000-0005-0000-0000-0000529D0000}"/>
    <cellStyle name="Total 5 16" xfId="20237" xr:uid="{00000000-0005-0000-0000-0000539D0000}"/>
    <cellStyle name="Total 5 16 2" xfId="20238" xr:uid="{00000000-0005-0000-0000-0000549D0000}"/>
    <cellStyle name="Total 5 16 2 2" xfId="40499" xr:uid="{00000000-0005-0000-0000-0000559D0000}"/>
    <cellStyle name="Total 5 16 3" xfId="20239" xr:uid="{00000000-0005-0000-0000-0000569D0000}"/>
    <cellStyle name="Total 5 16 3 2" xfId="40500" xr:uid="{00000000-0005-0000-0000-0000579D0000}"/>
    <cellStyle name="Total 5 16 4" xfId="20240" xr:uid="{00000000-0005-0000-0000-0000589D0000}"/>
    <cellStyle name="Total 5 16 4 2" xfId="40501" xr:uid="{00000000-0005-0000-0000-0000599D0000}"/>
    <cellStyle name="Total 5 16 5" xfId="20241" xr:uid="{00000000-0005-0000-0000-00005A9D0000}"/>
    <cellStyle name="Total 5 16 5 2" xfId="40502" xr:uid="{00000000-0005-0000-0000-00005B9D0000}"/>
    <cellStyle name="Total 5 16 6" xfId="20242" xr:uid="{00000000-0005-0000-0000-00005C9D0000}"/>
    <cellStyle name="Total 5 16 6 2" xfId="40503" xr:uid="{00000000-0005-0000-0000-00005D9D0000}"/>
    <cellStyle name="Total 5 16 7" xfId="20243" xr:uid="{00000000-0005-0000-0000-00005E9D0000}"/>
    <cellStyle name="Total 5 16 7 2" xfId="40504" xr:uid="{00000000-0005-0000-0000-00005F9D0000}"/>
    <cellStyle name="Total 5 16 8" xfId="20244" xr:uid="{00000000-0005-0000-0000-0000609D0000}"/>
    <cellStyle name="Total 5 16 8 2" xfId="40505" xr:uid="{00000000-0005-0000-0000-0000619D0000}"/>
    <cellStyle name="Total 5 16 9" xfId="40498" xr:uid="{00000000-0005-0000-0000-0000629D0000}"/>
    <cellStyle name="Total 5 17" xfId="20245" xr:uid="{00000000-0005-0000-0000-0000639D0000}"/>
    <cellStyle name="Total 5 17 2" xfId="20246" xr:uid="{00000000-0005-0000-0000-0000649D0000}"/>
    <cellStyle name="Total 5 17 2 2" xfId="40507" xr:uid="{00000000-0005-0000-0000-0000659D0000}"/>
    <cellStyle name="Total 5 17 3" xfId="20247" xr:uid="{00000000-0005-0000-0000-0000669D0000}"/>
    <cellStyle name="Total 5 17 3 2" xfId="40508" xr:uid="{00000000-0005-0000-0000-0000679D0000}"/>
    <cellStyle name="Total 5 17 4" xfId="20248" xr:uid="{00000000-0005-0000-0000-0000689D0000}"/>
    <cellStyle name="Total 5 17 4 2" xfId="40509" xr:uid="{00000000-0005-0000-0000-0000699D0000}"/>
    <cellStyle name="Total 5 17 5" xfId="20249" xr:uid="{00000000-0005-0000-0000-00006A9D0000}"/>
    <cellStyle name="Total 5 17 5 2" xfId="40510" xr:uid="{00000000-0005-0000-0000-00006B9D0000}"/>
    <cellStyle name="Total 5 17 6" xfId="20250" xr:uid="{00000000-0005-0000-0000-00006C9D0000}"/>
    <cellStyle name="Total 5 17 6 2" xfId="40511" xr:uid="{00000000-0005-0000-0000-00006D9D0000}"/>
    <cellStyle name="Total 5 17 7" xfId="20251" xr:uid="{00000000-0005-0000-0000-00006E9D0000}"/>
    <cellStyle name="Total 5 17 7 2" xfId="40512" xr:uid="{00000000-0005-0000-0000-00006F9D0000}"/>
    <cellStyle name="Total 5 17 8" xfId="40506" xr:uid="{00000000-0005-0000-0000-0000709D0000}"/>
    <cellStyle name="Total 5 18" xfId="20252" xr:uid="{00000000-0005-0000-0000-0000719D0000}"/>
    <cellStyle name="Total 5 18 2" xfId="20253" xr:uid="{00000000-0005-0000-0000-0000729D0000}"/>
    <cellStyle name="Total 5 18 2 2" xfId="40514" xr:uid="{00000000-0005-0000-0000-0000739D0000}"/>
    <cellStyle name="Total 5 18 3" xfId="40513" xr:uid="{00000000-0005-0000-0000-0000749D0000}"/>
    <cellStyle name="Total 5 19" xfId="20254" xr:uid="{00000000-0005-0000-0000-0000759D0000}"/>
    <cellStyle name="Total 5 19 2" xfId="40515" xr:uid="{00000000-0005-0000-0000-0000769D0000}"/>
    <cellStyle name="Total 5 2" xfId="20255" xr:uid="{00000000-0005-0000-0000-0000779D0000}"/>
    <cellStyle name="Total 5 2 10" xfId="20256" xr:uid="{00000000-0005-0000-0000-0000789D0000}"/>
    <cellStyle name="Total 5 2 10 2" xfId="40517" xr:uid="{00000000-0005-0000-0000-0000799D0000}"/>
    <cellStyle name="Total 5 2 11" xfId="40516" xr:uid="{00000000-0005-0000-0000-00007A9D0000}"/>
    <cellStyle name="Total 5 2 2" xfId="20257" xr:uid="{00000000-0005-0000-0000-00007B9D0000}"/>
    <cellStyle name="Total 5 2 2 2" xfId="20258" xr:uid="{00000000-0005-0000-0000-00007C9D0000}"/>
    <cellStyle name="Total 5 2 2 2 2" xfId="40519" xr:uid="{00000000-0005-0000-0000-00007D9D0000}"/>
    <cellStyle name="Total 5 2 2 3" xfId="20259" xr:uid="{00000000-0005-0000-0000-00007E9D0000}"/>
    <cellStyle name="Total 5 2 2 3 2" xfId="40520" xr:uid="{00000000-0005-0000-0000-00007F9D0000}"/>
    <cellStyle name="Total 5 2 2 4" xfId="20260" xr:uid="{00000000-0005-0000-0000-0000809D0000}"/>
    <cellStyle name="Total 5 2 2 4 2" xfId="40521" xr:uid="{00000000-0005-0000-0000-0000819D0000}"/>
    <cellStyle name="Total 5 2 2 5" xfId="20261" xr:uid="{00000000-0005-0000-0000-0000829D0000}"/>
    <cellStyle name="Total 5 2 2 5 2" xfId="40522" xr:uid="{00000000-0005-0000-0000-0000839D0000}"/>
    <cellStyle name="Total 5 2 2 6" xfId="20262" xr:uid="{00000000-0005-0000-0000-0000849D0000}"/>
    <cellStyle name="Total 5 2 2 6 2" xfId="40523" xr:uid="{00000000-0005-0000-0000-0000859D0000}"/>
    <cellStyle name="Total 5 2 2 7" xfId="20263" xr:uid="{00000000-0005-0000-0000-0000869D0000}"/>
    <cellStyle name="Total 5 2 2 7 2" xfId="40524" xr:uid="{00000000-0005-0000-0000-0000879D0000}"/>
    <cellStyle name="Total 5 2 2 8" xfId="20264" xr:uid="{00000000-0005-0000-0000-0000889D0000}"/>
    <cellStyle name="Total 5 2 2 8 2" xfId="40525" xr:uid="{00000000-0005-0000-0000-0000899D0000}"/>
    <cellStyle name="Total 5 2 2 9" xfId="40518" xr:uid="{00000000-0005-0000-0000-00008A9D0000}"/>
    <cellStyle name="Total 5 2 3" xfId="20265" xr:uid="{00000000-0005-0000-0000-00008B9D0000}"/>
    <cellStyle name="Total 5 2 3 2" xfId="20266" xr:uid="{00000000-0005-0000-0000-00008C9D0000}"/>
    <cellStyle name="Total 5 2 3 2 2" xfId="40527" xr:uid="{00000000-0005-0000-0000-00008D9D0000}"/>
    <cellStyle name="Total 5 2 3 3" xfId="20267" xr:uid="{00000000-0005-0000-0000-00008E9D0000}"/>
    <cellStyle name="Total 5 2 3 3 2" xfId="40528" xr:uid="{00000000-0005-0000-0000-00008F9D0000}"/>
    <cellStyle name="Total 5 2 3 4" xfId="20268" xr:uid="{00000000-0005-0000-0000-0000909D0000}"/>
    <cellStyle name="Total 5 2 3 4 2" xfId="40529" xr:uid="{00000000-0005-0000-0000-0000919D0000}"/>
    <cellStyle name="Total 5 2 3 5" xfId="20269" xr:uid="{00000000-0005-0000-0000-0000929D0000}"/>
    <cellStyle name="Total 5 2 3 5 2" xfId="40530" xr:uid="{00000000-0005-0000-0000-0000939D0000}"/>
    <cellStyle name="Total 5 2 3 6" xfId="20270" xr:uid="{00000000-0005-0000-0000-0000949D0000}"/>
    <cellStyle name="Total 5 2 3 6 2" xfId="40531" xr:uid="{00000000-0005-0000-0000-0000959D0000}"/>
    <cellStyle name="Total 5 2 3 7" xfId="20271" xr:uid="{00000000-0005-0000-0000-0000969D0000}"/>
    <cellStyle name="Total 5 2 3 7 2" xfId="40532" xr:uid="{00000000-0005-0000-0000-0000979D0000}"/>
    <cellStyle name="Total 5 2 3 8" xfId="40526" xr:uid="{00000000-0005-0000-0000-0000989D0000}"/>
    <cellStyle name="Total 5 2 4" xfId="20272" xr:uid="{00000000-0005-0000-0000-0000999D0000}"/>
    <cellStyle name="Total 5 2 4 2" xfId="20273" xr:uid="{00000000-0005-0000-0000-00009A9D0000}"/>
    <cellStyle name="Total 5 2 4 2 2" xfId="40534" xr:uid="{00000000-0005-0000-0000-00009B9D0000}"/>
    <cellStyle name="Total 5 2 4 3" xfId="40533" xr:uid="{00000000-0005-0000-0000-00009C9D0000}"/>
    <cellStyle name="Total 5 2 5" xfId="20274" xr:uid="{00000000-0005-0000-0000-00009D9D0000}"/>
    <cellStyle name="Total 5 2 5 2" xfId="40535" xr:uid="{00000000-0005-0000-0000-00009E9D0000}"/>
    <cellStyle name="Total 5 2 6" xfId="20275" xr:uid="{00000000-0005-0000-0000-00009F9D0000}"/>
    <cellStyle name="Total 5 2 6 2" xfId="40536" xr:uid="{00000000-0005-0000-0000-0000A09D0000}"/>
    <cellStyle name="Total 5 2 7" xfId="20276" xr:uid="{00000000-0005-0000-0000-0000A19D0000}"/>
    <cellStyle name="Total 5 2 7 2" xfId="40537" xr:uid="{00000000-0005-0000-0000-0000A29D0000}"/>
    <cellStyle name="Total 5 2 8" xfId="20277" xr:uid="{00000000-0005-0000-0000-0000A39D0000}"/>
    <cellStyle name="Total 5 2 8 2" xfId="40538" xr:uid="{00000000-0005-0000-0000-0000A49D0000}"/>
    <cellStyle name="Total 5 2 9" xfId="20278" xr:uid="{00000000-0005-0000-0000-0000A59D0000}"/>
    <cellStyle name="Total 5 2 9 2" xfId="40539" xr:uid="{00000000-0005-0000-0000-0000A69D0000}"/>
    <cellStyle name="Total 5 20" xfId="20279" xr:uid="{00000000-0005-0000-0000-0000A79D0000}"/>
    <cellStyle name="Total 5 20 2" xfId="40540" xr:uid="{00000000-0005-0000-0000-0000A89D0000}"/>
    <cellStyle name="Total 5 21" xfId="20280" xr:uid="{00000000-0005-0000-0000-0000A99D0000}"/>
    <cellStyle name="Total 5 21 2" xfId="40541" xr:uid="{00000000-0005-0000-0000-0000AA9D0000}"/>
    <cellStyle name="Total 5 22" xfId="20281" xr:uid="{00000000-0005-0000-0000-0000AB9D0000}"/>
    <cellStyle name="Total 5 22 2" xfId="40542" xr:uid="{00000000-0005-0000-0000-0000AC9D0000}"/>
    <cellStyle name="Total 5 23" xfId="20282" xr:uid="{00000000-0005-0000-0000-0000AD9D0000}"/>
    <cellStyle name="Total 5 23 2" xfId="40543" xr:uid="{00000000-0005-0000-0000-0000AE9D0000}"/>
    <cellStyle name="Total 5 24" xfId="20283" xr:uid="{00000000-0005-0000-0000-0000AF9D0000}"/>
    <cellStyle name="Total 5 24 2" xfId="40544" xr:uid="{00000000-0005-0000-0000-0000B09D0000}"/>
    <cellStyle name="Total 5 25" xfId="40353" xr:uid="{00000000-0005-0000-0000-0000B19D0000}"/>
    <cellStyle name="Total 5 3" xfId="20284" xr:uid="{00000000-0005-0000-0000-0000B29D0000}"/>
    <cellStyle name="Total 5 3 10" xfId="20285" xr:uid="{00000000-0005-0000-0000-0000B39D0000}"/>
    <cellStyle name="Total 5 3 10 2" xfId="40546" xr:uid="{00000000-0005-0000-0000-0000B49D0000}"/>
    <cellStyle name="Total 5 3 11" xfId="40545" xr:uid="{00000000-0005-0000-0000-0000B59D0000}"/>
    <cellStyle name="Total 5 3 2" xfId="20286" xr:uid="{00000000-0005-0000-0000-0000B69D0000}"/>
    <cellStyle name="Total 5 3 2 2" xfId="20287" xr:uid="{00000000-0005-0000-0000-0000B79D0000}"/>
    <cellStyle name="Total 5 3 2 2 2" xfId="40548" xr:uid="{00000000-0005-0000-0000-0000B89D0000}"/>
    <cellStyle name="Total 5 3 2 3" xfId="20288" xr:uid="{00000000-0005-0000-0000-0000B99D0000}"/>
    <cellStyle name="Total 5 3 2 3 2" xfId="40549" xr:uid="{00000000-0005-0000-0000-0000BA9D0000}"/>
    <cellStyle name="Total 5 3 2 4" xfId="20289" xr:uid="{00000000-0005-0000-0000-0000BB9D0000}"/>
    <cellStyle name="Total 5 3 2 4 2" xfId="40550" xr:uid="{00000000-0005-0000-0000-0000BC9D0000}"/>
    <cellStyle name="Total 5 3 2 5" xfId="20290" xr:uid="{00000000-0005-0000-0000-0000BD9D0000}"/>
    <cellStyle name="Total 5 3 2 5 2" xfId="40551" xr:uid="{00000000-0005-0000-0000-0000BE9D0000}"/>
    <cellStyle name="Total 5 3 2 6" xfId="20291" xr:uid="{00000000-0005-0000-0000-0000BF9D0000}"/>
    <cellStyle name="Total 5 3 2 6 2" xfId="40552" xr:uid="{00000000-0005-0000-0000-0000C09D0000}"/>
    <cellStyle name="Total 5 3 2 7" xfId="20292" xr:uid="{00000000-0005-0000-0000-0000C19D0000}"/>
    <cellStyle name="Total 5 3 2 7 2" xfId="40553" xr:uid="{00000000-0005-0000-0000-0000C29D0000}"/>
    <cellStyle name="Total 5 3 2 8" xfId="20293" xr:uid="{00000000-0005-0000-0000-0000C39D0000}"/>
    <cellStyle name="Total 5 3 2 8 2" xfId="40554" xr:uid="{00000000-0005-0000-0000-0000C49D0000}"/>
    <cellStyle name="Total 5 3 2 9" xfId="40547" xr:uid="{00000000-0005-0000-0000-0000C59D0000}"/>
    <cellStyle name="Total 5 3 3" xfId="20294" xr:uid="{00000000-0005-0000-0000-0000C69D0000}"/>
    <cellStyle name="Total 5 3 3 2" xfId="20295" xr:uid="{00000000-0005-0000-0000-0000C79D0000}"/>
    <cellStyle name="Total 5 3 3 2 2" xfId="40556" xr:uid="{00000000-0005-0000-0000-0000C89D0000}"/>
    <cellStyle name="Total 5 3 3 3" xfId="20296" xr:uid="{00000000-0005-0000-0000-0000C99D0000}"/>
    <cellStyle name="Total 5 3 3 3 2" xfId="40557" xr:uid="{00000000-0005-0000-0000-0000CA9D0000}"/>
    <cellStyle name="Total 5 3 3 4" xfId="20297" xr:uid="{00000000-0005-0000-0000-0000CB9D0000}"/>
    <cellStyle name="Total 5 3 3 4 2" xfId="40558" xr:uid="{00000000-0005-0000-0000-0000CC9D0000}"/>
    <cellStyle name="Total 5 3 3 5" xfId="20298" xr:uid="{00000000-0005-0000-0000-0000CD9D0000}"/>
    <cellStyle name="Total 5 3 3 5 2" xfId="40559" xr:uid="{00000000-0005-0000-0000-0000CE9D0000}"/>
    <cellStyle name="Total 5 3 3 6" xfId="20299" xr:uid="{00000000-0005-0000-0000-0000CF9D0000}"/>
    <cellStyle name="Total 5 3 3 6 2" xfId="40560" xr:uid="{00000000-0005-0000-0000-0000D09D0000}"/>
    <cellStyle name="Total 5 3 3 7" xfId="20300" xr:uid="{00000000-0005-0000-0000-0000D19D0000}"/>
    <cellStyle name="Total 5 3 3 7 2" xfId="40561" xr:uid="{00000000-0005-0000-0000-0000D29D0000}"/>
    <cellStyle name="Total 5 3 3 8" xfId="40555" xr:uid="{00000000-0005-0000-0000-0000D39D0000}"/>
    <cellStyle name="Total 5 3 4" xfId="20301" xr:uid="{00000000-0005-0000-0000-0000D49D0000}"/>
    <cellStyle name="Total 5 3 4 2" xfId="20302" xr:uid="{00000000-0005-0000-0000-0000D59D0000}"/>
    <cellStyle name="Total 5 3 4 2 2" xfId="40563" xr:uid="{00000000-0005-0000-0000-0000D69D0000}"/>
    <cellStyle name="Total 5 3 4 3" xfId="40562" xr:uid="{00000000-0005-0000-0000-0000D79D0000}"/>
    <cellStyle name="Total 5 3 5" xfId="20303" xr:uid="{00000000-0005-0000-0000-0000D89D0000}"/>
    <cellStyle name="Total 5 3 5 2" xfId="40564" xr:uid="{00000000-0005-0000-0000-0000D99D0000}"/>
    <cellStyle name="Total 5 3 6" xfId="20304" xr:uid="{00000000-0005-0000-0000-0000DA9D0000}"/>
    <cellStyle name="Total 5 3 6 2" xfId="40565" xr:uid="{00000000-0005-0000-0000-0000DB9D0000}"/>
    <cellStyle name="Total 5 3 7" xfId="20305" xr:uid="{00000000-0005-0000-0000-0000DC9D0000}"/>
    <cellStyle name="Total 5 3 7 2" xfId="40566" xr:uid="{00000000-0005-0000-0000-0000DD9D0000}"/>
    <cellStyle name="Total 5 3 8" xfId="20306" xr:uid="{00000000-0005-0000-0000-0000DE9D0000}"/>
    <cellStyle name="Total 5 3 8 2" xfId="40567" xr:uid="{00000000-0005-0000-0000-0000DF9D0000}"/>
    <cellStyle name="Total 5 3 9" xfId="20307" xr:uid="{00000000-0005-0000-0000-0000E09D0000}"/>
    <cellStyle name="Total 5 3 9 2" xfId="40568" xr:uid="{00000000-0005-0000-0000-0000E19D0000}"/>
    <cellStyle name="Total 5 4" xfId="20308" xr:uid="{00000000-0005-0000-0000-0000E29D0000}"/>
    <cellStyle name="Total 5 4 10" xfId="20309" xr:uid="{00000000-0005-0000-0000-0000E39D0000}"/>
    <cellStyle name="Total 5 4 10 2" xfId="40570" xr:uid="{00000000-0005-0000-0000-0000E49D0000}"/>
    <cellStyle name="Total 5 4 11" xfId="40569" xr:uid="{00000000-0005-0000-0000-0000E59D0000}"/>
    <cellStyle name="Total 5 4 2" xfId="20310" xr:uid="{00000000-0005-0000-0000-0000E69D0000}"/>
    <cellStyle name="Total 5 4 2 2" xfId="20311" xr:uid="{00000000-0005-0000-0000-0000E79D0000}"/>
    <cellStyle name="Total 5 4 2 2 2" xfId="40572" xr:uid="{00000000-0005-0000-0000-0000E89D0000}"/>
    <cellStyle name="Total 5 4 2 3" xfId="20312" xr:uid="{00000000-0005-0000-0000-0000E99D0000}"/>
    <cellStyle name="Total 5 4 2 3 2" xfId="40573" xr:uid="{00000000-0005-0000-0000-0000EA9D0000}"/>
    <cellStyle name="Total 5 4 2 4" xfId="20313" xr:uid="{00000000-0005-0000-0000-0000EB9D0000}"/>
    <cellStyle name="Total 5 4 2 4 2" xfId="40574" xr:uid="{00000000-0005-0000-0000-0000EC9D0000}"/>
    <cellStyle name="Total 5 4 2 5" xfId="20314" xr:uid="{00000000-0005-0000-0000-0000ED9D0000}"/>
    <cellStyle name="Total 5 4 2 5 2" xfId="40575" xr:uid="{00000000-0005-0000-0000-0000EE9D0000}"/>
    <cellStyle name="Total 5 4 2 6" xfId="20315" xr:uid="{00000000-0005-0000-0000-0000EF9D0000}"/>
    <cellStyle name="Total 5 4 2 6 2" xfId="40576" xr:uid="{00000000-0005-0000-0000-0000F09D0000}"/>
    <cellStyle name="Total 5 4 2 7" xfId="20316" xr:uid="{00000000-0005-0000-0000-0000F19D0000}"/>
    <cellStyle name="Total 5 4 2 7 2" xfId="40577" xr:uid="{00000000-0005-0000-0000-0000F29D0000}"/>
    <cellStyle name="Total 5 4 2 8" xfId="20317" xr:uid="{00000000-0005-0000-0000-0000F39D0000}"/>
    <cellStyle name="Total 5 4 2 8 2" xfId="40578" xr:uid="{00000000-0005-0000-0000-0000F49D0000}"/>
    <cellStyle name="Total 5 4 2 9" xfId="40571" xr:uid="{00000000-0005-0000-0000-0000F59D0000}"/>
    <cellStyle name="Total 5 4 3" xfId="20318" xr:uid="{00000000-0005-0000-0000-0000F69D0000}"/>
    <cellStyle name="Total 5 4 3 2" xfId="20319" xr:uid="{00000000-0005-0000-0000-0000F79D0000}"/>
    <cellStyle name="Total 5 4 3 2 2" xfId="40580" xr:uid="{00000000-0005-0000-0000-0000F89D0000}"/>
    <cellStyle name="Total 5 4 3 3" xfId="20320" xr:uid="{00000000-0005-0000-0000-0000F99D0000}"/>
    <cellStyle name="Total 5 4 3 3 2" xfId="40581" xr:uid="{00000000-0005-0000-0000-0000FA9D0000}"/>
    <cellStyle name="Total 5 4 3 4" xfId="20321" xr:uid="{00000000-0005-0000-0000-0000FB9D0000}"/>
    <cellStyle name="Total 5 4 3 4 2" xfId="40582" xr:uid="{00000000-0005-0000-0000-0000FC9D0000}"/>
    <cellStyle name="Total 5 4 3 5" xfId="20322" xr:uid="{00000000-0005-0000-0000-0000FD9D0000}"/>
    <cellStyle name="Total 5 4 3 5 2" xfId="40583" xr:uid="{00000000-0005-0000-0000-0000FE9D0000}"/>
    <cellStyle name="Total 5 4 3 6" xfId="20323" xr:uid="{00000000-0005-0000-0000-0000FF9D0000}"/>
    <cellStyle name="Total 5 4 3 6 2" xfId="40584" xr:uid="{00000000-0005-0000-0000-0000009E0000}"/>
    <cellStyle name="Total 5 4 3 7" xfId="20324" xr:uid="{00000000-0005-0000-0000-0000019E0000}"/>
    <cellStyle name="Total 5 4 3 7 2" xfId="40585" xr:uid="{00000000-0005-0000-0000-0000029E0000}"/>
    <cellStyle name="Total 5 4 3 8" xfId="40579" xr:uid="{00000000-0005-0000-0000-0000039E0000}"/>
    <cellStyle name="Total 5 4 4" xfId="20325" xr:uid="{00000000-0005-0000-0000-0000049E0000}"/>
    <cellStyle name="Total 5 4 4 2" xfId="20326" xr:uid="{00000000-0005-0000-0000-0000059E0000}"/>
    <cellStyle name="Total 5 4 4 2 2" xfId="40587" xr:uid="{00000000-0005-0000-0000-0000069E0000}"/>
    <cellStyle name="Total 5 4 4 3" xfId="40586" xr:uid="{00000000-0005-0000-0000-0000079E0000}"/>
    <cellStyle name="Total 5 4 5" xfId="20327" xr:uid="{00000000-0005-0000-0000-0000089E0000}"/>
    <cellStyle name="Total 5 4 5 2" xfId="40588" xr:uid="{00000000-0005-0000-0000-0000099E0000}"/>
    <cellStyle name="Total 5 4 6" xfId="20328" xr:uid="{00000000-0005-0000-0000-00000A9E0000}"/>
    <cellStyle name="Total 5 4 6 2" xfId="40589" xr:uid="{00000000-0005-0000-0000-00000B9E0000}"/>
    <cellStyle name="Total 5 4 7" xfId="20329" xr:uid="{00000000-0005-0000-0000-00000C9E0000}"/>
    <cellStyle name="Total 5 4 7 2" xfId="40590" xr:uid="{00000000-0005-0000-0000-00000D9E0000}"/>
    <cellStyle name="Total 5 4 8" xfId="20330" xr:uid="{00000000-0005-0000-0000-00000E9E0000}"/>
    <cellStyle name="Total 5 4 8 2" xfId="40591" xr:uid="{00000000-0005-0000-0000-00000F9E0000}"/>
    <cellStyle name="Total 5 4 9" xfId="20331" xr:uid="{00000000-0005-0000-0000-0000109E0000}"/>
    <cellStyle name="Total 5 4 9 2" xfId="40592" xr:uid="{00000000-0005-0000-0000-0000119E0000}"/>
    <cellStyle name="Total 5 5" xfId="20332" xr:uid="{00000000-0005-0000-0000-0000129E0000}"/>
    <cellStyle name="Total 5 5 10" xfId="20333" xr:uid="{00000000-0005-0000-0000-0000139E0000}"/>
    <cellStyle name="Total 5 5 10 2" xfId="40594" xr:uid="{00000000-0005-0000-0000-0000149E0000}"/>
    <cellStyle name="Total 5 5 11" xfId="40593" xr:uid="{00000000-0005-0000-0000-0000159E0000}"/>
    <cellStyle name="Total 5 5 2" xfId="20334" xr:uid="{00000000-0005-0000-0000-0000169E0000}"/>
    <cellStyle name="Total 5 5 2 2" xfId="20335" xr:uid="{00000000-0005-0000-0000-0000179E0000}"/>
    <cellStyle name="Total 5 5 2 2 2" xfId="40596" xr:uid="{00000000-0005-0000-0000-0000189E0000}"/>
    <cellStyle name="Total 5 5 2 3" xfId="20336" xr:uid="{00000000-0005-0000-0000-0000199E0000}"/>
    <cellStyle name="Total 5 5 2 3 2" xfId="40597" xr:uid="{00000000-0005-0000-0000-00001A9E0000}"/>
    <cellStyle name="Total 5 5 2 4" xfId="20337" xr:uid="{00000000-0005-0000-0000-00001B9E0000}"/>
    <cellStyle name="Total 5 5 2 4 2" xfId="40598" xr:uid="{00000000-0005-0000-0000-00001C9E0000}"/>
    <cellStyle name="Total 5 5 2 5" xfId="20338" xr:uid="{00000000-0005-0000-0000-00001D9E0000}"/>
    <cellStyle name="Total 5 5 2 5 2" xfId="40599" xr:uid="{00000000-0005-0000-0000-00001E9E0000}"/>
    <cellStyle name="Total 5 5 2 6" xfId="20339" xr:uid="{00000000-0005-0000-0000-00001F9E0000}"/>
    <cellStyle name="Total 5 5 2 6 2" xfId="40600" xr:uid="{00000000-0005-0000-0000-0000209E0000}"/>
    <cellStyle name="Total 5 5 2 7" xfId="20340" xr:uid="{00000000-0005-0000-0000-0000219E0000}"/>
    <cellStyle name="Total 5 5 2 7 2" xfId="40601" xr:uid="{00000000-0005-0000-0000-0000229E0000}"/>
    <cellStyle name="Total 5 5 2 8" xfId="20341" xr:uid="{00000000-0005-0000-0000-0000239E0000}"/>
    <cellStyle name="Total 5 5 2 8 2" xfId="40602" xr:uid="{00000000-0005-0000-0000-0000249E0000}"/>
    <cellStyle name="Total 5 5 2 9" xfId="40595" xr:uid="{00000000-0005-0000-0000-0000259E0000}"/>
    <cellStyle name="Total 5 5 3" xfId="20342" xr:uid="{00000000-0005-0000-0000-0000269E0000}"/>
    <cellStyle name="Total 5 5 3 2" xfId="20343" xr:uid="{00000000-0005-0000-0000-0000279E0000}"/>
    <cellStyle name="Total 5 5 3 2 2" xfId="40604" xr:uid="{00000000-0005-0000-0000-0000289E0000}"/>
    <cellStyle name="Total 5 5 3 3" xfId="20344" xr:uid="{00000000-0005-0000-0000-0000299E0000}"/>
    <cellStyle name="Total 5 5 3 3 2" xfId="40605" xr:uid="{00000000-0005-0000-0000-00002A9E0000}"/>
    <cellStyle name="Total 5 5 3 4" xfId="20345" xr:uid="{00000000-0005-0000-0000-00002B9E0000}"/>
    <cellStyle name="Total 5 5 3 4 2" xfId="40606" xr:uid="{00000000-0005-0000-0000-00002C9E0000}"/>
    <cellStyle name="Total 5 5 3 5" xfId="20346" xr:uid="{00000000-0005-0000-0000-00002D9E0000}"/>
    <cellStyle name="Total 5 5 3 5 2" xfId="40607" xr:uid="{00000000-0005-0000-0000-00002E9E0000}"/>
    <cellStyle name="Total 5 5 3 6" xfId="20347" xr:uid="{00000000-0005-0000-0000-00002F9E0000}"/>
    <cellStyle name="Total 5 5 3 6 2" xfId="40608" xr:uid="{00000000-0005-0000-0000-0000309E0000}"/>
    <cellStyle name="Total 5 5 3 7" xfId="20348" xr:uid="{00000000-0005-0000-0000-0000319E0000}"/>
    <cellStyle name="Total 5 5 3 7 2" xfId="40609" xr:uid="{00000000-0005-0000-0000-0000329E0000}"/>
    <cellStyle name="Total 5 5 3 8" xfId="40603" xr:uid="{00000000-0005-0000-0000-0000339E0000}"/>
    <cellStyle name="Total 5 5 4" xfId="20349" xr:uid="{00000000-0005-0000-0000-0000349E0000}"/>
    <cellStyle name="Total 5 5 4 2" xfId="20350" xr:uid="{00000000-0005-0000-0000-0000359E0000}"/>
    <cellStyle name="Total 5 5 4 2 2" xfId="40611" xr:uid="{00000000-0005-0000-0000-0000369E0000}"/>
    <cellStyle name="Total 5 5 4 3" xfId="40610" xr:uid="{00000000-0005-0000-0000-0000379E0000}"/>
    <cellStyle name="Total 5 5 5" xfId="20351" xr:uid="{00000000-0005-0000-0000-0000389E0000}"/>
    <cellStyle name="Total 5 5 5 2" xfId="40612" xr:uid="{00000000-0005-0000-0000-0000399E0000}"/>
    <cellStyle name="Total 5 5 6" xfId="20352" xr:uid="{00000000-0005-0000-0000-00003A9E0000}"/>
    <cellStyle name="Total 5 5 6 2" xfId="40613" xr:uid="{00000000-0005-0000-0000-00003B9E0000}"/>
    <cellStyle name="Total 5 5 7" xfId="20353" xr:uid="{00000000-0005-0000-0000-00003C9E0000}"/>
    <cellStyle name="Total 5 5 7 2" xfId="40614" xr:uid="{00000000-0005-0000-0000-00003D9E0000}"/>
    <cellStyle name="Total 5 5 8" xfId="20354" xr:uid="{00000000-0005-0000-0000-00003E9E0000}"/>
    <cellStyle name="Total 5 5 8 2" xfId="40615" xr:uid="{00000000-0005-0000-0000-00003F9E0000}"/>
    <cellStyle name="Total 5 5 9" xfId="20355" xr:uid="{00000000-0005-0000-0000-0000409E0000}"/>
    <cellStyle name="Total 5 5 9 2" xfId="40616" xr:uid="{00000000-0005-0000-0000-0000419E0000}"/>
    <cellStyle name="Total 5 6" xfId="20356" xr:uid="{00000000-0005-0000-0000-0000429E0000}"/>
    <cellStyle name="Total 5 6 10" xfId="20357" xr:uid="{00000000-0005-0000-0000-0000439E0000}"/>
    <cellStyle name="Total 5 6 10 2" xfId="40618" xr:uid="{00000000-0005-0000-0000-0000449E0000}"/>
    <cellStyle name="Total 5 6 11" xfId="40617" xr:uid="{00000000-0005-0000-0000-0000459E0000}"/>
    <cellStyle name="Total 5 6 2" xfId="20358" xr:uid="{00000000-0005-0000-0000-0000469E0000}"/>
    <cellStyle name="Total 5 6 2 2" xfId="20359" xr:uid="{00000000-0005-0000-0000-0000479E0000}"/>
    <cellStyle name="Total 5 6 2 2 2" xfId="40620" xr:uid="{00000000-0005-0000-0000-0000489E0000}"/>
    <cellStyle name="Total 5 6 2 3" xfId="20360" xr:uid="{00000000-0005-0000-0000-0000499E0000}"/>
    <cellStyle name="Total 5 6 2 3 2" xfId="40621" xr:uid="{00000000-0005-0000-0000-00004A9E0000}"/>
    <cellStyle name="Total 5 6 2 4" xfId="20361" xr:uid="{00000000-0005-0000-0000-00004B9E0000}"/>
    <cellStyle name="Total 5 6 2 4 2" xfId="40622" xr:uid="{00000000-0005-0000-0000-00004C9E0000}"/>
    <cellStyle name="Total 5 6 2 5" xfId="20362" xr:uid="{00000000-0005-0000-0000-00004D9E0000}"/>
    <cellStyle name="Total 5 6 2 5 2" xfId="40623" xr:uid="{00000000-0005-0000-0000-00004E9E0000}"/>
    <cellStyle name="Total 5 6 2 6" xfId="20363" xr:uid="{00000000-0005-0000-0000-00004F9E0000}"/>
    <cellStyle name="Total 5 6 2 6 2" xfId="40624" xr:uid="{00000000-0005-0000-0000-0000509E0000}"/>
    <cellStyle name="Total 5 6 2 7" xfId="20364" xr:uid="{00000000-0005-0000-0000-0000519E0000}"/>
    <cellStyle name="Total 5 6 2 7 2" xfId="40625" xr:uid="{00000000-0005-0000-0000-0000529E0000}"/>
    <cellStyle name="Total 5 6 2 8" xfId="20365" xr:uid="{00000000-0005-0000-0000-0000539E0000}"/>
    <cellStyle name="Total 5 6 2 8 2" xfId="40626" xr:uid="{00000000-0005-0000-0000-0000549E0000}"/>
    <cellStyle name="Total 5 6 2 9" xfId="40619" xr:uid="{00000000-0005-0000-0000-0000559E0000}"/>
    <cellStyle name="Total 5 6 3" xfId="20366" xr:uid="{00000000-0005-0000-0000-0000569E0000}"/>
    <cellStyle name="Total 5 6 3 2" xfId="20367" xr:uid="{00000000-0005-0000-0000-0000579E0000}"/>
    <cellStyle name="Total 5 6 3 2 2" xfId="40628" xr:uid="{00000000-0005-0000-0000-0000589E0000}"/>
    <cellStyle name="Total 5 6 3 3" xfId="20368" xr:uid="{00000000-0005-0000-0000-0000599E0000}"/>
    <cellStyle name="Total 5 6 3 3 2" xfId="40629" xr:uid="{00000000-0005-0000-0000-00005A9E0000}"/>
    <cellStyle name="Total 5 6 3 4" xfId="20369" xr:uid="{00000000-0005-0000-0000-00005B9E0000}"/>
    <cellStyle name="Total 5 6 3 4 2" xfId="40630" xr:uid="{00000000-0005-0000-0000-00005C9E0000}"/>
    <cellStyle name="Total 5 6 3 5" xfId="20370" xr:uid="{00000000-0005-0000-0000-00005D9E0000}"/>
    <cellStyle name="Total 5 6 3 5 2" xfId="40631" xr:uid="{00000000-0005-0000-0000-00005E9E0000}"/>
    <cellStyle name="Total 5 6 3 6" xfId="20371" xr:uid="{00000000-0005-0000-0000-00005F9E0000}"/>
    <cellStyle name="Total 5 6 3 6 2" xfId="40632" xr:uid="{00000000-0005-0000-0000-0000609E0000}"/>
    <cellStyle name="Total 5 6 3 7" xfId="20372" xr:uid="{00000000-0005-0000-0000-0000619E0000}"/>
    <cellStyle name="Total 5 6 3 7 2" xfId="40633" xr:uid="{00000000-0005-0000-0000-0000629E0000}"/>
    <cellStyle name="Total 5 6 3 8" xfId="40627" xr:uid="{00000000-0005-0000-0000-0000639E0000}"/>
    <cellStyle name="Total 5 6 4" xfId="20373" xr:uid="{00000000-0005-0000-0000-0000649E0000}"/>
    <cellStyle name="Total 5 6 4 2" xfId="20374" xr:uid="{00000000-0005-0000-0000-0000659E0000}"/>
    <cellStyle name="Total 5 6 4 2 2" xfId="40635" xr:uid="{00000000-0005-0000-0000-0000669E0000}"/>
    <cellStyle name="Total 5 6 4 3" xfId="40634" xr:uid="{00000000-0005-0000-0000-0000679E0000}"/>
    <cellStyle name="Total 5 6 5" xfId="20375" xr:uid="{00000000-0005-0000-0000-0000689E0000}"/>
    <cellStyle name="Total 5 6 5 2" xfId="40636" xr:uid="{00000000-0005-0000-0000-0000699E0000}"/>
    <cellStyle name="Total 5 6 6" xfId="20376" xr:uid="{00000000-0005-0000-0000-00006A9E0000}"/>
    <cellStyle name="Total 5 6 6 2" xfId="40637" xr:uid="{00000000-0005-0000-0000-00006B9E0000}"/>
    <cellStyle name="Total 5 6 7" xfId="20377" xr:uid="{00000000-0005-0000-0000-00006C9E0000}"/>
    <cellStyle name="Total 5 6 7 2" xfId="40638" xr:uid="{00000000-0005-0000-0000-00006D9E0000}"/>
    <cellStyle name="Total 5 6 8" xfId="20378" xr:uid="{00000000-0005-0000-0000-00006E9E0000}"/>
    <cellStyle name="Total 5 6 8 2" xfId="40639" xr:uid="{00000000-0005-0000-0000-00006F9E0000}"/>
    <cellStyle name="Total 5 6 9" xfId="20379" xr:uid="{00000000-0005-0000-0000-0000709E0000}"/>
    <cellStyle name="Total 5 6 9 2" xfId="40640" xr:uid="{00000000-0005-0000-0000-0000719E0000}"/>
    <cellStyle name="Total 5 7" xfId="20380" xr:uid="{00000000-0005-0000-0000-0000729E0000}"/>
    <cellStyle name="Total 5 7 10" xfId="20381" xr:uid="{00000000-0005-0000-0000-0000739E0000}"/>
    <cellStyle name="Total 5 7 10 2" xfId="40642" xr:uid="{00000000-0005-0000-0000-0000749E0000}"/>
    <cellStyle name="Total 5 7 11" xfId="40641" xr:uid="{00000000-0005-0000-0000-0000759E0000}"/>
    <cellStyle name="Total 5 7 2" xfId="20382" xr:uid="{00000000-0005-0000-0000-0000769E0000}"/>
    <cellStyle name="Total 5 7 2 2" xfId="20383" xr:uid="{00000000-0005-0000-0000-0000779E0000}"/>
    <cellStyle name="Total 5 7 2 2 2" xfId="40644" xr:uid="{00000000-0005-0000-0000-0000789E0000}"/>
    <cellStyle name="Total 5 7 2 3" xfId="20384" xr:uid="{00000000-0005-0000-0000-0000799E0000}"/>
    <cellStyle name="Total 5 7 2 3 2" xfId="40645" xr:uid="{00000000-0005-0000-0000-00007A9E0000}"/>
    <cellStyle name="Total 5 7 2 4" xfId="20385" xr:uid="{00000000-0005-0000-0000-00007B9E0000}"/>
    <cellStyle name="Total 5 7 2 4 2" xfId="40646" xr:uid="{00000000-0005-0000-0000-00007C9E0000}"/>
    <cellStyle name="Total 5 7 2 5" xfId="20386" xr:uid="{00000000-0005-0000-0000-00007D9E0000}"/>
    <cellStyle name="Total 5 7 2 5 2" xfId="40647" xr:uid="{00000000-0005-0000-0000-00007E9E0000}"/>
    <cellStyle name="Total 5 7 2 6" xfId="20387" xr:uid="{00000000-0005-0000-0000-00007F9E0000}"/>
    <cellStyle name="Total 5 7 2 6 2" xfId="40648" xr:uid="{00000000-0005-0000-0000-0000809E0000}"/>
    <cellStyle name="Total 5 7 2 7" xfId="20388" xr:uid="{00000000-0005-0000-0000-0000819E0000}"/>
    <cellStyle name="Total 5 7 2 7 2" xfId="40649" xr:uid="{00000000-0005-0000-0000-0000829E0000}"/>
    <cellStyle name="Total 5 7 2 8" xfId="20389" xr:uid="{00000000-0005-0000-0000-0000839E0000}"/>
    <cellStyle name="Total 5 7 2 8 2" xfId="40650" xr:uid="{00000000-0005-0000-0000-0000849E0000}"/>
    <cellStyle name="Total 5 7 2 9" xfId="40643" xr:uid="{00000000-0005-0000-0000-0000859E0000}"/>
    <cellStyle name="Total 5 7 3" xfId="20390" xr:uid="{00000000-0005-0000-0000-0000869E0000}"/>
    <cellStyle name="Total 5 7 3 2" xfId="20391" xr:uid="{00000000-0005-0000-0000-0000879E0000}"/>
    <cellStyle name="Total 5 7 3 2 2" xfId="40652" xr:uid="{00000000-0005-0000-0000-0000889E0000}"/>
    <cellStyle name="Total 5 7 3 3" xfId="20392" xr:uid="{00000000-0005-0000-0000-0000899E0000}"/>
    <cellStyle name="Total 5 7 3 3 2" xfId="40653" xr:uid="{00000000-0005-0000-0000-00008A9E0000}"/>
    <cellStyle name="Total 5 7 3 4" xfId="20393" xr:uid="{00000000-0005-0000-0000-00008B9E0000}"/>
    <cellStyle name="Total 5 7 3 4 2" xfId="40654" xr:uid="{00000000-0005-0000-0000-00008C9E0000}"/>
    <cellStyle name="Total 5 7 3 5" xfId="20394" xr:uid="{00000000-0005-0000-0000-00008D9E0000}"/>
    <cellStyle name="Total 5 7 3 5 2" xfId="40655" xr:uid="{00000000-0005-0000-0000-00008E9E0000}"/>
    <cellStyle name="Total 5 7 3 6" xfId="20395" xr:uid="{00000000-0005-0000-0000-00008F9E0000}"/>
    <cellStyle name="Total 5 7 3 6 2" xfId="40656" xr:uid="{00000000-0005-0000-0000-0000909E0000}"/>
    <cellStyle name="Total 5 7 3 7" xfId="20396" xr:uid="{00000000-0005-0000-0000-0000919E0000}"/>
    <cellStyle name="Total 5 7 3 7 2" xfId="40657" xr:uid="{00000000-0005-0000-0000-0000929E0000}"/>
    <cellStyle name="Total 5 7 3 8" xfId="40651" xr:uid="{00000000-0005-0000-0000-0000939E0000}"/>
    <cellStyle name="Total 5 7 4" xfId="20397" xr:uid="{00000000-0005-0000-0000-0000949E0000}"/>
    <cellStyle name="Total 5 7 4 2" xfId="20398" xr:uid="{00000000-0005-0000-0000-0000959E0000}"/>
    <cellStyle name="Total 5 7 4 2 2" xfId="40659" xr:uid="{00000000-0005-0000-0000-0000969E0000}"/>
    <cellStyle name="Total 5 7 4 3" xfId="40658" xr:uid="{00000000-0005-0000-0000-0000979E0000}"/>
    <cellStyle name="Total 5 7 5" xfId="20399" xr:uid="{00000000-0005-0000-0000-0000989E0000}"/>
    <cellStyle name="Total 5 7 5 2" xfId="40660" xr:uid="{00000000-0005-0000-0000-0000999E0000}"/>
    <cellStyle name="Total 5 7 6" xfId="20400" xr:uid="{00000000-0005-0000-0000-00009A9E0000}"/>
    <cellStyle name="Total 5 7 6 2" xfId="40661" xr:uid="{00000000-0005-0000-0000-00009B9E0000}"/>
    <cellStyle name="Total 5 7 7" xfId="20401" xr:uid="{00000000-0005-0000-0000-00009C9E0000}"/>
    <cellStyle name="Total 5 7 7 2" xfId="40662" xr:uid="{00000000-0005-0000-0000-00009D9E0000}"/>
    <cellStyle name="Total 5 7 8" xfId="20402" xr:uid="{00000000-0005-0000-0000-00009E9E0000}"/>
    <cellStyle name="Total 5 7 8 2" xfId="40663" xr:uid="{00000000-0005-0000-0000-00009F9E0000}"/>
    <cellStyle name="Total 5 7 9" xfId="20403" xr:uid="{00000000-0005-0000-0000-0000A09E0000}"/>
    <cellStyle name="Total 5 7 9 2" xfId="40664" xr:uid="{00000000-0005-0000-0000-0000A19E0000}"/>
    <cellStyle name="Total 5 8" xfId="20404" xr:uid="{00000000-0005-0000-0000-0000A29E0000}"/>
    <cellStyle name="Total 5 8 10" xfId="20405" xr:uid="{00000000-0005-0000-0000-0000A39E0000}"/>
    <cellStyle name="Total 5 8 10 2" xfId="40666" xr:uid="{00000000-0005-0000-0000-0000A49E0000}"/>
    <cellStyle name="Total 5 8 11" xfId="40665" xr:uid="{00000000-0005-0000-0000-0000A59E0000}"/>
    <cellStyle name="Total 5 8 2" xfId="20406" xr:uid="{00000000-0005-0000-0000-0000A69E0000}"/>
    <cellStyle name="Total 5 8 2 2" xfId="20407" xr:uid="{00000000-0005-0000-0000-0000A79E0000}"/>
    <cellStyle name="Total 5 8 2 2 2" xfId="40668" xr:uid="{00000000-0005-0000-0000-0000A89E0000}"/>
    <cellStyle name="Total 5 8 2 3" xfId="20408" xr:uid="{00000000-0005-0000-0000-0000A99E0000}"/>
    <cellStyle name="Total 5 8 2 3 2" xfId="40669" xr:uid="{00000000-0005-0000-0000-0000AA9E0000}"/>
    <cellStyle name="Total 5 8 2 4" xfId="20409" xr:uid="{00000000-0005-0000-0000-0000AB9E0000}"/>
    <cellStyle name="Total 5 8 2 4 2" xfId="40670" xr:uid="{00000000-0005-0000-0000-0000AC9E0000}"/>
    <cellStyle name="Total 5 8 2 5" xfId="20410" xr:uid="{00000000-0005-0000-0000-0000AD9E0000}"/>
    <cellStyle name="Total 5 8 2 5 2" xfId="40671" xr:uid="{00000000-0005-0000-0000-0000AE9E0000}"/>
    <cellStyle name="Total 5 8 2 6" xfId="20411" xr:uid="{00000000-0005-0000-0000-0000AF9E0000}"/>
    <cellStyle name="Total 5 8 2 6 2" xfId="40672" xr:uid="{00000000-0005-0000-0000-0000B09E0000}"/>
    <cellStyle name="Total 5 8 2 7" xfId="20412" xr:uid="{00000000-0005-0000-0000-0000B19E0000}"/>
    <cellStyle name="Total 5 8 2 7 2" xfId="40673" xr:uid="{00000000-0005-0000-0000-0000B29E0000}"/>
    <cellStyle name="Total 5 8 2 8" xfId="20413" xr:uid="{00000000-0005-0000-0000-0000B39E0000}"/>
    <cellStyle name="Total 5 8 2 8 2" xfId="40674" xr:uid="{00000000-0005-0000-0000-0000B49E0000}"/>
    <cellStyle name="Total 5 8 2 9" xfId="40667" xr:uid="{00000000-0005-0000-0000-0000B59E0000}"/>
    <cellStyle name="Total 5 8 3" xfId="20414" xr:uid="{00000000-0005-0000-0000-0000B69E0000}"/>
    <cellStyle name="Total 5 8 3 2" xfId="20415" xr:uid="{00000000-0005-0000-0000-0000B79E0000}"/>
    <cellStyle name="Total 5 8 3 2 2" xfId="40676" xr:uid="{00000000-0005-0000-0000-0000B89E0000}"/>
    <cellStyle name="Total 5 8 3 3" xfId="20416" xr:uid="{00000000-0005-0000-0000-0000B99E0000}"/>
    <cellStyle name="Total 5 8 3 3 2" xfId="40677" xr:uid="{00000000-0005-0000-0000-0000BA9E0000}"/>
    <cellStyle name="Total 5 8 3 4" xfId="20417" xr:uid="{00000000-0005-0000-0000-0000BB9E0000}"/>
    <cellStyle name="Total 5 8 3 4 2" xfId="40678" xr:uid="{00000000-0005-0000-0000-0000BC9E0000}"/>
    <cellStyle name="Total 5 8 3 5" xfId="20418" xr:uid="{00000000-0005-0000-0000-0000BD9E0000}"/>
    <cellStyle name="Total 5 8 3 5 2" xfId="40679" xr:uid="{00000000-0005-0000-0000-0000BE9E0000}"/>
    <cellStyle name="Total 5 8 3 6" xfId="20419" xr:uid="{00000000-0005-0000-0000-0000BF9E0000}"/>
    <cellStyle name="Total 5 8 3 6 2" xfId="40680" xr:uid="{00000000-0005-0000-0000-0000C09E0000}"/>
    <cellStyle name="Total 5 8 3 7" xfId="20420" xr:uid="{00000000-0005-0000-0000-0000C19E0000}"/>
    <cellStyle name="Total 5 8 3 7 2" xfId="40681" xr:uid="{00000000-0005-0000-0000-0000C29E0000}"/>
    <cellStyle name="Total 5 8 3 8" xfId="40675" xr:uid="{00000000-0005-0000-0000-0000C39E0000}"/>
    <cellStyle name="Total 5 8 4" xfId="20421" xr:uid="{00000000-0005-0000-0000-0000C49E0000}"/>
    <cellStyle name="Total 5 8 4 2" xfId="20422" xr:uid="{00000000-0005-0000-0000-0000C59E0000}"/>
    <cellStyle name="Total 5 8 4 2 2" xfId="40683" xr:uid="{00000000-0005-0000-0000-0000C69E0000}"/>
    <cellStyle name="Total 5 8 4 3" xfId="40682" xr:uid="{00000000-0005-0000-0000-0000C79E0000}"/>
    <cellStyle name="Total 5 8 5" xfId="20423" xr:uid="{00000000-0005-0000-0000-0000C89E0000}"/>
    <cellStyle name="Total 5 8 5 2" xfId="40684" xr:uid="{00000000-0005-0000-0000-0000C99E0000}"/>
    <cellStyle name="Total 5 8 6" xfId="20424" xr:uid="{00000000-0005-0000-0000-0000CA9E0000}"/>
    <cellStyle name="Total 5 8 6 2" xfId="40685" xr:uid="{00000000-0005-0000-0000-0000CB9E0000}"/>
    <cellStyle name="Total 5 8 7" xfId="20425" xr:uid="{00000000-0005-0000-0000-0000CC9E0000}"/>
    <cellStyle name="Total 5 8 7 2" xfId="40686" xr:uid="{00000000-0005-0000-0000-0000CD9E0000}"/>
    <cellStyle name="Total 5 8 8" xfId="20426" xr:uid="{00000000-0005-0000-0000-0000CE9E0000}"/>
    <cellStyle name="Total 5 8 8 2" xfId="40687" xr:uid="{00000000-0005-0000-0000-0000CF9E0000}"/>
    <cellStyle name="Total 5 8 9" xfId="20427" xr:uid="{00000000-0005-0000-0000-0000D09E0000}"/>
    <cellStyle name="Total 5 8 9 2" xfId="40688" xr:uid="{00000000-0005-0000-0000-0000D19E0000}"/>
    <cellStyle name="Total 5 9" xfId="20428" xr:uid="{00000000-0005-0000-0000-0000D29E0000}"/>
    <cellStyle name="Total 5 9 10" xfId="20429" xr:uid="{00000000-0005-0000-0000-0000D39E0000}"/>
    <cellStyle name="Total 5 9 10 2" xfId="40690" xr:uid="{00000000-0005-0000-0000-0000D49E0000}"/>
    <cellStyle name="Total 5 9 11" xfId="40689" xr:uid="{00000000-0005-0000-0000-0000D59E0000}"/>
    <cellStyle name="Total 5 9 2" xfId="20430" xr:uid="{00000000-0005-0000-0000-0000D69E0000}"/>
    <cellStyle name="Total 5 9 2 2" xfId="20431" xr:uid="{00000000-0005-0000-0000-0000D79E0000}"/>
    <cellStyle name="Total 5 9 2 2 2" xfId="40692" xr:uid="{00000000-0005-0000-0000-0000D89E0000}"/>
    <cellStyle name="Total 5 9 2 3" xfId="20432" xr:uid="{00000000-0005-0000-0000-0000D99E0000}"/>
    <cellStyle name="Total 5 9 2 3 2" xfId="40693" xr:uid="{00000000-0005-0000-0000-0000DA9E0000}"/>
    <cellStyle name="Total 5 9 2 4" xfId="20433" xr:uid="{00000000-0005-0000-0000-0000DB9E0000}"/>
    <cellStyle name="Total 5 9 2 4 2" xfId="40694" xr:uid="{00000000-0005-0000-0000-0000DC9E0000}"/>
    <cellStyle name="Total 5 9 2 5" xfId="20434" xr:uid="{00000000-0005-0000-0000-0000DD9E0000}"/>
    <cellStyle name="Total 5 9 2 5 2" xfId="40695" xr:uid="{00000000-0005-0000-0000-0000DE9E0000}"/>
    <cellStyle name="Total 5 9 2 6" xfId="20435" xr:uid="{00000000-0005-0000-0000-0000DF9E0000}"/>
    <cellStyle name="Total 5 9 2 6 2" xfId="40696" xr:uid="{00000000-0005-0000-0000-0000E09E0000}"/>
    <cellStyle name="Total 5 9 2 7" xfId="20436" xr:uid="{00000000-0005-0000-0000-0000E19E0000}"/>
    <cellStyle name="Total 5 9 2 7 2" xfId="40697" xr:uid="{00000000-0005-0000-0000-0000E29E0000}"/>
    <cellStyle name="Total 5 9 2 8" xfId="20437" xr:uid="{00000000-0005-0000-0000-0000E39E0000}"/>
    <cellStyle name="Total 5 9 2 8 2" xfId="40698" xr:uid="{00000000-0005-0000-0000-0000E49E0000}"/>
    <cellStyle name="Total 5 9 2 9" xfId="40691" xr:uid="{00000000-0005-0000-0000-0000E59E0000}"/>
    <cellStyle name="Total 5 9 3" xfId="20438" xr:uid="{00000000-0005-0000-0000-0000E69E0000}"/>
    <cellStyle name="Total 5 9 3 2" xfId="20439" xr:uid="{00000000-0005-0000-0000-0000E79E0000}"/>
    <cellStyle name="Total 5 9 3 2 2" xfId="40700" xr:uid="{00000000-0005-0000-0000-0000E89E0000}"/>
    <cellStyle name="Total 5 9 3 3" xfId="20440" xr:uid="{00000000-0005-0000-0000-0000E99E0000}"/>
    <cellStyle name="Total 5 9 3 3 2" xfId="40701" xr:uid="{00000000-0005-0000-0000-0000EA9E0000}"/>
    <cellStyle name="Total 5 9 3 4" xfId="20441" xr:uid="{00000000-0005-0000-0000-0000EB9E0000}"/>
    <cellStyle name="Total 5 9 3 4 2" xfId="40702" xr:uid="{00000000-0005-0000-0000-0000EC9E0000}"/>
    <cellStyle name="Total 5 9 3 5" xfId="20442" xr:uid="{00000000-0005-0000-0000-0000ED9E0000}"/>
    <cellStyle name="Total 5 9 3 5 2" xfId="40703" xr:uid="{00000000-0005-0000-0000-0000EE9E0000}"/>
    <cellStyle name="Total 5 9 3 6" xfId="20443" xr:uid="{00000000-0005-0000-0000-0000EF9E0000}"/>
    <cellStyle name="Total 5 9 3 6 2" xfId="40704" xr:uid="{00000000-0005-0000-0000-0000F09E0000}"/>
    <cellStyle name="Total 5 9 3 7" xfId="20444" xr:uid="{00000000-0005-0000-0000-0000F19E0000}"/>
    <cellStyle name="Total 5 9 3 7 2" xfId="40705" xr:uid="{00000000-0005-0000-0000-0000F29E0000}"/>
    <cellStyle name="Total 5 9 3 8" xfId="40699" xr:uid="{00000000-0005-0000-0000-0000F39E0000}"/>
    <cellStyle name="Total 5 9 4" xfId="20445" xr:uid="{00000000-0005-0000-0000-0000F49E0000}"/>
    <cellStyle name="Total 5 9 4 2" xfId="20446" xr:uid="{00000000-0005-0000-0000-0000F59E0000}"/>
    <cellStyle name="Total 5 9 4 2 2" xfId="40707" xr:uid="{00000000-0005-0000-0000-0000F69E0000}"/>
    <cellStyle name="Total 5 9 4 3" xfId="40706" xr:uid="{00000000-0005-0000-0000-0000F79E0000}"/>
    <cellStyle name="Total 5 9 5" xfId="20447" xr:uid="{00000000-0005-0000-0000-0000F89E0000}"/>
    <cellStyle name="Total 5 9 5 2" xfId="40708" xr:uid="{00000000-0005-0000-0000-0000F99E0000}"/>
    <cellStyle name="Total 5 9 6" xfId="20448" xr:uid="{00000000-0005-0000-0000-0000FA9E0000}"/>
    <cellStyle name="Total 5 9 6 2" xfId="40709" xr:uid="{00000000-0005-0000-0000-0000FB9E0000}"/>
    <cellStyle name="Total 5 9 7" xfId="20449" xr:uid="{00000000-0005-0000-0000-0000FC9E0000}"/>
    <cellStyle name="Total 5 9 7 2" xfId="40710" xr:uid="{00000000-0005-0000-0000-0000FD9E0000}"/>
    <cellStyle name="Total 5 9 8" xfId="20450" xr:uid="{00000000-0005-0000-0000-0000FE9E0000}"/>
    <cellStyle name="Total 5 9 8 2" xfId="40711" xr:uid="{00000000-0005-0000-0000-0000FF9E0000}"/>
    <cellStyle name="Total 5 9 9" xfId="20451" xr:uid="{00000000-0005-0000-0000-0000009F0000}"/>
    <cellStyle name="Total 5 9 9 2" xfId="40712" xr:uid="{00000000-0005-0000-0000-0000019F0000}"/>
    <cellStyle name="Total 6" xfId="20452" xr:uid="{00000000-0005-0000-0000-0000029F0000}"/>
    <cellStyle name="Total 6 2" xfId="40713" xr:uid="{00000000-0005-0000-0000-0000039F0000}"/>
    <cellStyle name="Vérification 2" xfId="20453" xr:uid="{00000000-0005-0000-0000-0000049F0000}"/>
    <cellStyle name="Vérification 2 2" xfId="20681" xr:uid="{00000000-0005-0000-0000-0000059F0000}"/>
    <cellStyle name="Vérification 3" xfId="20454" xr:uid="{00000000-0005-0000-0000-0000069F0000}"/>
    <cellStyle name="Vérification 3 2" xfId="20682" xr:uid="{00000000-0005-0000-0000-0000079F0000}"/>
    <cellStyle name="Vérification 4" xfId="20455" xr:uid="{00000000-0005-0000-0000-0000089F0000}"/>
    <cellStyle name="Vérification 4 2" xfId="20683" xr:uid="{00000000-0005-0000-0000-0000099F0000}"/>
    <cellStyle name="Vérification 5" xfId="20456" xr:uid="{00000000-0005-0000-0000-00000A9F0000}"/>
    <cellStyle name="Vérification 5 2" xfId="40714" xr:uid="{00000000-0005-0000-0000-00000B9F0000}"/>
    <cellStyle name="Vérification 6" xfId="20457" xr:uid="{00000000-0005-0000-0000-00000C9F0000}"/>
    <cellStyle name="Vérification 6 2" xfId="40715" xr:uid="{00000000-0005-0000-0000-00000D9F0000}"/>
    <cellStyle name="Währung" xfId="20458" xr:uid="{00000000-0005-0000-0000-00000E9F0000}"/>
    <cellStyle name="Währung 2" xfId="40716" xr:uid="{00000000-0005-0000-0000-00000F9F0000}"/>
    <cellStyle name="Warning Text" xfId="20459" xr:uid="{00000000-0005-0000-0000-0000109F0000}"/>
    <cellStyle name="Warning Text 2" xfId="20684" xr:uid="{00000000-0005-0000-0000-0000119F0000}"/>
  </cellStyles>
  <dxfs count="1">
    <dxf>
      <numFmt numFmtId="13" formatCode="0%"/>
    </dxf>
  </dxfs>
  <tableStyles count="0" defaultTableStyle="TableStyleMedium9" defaultPivotStyle="PivotStyleLight16"/>
  <colors>
    <mruColors>
      <color rgb="FF37B94B"/>
      <color rgb="FFDFF1F5"/>
      <color rgb="FFE8E8E8"/>
      <color rgb="FFB1BBC3"/>
      <color rgb="FF7693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5</xdr:col>
      <xdr:colOff>514350</xdr:colOff>
      <xdr:row>0</xdr:row>
      <xdr:rowOff>0</xdr:rowOff>
    </xdr:from>
    <xdr:to>
      <xdr:col>9</xdr:col>
      <xdr:colOff>57150</xdr:colOff>
      <xdr:row>5</xdr:row>
      <xdr:rowOff>141582</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14800" y="0"/>
          <a:ext cx="2895600" cy="12179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762000</xdr:colOff>
      <xdr:row>0</xdr:row>
      <xdr:rowOff>76200</xdr:rowOff>
    </xdr:from>
    <xdr:to>
      <xdr:col>10</xdr:col>
      <xdr:colOff>681990</xdr:colOff>
      <xdr:row>4</xdr:row>
      <xdr:rowOff>74907</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1975" y="76200"/>
          <a:ext cx="2895600" cy="12179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1152524</xdr:colOff>
      <xdr:row>0</xdr:row>
      <xdr:rowOff>47625</xdr:rowOff>
    </xdr:from>
    <xdr:to>
      <xdr:col>10</xdr:col>
      <xdr:colOff>879474</xdr:colOff>
      <xdr:row>2</xdr:row>
      <xdr:rowOff>686100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9774" y="47625"/>
          <a:ext cx="2695575" cy="1133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2162175</xdr:colOff>
      <xdr:row>0</xdr:row>
      <xdr:rowOff>0</xdr:rowOff>
    </xdr:from>
    <xdr:to>
      <xdr:col>2</xdr:col>
      <xdr:colOff>5057775</xdr:colOff>
      <xdr:row>4</xdr:row>
      <xdr:rowOff>151107</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0" y="0"/>
          <a:ext cx="2895600" cy="12179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9525</xdr:colOff>
      <xdr:row>2</xdr:row>
      <xdr:rowOff>470354</xdr:rowOff>
    </xdr:to>
    <xdr:sp macro="" textlink="">
      <xdr:nvSpPr>
        <xdr:cNvPr id="3" name="ZoneTexte 2">
          <a:extLst>
            <a:ext uri="{FF2B5EF4-FFF2-40B4-BE49-F238E27FC236}">
              <a16:creationId xmlns:a16="http://schemas.microsoft.com/office/drawing/2014/main" id="{44CF25EC-EB26-435F-8129-965E0A6AE426}"/>
            </a:ext>
          </a:extLst>
        </xdr:cNvPr>
        <xdr:cNvSpPr txBox="1"/>
      </xdr:nvSpPr>
      <xdr:spPr>
        <a:xfrm>
          <a:off x="167640" y="784860"/>
          <a:ext cx="12232005" cy="470354"/>
        </a:xfrm>
        <a:prstGeom prst="rect">
          <a:avLst/>
        </a:prstGeom>
        <a:solidFill>
          <a:srgbClr val="C91F0D"/>
        </a:solid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2000" b="0" i="0" u="none" strike="noStrike" kern="0" cap="none" spc="0" normalizeH="0" baseline="0" noProof="0">
              <a:ln>
                <a:noFill/>
              </a:ln>
              <a:solidFill>
                <a:sysClr val="window" lastClr="FFFFFF"/>
              </a:solidFill>
              <a:effectLst>
                <a:outerShdw blurRad="50800" dist="38100" dir="5400000" algn="t" rotWithShape="0">
                  <a:prstClr val="black">
                    <a:alpha val="40000"/>
                  </a:prstClr>
                </a:outerShdw>
              </a:effectLst>
              <a:uLnTx/>
              <a:uFillTx/>
              <a:latin typeface="Century Gothic" panose="020B0502020202020204" pitchFamily="34" charset="0"/>
              <a:ea typeface="+mn-ea"/>
              <a:cs typeface="+mn-cs"/>
            </a:rPr>
            <a:t>Coût de production 2020 détaillé</a:t>
          </a:r>
        </a:p>
      </xdr:txBody>
    </xdr:sp>
    <xdr:clientData/>
  </xdr:twoCellAnchor>
  <xdr:twoCellAnchor>
    <xdr:from>
      <xdr:col>15</xdr:col>
      <xdr:colOff>0</xdr:colOff>
      <xdr:row>2</xdr:row>
      <xdr:rowOff>0</xdr:rowOff>
    </xdr:from>
    <xdr:to>
      <xdr:col>20</xdr:col>
      <xdr:colOff>3810</xdr:colOff>
      <xdr:row>2</xdr:row>
      <xdr:rowOff>470354</xdr:rowOff>
    </xdr:to>
    <xdr:sp macro="" textlink="">
      <xdr:nvSpPr>
        <xdr:cNvPr id="7" name="ZoneTexte 6">
          <a:extLst>
            <a:ext uri="{FF2B5EF4-FFF2-40B4-BE49-F238E27FC236}">
              <a16:creationId xmlns:a16="http://schemas.microsoft.com/office/drawing/2014/main" id="{A5FF66F3-3D50-4266-A6BE-CB35005D9095}"/>
            </a:ext>
          </a:extLst>
        </xdr:cNvPr>
        <xdr:cNvSpPr txBox="1"/>
      </xdr:nvSpPr>
      <xdr:spPr>
        <a:xfrm>
          <a:off x="12702540" y="784860"/>
          <a:ext cx="4324350" cy="470354"/>
        </a:xfrm>
        <a:prstGeom prst="rect">
          <a:avLst/>
        </a:prstGeom>
        <a:solidFill>
          <a:srgbClr val="FFC000"/>
        </a:solidFill>
        <a:ln w="9525" cmpd="sng">
          <a:noFill/>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CA" sz="2000" b="0" i="0" u="none" strike="noStrike" kern="0" cap="none" spc="0" normalizeH="0" baseline="0" noProof="0">
              <a:ln>
                <a:noFill/>
              </a:ln>
              <a:solidFill>
                <a:sysClr val="window" lastClr="FFFFFF"/>
              </a:solidFill>
              <a:effectLst>
                <a:outerShdw blurRad="50800" dist="38100" dir="5400000" algn="t" rotWithShape="0">
                  <a:prstClr val="black">
                    <a:alpha val="40000"/>
                  </a:prstClr>
                </a:outerShdw>
              </a:effectLst>
              <a:uLnTx/>
              <a:uFillTx/>
              <a:latin typeface="Century Gothic" panose="020B0502020202020204" pitchFamily="34" charset="0"/>
              <a:ea typeface="+mn-ea"/>
              <a:cs typeface="+mn-cs"/>
            </a:rPr>
            <a:t>2021 détaillé</a:t>
          </a:r>
        </a:p>
      </xdr:txBody>
    </xdr:sp>
    <xdr:clientData/>
  </xdr:twoCellAnchor>
  <xdr:oneCellAnchor>
    <xdr:from>
      <xdr:col>2</xdr:col>
      <xdr:colOff>809625</xdr:colOff>
      <xdr:row>228</xdr:row>
      <xdr:rowOff>0</xdr:rowOff>
    </xdr:from>
    <xdr:ext cx="184731" cy="264560"/>
    <xdr:sp macro="" textlink="">
      <xdr:nvSpPr>
        <xdr:cNvPr id="16" name="ZoneTexte 15">
          <a:extLst>
            <a:ext uri="{FF2B5EF4-FFF2-40B4-BE49-F238E27FC236}">
              <a16:creationId xmlns:a16="http://schemas.microsoft.com/office/drawing/2014/main" id="{16FE0B8C-66FC-4BF3-BFC6-299F3457407D}"/>
            </a:ext>
          </a:extLst>
        </xdr:cNvPr>
        <xdr:cNvSpPr txBox="1"/>
      </xdr:nvSpPr>
      <xdr:spPr>
        <a:xfrm>
          <a:off x="1386205" y="4128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CA" sz="1100"/>
        </a:p>
      </xdr:txBody>
    </xdr:sp>
    <xdr:clientData/>
  </xdr:oneCellAnchor>
  <xdr:oneCellAnchor>
    <xdr:from>
      <xdr:col>2</xdr:col>
      <xdr:colOff>809625</xdr:colOff>
      <xdr:row>229</xdr:row>
      <xdr:rowOff>0</xdr:rowOff>
    </xdr:from>
    <xdr:ext cx="184731" cy="264560"/>
    <xdr:sp macro="" textlink="">
      <xdr:nvSpPr>
        <xdr:cNvPr id="17" name="ZoneTexte 16">
          <a:extLst>
            <a:ext uri="{FF2B5EF4-FFF2-40B4-BE49-F238E27FC236}">
              <a16:creationId xmlns:a16="http://schemas.microsoft.com/office/drawing/2014/main" id="{87EC74A8-B7D0-46B8-B826-F4FAC46C79FB}"/>
            </a:ext>
          </a:extLst>
        </xdr:cNvPr>
        <xdr:cNvSpPr txBox="1"/>
      </xdr:nvSpPr>
      <xdr:spPr>
        <a:xfrm>
          <a:off x="1386205" y="414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CA"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CPA\Productions\CDP%20POM\2011\Formulaires\Questionnaires%20Pomme\Questionnaire%20coutacqu%20final\Section%201-2%20Description%20pommes%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CP/CMO/2014/Collecte/101-Drapeau_collec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CP/VGR/2013/Mandat%20compl&#233;mentaire/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CP/VLA/2013/&#201;chantillon/Mandat%20compl&#233;mentaire/162050-9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ECPA\Productions\CDP%20CMO\CDP%202009\Documents%20d'enqu&#234;te\Comptabilit&#233;_Inv%20CMO_(ro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CP/VEE/2015/Uniformisateur/302-Lapointe_Unifo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ECPA\Productions\CDP%20VEE\CDP%202010\recrutement%20VEE\Enq_T&#233;l&#233;phoniques\CompilateurEnqTel_VEE_JF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titre coûtacqui"/>
      <sheetName val="Portrait"/>
      <sheetName val="Description comptable"/>
      <sheetName val="Plan"/>
      <sheetName val="Plan suite"/>
      <sheetName val="Achat 1"/>
      <sheetName val="Achat (2)"/>
      <sheetName val="Achat (3)"/>
      <sheetName val="Achat (4)"/>
      <sheetName val="2C-Fond terre"/>
      <sheetName val="2C-Amélioration  vergers"/>
      <sheetName val="Entrepôt "/>
      <sheetName val="Bâtiments 1"/>
      <sheetName val="Autres bât. "/>
      <sheetName val="Mach.automotrice"/>
      <sheetName val="Automotrice suite"/>
      <sheetName val="Équip. 1"/>
      <sheetName val="Équip. 2"/>
      <sheetName val="Équip. 3"/>
      <sheetName val="Équip.pomme"/>
      <sheetName val="Feuilles seul."/>
      <sheetName val="Nom"/>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érifDossier"/>
      <sheetName val="PT"/>
      <sheetName val="Intro"/>
      <sheetName val="PortGén"/>
      <sheetName val="PortCompta"/>
      <sheetName val="Plan1"/>
      <sheetName val="Plan2"/>
      <sheetName val="Plan3"/>
      <sheetName val="Cultures"/>
      <sheetName val="Inventaire"/>
      <sheetName val="BLOC"/>
      <sheetName val="Bloc2009"/>
      <sheetName val="Machinerie"/>
      <sheetName val="Roulant2009"/>
      <sheetName val="Roulant"/>
      <sheetName val="TAX"/>
      <sheetName val="AutreBat"/>
      <sheetName val="Silos"/>
      <sheetName val="MachBat2009"/>
      <sheetName val="Forfait"/>
      <sheetName val="HresMachine"/>
      <sheetName val="Subvention"/>
      <sheetName val="Compl"/>
      <sheetName val="Travail"/>
      <sheetName val="Actifs"/>
      <sheetName val="BD_Actifs"/>
      <sheetName val="ListeImmo"/>
      <sheetName val="ValidEF"/>
      <sheetName val="ListeImmoBK"/>
      <sheetName val="Codes"/>
      <sheetName val="BD"/>
      <sheetName val="SommaireTT"/>
      <sheetName val="TT"/>
      <sheetName val="SommaireSuperf"/>
      <sheetName val="Facteur"/>
      <sheetName val="Listes"/>
      <sheetName val="CapEffMach"/>
      <sheetName val="ValidSB"/>
      <sheetName val="Feuil1"/>
    </sheetNames>
    <sheetDataSet>
      <sheetData sheetId="0"/>
      <sheetData sheetId="1">
        <row r="18">
          <cell r="K18">
            <v>0</v>
          </cell>
        </row>
      </sheetData>
      <sheetData sheetId="2">
        <row r="14">
          <cell r="G14" t="str">
            <v>Drapeau(Amédée)</v>
          </cell>
        </row>
      </sheetData>
      <sheetData sheetId="3"/>
      <sheetData sheetId="4">
        <row r="11">
          <cell r="F11" t="str">
            <v>Drapeau(Amédée)</v>
          </cell>
        </row>
      </sheetData>
      <sheetData sheetId="5">
        <row r="88">
          <cell r="H88" t="str">
            <v>Non</v>
          </cell>
        </row>
      </sheetData>
      <sheetData sheetId="6">
        <row r="76">
          <cell r="A76">
            <v>1</v>
          </cell>
        </row>
      </sheetData>
      <sheetData sheetId="7"/>
      <sheetData sheetId="8"/>
      <sheetData sheetId="9">
        <row r="34">
          <cell r="N34">
            <v>0</v>
          </cell>
        </row>
      </sheetData>
      <sheetData sheetId="10">
        <row r="31">
          <cell r="K31">
            <v>0</v>
          </cell>
        </row>
      </sheetData>
      <sheetData sheetId="11"/>
      <sheetData sheetId="12"/>
      <sheetData sheetId="13"/>
      <sheetData sheetId="14"/>
      <sheetData sheetId="15"/>
      <sheetData sheetId="16">
        <row r="6">
          <cell r="B6">
            <v>937089</v>
          </cell>
        </row>
      </sheetData>
      <sheetData sheetId="17"/>
      <sheetData sheetId="18"/>
      <sheetData sheetId="19"/>
      <sheetData sheetId="20">
        <row r="10">
          <cell r="D10">
            <v>0</v>
          </cell>
        </row>
      </sheetData>
      <sheetData sheetId="21">
        <row r="19">
          <cell r="AN19">
            <v>0</v>
          </cell>
        </row>
      </sheetData>
      <sheetData sheetId="22"/>
      <sheetData sheetId="23"/>
      <sheetData sheetId="24"/>
      <sheetData sheetId="25">
        <row r="2">
          <cell r="F2" t="str">
            <v>Fonds de terre cultivée</v>
          </cell>
        </row>
      </sheetData>
      <sheetData sheetId="26"/>
      <sheetData sheetId="27"/>
      <sheetData sheetId="28">
        <row r="7">
          <cell r="C7">
            <v>46225</v>
          </cell>
        </row>
      </sheetData>
      <sheetData sheetId="29"/>
      <sheetData sheetId="30">
        <row r="5">
          <cell r="B5" t="str">
            <v xml:space="preserve">Tracteur </v>
          </cell>
        </row>
      </sheetData>
      <sheetData sheetId="31">
        <row r="6">
          <cell r="CK6">
            <v>0</v>
          </cell>
        </row>
      </sheetData>
      <sheetData sheetId="32"/>
      <sheetData sheetId="33">
        <row r="3">
          <cell r="W3" t="str">
            <v>Exploitant 1</v>
          </cell>
        </row>
        <row r="4">
          <cell r="W4" t="str">
            <v>Exploitant 2</v>
          </cell>
        </row>
        <row r="5">
          <cell r="W5" t="str">
            <v>Exploitant 3</v>
          </cell>
        </row>
        <row r="6">
          <cell r="W6" t="str">
            <v>Exploitant 4</v>
          </cell>
        </row>
        <row r="7">
          <cell r="W7" t="str">
            <v>Exploitant 5</v>
          </cell>
        </row>
        <row r="8">
          <cell r="W8" t="str">
            <v>Famille 1</v>
          </cell>
        </row>
        <row r="9">
          <cell r="W9" t="str">
            <v>Famille 2</v>
          </cell>
        </row>
        <row r="10">
          <cell r="W10" t="str">
            <v>Famille 3</v>
          </cell>
        </row>
        <row r="11">
          <cell r="W11" t="str">
            <v>Famille 4</v>
          </cell>
        </row>
        <row r="12">
          <cell r="W12" t="str">
            <v>Famille 5</v>
          </cell>
        </row>
        <row r="13">
          <cell r="W13" t="str">
            <v>Famille 6</v>
          </cell>
        </row>
        <row r="14">
          <cell r="W14" t="str">
            <v>Famille 7</v>
          </cell>
        </row>
        <row r="15">
          <cell r="W15" t="str">
            <v>Famille 8</v>
          </cell>
        </row>
        <row r="16">
          <cell r="W16" t="str">
            <v>Famille 9</v>
          </cell>
        </row>
        <row r="17">
          <cell r="W17" t="str">
            <v>Famille 10</v>
          </cell>
        </row>
        <row r="18">
          <cell r="W18" t="str">
            <v>Salarié1</v>
          </cell>
        </row>
        <row r="19">
          <cell r="W19" t="str">
            <v>Salarié2</v>
          </cell>
        </row>
        <row r="20">
          <cell r="W20" t="str">
            <v>Salarié3</v>
          </cell>
        </row>
        <row r="21">
          <cell r="W21" t="str">
            <v>Salarié4</v>
          </cell>
        </row>
        <row r="22">
          <cell r="W22" t="str">
            <v>Salarié5</v>
          </cell>
        </row>
        <row r="23">
          <cell r="W23" t="str">
            <v>Salarié6</v>
          </cell>
        </row>
        <row r="24">
          <cell r="W24" t="str">
            <v>Salarié7</v>
          </cell>
        </row>
        <row r="25">
          <cell r="W25" t="str">
            <v>Salarié8</v>
          </cell>
        </row>
        <row r="26">
          <cell r="W26" t="str">
            <v>Salarié9</v>
          </cell>
        </row>
        <row r="27">
          <cell r="W27" t="str">
            <v>Salarié10</v>
          </cell>
        </row>
        <row r="28">
          <cell r="W28" t="str">
            <v>Salarié11</v>
          </cell>
        </row>
        <row r="29">
          <cell r="W29" t="str">
            <v>Salarié12</v>
          </cell>
        </row>
        <row r="30">
          <cell r="W30" t="str">
            <v>Salarié13</v>
          </cell>
        </row>
        <row r="31">
          <cell r="W31" t="str">
            <v>Salarié14</v>
          </cell>
        </row>
        <row r="32">
          <cell r="W32" t="str">
            <v>Salarié15</v>
          </cell>
        </row>
        <row r="33">
          <cell r="W33" t="str">
            <v>Salarié16</v>
          </cell>
        </row>
        <row r="34">
          <cell r="W34" t="str">
            <v>Salarié17</v>
          </cell>
        </row>
        <row r="35">
          <cell r="W35" t="str">
            <v>Salarié18</v>
          </cell>
        </row>
        <row r="36">
          <cell r="W36" t="str">
            <v>Salarié19</v>
          </cell>
        </row>
        <row r="37">
          <cell r="W37" t="str">
            <v>Salarié20</v>
          </cell>
        </row>
        <row r="38">
          <cell r="W38" t="str">
            <v>Salarié21</v>
          </cell>
        </row>
        <row r="39">
          <cell r="W39" t="str">
            <v>Salarié22</v>
          </cell>
        </row>
        <row r="40">
          <cell r="W40" t="str">
            <v>Salarié23</v>
          </cell>
        </row>
        <row r="41">
          <cell r="W41" t="str">
            <v>Salarié24</v>
          </cell>
        </row>
        <row r="42">
          <cell r="W42" t="str">
            <v>Salarié25</v>
          </cell>
        </row>
        <row r="43">
          <cell r="W43" t="str">
            <v>Salarié26</v>
          </cell>
        </row>
        <row r="44">
          <cell r="W44" t="str">
            <v>Salarié27</v>
          </cell>
        </row>
        <row r="45">
          <cell r="W45" t="str">
            <v>Salarié28</v>
          </cell>
        </row>
        <row r="46">
          <cell r="W46" t="str">
            <v>Salarié29</v>
          </cell>
        </row>
        <row r="47">
          <cell r="W47" t="str">
            <v>Salarié30</v>
          </cell>
        </row>
        <row r="48">
          <cell r="W48" t="str">
            <v>Salarié31</v>
          </cell>
        </row>
        <row r="49">
          <cell r="W49" t="str">
            <v>Salarié32</v>
          </cell>
        </row>
        <row r="50">
          <cell r="W50" t="str">
            <v>Salarié33</v>
          </cell>
        </row>
        <row r="51">
          <cell r="W51" t="str">
            <v>Salarié34</v>
          </cell>
        </row>
        <row r="52">
          <cell r="W52" t="str">
            <v>Salarié35</v>
          </cell>
        </row>
        <row r="53">
          <cell r="W53" t="str">
            <v>Salarié36</v>
          </cell>
        </row>
        <row r="54">
          <cell r="W54" t="str">
            <v>Salarié37</v>
          </cell>
        </row>
        <row r="55">
          <cell r="W55" t="str">
            <v>Salarié38</v>
          </cell>
        </row>
        <row r="56">
          <cell r="W56" t="str">
            <v>Salarié39</v>
          </cell>
        </row>
        <row r="57">
          <cell r="W57" t="str">
            <v>Salarié40</v>
          </cell>
        </row>
      </sheetData>
      <sheetData sheetId="34"/>
      <sheetData sheetId="35">
        <row r="6">
          <cell r="C6">
            <v>0</v>
          </cell>
        </row>
      </sheetData>
      <sheetData sheetId="36">
        <row r="2">
          <cell r="A2" t="str">
            <v>Oui</v>
          </cell>
          <cell r="B2" t="str">
            <v>A</v>
          </cell>
          <cell r="C2">
            <v>0</v>
          </cell>
          <cell r="D2" t="str">
            <v>Structures d’entreposage des lisiers</v>
          </cell>
          <cell r="F2" t="str">
            <v>Garage/Atelier non chauffé</v>
          </cell>
          <cell r="H2" t="str">
            <v>Silo à grain</v>
          </cell>
          <cell r="O2" t="str">
            <v>Nbre de balles</v>
          </cell>
          <cell r="S2" t="str">
            <v>Diesel</v>
          </cell>
          <cell r="T2" t="str">
            <v>P</v>
          </cell>
          <cell r="W2" t="str">
            <v>Pour bénéficier des escomptes (ex. 10 jours)</v>
          </cell>
          <cell r="X2" t="str">
            <v>Avec TPS-TVQ</v>
          </cell>
          <cell r="Y2" t="str">
            <v>Non</v>
          </cell>
          <cell r="Z2" t="str">
            <v>Exploitant</v>
          </cell>
          <cell r="AA2" t="str">
            <v>Conjoint(e)</v>
          </cell>
          <cell r="AB2" t="str">
            <v>Capteur de rendement-batteuse</v>
          </cell>
          <cell r="AC2" t="str">
            <v>Entreposages</v>
          </cell>
          <cell r="AD2" t="str">
            <v>Maïs-grain</v>
          </cell>
          <cell r="AE2" t="str">
            <v>Pressée par le producteur</v>
          </cell>
          <cell r="AF2" t="str">
            <v>Qté - sec</v>
          </cell>
          <cell r="AG2" t="str">
            <v>Don</v>
          </cell>
          <cell r="AH2" t="str">
            <v>Liste comptable</v>
          </cell>
          <cell r="AI2" t="str">
            <v>Oui, inclus dans l'achat en bloc</v>
          </cell>
          <cell r="AJ2" t="str">
            <v>Oui, inscrit au coût d'acquisition</v>
          </cell>
        </row>
        <row r="3">
          <cell r="B3" t="str">
            <v>V</v>
          </cell>
          <cell r="C3">
            <v>0.5</v>
          </cell>
          <cell r="D3" t="str">
            <v xml:space="preserve">Toit pour structure : acier-béton </v>
          </cell>
          <cell r="F3" t="str">
            <v xml:space="preserve">Garage chauffé </v>
          </cell>
          <cell r="H3" t="str">
            <v>Amélioration silo à grain</v>
          </cell>
          <cell r="O3" t="str">
            <v>Hectares</v>
          </cell>
          <cell r="S3" t="str">
            <v>Essence</v>
          </cell>
          <cell r="T3" t="str">
            <v>L</v>
          </cell>
          <cell r="W3" t="str">
            <v>À l'échéance sans intérêt (ex. 30 jours)</v>
          </cell>
          <cell r="X3" t="str">
            <v>Taxes = postes distincts</v>
          </cell>
          <cell r="Y3" t="str">
            <v>en totalité</v>
          </cell>
          <cell r="Z3" t="str">
            <v>Famille</v>
          </cell>
          <cell r="AA3" t="str">
            <v>Père</v>
          </cell>
          <cell r="AB3" t="str">
            <v>Pesée - balance</v>
          </cell>
          <cell r="AC3" t="str">
            <v>Analyses</v>
          </cell>
          <cell r="AD3" t="str">
            <v>soya</v>
          </cell>
          <cell r="AE3" t="str">
            <v>Vendue sur le champ</v>
          </cell>
          <cell r="AF3" t="str">
            <v>Qté - humide</v>
          </cell>
          <cell r="AG3" t="str">
            <v>Actif périmé</v>
          </cell>
          <cell r="AH3" t="str">
            <v>Liste du producteur</v>
          </cell>
          <cell r="AI3" t="str">
            <v>Non, oublié</v>
          </cell>
          <cell r="AJ3" t="str">
            <v>Non, oublié</v>
          </cell>
        </row>
        <row r="4">
          <cell r="C4">
            <v>1</v>
          </cell>
          <cell r="D4" t="str">
            <v>Toit pour structure : bois et tôle</v>
          </cell>
          <cell r="F4" t="str">
            <v>Amélioration garage</v>
          </cell>
          <cell r="H4" t="str">
            <v>Silo séchoir</v>
          </cell>
          <cell r="O4" t="str">
            <v>Acres</v>
          </cell>
          <cell r="W4" t="str">
            <v>après l'échéance</v>
          </cell>
          <cell r="Y4" t="str">
            <v>en partie</v>
          </cell>
          <cell r="Z4" t="str">
            <v>Salarié</v>
          </cell>
          <cell r="AA4" t="str">
            <v>Mère</v>
          </cell>
          <cell r="AB4" t="str">
            <v>Estimation - qte silos</v>
          </cell>
          <cell r="AC4" t="str">
            <v>Criblage</v>
          </cell>
          <cell r="AD4" t="str">
            <v>Blé humain</v>
          </cell>
          <cell r="AE4">
            <v>0</v>
          </cell>
          <cell r="AG4" t="str">
            <v>Valeur d'échange</v>
          </cell>
          <cell r="AH4" t="str">
            <v>Coût d'acquisition 2009</v>
          </cell>
          <cell r="AI4" t="str">
            <v>N'a pas reçu de dons</v>
          </cell>
          <cell r="AJ4" t="str">
            <v>Question ajouté dans "Questions prod"</v>
          </cell>
        </row>
        <row r="5">
          <cell r="D5" t="str">
            <v>Toit pour structure : toile</v>
          </cell>
          <cell r="F5" t="str">
            <v>Remise à machinerie</v>
          </cell>
          <cell r="H5" t="str">
            <v>Entrepôt à grain</v>
          </cell>
          <cell r="O5" t="str">
            <v>Arpents</v>
          </cell>
          <cell r="AA5" t="str">
            <v>Fils / Fille</v>
          </cell>
          <cell r="AB5" t="str">
            <v>Estimation - voyages</v>
          </cell>
          <cell r="AC5" t="str">
            <v>Pesée</v>
          </cell>
          <cell r="AD5" t="str">
            <v>Blé fourrager</v>
          </cell>
          <cell r="AG5" t="str">
            <v>Actif pas dans liste comptable</v>
          </cell>
          <cell r="AH5" t="str">
            <v>Déclaration du producteur</v>
          </cell>
        </row>
        <row r="6">
          <cell r="D6" t="str">
            <v>Plate-forme à fumier, avec muret</v>
          </cell>
          <cell r="F6" t="str">
            <v>Remise à foin</v>
          </cell>
          <cell r="H6" t="str">
            <v>Amélioration entrepôt à grain</v>
          </cell>
          <cell r="O6" t="str">
            <v>Heures</v>
          </cell>
          <cell r="AA6" t="str">
            <v>Frère / Sœur</v>
          </cell>
          <cell r="AB6" t="str">
            <v>Estimation personnelle</v>
          </cell>
          <cell r="AC6">
            <v>0</v>
          </cell>
          <cell r="AD6" t="str">
            <v>Avoine</v>
          </cell>
          <cell r="AG6" t="str">
            <v>Actif acheté en 2014</v>
          </cell>
          <cell r="AH6" t="str">
            <v>Logiciel comptable</v>
          </cell>
        </row>
        <row r="7">
          <cell r="F7" t="str">
            <v>Autre remise</v>
          </cell>
          <cell r="H7" t="str">
            <v>Silo fosse et plate-forme</v>
          </cell>
          <cell r="O7" t="str">
            <v>Tonnes</v>
          </cell>
          <cell r="AA7" t="str">
            <v>Oncle / Tante</v>
          </cell>
          <cell r="AB7" t="str">
            <v>Représentant FADQ (ASREC)</v>
          </cell>
          <cell r="AC7">
            <v>0</v>
          </cell>
          <cell r="AD7" t="str">
            <v>Orge</v>
          </cell>
          <cell r="AG7" t="str">
            <v>Actifs périmés - solde conversion</v>
          </cell>
        </row>
        <row r="8">
          <cell r="F8" t="str">
            <v>Amélioration remise</v>
          </cell>
          <cell r="H8" t="str">
            <v>Entrée électrique</v>
          </cell>
          <cell r="O8" t="str">
            <v>Km</v>
          </cell>
          <cell r="AA8" t="str">
            <v>Neveu / Nièce</v>
          </cell>
          <cell r="AB8">
            <v>0</v>
          </cell>
          <cell r="AC8">
            <v>0</v>
          </cell>
          <cell r="AD8" t="str">
            <v>Canola</v>
          </cell>
          <cell r="AG8" t="str">
            <v>Actifs personnels</v>
          </cell>
        </row>
        <row r="9">
          <cell r="F9" t="str">
            <v>Bâtiments autre production</v>
          </cell>
          <cell r="H9" t="str">
            <v>Silo Fourrage</v>
          </cell>
          <cell r="AA9" t="str">
            <v>Cousin(e)</v>
          </cell>
          <cell r="AB9">
            <v>0</v>
          </cell>
          <cell r="AD9" t="str">
            <v>PHM</v>
          </cell>
          <cell r="AG9" t="str">
            <v>Correction pour fin fiscale</v>
          </cell>
        </row>
        <row r="10">
          <cell r="F10" t="str">
            <v>Amélioration bâtiments autre production</v>
          </cell>
          <cell r="H10" t="str">
            <v>Crib à mais</v>
          </cell>
          <cell r="AA10" t="str">
            <v>Gendre / belle-fille</v>
          </cell>
          <cell r="AD10" t="str">
            <v>Autres</v>
          </cell>
          <cell r="AG10">
            <v>0</v>
          </cell>
        </row>
        <row r="11">
          <cell r="F11" t="str">
            <v>Équipements autre production</v>
          </cell>
          <cell r="H11" t="str">
            <v>Poste de pesée</v>
          </cell>
          <cell r="AA11" t="str">
            <v>Ami(e)</v>
          </cell>
          <cell r="AD11">
            <v>0</v>
          </cell>
        </row>
        <row r="12">
          <cell r="F12" t="str">
            <v>Grange - étable</v>
          </cell>
          <cell r="H12" t="str">
            <v>Abri de séchoir</v>
          </cell>
          <cell r="AA12" t="str">
            <v>Aucun</v>
          </cell>
        </row>
        <row r="13">
          <cell r="F13" t="str">
            <v>Amélioration grange-étable</v>
          </cell>
          <cell r="H13" t="str">
            <v>Séchoir continu à grain fixe</v>
          </cell>
        </row>
        <row r="14">
          <cell r="F14" t="str">
            <v>Cabane à sucre</v>
          </cell>
          <cell r="H14" t="str">
            <v>Séchoir continu à grain mobile</v>
          </cell>
        </row>
        <row r="15">
          <cell r="F15" t="str">
            <v>Amélioration cabane à sucre</v>
          </cell>
          <cell r="H15" t="str">
            <v>Élévateur, Vis à grain</v>
          </cell>
        </row>
        <row r="16">
          <cell r="F16" t="str">
            <v>Équipements cabane à sucre</v>
          </cell>
          <cell r="H16" t="str">
            <v>Dépoussiéreur, pré-nettoyeur (crible)</v>
          </cell>
        </row>
        <row r="17">
          <cell r="F17" t="str">
            <v>Terrain immobilier et immeubles à logement</v>
          </cell>
          <cell r="H17" t="str">
            <v>Entrepôt à pesticides</v>
          </cell>
        </row>
        <row r="18">
          <cell r="F18" t="str">
            <v>Maison</v>
          </cell>
          <cell r="H18" t="str">
            <v>Plan de séchage non réparti -silos (60%)</v>
          </cell>
        </row>
        <row r="19">
          <cell r="F19" t="str">
            <v>Amélioration maison</v>
          </cell>
          <cell r="H19" t="str">
            <v>Plan de séchage non réparti -séchoir et autres (40%)</v>
          </cell>
        </row>
        <row r="20">
          <cell r="F20" t="str">
            <v>Puit artésien</v>
          </cell>
          <cell r="H20">
            <v>0</v>
          </cell>
        </row>
        <row r="21">
          <cell r="F21" t="str">
            <v>Amélioration puit artésien</v>
          </cell>
        </row>
        <row r="22">
          <cell r="F22" t="str">
            <v>Puits de surface</v>
          </cell>
        </row>
        <row r="23">
          <cell r="F23" t="str">
            <v>Amélioration puit de surface</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Comm"/>
      <sheetName val="Entreprise"/>
      <sheetName val="Questionnaire_compilé"/>
      <sheetName val="Entité1"/>
      <sheetName val="Entitéx"/>
      <sheetName val="Données"/>
    </sheetNames>
    <sheetDataSet>
      <sheetData sheetId="0"/>
      <sheetData sheetId="1">
        <row r="1">
          <cell r="AT1" t="str">
            <v>enqueteur</v>
          </cell>
        </row>
        <row r="2">
          <cell r="AQ2" t="str">
            <v>Oui</v>
          </cell>
          <cell r="AR2">
            <v>107</v>
          </cell>
          <cell r="AT2" t="str">
            <v>André</v>
          </cell>
          <cell r="AV2" t="str">
            <v>Janvier</v>
          </cell>
          <cell r="AW2" t="str">
            <v>non contacté</v>
          </cell>
        </row>
        <row r="3">
          <cell r="AQ3" t="str">
            <v>Non</v>
          </cell>
          <cell r="AR3">
            <v>108</v>
          </cell>
          <cell r="AT3" t="str">
            <v>Michel D</v>
          </cell>
          <cell r="AV3" t="str">
            <v>Février</v>
          </cell>
          <cell r="AW3" t="str">
            <v>contacté</v>
          </cell>
        </row>
        <row r="4">
          <cell r="AR4">
            <v>109</v>
          </cell>
          <cell r="AT4" t="str">
            <v>Michel L</v>
          </cell>
          <cell r="AV4" t="str">
            <v>Mars</v>
          </cell>
          <cell r="AW4" t="str">
            <v>en cours</v>
          </cell>
        </row>
        <row r="5">
          <cell r="AR5">
            <v>110</v>
          </cell>
          <cell r="AT5" t="str">
            <v>Raymond</v>
          </cell>
          <cell r="AV5" t="str">
            <v>Avril</v>
          </cell>
          <cell r="AW5" t="str">
            <v>terminé</v>
          </cell>
        </row>
        <row r="6">
          <cell r="AR6">
            <v>111</v>
          </cell>
          <cell r="AT6" t="str">
            <v>Yannick</v>
          </cell>
          <cell r="AV6" t="str">
            <v>Mai</v>
          </cell>
        </row>
        <row r="7">
          <cell r="AR7">
            <v>112</v>
          </cell>
          <cell r="AV7" t="str">
            <v>Juin</v>
          </cell>
        </row>
        <row r="8">
          <cell r="AR8">
            <v>113</v>
          </cell>
          <cell r="AV8" t="str">
            <v>Juillet</v>
          </cell>
        </row>
        <row r="9">
          <cell r="AV9" t="str">
            <v>Août</v>
          </cell>
        </row>
        <row r="10">
          <cell r="AV10" t="str">
            <v>Septembre</v>
          </cell>
        </row>
        <row r="11">
          <cell r="AV11" t="str">
            <v>Octobre</v>
          </cell>
        </row>
        <row r="12">
          <cell r="AV12" t="str">
            <v>Novembre</v>
          </cell>
        </row>
        <row r="13">
          <cell r="AV13" t="str">
            <v>Décembre</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Comm"/>
      <sheetName val="Liste entreprise"/>
      <sheetName val="Entreprise"/>
      <sheetName val="Questionnaire_compilé"/>
      <sheetName val="entité1"/>
      <sheetName val="Entitéx"/>
      <sheetName val="Données"/>
      <sheetName val="Fusion"/>
      <sheetName val="Liste déroulante"/>
      <sheetName val="1570613"/>
    </sheetNames>
    <sheetDataSet>
      <sheetData sheetId="0"/>
      <sheetData sheetId="1"/>
      <sheetData sheetId="2">
        <row r="2">
          <cell r="T2">
            <v>0</v>
          </cell>
          <cell r="AZ2" t="str">
            <v>Propriétaires</v>
          </cell>
          <cell r="BA2" t="str">
            <v>Manuel</v>
          </cell>
          <cell r="BB2" t="str">
            <v>Siga</v>
          </cell>
          <cell r="BC2" t="str">
            <v>États financiers</v>
          </cell>
        </row>
        <row r="3">
          <cell r="AZ3" t="str">
            <v>Conjointe (non propriétaire)</v>
          </cell>
          <cell r="BA3" t="str">
            <v>Informatique</v>
          </cell>
          <cell r="BB3" t="str">
            <v>Acomba</v>
          </cell>
          <cell r="BC3" t="str">
            <v>Rapport d'impôt</v>
          </cell>
        </row>
        <row r="4">
          <cell r="AZ4" t="str">
            <v>Firme comptable</v>
          </cell>
          <cell r="BA4">
            <v>0</v>
          </cell>
          <cell r="BB4" t="str">
            <v>Simple comptable</v>
          </cell>
          <cell r="BC4">
            <v>0</v>
          </cell>
        </row>
        <row r="5">
          <cell r="AZ5" t="str">
            <v>Fournisseur d'intrants</v>
          </cell>
          <cell r="BA5">
            <v>0</v>
          </cell>
          <cell r="BB5" t="str">
            <v>Autres</v>
          </cell>
        </row>
        <row r="6">
          <cell r="AZ6" t="str">
            <v>Autres</v>
          </cell>
          <cell r="BB6">
            <v>0</v>
          </cell>
        </row>
        <row r="7">
          <cell r="AZ7">
            <v>0</v>
          </cell>
          <cell r="BB7">
            <v>0</v>
          </cell>
        </row>
        <row r="8">
          <cell r="AZ8">
            <v>0</v>
          </cell>
          <cell r="BB8">
            <v>0</v>
          </cell>
        </row>
      </sheetData>
      <sheetData sheetId="3"/>
      <sheetData sheetId="4"/>
      <sheetData sheetId="5"/>
      <sheetData sheetId="6"/>
      <sheetData sheetId="7"/>
      <sheetData sheetId="8">
        <row r="5">
          <cell r="B5" t="str">
            <v>Écolait</v>
          </cell>
        </row>
        <row r="6">
          <cell r="B6" t="str">
            <v>Délimax</v>
          </cell>
        </row>
        <row r="7">
          <cell r="B7" t="str">
            <v>Grober</v>
          </cell>
        </row>
        <row r="8">
          <cell r="B8" t="str">
            <v>Agroveau</v>
          </cell>
        </row>
        <row r="9">
          <cell r="B9" t="str">
            <v>Pro-Lacto</v>
          </cell>
        </row>
        <row r="10">
          <cell r="B10" t="str">
            <v>Autres</v>
          </cell>
        </row>
        <row r="30">
          <cell r="B30" t="str">
            <v>MAPAQ-Bonification aide aux services conseils</v>
          </cell>
        </row>
        <row r="31">
          <cell r="B31" t="str">
            <v>MAPAQ-Appui à la modenisation ou à la compétivité</v>
          </cell>
        </row>
        <row r="32">
          <cell r="B32" t="str">
            <v>FADQ-Remboursement des intérêts</v>
          </cell>
        </row>
        <row r="33">
          <cell r="B33" t="str">
            <v>FADQ-Programme d'avances aux entreprises</v>
          </cell>
        </row>
        <row r="34">
          <cell r="B34">
            <v>0</v>
          </cell>
        </row>
        <row r="35">
          <cell r="B35">
            <v>0</v>
          </cell>
        </row>
        <row r="36">
          <cell r="B36">
            <v>0</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titre"/>
      <sheetName val="Portrait_comptable #1"/>
      <sheetName val="Portrait_comptable #2"/>
      <sheetName val="Inv.Début_Fin"/>
    </sheetNames>
    <sheetDataSet>
      <sheetData sheetId="0">
        <row r="13">
          <cell r="F13">
            <v>100</v>
          </cell>
        </row>
        <row r="14">
          <cell r="F14" t="str">
            <v>Ferme Le Ruisseau Dormant inc.</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érifDossier"/>
      <sheetName val="Nom"/>
      <sheetName val="SuiviComm"/>
      <sheetName val="A-Q"/>
      <sheetName val="QPréVisite"/>
      <sheetName val="Quest prod"/>
      <sheetName val="releve"/>
      <sheetName val="Quest_envoyé"/>
      <sheetName val="GL annoté"/>
      <sheetName val="GL"/>
      <sheetName val="Compil-EF"/>
      <sheetName val="Animaux"/>
      <sheetName val="Aliments"/>
      <sheetName val="Salaires"/>
      <sheetName val="Financier"/>
      <sheetName val="Hydro"/>
      <sheetName val="Tax"/>
      <sheetName val="Ass"/>
      <sheetName val="Autres_postes"/>
      <sheetName val="FADQ"/>
      <sheetName val="s_ventes"/>
      <sheetName val="s_aliments"/>
      <sheetName val="s_intrant"/>
      <sheetName val="s_carb"/>
      <sheetName val="Travail"/>
      <sheetName val="Inventaire"/>
      <sheetName val="Troupeau"/>
      <sheetName val="Alimentation"/>
      <sheetName val="Plan"/>
      <sheetName val="Cultures"/>
      <sheetName val="Forfait"/>
      <sheetName val="Énergie"/>
      <sheetName val="Immo"/>
      <sheetName val="BD_Actifs"/>
      <sheetName val="ValidEF"/>
      <sheetName val="ListeImmo"/>
      <sheetName val="Codes"/>
      <sheetName val="Facteur"/>
      <sheetName val="BD"/>
      <sheetName val="PATCH_Troupeau"/>
      <sheetName val="PATCH_FOIN"/>
      <sheetName val="PATCH_GRAIN"/>
      <sheetName val="PATCH_SUPP"/>
      <sheetName val="BD_Actifs (2)"/>
      <sheetName val="Feuil1"/>
    </sheetNames>
    <sheetDataSet>
      <sheetData sheetId="0"/>
      <sheetData sheetId="1">
        <row r="3">
          <cell r="AK3" t="str">
            <v>réglé</v>
          </cell>
        </row>
        <row r="4">
          <cell r="AK4" t="str">
            <v>en cours</v>
          </cell>
        </row>
        <row r="5">
          <cell r="AK5" t="str">
            <v>pas réglé</v>
          </cell>
        </row>
      </sheetData>
      <sheetData sheetId="2"/>
      <sheetData sheetId="3">
        <row r="18">
          <cell r="F18">
            <v>0</v>
          </cell>
        </row>
      </sheetData>
      <sheetData sheetId="4"/>
      <sheetData sheetId="5">
        <row r="1">
          <cell r="L1">
            <v>54</v>
          </cell>
        </row>
      </sheetData>
      <sheetData sheetId="6">
        <row r="12">
          <cell r="B12" t="str">
            <v>Oui</v>
          </cell>
        </row>
      </sheetData>
      <sheetData sheetId="7"/>
      <sheetData sheetId="8"/>
      <sheetData sheetId="9"/>
      <sheetData sheetId="10">
        <row r="3">
          <cell r="G3" t="str">
            <v>2015-12-31</v>
          </cell>
        </row>
      </sheetData>
      <sheetData sheetId="11">
        <row r="10">
          <cell r="E10">
            <v>5025</v>
          </cell>
        </row>
      </sheetData>
      <sheetData sheetId="12">
        <row r="6">
          <cell r="M6">
            <v>0</v>
          </cell>
        </row>
      </sheetData>
      <sheetData sheetId="13">
        <row r="5">
          <cell r="I5" t="str">
            <v>Bruno Lapointe</v>
          </cell>
        </row>
      </sheetData>
      <sheetData sheetId="14">
        <row r="5">
          <cell r="F5">
            <v>2443.6</v>
          </cell>
        </row>
      </sheetData>
      <sheetData sheetId="15">
        <row r="5">
          <cell r="E5">
            <v>2524.592302674494</v>
          </cell>
        </row>
      </sheetData>
      <sheetData sheetId="16">
        <row r="5">
          <cell r="J5">
            <v>163.38499999999999</v>
          </cell>
        </row>
      </sheetData>
      <sheetData sheetId="17">
        <row r="7">
          <cell r="B7">
            <v>0</v>
          </cell>
        </row>
      </sheetData>
      <sheetData sheetId="18">
        <row r="2">
          <cell r="BA2" t="str">
            <v>enrobeuse</v>
          </cell>
        </row>
      </sheetData>
      <sheetData sheetId="19"/>
      <sheetData sheetId="20"/>
      <sheetData sheetId="21"/>
      <sheetData sheetId="22"/>
      <sheetData sheetId="23"/>
      <sheetData sheetId="24"/>
      <sheetData sheetId="25">
        <row r="107">
          <cell r="G107">
            <v>200</v>
          </cell>
        </row>
      </sheetData>
      <sheetData sheetId="26"/>
      <sheetData sheetId="27"/>
      <sheetData sheetId="28">
        <row r="56">
          <cell r="B56">
            <v>63.600000000000009</v>
          </cell>
        </row>
      </sheetData>
      <sheetData sheetId="29">
        <row r="9">
          <cell r="J9">
            <v>63.600000000000009</v>
          </cell>
        </row>
      </sheetData>
      <sheetData sheetId="30"/>
      <sheetData sheetId="31"/>
      <sheetData sheetId="32"/>
      <sheetData sheetId="33"/>
      <sheetData sheetId="34">
        <row r="53">
          <cell r="F53">
            <v>0</v>
          </cell>
        </row>
      </sheetData>
      <sheetData sheetId="35"/>
      <sheetData sheetId="36"/>
      <sheetData sheetId="37">
        <row r="12">
          <cell r="B12">
            <v>113</v>
          </cell>
        </row>
      </sheetData>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 val="validation"/>
      <sheetName val="ASRA_2010"/>
      <sheetName val="langue"/>
      <sheetName val="strate_initiale"/>
      <sheetName val="stat nb par bassin strate"/>
      <sheetName val="echantillon"/>
      <sheetName val="Pige"/>
      <sheetName val="Backup"/>
      <sheetName val="evolution"/>
      <sheetName val="repartition_veaux"/>
      <sheetName val="stat_desc"/>
      <sheetName val="non_elligible"/>
      <sheetName val="StatQuebec"/>
    </sheetNames>
    <sheetDataSet>
      <sheetData sheetId="0" refreshError="1"/>
      <sheetData sheetId="1" refreshError="1"/>
      <sheetData sheetId="2" refreshError="1">
        <row r="1">
          <cell r="A1" t="str">
            <v>No client</v>
          </cell>
          <cell r="B1" t="str">
            <v>No région</v>
          </cell>
          <cell r="C1" t="str">
            <v>Région</v>
          </cell>
          <cell r="D1" t="str">
            <v>Nom du client</v>
          </cell>
          <cell r="E1" t="str">
            <v>Nom du demandeur</v>
          </cell>
          <cell r="F1" t="str">
            <v>Adresse</v>
          </cell>
          <cell r="G1" t="str">
            <v>Municipalité</v>
          </cell>
          <cell r="H1" t="str">
            <v>Code postal</v>
          </cell>
          <cell r="I1" t="str">
            <v>Indicatif</v>
          </cell>
          <cell r="J1" t="str">
            <v>Télépone</v>
          </cell>
          <cell r="K1" t="str">
            <v>Veaux d'embouche 2009 (vaches)</v>
          </cell>
          <cell r="L1" t="str">
            <v>Veaux d'embouche 2009 (kg)</v>
          </cell>
          <cell r="M1" t="str">
            <v>Veaux d'embouche 2010 (vaches)</v>
          </cell>
          <cell r="N1" t="str">
            <v>Veaux d'embouche 2010 (kg)</v>
          </cell>
        </row>
        <row r="2">
          <cell r="A2">
            <v>0</v>
          </cell>
          <cell r="M2">
            <v>0</v>
          </cell>
        </row>
        <row r="3">
          <cell r="A3">
            <v>950</v>
          </cell>
          <cell r="B3" t="str">
            <v>07</v>
          </cell>
          <cell r="C3" t="str">
            <v>Outaouais</v>
          </cell>
          <cell r="D3" t="str">
            <v>Barber(Wallace)</v>
          </cell>
          <cell r="E3" t="str">
            <v>Barber(Wallace)</v>
          </cell>
          <cell r="F3" t="str">
            <v>C42, 4Th Concession, Shawville</v>
          </cell>
          <cell r="G3" t="str">
            <v>Clarendon</v>
          </cell>
          <cell r="H3" t="str">
            <v>J0X2Y0</v>
          </cell>
          <cell r="I3">
            <v>819</v>
          </cell>
          <cell r="J3">
            <v>6475718</v>
          </cell>
          <cell r="K3">
            <v>91</v>
          </cell>
          <cell r="L3">
            <v>12555</v>
          </cell>
          <cell r="M3">
            <v>80</v>
          </cell>
          <cell r="N3">
            <v>29098</v>
          </cell>
        </row>
        <row r="4">
          <cell r="A4">
            <v>1081</v>
          </cell>
          <cell r="B4" t="str">
            <v>12</v>
          </cell>
          <cell r="C4" t="str">
            <v>Chaudière-Appalaches</v>
          </cell>
          <cell r="D4" t="str">
            <v>Bolduc(Michel)</v>
          </cell>
          <cell r="F4" t="str">
            <v>240 rang 10</v>
          </cell>
          <cell r="G4" t="str">
            <v>Saint-Éphrem-de-Beauce</v>
          </cell>
          <cell r="H4" t="str">
            <v>G0M1R0</v>
          </cell>
          <cell r="I4">
            <v>418</v>
          </cell>
          <cell r="J4">
            <v>4842832</v>
          </cell>
          <cell r="K4">
            <v>25</v>
          </cell>
          <cell r="L4">
            <v>245</v>
          </cell>
          <cell r="M4">
            <v>21</v>
          </cell>
          <cell r="N4">
            <v>472</v>
          </cell>
        </row>
        <row r="5">
          <cell r="A5">
            <v>1685</v>
          </cell>
          <cell r="B5" t="str">
            <v>03</v>
          </cell>
          <cell r="C5" t="str">
            <v>Capitale-Nationale</v>
          </cell>
          <cell r="D5" t="str">
            <v>Gignac(Martin)</v>
          </cell>
          <cell r="F5" t="str">
            <v>126, rue Principale, R.R. 3</v>
          </cell>
          <cell r="G5" t="str">
            <v>Saint-Gilbert</v>
          </cell>
          <cell r="H5" t="str">
            <v>G0A3T0</v>
          </cell>
          <cell r="I5">
            <v>418</v>
          </cell>
          <cell r="J5">
            <v>2688073</v>
          </cell>
          <cell r="K5">
            <v>24</v>
          </cell>
          <cell r="L5">
            <v>2886</v>
          </cell>
          <cell r="M5">
            <v>27</v>
          </cell>
          <cell r="N5">
            <v>6462</v>
          </cell>
        </row>
        <row r="6">
          <cell r="A6">
            <v>2576</v>
          </cell>
          <cell r="B6" t="str">
            <v>17</v>
          </cell>
          <cell r="C6" t="str">
            <v>Centre-du-Québec</v>
          </cell>
          <cell r="D6" t="str">
            <v>Turgeon(Marcel)</v>
          </cell>
          <cell r="F6" t="str">
            <v>1240, Route 122</v>
          </cell>
          <cell r="G6" t="str">
            <v>Saint-Albert</v>
          </cell>
          <cell r="H6" t="str">
            <v>J0A1E0</v>
          </cell>
          <cell r="I6">
            <v>819</v>
          </cell>
          <cell r="J6">
            <v>3532807</v>
          </cell>
          <cell r="K6">
            <v>61</v>
          </cell>
          <cell r="L6">
            <v>9170</v>
          </cell>
          <cell r="M6">
            <v>69</v>
          </cell>
          <cell r="N6">
            <v>9474</v>
          </cell>
        </row>
        <row r="7">
          <cell r="A7">
            <v>3475</v>
          </cell>
          <cell r="B7" t="str">
            <v>08</v>
          </cell>
          <cell r="C7" t="str">
            <v>Abitibi-Témiscamingue</v>
          </cell>
          <cell r="D7" t="str">
            <v>Lemire(Victorin)</v>
          </cell>
          <cell r="F7" t="str">
            <v>449, rang 3</v>
          </cell>
          <cell r="G7" t="str">
            <v>Saint-Bruno-de-Guigues</v>
          </cell>
          <cell r="H7" t="str">
            <v>J0Z2G0</v>
          </cell>
          <cell r="I7">
            <v>819</v>
          </cell>
          <cell r="J7">
            <v>7282775</v>
          </cell>
          <cell r="K7">
            <v>33</v>
          </cell>
          <cell r="L7">
            <v>2041</v>
          </cell>
          <cell r="M7">
            <v>36</v>
          </cell>
          <cell r="N7">
            <v>1134</v>
          </cell>
        </row>
        <row r="8">
          <cell r="A8">
            <v>3822</v>
          </cell>
          <cell r="B8" t="str">
            <v>09</v>
          </cell>
          <cell r="C8" t="str">
            <v>Cote-Nord</v>
          </cell>
          <cell r="D8" t="str">
            <v>Dufour(Yvon)</v>
          </cell>
          <cell r="F8" t="str">
            <v>193, route Principale</v>
          </cell>
          <cell r="G8" t="str">
            <v>Sacré-Coeur</v>
          </cell>
          <cell r="H8" t="str">
            <v>G0T1Y0</v>
          </cell>
          <cell r="I8">
            <v>418</v>
          </cell>
          <cell r="J8">
            <v>2364667</v>
          </cell>
          <cell r="K8">
            <v>51</v>
          </cell>
          <cell r="L8">
            <v>12862</v>
          </cell>
          <cell r="M8">
            <v>47</v>
          </cell>
          <cell r="N8">
            <v>7483</v>
          </cell>
        </row>
        <row r="9">
          <cell r="A9">
            <v>4283</v>
          </cell>
          <cell r="B9" t="str">
            <v>17</v>
          </cell>
          <cell r="C9" t="str">
            <v>Centre-du-Québec</v>
          </cell>
          <cell r="D9" t="str">
            <v>Allaire(Gaston)</v>
          </cell>
          <cell r="F9" t="str">
            <v>1800, Rang Allaire</v>
          </cell>
          <cell r="G9" t="str">
            <v>Sainte-Hélène-de-Chester</v>
          </cell>
          <cell r="H9" t="str">
            <v>G0P1H0</v>
          </cell>
          <cell r="I9">
            <v>819</v>
          </cell>
          <cell r="J9">
            <v>3822715</v>
          </cell>
          <cell r="K9">
            <v>34</v>
          </cell>
          <cell r="L9">
            <v>3023</v>
          </cell>
          <cell r="M9">
            <v>29</v>
          </cell>
        </row>
        <row r="10">
          <cell r="A10">
            <v>4945</v>
          </cell>
          <cell r="B10" t="str">
            <v>17</v>
          </cell>
          <cell r="C10" t="str">
            <v>Centre-du-Québec</v>
          </cell>
          <cell r="D10" t="str">
            <v>Lambert(François)</v>
          </cell>
          <cell r="E10" t="str">
            <v>Lambert(François)</v>
          </cell>
          <cell r="F10" t="str">
            <v>2397 rang 11</v>
          </cell>
          <cell r="G10" t="str">
            <v>Inverness</v>
          </cell>
          <cell r="H10" t="str">
            <v>G0S1K0</v>
          </cell>
          <cell r="I10">
            <v>418</v>
          </cell>
          <cell r="J10">
            <v>4532496</v>
          </cell>
          <cell r="K10">
            <v>46</v>
          </cell>
          <cell r="L10">
            <v>13808</v>
          </cell>
          <cell r="M10">
            <v>38</v>
          </cell>
          <cell r="N10">
            <v>9138</v>
          </cell>
        </row>
        <row r="11">
          <cell r="A11">
            <v>6106</v>
          </cell>
          <cell r="B11" t="str">
            <v>17</v>
          </cell>
          <cell r="C11" t="str">
            <v>Centre-du-Québec</v>
          </cell>
          <cell r="D11" t="str">
            <v>Poirier(Lucien)</v>
          </cell>
          <cell r="F11" t="str">
            <v>303, route Boisvert</v>
          </cell>
          <cell r="G11" t="str">
            <v>L'Avenir</v>
          </cell>
          <cell r="H11" t="str">
            <v>J0C1B0</v>
          </cell>
          <cell r="I11">
            <v>819</v>
          </cell>
          <cell r="J11">
            <v>3942677</v>
          </cell>
          <cell r="K11">
            <v>15</v>
          </cell>
          <cell r="L11">
            <v>5100</v>
          </cell>
        </row>
        <row r="12">
          <cell r="A12">
            <v>6635</v>
          </cell>
          <cell r="B12" t="str">
            <v>05</v>
          </cell>
          <cell r="C12" t="str">
            <v>Estrie</v>
          </cell>
          <cell r="D12" t="str">
            <v>Gagné(Bernard)</v>
          </cell>
          <cell r="E12" t="str">
            <v>Gagné(Bernard)</v>
          </cell>
          <cell r="F12" t="str">
            <v>1711, chemin Chagnon</v>
          </cell>
          <cell r="G12" t="str">
            <v>Maricourt</v>
          </cell>
          <cell r="H12" t="str">
            <v>J0E1Y0</v>
          </cell>
          <cell r="I12">
            <v>450</v>
          </cell>
          <cell r="J12">
            <v>5324262</v>
          </cell>
          <cell r="K12">
            <v>21</v>
          </cell>
          <cell r="M12">
            <v>18</v>
          </cell>
        </row>
        <row r="13">
          <cell r="A13">
            <v>6999</v>
          </cell>
          <cell r="B13" t="str">
            <v>05</v>
          </cell>
          <cell r="C13" t="str">
            <v>Estrie</v>
          </cell>
          <cell r="D13" t="str">
            <v>Robidoux(Omer)</v>
          </cell>
          <cell r="F13" t="str">
            <v>326, Chemin Grande Ligne</v>
          </cell>
          <cell r="G13" t="str">
            <v>Orford</v>
          </cell>
          <cell r="H13" t="str">
            <v>J1X6X8</v>
          </cell>
          <cell r="I13">
            <v>450</v>
          </cell>
          <cell r="J13">
            <v>5324189</v>
          </cell>
          <cell r="K13">
            <v>52</v>
          </cell>
          <cell r="L13">
            <v>13948</v>
          </cell>
          <cell r="M13">
            <v>49</v>
          </cell>
          <cell r="N13">
            <v>8611</v>
          </cell>
        </row>
        <row r="14">
          <cell r="A14">
            <v>7039</v>
          </cell>
          <cell r="B14" t="str">
            <v>12</v>
          </cell>
          <cell r="C14" t="str">
            <v>Chaudière-Appalaches</v>
          </cell>
          <cell r="D14" t="str">
            <v>Roy(Luc)</v>
          </cell>
          <cell r="F14" t="str">
            <v>320 Rang 9</v>
          </cell>
          <cell r="G14" t="str">
            <v>Saint-Honoré-de-Shenley</v>
          </cell>
          <cell r="H14" t="str">
            <v>G0M1V0</v>
          </cell>
          <cell r="I14">
            <v>418</v>
          </cell>
          <cell r="J14">
            <v>4856083</v>
          </cell>
          <cell r="K14">
            <v>20</v>
          </cell>
          <cell r="L14">
            <v>2661</v>
          </cell>
          <cell r="M14">
            <v>26</v>
          </cell>
          <cell r="N14">
            <v>2716</v>
          </cell>
        </row>
        <row r="15">
          <cell r="A15">
            <v>7120</v>
          </cell>
          <cell r="B15" t="str">
            <v>16</v>
          </cell>
          <cell r="C15" t="str">
            <v>Montérégie</v>
          </cell>
          <cell r="D15" t="str">
            <v>Ferme G. F. Incorporée</v>
          </cell>
          <cell r="E15" t="str">
            <v>Perras(Bernard)</v>
          </cell>
          <cell r="F15" t="str">
            <v>963, St-Régis</v>
          </cell>
          <cell r="G15" t="str">
            <v>Saint-Isidore</v>
          </cell>
          <cell r="H15" t="str">
            <v>J0L2A0</v>
          </cell>
          <cell r="I15">
            <v>450</v>
          </cell>
          <cell r="J15">
            <v>4542982</v>
          </cell>
          <cell r="K15">
            <v>104</v>
          </cell>
          <cell r="L15">
            <v>12802</v>
          </cell>
          <cell r="M15">
            <v>105</v>
          </cell>
          <cell r="N15">
            <v>23219</v>
          </cell>
        </row>
        <row r="16">
          <cell r="A16">
            <v>7229</v>
          </cell>
          <cell r="B16" t="str">
            <v>01</v>
          </cell>
          <cell r="C16" t="str">
            <v>Bas-Saint-Laurent</v>
          </cell>
          <cell r="D16" t="str">
            <v>Pelletier(Bertrand)</v>
          </cell>
          <cell r="F16" t="str">
            <v>448 rang 3 Est</v>
          </cell>
          <cell r="G16" t="str">
            <v>Saint-Octave-des-Métis</v>
          </cell>
          <cell r="H16" t="str">
            <v>G0J3B0</v>
          </cell>
          <cell r="I16">
            <v>418</v>
          </cell>
          <cell r="J16">
            <v>7754966</v>
          </cell>
          <cell r="K16">
            <v>168</v>
          </cell>
          <cell r="L16">
            <v>45832</v>
          </cell>
          <cell r="M16">
            <v>191</v>
          </cell>
          <cell r="N16">
            <v>54710</v>
          </cell>
        </row>
        <row r="17">
          <cell r="A17">
            <v>9670</v>
          </cell>
          <cell r="B17" t="str">
            <v>15</v>
          </cell>
          <cell r="C17" t="str">
            <v>Laurentides</v>
          </cell>
          <cell r="D17" t="str">
            <v>Rochon(Luc)</v>
          </cell>
          <cell r="F17" t="str">
            <v>229, montée Rochon</v>
          </cell>
          <cell r="G17" t="str">
            <v>Brownsburg-Chatham</v>
          </cell>
          <cell r="H17" t="str">
            <v>J8G2J7</v>
          </cell>
          <cell r="I17">
            <v>450</v>
          </cell>
          <cell r="J17">
            <v>5622577</v>
          </cell>
          <cell r="K17">
            <v>14</v>
          </cell>
          <cell r="L17">
            <v>1013</v>
          </cell>
          <cell r="M17">
            <v>16</v>
          </cell>
          <cell r="N17">
            <v>4344</v>
          </cell>
        </row>
        <row r="18">
          <cell r="A18">
            <v>9993</v>
          </cell>
          <cell r="B18" t="str">
            <v>17</v>
          </cell>
          <cell r="C18" t="str">
            <v>Centre-du-Québec</v>
          </cell>
          <cell r="D18" t="str">
            <v>Ferme Marcoux S.E.N.C.</v>
          </cell>
          <cell r="E18" t="str">
            <v>Marcoux(Jacques)</v>
          </cell>
          <cell r="F18" t="str">
            <v>492, Rang 4</v>
          </cell>
          <cell r="G18" t="str">
            <v>Sainte-Sophie-d'Halifax</v>
          </cell>
          <cell r="H18" t="str">
            <v>G0P1L0</v>
          </cell>
          <cell r="I18">
            <v>819</v>
          </cell>
          <cell r="J18">
            <v>3627496</v>
          </cell>
          <cell r="K18">
            <v>38</v>
          </cell>
          <cell r="L18">
            <v>2982</v>
          </cell>
          <cell r="M18">
            <v>38</v>
          </cell>
          <cell r="N18">
            <v>3959</v>
          </cell>
        </row>
        <row r="19">
          <cell r="A19">
            <v>10132</v>
          </cell>
          <cell r="B19" t="str">
            <v>17</v>
          </cell>
          <cell r="C19" t="str">
            <v>Centre-du-Québec</v>
          </cell>
          <cell r="D19" t="str">
            <v>Marcotte(Maurice)</v>
          </cell>
          <cell r="E19" t="str">
            <v>Marcotte(Maurice)</v>
          </cell>
          <cell r="F19" t="str">
            <v>1160, route 116</v>
          </cell>
          <cell r="G19" t="str">
            <v>Laurierville</v>
          </cell>
          <cell r="H19" t="str">
            <v>G0S1P0</v>
          </cell>
          <cell r="I19">
            <v>819</v>
          </cell>
          <cell r="J19">
            <v>3654506</v>
          </cell>
          <cell r="K19">
            <v>30</v>
          </cell>
          <cell r="L19">
            <v>708</v>
          </cell>
          <cell r="M19">
            <v>25</v>
          </cell>
        </row>
        <row r="20">
          <cell r="A20">
            <v>10538</v>
          </cell>
          <cell r="B20" t="str">
            <v>12</v>
          </cell>
          <cell r="C20" t="str">
            <v>Chaudière-Appalaches</v>
          </cell>
          <cell r="D20" t="str">
            <v>Brown(Tom)</v>
          </cell>
          <cell r="F20" t="str">
            <v>251, chemin Craig</v>
          </cell>
          <cell r="G20" t="str">
            <v>Saint-Patrice-de-Beaurivage</v>
          </cell>
          <cell r="H20" t="str">
            <v>G0S1B0</v>
          </cell>
          <cell r="I20">
            <v>418</v>
          </cell>
          <cell r="J20">
            <v>5962798</v>
          </cell>
          <cell r="K20">
            <v>36</v>
          </cell>
          <cell r="L20">
            <v>316</v>
          </cell>
          <cell r="M20">
            <v>34</v>
          </cell>
        </row>
        <row r="21">
          <cell r="A21">
            <v>11189</v>
          </cell>
          <cell r="B21" t="str">
            <v>02</v>
          </cell>
          <cell r="C21" t="str">
            <v>Saguenay-Lac-Saint-Jean</v>
          </cell>
          <cell r="D21" t="str">
            <v>Girard(Robert)</v>
          </cell>
          <cell r="F21" t="str">
            <v>935 rang Ste-Marie</v>
          </cell>
          <cell r="G21" t="str">
            <v>Dolbeau-Mistassini</v>
          </cell>
          <cell r="H21" t="str">
            <v>G8L5Z3</v>
          </cell>
          <cell r="I21">
            <v>418</v>
          </cell>
          <cell r="J21">
            <v>2764881</v>
          </cell>
          <cell r="K21">
            <v>34</v>
          </cell>
          <cell r="L21">
            <v>246</v>
          </cell>
          <cell r="M21">
            <v>39</v>
          </cell>
        </row>
        <row r="22">
          <cell r="A22">
            <v>11387</v>
          </cell>
          <cell r="B22" t="str">
            <v>12</v>
          </cell>
          <cell r="C22" t="str">
            <v>Chaudière-Appalaches</v>
          </cell>
          <cell r="D22" t="str">
            <v>Côté(Réal)</v>
          </cell>
          <cell r="F22" t="str">
            <v>1024, Rang 4</v>
          </cell>
          <cell r="G22" t="str">
            <v>Saint-Jean-de-Brébeuf</v>
          </cell>
          <cell r="H22" t="str">
            <v>G6G0A1</v>
          </cell>
          <cell r="I22">
            <v>418</v>
          </cell>
          <cell r="J22">
            <v>4532646</v>
          </cell>
          <cell r="K22">
            <v>52</v>
          </cell>
          <cell r="L22">
            <v>5406</v>
          </cell>
          <cell r="M22">
            <v>47</v>
          </cell>
          <cell r="N22">
            <v>3917</v>
          </cell>
        </row>
        <row r="23">
          <cell r="A23">
            <v>11551</v>
          </cell>
          <cell r="B23" t="str">
            <v>05</v>
          </cell>
          <cell r="C23" t="str">
            <v>Estrie</v>
          </cell>
          <cell r="D23" t="str">
            <v>Prévost(Emmanuel)</v>
          </cell>
          <cell r="F23" t="str">
            <v>31, rang du 4 Mille</v>
          </cell>
          <cell r="G23" t="str">
            <v>La Patrie</v>
          </cell>
          <cell r="H23" t="str">
            <v>J0B1Y0</v>
          </cell>
          <cell r="I23">
            <v>819</v>
          </cell>
          <cell r="J23">
            <v>6574623</v>
          </cell>
          <cell r="K23">
            <v>25</v>
          </cell>
          <cell r="L23">
            <v>1990</v>
          </cell>
          <cell r="M23">
            <v>19</v>
          </cell>
          <cell r="N23">
            <v>876</v>
          </cell>
        </row>
        <row r="24">
          <cell r="A24">
            <v>12682</v>
          </cell>
          <cell r="B24" t="str">
            <v>16</v>
          </cell>
          <cell r="C24" t="str">
            <v>Montérégie</v>
          </cell>
          <cell r="D24" t="str">
            <v>Ferme Normand inc.</v>
          </cell>
          <cell r="E24" t="str">
            <v>Normandin(Léo)</v>
          </cell>
          <cell r="F24" t="str">
            <v>163, rang Bas Rivière Sud</v>
          </cell>
          <cell r="G24" t="str">
            <v>Saint-Césaire</v>
          </cell>
          <cell r="H24" t="str">
            <v>J0L1T0</v>
          </cell>
          <cell r="I24">
            <v>450</v>
          </cell>
          <cell r="J24">
            <v>4693290</v>
          </cell>
          <cell r="K24">
            <v>27</v>
          </cell>
          <cell r="L24">
            <v>340</v>
          </cell>
          <cell r="M24">
            <v>28</v>
          </cell>
          <cell r="N24">
            <v>4332</v>
          </cell>
        </row>
        <row r="25">
          <cell r="A25">
            <v>12955</v>
          </cell>
          <cell r="B25" t="str">
            <v>12</v>
          </cell>
          <cell r="C25" t="str">
            <v>Chaudière-Appalaches</v>
          </cell>
          <cell r="D25" t="str">
            <v>Ferme Caux inc.</v>
          </cell>
          <cell r="E25" t="str">
            <v>Caux(François)</v>
          </cell>
          <cell r="F25" t="str">
            <v>158, rang St-Thomas</v>
          </cell>
          <cell r="G25" t="str">
            <v>Saint-Narcisse-de-Beaurivage</v>
          </cell>
          <cell r="H25" t="str">
            <v>G0S1W0</v>
          </cell>
          <cell r="I25">
            <v>418</v>
          </cell>
          <cell r="J25">
            <v>4756773</v>
          </cell>
          <cell r="K25">
            <v>74</v>
          </cell>
          <cell r="L25">
            <v>5342</v>
          </cell>
          <cell r="M25">
            <v>78</v>
          </cell>
          <cell r="N25">
            <v>4763</v>
          </cell>
        </row>
        <row r="26">
          <cell r="A26">
            <v>14191</v>
          </cell>
          <cell r="B26" t="str">
            <v>01</v>
          </cell>
          <cell r="C26" t="str">
            <v>Bas-Saint-Laurent</v>
          </cell>
          <cell r="D26" t="str">
            <v>Bélanger(André)</v>
          </cell>
          <cell r="F26" t="str">
            <v>2903 rang 8 Est</v>
          </cell>
          <cell r="G26" t="str">
            <v>Saint-Léandre</v>
          </cell>
          <cell r="H26" t="str">
            <v>G0J2V0</v>
          </cell>
          <cell r="I26">
            <v>418</v>
          </cell>
          <cell r="J26">
            <v>7374238</v>
          </cell>
          <cell r="K26">
            <v>41</v>
          </cell>
          <cell r="L26">
            <v>7104</v>
          </cell>
          <cell r="M26">
            <v>40</v>
          </cell>
          <cell r="N26">
            <v>7923</v>
          </cell>
        </row>
        <row r="27">
          <cell r="A27">
            <v>14860</v>
          </cell>
          <cell r="B27" t="str">
            <v>07</v>
          </cell>
          <cell r="C27" t="str">
            <v>Outaouais</v>
          </cell>
          <cell r="D27" t="str">
            <v>Hammond(Hugh)</v>
          </cell>
          <cell r="F27" t="str">
            <v>3411, route 148</v>
          </cell>
          <cell r="G27" t="str">
            <v>Pontiac</v>
          </cell>
          <cell r="H27" t="str">
            <v>J0X2V0</v>
          </cell>
          <cell r="I27">
            <v>819</v>
          </cell>
          <cell r="J27">
            <v>6651667</v>
          </cell>
          <cell r="K27">
            <v>96</v>
          </cell>
          <cell r="L27">
            <v>10179</v>
          </cell>
          <cell r="M27">
            <v>66</v>
          </cell>
          <cell r="N27">
            <v>17602</v>
          </cell>
        </row>
        <row r="28">
          <cell r="A28">
            <v>15370</v>
          </cell>
          <cell r="B28" t="str">
            <v>17</v>
          </cell>
          <cell r="C28" t="str">
            <v>Centre-du-Québec</v>
          </cell>
          <cell r="D28" t="str">
            <v>Alain(Benoit)</v>
          </cell>
          <cell r="F28" t="str">
            <v>348, route Alain</v>
          </cell>
          <cell r="G28" t="str">
            <v>Norbertville</v>
          </cell>
          <cell r="H28" t="str">
            <v>G0P1B0</v>
          </cell>
          <cell r="I28">
            <v>819</v>
          </cell>
          <cell r="J28">
            <v>3699293</v>
          </cell>
          <cell r="K28">
            <v>12</v>
          </cell>
        </row>
        <row r="29">
          <cell r="A29">
            <v>15818</v>
          </cell>
          <cell r="B29" t="str">
            <v>02</v>
          </cell>
          <cell r="C29" t="str">
            <v>Saguenay-Lac-Saint-Jean</v>
          </cell>
          <cell r="D29" t="str">
            <v>Lavoie(Gaston)</v>
          </cell>
          <cell r="F29" t="str">
            <v>1089 rang 2 est</v>
          </cell>
          <cell r="G29" t="str">
            <v>Métabetchouan-Lac-à-la-Croix</v>
          </cell>
          <cell r="H29" t="str">
            <v>G8G2C9</v>
          </cell>
          <cell r="I29">
            <v>418</v>
          </cell>
          <cell r="J29">
            <v>3493422</v>
          </cell>
          <cell r="K29">
            <v>42</v>
          </cell>
          <cell r="L29">
            <v>7041</v>
          </cell>
          <cell r="M29">
            <v>29</v>
          </cell>
          <cell r="N29">
            <v>6163</v>
          </cell>
        </row>
        <row r="30">
          <cell r="A30">
            <v>17533</v>
          </cell>
          <cell r="B30" t="str">
            <v>01</v>
          </cell>
          <cell r="C30" t="str">
            <v>Bas-Saint-Laurent</v>
          </cell>
          <cell r="D30" t="str">
            <v>Simard(Emilien)</v>
          </cell>
          <cell r="F30" t="str">
            <v>79 route 132 Est</v>
          </cell>
          <cell r="G30" t="str">
            <v>Sainte-Félicité</v>
          </cell>
          <cell r="H30" t="str">
            <v>G0J2K0</v>
          </cell>
          <cell r="I30">
            <v>418</v>
          </cell>
          <cell r="J30">
            <v>7334884</v>
          </cell>
          <cell r="K30">
            <v>19</v>
          </cell>
          <cell r="L30">
            <v>3820</v>
          </cell>
          <cell r="M30">
            <v>17</v>
          </cell>
          <cell r="N30">
            <v>4488</v>
          </cell>
        </row>
        <row r="31">
          <cell r="A31">
            <v>18010</v>
          </cell>
          <cell r="B31" t="str">
            <v>03</v>
          </cell>
          <cell r="C31" t="str">
            <v>Capitale-Nationale</v>
          </cell>
          <cell r="D31" t="str">
            <v>Savard(Robert)</v>
          </cell>
          <cell r="F31" t="str">
            <v>860, Port au Persil</v>
          </cell>
          <cell r="G31" t="str">
            <v>Saint-Siméon (de Charlevoix)</v>
          </cell>
          <cell r="H31" t="str">
            <v>G0T1X0</v>
          </cell>
          <cell r="I31">
            <v>418</v>
          </cell>
          <cell r="J31">
            <v>6382348</v>
          </cell>
          <cell r="K31">
            <v>33</v>
          </cell>
          <cell r="L31">
            <v>5552</v>
          </cell>
          <cell r="M31">
            <v>31</v>
          </cell>
          <cell r="N31">
            <v>6858</v>
          </cell>
        </row>
        <row r="32">
          <cell r="A32">
            <v>18143</v>
          </cell>
          <cell r="B32" t="str">
            <v>16</v>
          </cell>
          <cell r="C32" t="str">
            <v>Montérégie</v>
          </cell>
          <cell r="D32" t="str">
            <v>Moreau(Jean-Yves)</v>
          </cell>
          <cell r="F32" t="str">
            <v>865, rang des 30</v>
          </cell>
          <cell r="G32" t="str">
            <v>Saint-Marc-sur-Richelieu</v>
          </cell>
          <cell r="H32" t="str">
            <v>J0L2E0</v>
          </cell>
          <cell r="I32">
            <v>450</v>
          </cell>
          <cell r="J32">
            <v>5842324</v>
          </cell>
          <cell r="K32">
            <v>13</v>
          </cell>
        </row>
        <row r="33">
          <cell r="A33">
            <v>18432</v>
          </cell>
          <cell r="B33" t="str">
            <v>05</v>
          </cell>
          <cell r="C33" t="str">
            <v>Estrie</v>
          </cell>
          <cell r="D33" t="str">
            <v>Raymond(Réjean)</v>
          </cell>
          <cell r="F33" t="str">
            <v>674 ch. Léon Gérin</v>
          </cell>
          <cell r="G33" t="str">
            <v>Sainte-Edwidge-de-Clifton</v>
          </cell>
          <cell r="H33" t="str">
            <v>J0B2R0</v>
          </cell>
          <cell r="I33">
            <v>819</v>
          </cell>
          <cell r="J33">
            <v>8496458</v>
          </cell>
          <cell r="K33">
            <v>94</v>
          </cell>
          <cell r="L33">
            <v>32997</v>
          </cell>
          <cell r="M33">
            <v>81</v>
          </cell>
          <cell r="N33">
            <v>19579</v>
          </cell>
        </row>
        <row r="34">
          <cell r="A34">
            <v>18580</v>
          </cell>
          <cell r="B34" t="str">
            <v>12</v>
          </cell>
          <cell r="C34" t="str">
            <v>Chaudière-Appalaches</v>
          </cell>
          <cell r="D34" t="str">
            <v>Perron(Guy)</v>
          </cell>
          <cell r="F34" t="str">
            <v>561, Rang 4 Sud</v>
          </cell>
          <cell r="G34" t="str">
            <v>Saint-Honoré-de-Shenley</v>
          </cell>
          <cell r="H34" t="str">
            <v>G0M1V0</v>
          </cell>
          <cell r="I34">
            <v>418</v>
          </cell>
          <cell r="J34">
            <v>4856437</v>
          </cell>
          <cell r="K34">
            <v>133</v>
          </cell>
          <cell r="L34">
            <v>28376</v>
          </cell>
          <cell r="M34">
            <v>116</v>
          </cell>
          <cell r="N34">
            <v>31825</v>
          </cell>
        </row>
        <row r="35">
          <cell r="A35">
            <v>19448</v>
          </cell>
          <cell r="B35" t="str">
            <v>16</v>
          </cell>
          <cell r="C35" t="str">
            <v>Montérégie</v>
          </cell>
          <cell r="D35" t="str">
            <v>Sherrer Succession Rolland &amp; Steven</v>
          </cell>
          <cell r="E35" t="str">
            <v>Steven(Sherrer,)</v>
          </cell>
          <cell r="F35" t="str">
            <v>47, chemin Grande Ligne</v>
          </cell>
          <cell r="G35" t="str">
            <v>Dunham</v>
          </cell>
          <cell r="H35" t="str">
            <v>J0E1M0</v>
          </cell>
          <cell r="I35">
            <v>450</v>
          </cell>
          <cell r="J35">
            <v>2985049</v>
          </cell>
          <cell r="K35">
            <v>33</v>
          </cell>
          <cell r="L35">
            <v>5699</v>
          </cell>
          <cell r="M35">
            <v>32</v>
          </cell>
          <cell r="N35">
            <v>3893</v>
          </cell>
        </row>
        <row r="36">
          <cell r="A36">
            <v>19463</v>
          </cell>
          <cell r="B36" t="str">
            <v>16</v>
          </cell>
          <cell r="C36" t="str">
            <v>Montérégie</v>
          </cell>
          <cell r="D36" t="str">
            <v>Waridel(Alexis)</v>
          </cell>
          <cell r="F36" t="str">
            <v>2089 rang des Soixante</v>
          </cell>
          <cell r="G36" t="str">
            <v>Saint-Alexandre</v>
          </cell>
          <cell r="H36" t="str">
            <v>J0J1S0</v>
          </cell>
          <cell r="I36">
            <v>450</v>
          </cell>
          <cell r="J36">
            <v>3470027</v>
          </cell>
          <cell r="K36">
            <v>15</v>
          </cell>
          <cell r="L36">
            <v>2543</v>
          </cell>
        </row>
        <row r="37">
          <cell r="A37">
            <v>20222</v>
          </cell>
          <cell r="B37" t="str">
            <v>05</v>
          </cell>
          <cell r="C37" t="str">
            <v>Estrie</v>
          </cell>
          <cell r="D37" t="str">
            <v>Ferme Desrosiers enr.</v>
          </cell>
          <cell r="E37" t="str">
            <v>Desrosiers(Louise Breault &amp; Gilles)</v>
          </cell>
          <cell r="F37" t="str">
            <v>719, chemin Léon-Gérin</v>
          </cell>
          <cell r="G37" t="str">
            <v>Sainte-Edwidge-de-Clifton</v>
          </cell>
          <cell r="H37" t="str">
            <v>J0B2R0</v>
          </cell>
          <cell r="I37">
            <v>819</v>
          </cell>
          <cell r="J37">
            <v>8496486</v>
          </cell>
          <cell r="K37">
            <v>68</v>
          </cell>
          <cell r="L37">
            <v>13338</v>
          </cell>
          <cell r="M37">
            <v>83</v>
          </cell>
          <cell r="N37">
            <v>22539</v>
          </cell>
        </row>
        <row r="38">
          <cell r="A38">
            <v>21295</v>
          </cell>
          <cell r="B38" t="str">
            <v>12</v>
          </cell>
          <cell r="C38" t="str">
            <v>Chaudière-Appalaches</v>
          </cell>
          <cell r="D38" t="str">
            <v>Veilleux(Renaud)</v>
          </cell>
          <cell r="F38" t="str">
            <v>265, Rang Ste-Evelyne</v>
          </cell>
          <cell r="G38" t="str">
            <v>Saint-Georges (de Beauce)</v>
          </cell>
          <cell r="H38" t="str">
            <v>G0M1E0</v>
          </cell>
          <cell r="I38">
            <v>418</v>
          </cell>
          <cell r="J38">
            <v>2284600</v>
          </cell>
          <cell r="K38">
            <v>18</v>
          </cell>
          <cell r="L38">
            <v>1773</v>
          </cell>
          <cell r="M38">
            <v>18</v>
          </cell>
          <cell r="N38">
            <v>3295</v>
          </cell>
        </row>
        <row r="39">
          <cell r="A39">
            <v>22368</v>
          </cell>
          <cell r="B39" t="str">
            <v>16</v>
          </cell>
          <cell r="C39" t="str">
            <v>Montérégie</v>
          </cell>
          <cell r="D39" t="str">
            <v>A.L. Levreault S.E.N.C.</v>
          </cell>
          <cell r="E39" t="str">
            <v>Levreault(Luc et Alfred)</v>
          </cell>
          <cell r="F39" t="str">
            <v>148 rang St-Georges</v>
          </cell>
          <cell r="G39" t="str">
            <v>Saint-Bernard-de-Lacolle</v>
          </cell>
          <cell r="H39" t="str">
            <v>J0J1V0</v>
          </cell>
          <cell r="I39">
            <v>450</v>
          </cell>
          <cell r="J39">
            <v>2462192</v>
          </cell>
          <cell r="K39">
            <v>18</v>
          </cell>
          <cell r="L39">
            <v>680</v>
          </cell>
          <cell r="M39">
            <v>21</v>
          </cell>
          <cell r="N39">
            <v>1361</v>
          </cell>
        </row>
        <row r="40">
          <cell r="A40">
            <v>22434</v>
          </cell>
          <cell r="B40" t="str">
            <v>16</v>
          </cell>
          <cell r="C40" t="str">
            <v>Montérégie</v>
          </cell>
          <cell r="D40" t="str">
            <v>Ferme Lavigueur &amp; Fils inc.</v>
          </cell>
          <cell r="F40" t="str">
            <v>1576, rang 1</v>
          </cell>
          <cell r="G40" t="str">
            <v>Sainte-Clotilde-de-Châteauguay</v>
          </cell>
          <cell r="H40" t="str">
            <v>J0L1W0</v>
          </cell>
          <cell r="I40">
            <v>450</v>
          </cell>
          <cell r="J40">
            <v>8263754</v>
          </cell>
          <cell r="K40">
            <v>19</v>
          </cell>
          <cell r="L40">
            <v>1359</v>
          </cell>
        </row>
        <row r="41">
          <cell r="A41">
            <v>22970</v>
          </cell>
          <cell r="B41" t="str">
            <v>05</v>
          </cell>
          <cell r="C41" t="str">
            <v>Estrie</v>
          </cell>
          <cell r="D41" t="str">
            <v>Gagné(Jacques)</v>
          </cell>
          <cell r="F41" t="str">
            <v>400, rte 253</v>
          </cell>
          <cell r="G41" t="str">
            <v>Saint-Malo</v>
          </cell>
          <cell r="H41" t="str">
            <v>J0B2Y0</v>
          </cell>
          <cell r="I41">
            <v>819</v>
          </cell>
          <cell r="J41">
            <v>6583365</v>
          </cell>
          <cell r="K41">
            <v>40</v>
          </cell>
          <cell r="L41">
            <v>4478</v>
          </cell>
          <cell r="M41">
            <v>36</v>
          </cell>
          <cell r="N41">
            <v>5679</v>
          </cell>
        </row>
        <row r="42">
          <cell r="A42">
            <v>23531</v>
          </cell>
          <cell r="B42" t="str">
            <v>11</v>
          </cell>
          <cell r="C42" t="str">
            <v>Gaspésie-Iles-de-la-Madeleine</v>
          </cell>
          <cell r="D42" t="str">
            <v>Ferme A.A. Brière</v>
          </cell>
          <cell r="E42" t="str">
            <v>Brière(Algée)</v>
          </cell>
          <cell r="F42" t="str">
            <v>20, rue des Buis, C.P. 154</v>
          </cell>
          <cell r="G42" t="str">
            <v>Caplan</v>
          </cell>
          <cell r="H42" t="str">
            <v>G0C1H0</v>
          </cell>
          <cell r="I42">
            <v>418</v>
          </cell>
          <cell r="J42">
            <v>3882875</v>
          </cell>
          <cell r="K42">
            <v>57</v>
          </cell>
          <cell r="L42">
            <v>19318</v>
          </cell>
          <cell r="M42">
            <v>38</v>
          </cell>
          <cell r="N42">
            <v>16325</v>
          </cell>
        </row>
        <row r="43">
          <cell r="A43">
            <v>24455</v>
          </cell>
          <cell r="B43" t="str">
            <v>16</v>
          </cell>
          <cell r="C43" t="str">
            <v>Montérégie</v>
          </cell>
          <cell r="D43" t="str">
            <v>Fermes Richard inc.</v>
          </cell>
          <cell r="E43" t="str">
            <v>Mainville(Orance)</v>
          </cell>
          <cell r="F43" t="str">
            <v>2126, chemin Curé Godbout</v>
          </cell>
          <cell r="G43" t="str">
            <v>Farnham</v>
          </cell>
          <cell r="H43" t="str">
            <v>J2N2P9</v>
          </cell>
          <cell r="I43">
            <v>450</v>
          </cell>
          <cell r="J43">
            <v>2935834</v>
          </cell>
          <cell r="K43">
            <v>28</v>
          </cell>
          <cell r="L43">
            <v>340</v>
          </cell>
          <cell r="M43">
            <v>28</v>
          </cell>
          <cell r="N43">
            <v>5443</v>
          </cell>
        </row>
        <row r="44">
          <cell r="A44">
            <v>25247</v>
          </cell>
          <cell r="B44" t="str">
            <v>12</v>
          </cell>
          <cell r="C44" t="str">
            <v>Chaudière-Appalaches</v>
          </cell>
          <cell r="D44" t="str">
            <v>Grenier(Martin)</v>
          </cell>
          <cell r="F44" t="str">
            <v>97, rang Ste-Anne</v>
          </cell>
          <cell r="G44" t="str">
            <v>Saint-Léon-de-Standon</v>
          </cell>
          <cell r="H44" t="str">
            <v>G0R4L0</v>
          </cell>
          <cell r="I44">
            <v>418</v>
          </cell>
          <cell r="J44">
            <v>6425711</v>
          </cell>
          <cell r="K44">
            <v>26</v>
          </cell>
          <cell r="L44">
            <v>8179</v>
          </cell>
        </row>
        <row r="45">
          <cell r="A45">
            <v>25833</v>
          </cell>
          <cell r="B45" t="str">
            <v>05</v>
          </cell>
          <cell r="C45" t="str">
            <v>Estrie</v>
          </cell>
          <cell r="D45" t="str">
            <v>Gagnon(René)</v>
          </cell>
          <cell r="F45" t="str">
            <v>872 rg 10</v>
          </cell>
          <cell r="G45" t="str">
            <v>Windsor</v>
          </cell>
          <cell r="H45" t="str">
            <v>J1S0G2</v>
          </cell>
          <cell r="I45">
            <v>819</v>
          </cell>
          <cell r="J45">
            <v>8454361</v>
          </cell>
          <cell r="K45">
            <v>28</v>
          </cell>
          <cell r="L45">
            <v>2930</v>
          </cell>
          <cell r="M45">
            <v>29</v>
          </cell>
          <cell r="N45">
            <v>4394</v>
          </cell>
        </row>
        <row r="46">
          <cell r="A46">
            <v>26567</v>
          </cell>
          <cell r="B46" t="str">
            <v>12</v>
          </cell>
          <cell r="C46" t="str">
            <v>Chaudière-Appalaches</v>
          </cell>
          <cell r="D46" t="str">
            <v>Routhier(Marcel)</v>
          </cell>
          <cell r="E46" t="str">
            <v>Routhier(Marcel)</v>
          </cell>
          <cell r="F46" t="str">
            <v>120, rue Dion</v>
          </cell>
          <cell r="G46" t="str">
            <v>Saint-Jacques-de-Leeds</v>
          </cell>
          <cell r="H46" t="str">
            <v>G0N1J0</v>
          </cell>
          <cell r="I46">
            <v>418</v>
          </cell>
          <cell r="J46">
            <v>4243945</v>
          </cell>
          <cell r="K46">
            <v>17</v>
          </cell>
          <cell r="L46">
            <v>4327</v>
          </cell>
          <cell r="M46">
            <v>18</v>
          </cell>
          <cell r="N46">
            <v>4659</v>
          </cell>
        </row>
        <row r="47">
          <cell r="A47">
            <v>26930</v>
          </cell>
          <cell r="B47" t="str">
            <v>07</v>
          </cell>
          <cell r="C47" t="str">
            <v>Outaouais</v>
          </cell>
          <cell r="D47" t="str">
            <v>Smith(Keith)</v>
          </cell>
          <cell r="F47" t="str">
            <v>R.R. 1, 10 Maryland Road</v>
          </cell>
          <cell r="G47" t="str">
            <v>Bristol</v>
          </cell>
          <cell r="H47" t="str">
            <v>J0X1G0</v>
          </cell>
          <cell r="I47">
            <v>819</v>
          </cell>
          <cell r="J47">
            <v>6473672</v>
          </cell>
          <cell r="K47">
            <v>37</v>
          </cell>
          <cell r="L47">
            <v>841</v>
          </cell>
          <cell r="M47">
            <v>36</v>
          </cell>
          <cell r="N47">
            <v>340</v>
          </cell>
        </row>
        <row r="48">
          <cell r="A48">
            <v>27771</v>
          </cell>
          <cell r="B48" t="str">
            <v>17</v>
          </cell>
          <cell r="C48" t="str">
            <v>Centre-du-Québec</v>
          </cell>
          <cell r="D48" t="str">
            <v>De Serre(Jean-Marie)</v>
          </cell>
          <cell r="F48" t="str">
            <v>3228, rang Craig</v>
          </cell>
          <cell r="G48" t="str">
            <v>Tingwick</v>
          </cell>
          <cell r="H48" t="str">
            <v>J0A1L0</v>
          </cell>
          <cell r="I48">
            <v>819</v>
          </cell>
          <cell r="J48">
            <v>3592658</v>
          </cell>
          <cell r="K48">
            <v>55</v>
          </cell>
          <cell r="L48">
            <v>5628</v>
          </cell>
          <cell r="M48">
            <v>55</v>
          </cell>
          <cell r="N48">
            <v>2152</v>
          </cell>
        </row>
        <row r="49">
          <cell r="A49">
            <v>28050</v>
          </cell>
          <cell r="B49" t="str">
            <v>07</v>
          </cell>
          <cell r="C49" t="str">
            <v>Outaouais</v>
          </cell>
          <cell r="D49" t="str">
            <v>Hobbs(Garfield)</v>
          </cell>
          <cell r="F49" t="str">
            <v>3550,  6Th Concession</v>
          </cell>
          <cell r="G49" t="str">
            <v>Pontiac</v>
          </cell>
          <cell r="H49" t="str">
            <v>J0X2V0</v>
          </cell>
          <cell r="I49">
            <v>819</v>
          </cell>
          <cell r="J49">
            <v>4582823</v>
          </cell>
          <cell r="K49">
            <v>72</v>
          </cell>
          <cell r="L49">
            <v>18031</v>
          </cell>
          <cell r="M49">
            <v>80</v>
          </cell>
          <cell r="N49">
            <v>20072</v>
          </cell>
        </row>
        <row r="50">
          <cell r="A50">
            <v>28324</v>
          </cell>
          <cell r="B50" t="str">
            <v>07</v>
          </cell>
          <cell r="C50" t="str">
            <v>Outaouais</v>
          </cell>
          <cell r="D50" t="str">
            <v>Mohr(Erwin)</v>
          </cell>
          <cell r="F50" t="str">
            <v>3666 Steele Line</v>
          </cell>
          <cell r="G50" t="str">
            <v>Quyon</v>
          </cell>
          <cell r="H50" t="str">
            <v>J0X2V0</v>
          </cell>
          <cell r="I50">
            <v>819</v>
          </cell>
          <cell r="J50">
            <v>4582840</v>
          </cell>
          <cell r="K50">
            <v>98</v>
          </cell>
          <cell r="L50">
            <v>31979</v>
          </cell>
          <cell r="M50">
            <v>57</v>
          </cell>
          <cell r="N50">
            <v>29977</v>
          </cell>
        </row>
        <row r="51">
          <cell r="A51">
            <v>28779</v>
          </cell>
          <cell r="B51" t="str">
            <v>12</v>
          </cell>
          <cell r="C51" t="str">
            <v>Chaudière-Appalaches</v>
          </cell>
          <cell r="D51" t="str">
            <v>Vachon(Louis-Ange)</v>
          </cell>
          <cell r="F51" t="str">
            <v>200, rang Ste-Caroline</v>
          </cell>
          <cell r="G51" t="str">
            <v>Saint-Jules</v>
          </cell>
          <cell r="H51" t="str">
            <v>G0N1R0</v>
          </cell>
          <cell r="I51">
            <v>418</v>
          </cell>
          <cell r="J51">
            <v>7749470</v>
          </cell>
          <cell r="K51">
            <v>25</v>
          </cell>
          <cell r="L51">
            <v>2841</v>
          </cell>
          <cell r="M51">
            <v>23</v>
          </cell>
          <cell r="N51">
            <v>2841</v>
          </cell>
        </row>
        <row r="52">
          <cell r="A52">
            <v>30031</v>
          </cell>
          <cell r="B52" t="str">
            <v>17</v>
          </cell>
          <cell r="C52" t="str">
            <v>Centre-du-Québec</v>
          </cell>
          <cell r="D52" t="str">
            <v>Beaulac(Réjean)</v>
          </cell>
          <cell r="F52" t="str">
            <v>635, rang 11</v>
          </cell>
          <cell r="G52" t="str">
            <v>Durham-Sud</v>
          </cell>
          <cell r="H52" t="str">
            <v>J0H2C0</v>
          </cell>
          <cell r="I52">
            <v>819</v>
          </cell>
          <cell r="J52">
            <v>8582489</v>
          </cell>
          <cell r="K52">
            <v>111</v>
          </cell>
          <cell r="L52">
            <v>19769</v>
          </cell>
          <cell r="M52">
            <v>103</v>
          </cell>
          <cell r="N52">
            <v>24405</v>
          </cell>
        </row>
        <row r="53">
          <cell r="A53">
            <v>30361</v>
          </cell>
          <cell r="B53" t="str">
            <v>14</v>
          </cell>
          <cell r="C53" t="str">
            <v>Lanaudière</v>
          </cell>
          <cell r="D53" t="str">
            <v>Desmarais(Réal)</v>
          </cell>
          <cell r="F53" t="str">
            <v>1000, rang Lépine</v>
          </cell>
          <cell r="G53" t="str">
            <v>Saint-Liguori</v>
          </cell>
          <cell r="H53" t="str">
            <v>J0K2X0</v>
          </cell>
          <cell r="I53">
            <v>450</v>
          </cell>
          <cell r="J53">
            <v>7562797</v>
          </cell>
          <cell r="K53">
            <v>22</v>
          </cell>
          <cell r="L53">
            <v>235</v>
          </cell>
          <cell r="M53">
            <v>17</v>
          </cell>
          <cell r="N53">
            <v>235</v>
          </cell>
        </row>
        <row r="54">
          <cell r="A54">
            <v>30999</v>
          </cell>
          <cell r="B54" t="str">
            <v>07</v>
          </cell>
          <cell r="C54" t="str">
            <v>Outaouais</v>
          </cell>
          <cell r="D54" t="str">
            <v>Dubeau(Succession Lawrence)</v>
          </cell>
          <cell r="F54" t="str">
            <v>2516, chemin Wilson, R.R. 1</v>
          </cell>
          <cell r="G54" t="str">
            <v>Pontiac</v>
          </cell>
          <cell r="H54" t="str">
            <v>J0X2V0</v>
          </cell>
          <cell r="I54">
            <v>819</v>
          </cell>
          <cell r="J54">
            <v>4582996</v>
          </cell>
          <cell r="K54">
            <v>14</v>
          </cell>
          <cell r="L54">
            <v>3206</v>
          </cell>
        </row>
        <row r="55">
          <cell r="A55">
            <v>31229</v>
          </cell>
          <cell r="B55" t="str">
            <v>16</v>
          </cell>
          <cell r="C55" t="str">
            <v>Montérégie</v>
          </cell>
          <cell r="D55" t="str">
            <v>Patenaude(Rosaire)</v>
          </cell>
          <cell r="E55" t="str">
            <v>Patenaude(450 405-7743 Nathalie)</v>
          </cell>
          <cell r="F55" t="str">
            <v>933, 1er Rang Ouest</v>
          </cell>
          <cell r="G55" t="str">
            <v>Sainte-Cécile-de-Milton</v>
          </cell>
          <cell r="H55" t="str">
            <v>J0E2C0</v>
          </cell>
          <cell r="I55">
            <v>450</v>
          </cell>
          <cell r="J55">
            <v>3781576</v>
          </cell>
          <cell r="K55">
            <v>34</v>
          </cell>
          <cell r="L55">
            <v>5783</v>
          </cell>
          <cell r="M55">
            <v>42</v>
          </cell>
          <cell r="N55">
            <v>5585</v>
          </cell>
        </row>
        <row r="56">
          <cell r="A56">
            <v>32680</v>
          </cell>
          <cell r="B56" t="str">
            <v>16</v>
          </cell>
          <cell r="C56" t="str">
            <v>Montérégie</v>
          </cell>
          <cell r="D56" t="str">
            <v>Choinière(Michel)</v>
          </cell>
          <cell r="F56" t="str">
            <v>328, chemin Grégoire</v>
          </cell>
          <cell r="G56" t="str">
            <v>Brigham</v>
          </cell>
          <cell r="H56" t="str">
            <v>J2K3Z5</v>
          </cell>
          <cell r="I56">
            <v>450</v>
          </cell>
          <cell r="J56">
            <v>2633466</v>
          </cell>
          <cell r="K56">
            <v>70</v>
          </cell>
          <cell r="L56">
            <v>15675</v>
          </cell>
          <cell r="M56">
            <v>67</v>
          </cell>
          <cell r="N56">
            <v>21220</v>
          </cell>
        </row>
        <row r="57">
          <cell r="A57">
            <v>32789</v>
          </cell>
          <cell r="B57" t="str">
            <v>12</v>
          </cell>
          <cell r="C57" t="str">
            <v>Chaudière-Appalaches</v>
          </cell>
          <cell r="D57" t="str">
            <v>Cyr(Réjean)</v>
          </cell>
          <cell r="E57" t="str">
            <v>Cyr(Cécile Noël et Réjean)</v>
          </cell>
          <cell r="F57" t="str">
            <v>120, Route 269 Nord</v>
          </cell>
          <cell r="G57" t="str">
            <v>Saint-Jacques-de-Leeds</v>
          </cell>
          <cell r="H57" t="str">
            <v>G0N1J0</v>
          </cell>
          <cell r="I57">
            <v>418</v>
          </cell>
          <cell r="J57">
            <v>4243960</v>
          </cell>
          <cell r="K57">
            <v>28</v>
          </cell>
          <cell r="L57">
            <v>2101</v>
          </cell>
          <cell r="M57">
            <v>24</v>
          </cell>
          <cell r="N57">
            <v>2165</v>
          </cell>
        </row>
        <row r="58">
          <cell r="A58">
            <v>32979</v>
          </cell>
          <cell r="B58" t="str">
            <v>07</v>
          </cell>
          <cell r="C58" t="str">
            <v>Outaouais</v>
          </cell>
          <cell r="D58" t="str">
            <v>Labine(Yvon)</v>
          </cell>
          <cell r="F58" t="str">
            <v>C287, 4e Concession, c.p. 948</v>
          </cell>
          <cell r="G58" t="str">
            <v>Shawville</v>
          </cell>
          <cell r="H58" t="str">
            <v>J0X2Y0</v>
          </cell>
          <cell r="I58">
            <v>819</v>
          </cell>
          <cell r="J58">
            <v>6473618</v>
          </cell>
          <cell r="K58">
            <v>295</v>
          </cell>
          <cell r="L58">
            <v>20041</v>
          </cell>
          <cell r="M58">
            <v>311</v>
          </cell>
          <cell r="N58">
            <v>57835</v>
          </cell>
        </row>
        <row r="59">
          <cell r="A59">
            <v>33241</v>
          </cell>
          <cell r="B59" t="str">
            <v>08</v>
          </cell>
          <cell r="C59" t="str">
            <v>Abitibi-Témiscamingue</v>
          </cell>
          <cell r="D59" t="str">
            <v>Pelchat(Rosaire)</v>
          </cell>
          <cell r="F59" t="str">
            <v>886 chemin Vautrin</v>
          </cell>
          <cell r="G59" t="str">
            <v>Preissac</v>
          </cell>
          <cell r="H59" t="str">
            <v>J0Y2E0</v>
          </cell>
          <cell r="I59">
            <v>819</v>
          </cell>
          <cell r="J59">
            <v>7325030</v>
          </cell>
          <cell r="K59">
            <v>39</v>
          </cell>
          <cell r="L59">
            <v>4763</v>
          </cell>
          <cell r="M59">
            <v>40</v>
          </cell>
          <cell r="N59">
            <v>3985</v>
          </cell>
        </row>
        <row r="60">
          <cell r="A60">
            <v>33969</v>
          </cell>
          <cell r="B60" t="str">
            <v>17</v>
          </cell>
          <cell r="C60" t="str">
            <v>Centre-du-Québec</v>
          </cell>
          <cell r="D60" t="str">
            <v>Côté(Denis)</v>
          </cell>
          <cell r="F60" t="str">
            <v>347, rang 3</v>
          </cell>
          <cell r="G60" t="str">
            <v>Laurierville</v>
          </cell>
          <cell r="H60" t="str">
            <v>G0S1P0</v>
          </cell>
          <cell r="I60">
            <v>819</v>
          </cell>
          <cell r="J60">
            <v>3654452</v>
          </cell>
          <cell r="K60">
            <v>172</v>
          </cell>
          <cell r="L60">
            <v>28496</v>
          </cell>
          <cell r="M60">
            <v>157</v>
          </cell>
          <cell r="N60">
            <v>32316</v>
          </cell>
        </row>
        <row r="61">
          <cell r="A61">
            <v>34066</v>
          </cell>
          <cell r="B61" t="str">
            <v>16</v>
          </cell>
          <cell r="C61" t="str">
            <v>Montérégie</v>
          </cell>
          <cell r="D61" t="str">
            <v>Labossière(André)</v>
          </cell>
          <cell r="F61" t="str">
            <v>1709, rang Fleury</v>
          </cell>
          <cell r="G61" t="str">
            <v>Saint-Jude</v>
          </cell>
          <cell r="H61" t="str">
            <v>J0H1P0</v>
          </cell>
          <cell r="I61">
            <v>450</v>
          </cell>
          <cell r="J61">
            <v>7926136</v>
          </cell>
          <cell r="K61">
            <v>17</v>
          </cell>
          <cell r="L61">
            <v>2506</v>
          </cell>
          <cell r="M61">
            <v>19</v>
          </cell>
          <cell r="N61">
            <v>4211</v>
          </cell>
        </row>
        <row r="62">
          <cell r="A62">
            <v>34397</v>
          </cell>
          <cell r="B62" t="str">
            <v>08</v>
          </cell>
          <cell r="C62" t="str">
            <v>Abitibi-Témiscamingue</v>
          </cell>
          <cell r="D62" t="str">
            <v>Falardeau(Paul)</v>
          </cell>
          <cell r="F62" t="str">
            <v>797, rang 6-7 Nord, R.R. 1</v>
          </cell>
          <cell r="G62" t="str">
            <v>Lorrainville</v>
          </cell>
          <cell r="H62" t="str">
            <v>J0Z2R0</v>
          </cell>
          <cell r="I62">
            <v>819</v>
          </cell>
          <cell r="J62">
            <v>6252759</v>
          </cell>
          <cell r="K62">
            <v>340</v>
          </cell>
          <cell r="L62">
            <v>46304</v>
          </cell>
          <cell r="M62">
            <v>320</v>
          </cell>
          <cell r="N62">
            <v>8570</v>
          </cell>
        </row>
        <row r="63">
          <cell r="A63">
            <v>35089</v>
          </cell>
          <cell r="B63" t="str">
            <v>16</v>
          </cell>
          <cell r="C63" t="str">
            <v>Montérégie</v>
          </cell>
          <cell r="D63" t="str">
            <v>Giard(Claude)</v>
          </cell>
          <cell r="F63" t="str">
            <v>2041, 4ième Rang</v>
          </cell>
          <cell r="G63" t="str">
            <v>Saint-Hugues</v>
          </cell>
          <cell r="H63" t="str">
            <v>J0H1N0</v>
          </cell>
          <cell r="I63">
            <v>450</v>
          </cell>
          <cell r="J63">
            <v>7942626</v>
          </cell>
          <cell r="K63">
            <v>16</v>
          </cell>
        </row>
        <row r="64">
          <cell r="A64">
            <v>35758</v>
          </cell>
          <cell r="B64" t="str">
            <v>05</v>
          </cell>
          <cell r="C64" t="str">
            <v>Estrie</v>
          </cell>
          <cell r="D64" t="str">
            <v>Duclos(Réjean)</v>
          </cell>
          <cell r="F64" t="str">
            <v>559, 1ère avenue, Suite 201</v>
          </cell>
          <cell r="G64" t="str">
            <v>Asbestos</v>
          </cell>
          <cell r="H64" t="str">
            <v>J1T4K4</v>
          </cell>
          <cell r="I64">
            <v>819</v>
          </cell>
          <cell r="J64">
            <v>8283422</v>
          </cell>
          <cell r="K64">
            <v>99</v>
          </cell>
          <cell r="L64">
            <v>3404</v>
          </cell>
          <cell r="M64">
            <v>83</v>
          </cell>
          <cell r="N64">
            <v>3201</v>
          </cell>
        </row>
        <row r="65">
          <cell r="A65">
            <v>36475</v>
          </cell>
          <cell r="B65" t="str">
            <v>05</v>
          </cell>
          <cell r="C65" t="str">
            <v>Estrie</v>
          </cell>
          <cell r="D65" t="str">
            <v>Clément(Oscar)</v>
          </cell>
          <cell r="F65" t="str">
            <v>1537 ch. Sandhill R.R.1</v>
          </cell>
          <cell r="G65" t="str">
            <v>Ascot Corner</v>
          </cell>
          <cell r="H65" t="str">
            <v>J0B1A0</v>
          </cell>
          <cell r="I65">
            <v>819</v>
          </cell>
          <cell r="J65">
            <v>5626161</v>
          </cell>
          <cell r="K65">
            <v>65</v>
          </cell>
          <cell r="L65">
            <v>17857</v>
          </cell>
          <cell r="M65">
            <v>62</v>
          </cell>
          <cell r="N65">
            <v>13216</v>
          </cell>
        </row>
        <row r="66">
          <cell r="A66">
            <v>37721</v>
          </cell>
          <cell r="B66" t="str">
            <v>17</v>
          </cell>
          <cell r="C66" t="str">
            <v>Centre-du-Québec</v>
          </cell>
          <cell r="D66" t="str">
            <v>Roy(Martial)</v>
          </cell>
          <cell r="E66" t="str">
            <v>Roy(Martial)</v>
          </cell>
          <cell r="F66" t="str">
            <v>1819, route Roy</v>
          </cell>
          <cell r="G66" t="str">
            <v>Saint-Pierre-Baptiste</v>
          </cell>
          <cell r="H66" t="str">
            <v>G0P1K0</v>
          </cell>
          <cell r="I66">
            <v>418</v>
          </cell>
          <cell r="J66">
            <v>4532663</v>
          </cell>
          <cell r="K66">
            <v>38</v>
          </cell>
          <cell r="L66">
            <v>6486</v>
          </cell>
          <cell r="M66">
            <v>40</v>
          </cell>
          <cell r="N66">
            <v>6100</v>
          </cell>
        </row>
        <row r="67">
          <cell r="A67">
            <v>38067</v>
          </cell>
          <cell r="B67" t="str">
            <v>05</v>
          </cell>
          <cell r="C67" t="str">
            <v>Estrie</v>
          </cell>
          <cell r="D67" t="str">
            <v>Lapointe(Jacques)</v>
          </cell>
          <cell r="E67" t="str">
            <v>Lapointe(Jocelyn)</v>
          </cell>
          <cell r="F67" t="str">
            <v>34, Route 108  R.R. 1</v>
          </cell>
          <cell r="G67" t="str">
            <v>Lambton</v>
          </cell>
          <cell r="H67" t="str">
            <v>G0M1H0</v>
          </cell>
          <cell r="I67">
            <v>418</v>
          </cell>
          <cell r="J67">
            <v>4867737</v>
          </cell>
          <cell r="K67">
            <v>62</v>
          </cell>
          <cell r="L67">
            <v>14549</v>
          </cell>
          <cell r="M67">
            <v>60</v>
          </cell>
          <cell r="N67">
            <v>18925</v>
          </cell>
        </row>
        <row r="68">
          <cell r="A68">
            <v>38612</v>
          </cell>
          <cell r="B68" t="str">
            <v>15</v>
          </cell>
          <cell r="C68" t="str">
            <v>Laurentides</v>
          </cell>
          <cell r="D68" t="str">
            <v>Gascon(André)</v>
          </cell>
          <cell r="F68" t="str">
            <v>598, Côte Morel</v>
          </cell>
          <cell r="G68" t="str">
            <v>Sainte-Sophie</v>
          </cell>
          <cell r="H68" t="str">
            <v>J5J2R8</v>
          </cell>
          <cell r="I68">
            <v>450</v>
          </cell>
          <cell r="J68">
            <v>4386758</v>
          </cell>
          <cell r="K68">
            <v>22</v>
          </cell>
          <cell r="M68">
            <v>23</v>
          </cell>
          <cell r="N68">
            <v>5529</v>
          </cell>
        </row>
        <row r="69">
          <cell r="A69">
            <v>38828</v>
          </cell>
          <cell r="B69" t="str">
            <v>17</v>
          </cell>
          <cell r="C69" t="str">
            <v>Centre-du-Québec</v>
          </cell>
          <cell r="D69" t="str">
            <v>Courtois(Marcel)</v>
          </cell>
          <cell r="F69" t="str">
            <v>955, route Gendron</v>
          </cell>
          <cell r="G69" t="str">
            <v>Saint-Valère</v>
          </cell>
          <cell r="H69" t="str">
            <v>G0P1M0</v>
          </cell>
          <cell r="I69">
            <v>819</v>
          </cell>
          <cell r="J69">
            <v>3532484</v>
          </cell>
          <cell r="K69">
            <v>19</v>
          </cell>
          <cell r="L69">
            <v>5091</v>
          </cell>
          <cell r="M69">
            <v>18</v>
          </cell>
          <cell r="N69">
            <v>6730</v>
          </cell>
        </row>
        <row r="70">
          <cell r="A70">
            <v>39057</v>
          </cell>
          <cell r="B70" t="str">
            <v>01</v>
          </cell>
          <cell r="C70" t="str">
            <v>Bas-Saint-Laurent</v>
          </cell>
          <cell r="D70" t="str">
            <v>Gagnon(Jean-Charles)</v>
          </cell>
          <cell r="F70" t="str">
            <v>547 route 195</v>
          </cell>
          <cell r="G70" t="str">
            <v>Saint-René-de-Matane</v>
          </cell>
          <cell r="H70" t="str">
            <v>G0J3E0</v>
          </cell>
          <cell r="I70">
            <v>418</v>
          </cell>
          <cell r="J70">
            <v>2243498</v>
          </cell>
          <cell r="K70">
            <v>46</v>
          </cell>
          <cell r="L70">
            <v>9191</v>
          </cell>
          <cell r="M70">
            <v>45</v>
          </cell>
          <cell r="N70">
            <v>13867</v>
          </cell>
        </row>
        <row r="71">
          <cell r="A71">
            <v>39834</v>
          </cell>
          <cell r="B71" t="str">
            <v>15</v>
          </cell>
          <cell r="C71" t="str">
            <v>Laurentides</v>
          </cell>
          <cell r="D71" t="str">
            <v>Silverson(William)</v>
          </cell>
          <cell r="F71" t="str">
            <v>3684, ch. Ile-aux-Chats</v>
          </cell>
          <cell r="G71" t="str">
            <v>Saint-André-d'Argenteuil</v>
          </cell>
          <cell r="H71" t="str">
            <v>J0V1X0</v>
          </cell>
          <cell r="I71">
            <v>450</v>
          </cell>
          <cell r="J71">
            <v>5624668</v>
          </cell>
          <cell r="K71">
            <v>71</v>
          </cell>
          <cell r="L71">
            <v>19009</v>
          </cell>
          <cell r="M71">
            <v>65</v>
          </cell>
          <cell r="N71">
            <v>16670</v>
          </cell>
        </row>
        <row r="72">
          <cell r="A72">
            <v>40048</v>
          </cell>
          <cell r="B72" t="str">
            <v>16</v>
          </cell>
          <cell r="C72" t="str">
            <v>Montérégie</v>
          </cell>
          <cell r="D72" t="str">
            <v>Racine(Serge)</v>
          </cell>
          <cell r="F72" t="str">
            <v>7880 chemin du Rapide Plat Nord</v>
          </cell>
          <cell r="G72" t="str">
            <v>Saint-Hyacinthe</v>
          </cell>
          <cell r="H72" t="str">
            <v>J2R1H6</v>
          </cell>
          <cell r="I72">
            <v>450</v>
          </cell>
          <cell r="J72">
            <v>7994409</v>
          </cell>
          <cell r="K72">
            <v>17</v>
          </cell>
          <cell r="L72">
            <v>1021</v>
          </cell>
          <cell r="M72">
            <v>21</v>
          </cell>
          <cell r="N72">
            <v>3651</v>
          </cell>
        </row>
        <row r="73">
          <cell r="A73">
            <v>40311</v>
          </cell>
          <cell r="B73" t="str">
            <v>02</v>
          </cell>
          <cell r="C73" t="str">
            <v>Saguenay-Lac-Saint-Jean</v>
          </cell>
          <cell r="D73" t="str">
            <v>Lapointe(Claude)</v>
          </cell>
          <cell r="F73" t="str">
            <v>665 rue Principale</v>
          </cell>
          <cell r="G73" t="str">
            <v>Saint-Edmond-les-Plaines</v>
          </cell>
          <cell r="H73" t="str">
            <v>G0W2M0</v>
          </cell>
          <cell r="I73">
            <v>418</v>
          </cell>
          <cell r="J73">
            <v>2743366</v>
          </cell>
          <cell r="K73">
            <v>25</v>
          </cell>
          <cell r="L73">
            <v>3817</v>
          </cell>
          <cell r="M73">
            <v>23</v>
          </cell>
          <cell r="N73">
            <v>4919</v>
          </cell>
        </row>
        <row r="74">
          <cell r="A74">
            <v>40352</v>
          </cell>
          <cell r="B74" t="str">
            <v>16</v>
          </cell>
          <cell r="C74" t="str">
            <v>Montérégie</v>
          </cell>
          <cell r="D74" t="str">
            <v>Riel(Jean-Paul)</v>
          </cell>
          <cell r="F74" t="str">
            <v>40, chemin Grande Ligne</v>
          </cell>
          <cell r="G74" t="str">
            <v>Frelighsburg</v>
          </cell>
          <cell r="H74" t="str">
            <v>J0J1C0</v>
          </cell>
          <cell r="I74">
            <v>450</v>
          </cell>
          <cell r="J74">
            <v>2985445</v>
          </cell>
          <cell r="K74">
            <v>17</v>
          </cell>
          <cell r="L74">
            <v>2660</v>
          </cell>
          <cell r="M74">
            <v>17</v>
          </cell>
          <cell r="N74">
            <v>2240</v>
          </cell>
        </row>
        <row r="75">
          <cell r="A75">
            <v>40493</v>
          </cell>
          <cell r="B75" t="str">
            <v>04</v>
          </cell>
          <cell r="C75" t="str">
            <v>Mauricie</v>
          </cell>
          <cell r="D75" t="str">
            <v>Gélinas(Arthur)</v>
          </cell>
          <cell r="F75" t="str">
            <v>550, rang Bellechasse</v>
          </cell>
          <cell r="G75" t="str">
            <v>Saint-Sévère</v>
          </cell>
          <cell r="H75" t="str">
            <v>G0X3B0</v>
          </cell>
          <cell r="I75">
            <v>819</v>
          </cell>
          <cell r="J75">
            <v>2645236</v>
          </cell>
          <cell r="K75">
            <v>17</v>
          </cell>
          <cell r="L75">
            <v>5184</v>
          </cell>
          <cell r="M75">
            <v>18</v>
          </cell>
          <cell r="N75">
            <v>1458</v>
          </cell>
        </row>
        <row r="76">
          <cell r="A76">
            <v>40626</v>
          </cell>
          <cell r="B76" t="str">
            <v>12</v>
          </cell>
          <cell r="C76" t="str">
            <v>Chaudière-Appalaches</v>
          </cell>
          <cell r="D76" t="str">
            <v>Jamieson(Rufus John)</v>
          </cell>
          <cell r="F76" t="str">
            <v>271 rue des Fondateurs</v>
          </cell>
          <cell r="G76" t="str">
            <v>Kinnear's Mills</v>
          </cell>
          <cell r="H76" t="str">
            <v>G0N1K0</v>
          </cell>
          <cell r="I76">
            <v>418</v>
          </cell>
          <cell r="J76">
            <v>4243574</v>
          </cell>
          <cell r="K76">
            <v>23</v>
          </cell>
          <cell r="L76">
            <v>3367</v>
          </cell>
          <cell r="M76">
            <v>20</v>
          </cell>
          <cell r="N76">
            <v>3700</v>
          </cell>
        </row>
        <row r="77">
          <cell r="A77">
            <v>41368</v>
          </cell>
          <cell r="B77" t="str">
            <v>01</v>
          </cell>
          <cell r="C77" t="str">
            <v>Bas-Saint-Laurent</v>
          </cell>
          <cell r="D77" t="str">
            <v>Côté(Réjean)</v>
          </cell>
          <cell r="F77" t="str">
            <v>2, du Rempart, C.P. 523</v>
          </cell>
          <cell r="G77" t="str">
            <v>Saint-Jean-de-Dieu</v>
          </cell>
          <cell r="H77" t="str">
            <v>G0L3M0</v>
          </cell>
          <cell r="I77">
            <v>418</v>
          </cell>
          <cell r="J77">
            <v>9632904</v>
          </cell>
          <cell r="K77">
            <v>20</v>
          </cell>
        </row>
        <row r="78">
          <cell r="A78">
            <v>42556</v>
          </cell>
          <cell r="B78" t="str">
            <v>05</v>
          </cell>
          <cell r="C78" t="str">
            <v>Estrie</v>
          </cell>
          <cell r="D78" t="str">
            <v>Ferme Janasy enr.</v>
          </cell>
          <cell r="E78" t="str">
            <v>Charron(Denis)</v>
          </cell>
          <cell r="F78" t="str">
            <v>176, chemin Kingscroft</v>
          </cell>
          <cell r="G78" t="str">
            <v>Hatley</v>
          </cell>
          <cell r="H78" t="str">
            <v>J0B4B0</v>
          </cell>
          <cell r="I78">
            <v>819</v>
          </cell>
          <cell r="J78">
            <v>8384367</v>
          </cell>
          <cell r="K78">
            <v>43</v>
          </cell>
          <cell r="L78">
            <v>6590</v>
          </cell>
          <cell r="M78">
            <v>43</v>
          </cell>
          <cell r="N78">
            <v>8696</v>
          </cell>
        </row>
        <row r="79">
          <cell r="A79">
            <v>42606</v>
          </cell>
          <cell r="B79" t="str">
            <v>05</v>
          </cell>
          <cell r="C79" t="str">
            <v>Estrie</v>
          </cell>
          <cell r="D79" t="str">
            <v>Ferme Toussaint S.E.N.C.</v>
          </cell>
          <cell r="E79" t="str">
            <v>Toussaint(Yves et Fabrice)</v>
          </cell>
          <cell r="F79" t="str">
            <v>331 chemin North</v>
          </cell>
          <cell r="G79" t="str">
            <v>Cookshire-Eaton</v>
          </cell>
          <cell r="H79" t="str">
            <v>J0B1M0</v>
          </cell>
          <cell r="I79">
            <v>819</v>
          </cell>
          <cell r="J79">
            <v>5667298</v>
          </cell>
          <cell r="K79">
            <v>26</v>
          </cell>
          <cell r="L79">
            <v>3946</v>
          </cell>
          <cell r="M79">
            <v>20</v>
          </cell>
          <cell r="N79">
            <v>6165</v>
          </cell>
        </row>
        <row r="80">
          <cell r="A80">
            <v>42762</v>
          </cell>
          <cell r="B80" t="str">
            <v>03</v>
          </cell>
          <cell r="C80" t="str">
            <v>Capitale-Nationale</v>
          </cell>
          <cell r="D80" t="str">
            <v>Ferme Laperrière enr.</v>
          </cell>
          <cell r="E80" t="str">
            <v>Laperrière(Paul)</v>
          </cell>
          <cell r="F80" t="str">
            <v>378, 3e Rang Ouest</v>
          </cell>
          <cell r="G80" t="str">
            <v>Saint-Augustin-de-Desmaures</v>
          </cell>
          <cell r="H80" t="str">
            <v>G3A1W8</v>
          </cell>
          <cell r="I80">
            <v>418</v>
          </cell>
          <cell r="J80">
            <v>8782384</v>
          </cell>
          <cell r="K80">
            <v>13</v>
          </cell>
          <cell r="L80">
            <v>618</v>
          </cell>
        </row>
        <row r="81">
          <cell r="A81">
            <v>43240</v>
          </cell>
          <cell r="B81" t="str">
            <v>05</v>
          </cell>
          <cell r="C81" t="str">
            <v>Estrie</v>
          </cell>
          <cell r="D81" t="str">
            <v>Coulombe(Fidèle)</v>
          </cell>
          <cell r="F81" t="str">
            <v>155, Route 108</v>
          </cell>
          <cell r="G81" t="str">
            <v>Courcelles</v>
          </cell>
          <cell r="H81" t="str">
            <v>G0M1C0</v>
          </cell>
          <cell r="I81">
            <v>418</v>
          </cell>
          <cell r="J81">
            <v>4835434</v>
          </cell>
          <cell r="K81">
            <v>11</v>
          </cell>
        </row>
        <row r="82">
          <cell r="A82">
            <v>43588</v>
          </cell>
          <cell r="B82" t="str">
            <v>05</v>
          </cell>
          <cell r="C82" t="str">
            <v>Estrie</v>
          </cell>
          <cell r="D82" t="str">
            <v>Ferme B. &amp; M. Courtemanche enr.</v>
          </cell>
          <cell r="E82" t="str">
            <v>Courtemanche(Bernard)</v>
          </cell>
          <cell r="F82" t="str">
            <v>413, route 222</v>
          </cell>
          <cell r="G82" t="str">
            <v>Racine</v>
          </cell>
          <cell r="H82" t="str">
            <v>J0E1Y0</v>
          </cell>
          <cell r="I82">
            <v>450</v>
          </cell>
          <cell r="J82">
            <v>5322342</v>
          </cell>
          <cell r="K82">
            <v>38</v>
          </cell>
          <cell r="L82">
            <v>6599</v>
          </cell>
          <cell r="M82">
            <v>31</v>
          </cell>
          <cell r="N82">
            <v>4082</v>
          </cell>
        </row>
        <row r="83">
          <cell r="A83">
            <v>44263</v>
          </cell>
          <cell r="B83" t="str">
            <v>15</v>
          </cell>
          <cell r="C83" t="str">
            <v>Laurentides</v>
          </cell>
          <cell r="D83" t="str">
            <v>Mainville(Rémi)</v>
          </cell>
          <cell r="F83" t="str">
            <v>318 rang St-Étienne</v>
          </cell>
          <cell r="G83" t="str">
            <v>Saint-Placide</v>
          </cell>
          <cell r="H83" t="str">
            <v>J0V2B0</v>
          </cell>
          <cell r="I83">
            <v>450</v>
          </cell>
          <cell r="J83">
            <v>2583691</v>
          </cell>
          <cell r="K83">
            <v>11</v>
          </cell>
          <cell r="L83">
            <v>622</v>
          </cell>
        </row>
        <row r="84">
          <cell r="A84">
            <v>44685</v>
          </cell>
          <cell r="B84" t="str">
            <v>02</v>
          </cell>
          <cell r="C84" t="str">
            <v>Saguenay-Lac-Saint-Jean</v>
          </cell>
          <cell r="D84" t="str">
            <v>Girard(Gilles)</v>
          </cell>
          <cell r="F84" t="str">
            <v>4727 chemin St-Éloi</v>
          </cell>
          <cell r="G84" t="str">
            <v>Jonquière</v>
          </cell>
          <cell r="H84" t="str">
            <v>G7X7V4</v>
          </cell>
          <cell r="I84">
            <v>418</v>
          </cell>
          <cell r="J84">
            <v>5478944</v>
          </cell>
          <cell r="K84">
            <v>26</v>
          </cell>
          <cell r="L84">
            <v>3930</v>
          </cell>
          <cell r="M84">
            <v>30</v>
          </cell>
          <cell r="N84">
            <v>4172</v>
          </cell>
        </row>
        <row r="85">
          <cell r="A85">
            <v>45419</v>
          </cell>
          <cell r="B85" t="str">
            <v>17</v>
          </cell>
          <cell r="C85" t="str">
            <v>Centre-du-Québec</v>
          </cell>
          <cell r="D85" t="str">
            <v>Descoteaux(Évariste)</v>
          </cell>
          <cell r="F85" t="str">
            <v>716, rang 7</v>
          </cell>
          <cell r="G85" t="str">
            <v>Saint-Félix-de-Kingsey</v>
          </cell>
          <cell r="H85" t="str">
            <v>J0B2T0</v>
          </cell>
          <cell r="I85">
            <v>819</v>
          </cell>
          <cell r="J85">
            <v>8482235</v>
          </cell>
          <cell r="K85">
            <v>16</v>
          </cell>
          <cell r="L85">
            <v>653</v>
          </cell>
        </row>
        <row r="86">
          <cell r="A86">
            <v>45518</v>
          </cell>
          <cell r="B86" t="str">
            <v>08</v>
          </cell>
          <cell r="C86" t="str">
            <v>Abitibi-Témiscamingue</v>
          </cell>
          <cell r="D86" t="str">
            <v>Hamelin(Aldé)</v>
          </cell>
          <cell r="F86" t="str">
            <v>1389, rang 6-7</v>
          </cell>
          <cell r="G86" t="str">
            <v>La Sarre</v>
          </cell>
          <cell r="H86" t="str">
            <v>J9Z2X2</v>
          </cell>
          <cell r="I86">
            <v>819</v>
          </cell>
          <cell r="J86">
            <v>3335231</v>
          </cell>
          <cell r="L86">
            <v>17992</v>
          </cell>
        </row>
        <row r="87">
          <cell r="A87">
            <v>45690</v>
          </cell>
          <cell r="B87" t="str">
            <v>14</v>
          </cell>
          <cell r="C87" t="str">
            <v>Lanaudière</v>
          </cell>
          <cell r="D87" t="str">
            <v>La Ferme Vaucluse ltée</v>
          </cell>
          <cell r="E87" t="str">
            <v>Raynault(Jacques)</v>
          </cell>
          <cell r="F87" t="str">
            <v>2010, chemin du Roy</v>
          </cell>
          <cell r="G87" t="str">
            <v>L'Assomption</v>
          </cell>
          <cell r="H87" t="str">
            <v>J5W4Z3</v>
          </cell>
          <cell r="I87">
            <v>450</v>
          </cell>
          <cell r="J87">
            <v>5885656</v>
          </cell>
          <cell r="K87">
            <v>42</v>
          </cell>
          <cell r="L87">
            <v>5862</v>
          </cell>
          <cell r="M87">
            <v>41</v>
          </cell>
          <cell r="N87">
            <v>7162</v>
          </cell>
        </row>
        <row r="88">
          <cell r="A88">
            <v>46284</v>
          </cell>
          <cell r="B88" t="str">
            <v>01</v>
          </cell>
          <cell r="C88" t="str">
            <v>Bas-Saint-Laurent</v>
          </cell>
          <cell r="D88" t="str">
            <v>April(Claude-André)</v>
          </cell>
          <cell r="F88" t="str">
            <v>802, rang 8</v>
          </cell>
          <cell r="G88" t="str">
            <v>Saint-Clément</v>
          </cell>
          <cell r="H88" t="str">
            <v>G0L2N0</v>
          </cell>
          <cell r="I88">
            <v>418</v>
          </cell>
          <cell r="J88">
            <v>9632912</v>
          </cell>
          <cell r="K88">
            <v>37</v>
          </cell>
          <cell r="L88">
            <v>3266</v>
          </cell>
          <cell r="M88">
            <v>38</v>
          </cell>
          <cell r="N88">
            <v>5814</v>
          </cell>
        </row>
        <row r="89">
          <cell r="A89">
            <v>46326</v>
          </cell>
          <cell r="B89" t="str">
            <v>05</v>
          </cell>
          <cell r="C89" t="str">
            <v>Estrie</v>
          </cell>
          <cell r="D89" t="str">
            <v>Deacon(Warren)</v>
          </cell>
          <cell r="F89" t="str">
            <v>175, chemin Flanders, R.R.2</v>
          </cell>
          <cell r="G89" t="str">
            <v>Waterville</v>
          </cell>
          <cell r="H89" t="str">
            <v>J0B3H0</v>
          </cell>
          <cell r="I89">
            <v>819</v>
          </cell>
          <cell r="J89">
            <v>8372819</v>
          </cell>
          <cell r="K89">
            <v>122</v>
          </cell>
          <cell r="L89">
            <v>24671</v>
          </cell>
          <cell r="M89">
            <v>118</v>
          </cell>
          <cell r="N89">
            <v>25524</v>
          </cell>
        </row>
        <row r="90">
          <cell r="A90">
            <v>46367</v>
          </cell>
          <cell r="B90" t="str">
            <v>16</v>
          </cell>
          <cell r="C90" t="str">
            <v>Montérégie</v>
          </cell>
          <cell r="D90" t="str">
            <v>Ferme des Marguerites inc.</v>
          </cell>
          <cell r="E90" t="str">
            <v>Goyette(François)</v>
          </cell>
          <cell r="F90" t="str">
            <v>587, 4 ième Rang Sud</v>
          </cell>
          <cell r="G90" t="str">
            <v>Saint-Jean-sur-Richelieu</v>
          </cell>
          <cell r="H90" t="str">
            <v>J2X5V1</v>
          </cell>
          <cell r="I90">
            <v>450</v>
          </cell>
          <cell r="J90">
            <v>3464094</v>
          </cell>
          <cell r="K90">
            <v>23</v>
          </cell>
          <cell r="L90">
            <v>300</v>
          </cell>
          <cell r="M90">
            <v>22</v>
          </cell>
          <cell r="N90">
            <v>554</v>
          </cell>
        </row>
        <row r="91">
          <cell r="A91">
            <v>46532</v>
          </cell>
          <cell r="B91" t="str">
            <v>12</v>
          </cell>
          <cell r="C91" t="str">
            <v>Chaudière-Appalaches</v>
          </cell>
          <cell r="D91" t="str">
            <v>Brochu(Denis)</v>
          </cell>
          <cell r="F91" t="str">
            <v>54, route Aubé</v>
          </cell>
          <cell r="G91" t="str">
            <v>Saint-Nazaire-de-Dorchester</v>
          </cell>
          <cell r="H91" t="str">
            <v>G0R3T0</v>
          </cell>
          <cell r="I91">
            <v>418</v>
          </cell>
          <cell r="J91">
            <v>6425421</v>
          </cell>
          <cell r="K91">
            <v>42</v>
          </cell>
          <cell r="L91">
            <v>3402</v>
          </cell>
          <cell r="M91">
            <v>30</v>
          </cell>
          <cell r="N91">
            <v>3150</v>
          </cell>
        </row>
        <row r="92">
          <cell r="A92">
            <v>46904</v>
          </cell>
          <cell r="B92" t="str">
            <v>02</v>
          </cell>
          <cell r="C92" t="str">
            <v>Saguenay-Lac-Saint-Jean</v>
          </cell>
          <cell r="D92" t="str">
            <v>Lavoie(Laurent)</v>
          </cell>
          <cell r="F92" t="str">
            <v>1394, rang 8 nord</v>
          </cell>
          <cell r="G92" t="str">
            <v>Saint-Bruno</v>
          </cell>
          <cell r="H92" t="str">
            <v>G0W2L0</v>
          </cell>
          <cell r="I92">
            <v>418</v>
          </cell>
          <cell r="J92">
            <v>3433082</v>
          </cell>
          <cell r="K92">
            <v>30</v>
          </cell>
          <cell r="L92">
            <v>2642</v>
          </cell>
          <cell r="M92">
            <v>28</v>
          </cell>
          <cell r="N92">
            <v>6383</v>
          </cell>
        </row>
        <row r="93">
          <cell r="A93">
            <v>47266</v>
          </cell>
          <cell r="B93" t="str">
            <v>05</v>
          </cell>
          <cell r="C93" t="str">
            <v>Estrie</v>
          </cell>
          <cell r="D93" t="str">
            <v>Proulx(Denis)</v>
          </cell>
          <cell r="F93" t="str">
            <v>190 chemin Vallée</v>
          </cell>
          <cell r="G93" t="str">
            <v>Richmond</v>
          </cell>
          <cell r="H93" t="str">
            <v>J0B2H0</v>
          </cell>
          <cell r="I93">
            <v>819</v>
          </cell>
          <cell r="J93">
            <v>8263033</v>
          </cell>
          <cell r="K93">
            <v>26</v>
          </cell>
          <cell r="L93">
            <v>4626</v>
          </cell>
          <cell r="M93">
            <v>17</v>
          </cell>
          <cell r="N93">
            <v>566</v>
          </cell>
        </row>
        <row r="94">
          <cell r="A94">
            <v>47803</v>
          </cell>
          <cell r="B94" t="str">
            <v>12</v>
          </cell>
          <cell r="C94" t="str">
            <v>Chaudière-Appalaches</v>
          </cell>
          <cell r="D94" t="str">
            <v>Lessard(Louis-Marie)</v>
          </cell>
          <cell r="E94" t="str">
            <v>Lessard(Louis-Marie)</v>
          </cell>
          <cell r="F94" t="str">
            <v>360,  rang des Érables</v>
          </cell>
          <cell r="G94" t="str">
            <v>Saint-Joseph-des-Érables</v>
          </cell>
          <cell r="H94" t="str">
            <v>G0S2V0</v>
          </cell>
          <cell r="I94">
            <v>418</v>
          </cell>
          <cell r="J94">
            <v>3975820</v>
          </cell>
          <cell r="M94">
            <v>26</v>
          </cell>
          <cell r="N94">
            <v>5874</v>
          </cell>
        </row>
        <row r="95">
          <cell r="A95">
            <v>50716</v>
          </cell>
          <cell r="B95" t="str">
            <v>17</v>
          </cell>
          <cell r="C95" t="str">
            <v>Centre-du-Québec</v>
          </cell>
          <cell r="D95" t="str">
            <v>Ouellet(Bertrand)</v>
          </cell>
          <cell r="F95" t="str">
            <v>892 rang 16</v>
          </cell>
          <cell r="G95" t="str">
            <v>Villeroy</v>
          </cell>
          <cell r="H95" t="str">
            <v>G0S3K0</v>
          </cell>
          <cell r="I95">
            <v>819</v>
          </cell>
          <cell r="J95">
            <v>3854747</v>
          </cell>
          <cell r="K95">
            <v>39</v>
          </cell>
          <cell r="L95">
            <v>6717</v>
          </cell>
          <cell r="M95">
            <v>37</v>
          </cell>
          <cell r="N95">
            <v>6717</v>
          </cell>
        </row>
        <row r="96">
          <cell r="A96">
            <v>51144</v>
          </cell>
          <cell r="B96" t="str">
            <v>05</v>
          </cell>
          <cell r="C96" t="str">
            <v>Estrie</v>
          </cell>
          <cell r="D96" t="str">
            <v>Morin(Denis)</v>
          </cell>
          <cell r="F96" t="str">
            <v>728 ch. Morin</v>
          </cell>
          <cell r="G96" t="str">
            <v>Stratford</v>
          </cell>
          <cell r="H96" t="str">
            <v>G0Y1P0</v>
          </cell>
          <cell r="I96">
            <v>418</v>
          </cell>
          <cell r="J96">
            <v>4432688</v>
          </cell>
          <cell r="K96">
            <v>127</v>
          </cell>
          <cell r="L96">
            <v>6693</v>
          </cell>
          <cell r="M96">
            <v>124</v>
          </cell>
          <cell r="N96">
            <v>11564</v>
          </cell>
        </row>
        <row r="97">
          <cell r="A97">
            <v>51342</v>
          </cell>
          <cell r="B97" t="str">
            <v>12</v>
          </cell>
          <cell r="C97" t="str">
            <v>Chaudière-Appalaches</v>
          </cell>
          <cell r="D97" t="str">
            <v>Larivière(Florian)</v>
          </cell>
          <cell r="F97" t="str">
            <v>420, rang St-François</v>
          </cell>
          <cell r="G97" t="str">
            <v>Sainte-Hénédine</v>
          </cell>
          <cell r="H97" t="str">
            <v>G0S2R0</v>
          </cell>
          <cell r="I97">
            <v>418</v>
          </cell>
          <cell r="J97">
            <v>9353279</v>
          </cell>
          <cell r="K97">
            <v>31</v>
          </cell>
          <cell r="L97">
            <v>243</v>
          </cell>
        </row>
        <row r="98">
          <cell r="A98">
            <v>54387</v>
          </cell>
          <cell r="B98" t="str">
            <v>17</v>
          </cell>
          <cell r="C98" t="str">
            <v>Centre-du-Québec</v>
          </cell>
          <cell r="D98" t="str">
            <v>Beaurivage(Gilles)</v>
          </cell>
          <cell r="E98" t="str">
            <v>Beaurivage(Gilles)</v>
          </cell>
          <cell r="F98" t="str">
            <v>755, Ste-Hélène</v>
          </cell>
          <cell r="G98" t="str">
            <v>Saint-Samuel</v>
          </cell>
          <cell r="H98" t="str">
            <v>G0Z1G0</v>
          </cell>
          <cell r="I98">
            <v>819</v>
          </cell>
          <cell r="J98">
            <v>3532562</v>
          </cell>
          <cell r="K98">
            <v>40</v>
          </cell>
          <cell r="L98">
            <v>6836</v>
          </cell>
          <cell r="M98">
            <v>36</v>
          </cell>
          <cell r="N98">
            <v>7666</v>
          </cell>
        </row>
        <row r="99">
          <cell r="A99">
            <v>54403</v>
          </cell>
          <cell r="B99" t="str">
            <v>04</v>
          </cell>
          <cell r="C99" t="str">
            <v>Mauricie</v>
          </cell>
          <cell r="D99" t="str">
            <v>Leblanc(Gérard)</v>
          </cell>
          <cell r="F99" t="str">
            <v>1280, Petite Carrière</v>
          </cell>
          <cell r="G99" t="str">
            <v>Sainte-Ursule</v>
          </cell>
          <cell r="H99" t="str">
            <v>J0K3M0</v>
          </cell>
          <cell r="I99">
            <v>819</v>
          </cell>
          <cell r="J99">
            <v>2282466</v>
          </cell>
          <cell r="K99">
            <v>19</v>
          </cell>
          <cell r="L99">
            <v>3926</v>
          </cell>
        </row>
        <row r="100">
          <cell r="A100">
            <v>54940</v>
          </cell>
          <cell r="B100" t="str">
            <v>07</v>
          </cell>
          <cell r="C100" t="str">
            <v>Outaouais</v>
          </cell>
          <cell r="D100" t="str">
            <v>Carpentier(Richard)</v>
          </cell>
          <cell r="F100" t="str">
            <v>986, rang 5</v>
          </cell>
          <cell r="G100" t="str">
            <v>Thurso</v>
          </cell>
          <cell r="H100" t="str">
            <v>J0X3B0</v>
          </cell>
          <cell r="I100">
            <v>819</v>
          </cell>
          <cell r="J100">
            <v>9869590</v>
          </cell>
          <cell r="K100">
            <v>93</v>
          </cell>
          <cell r="L100">
            <v>15944</v>
          </cell>
          <cell r="M100">
            <v>96</v>
          </cell>
          <cell r="N100">
            <v>15944</v>
          </cell>
        </row>
        <row r="101">
          <cell r="A101">
            <v>58131</v>
          </cell>
          <cell r="B101" t="str">
            <v>05</v>
          </cell>
          <cell r="C101" t="str">
            <v>Estrie</v>
          </cell>
          <cell r="D101" t="str">
            <v>Thibault(Jean-Pierre)</v>
          </cell>
          <cell r="F101" t="str">
            <v>218, 6e Rang</v>
          </cell>
          <cell r="G101" t="str">
            <v>Saint-François-Xavier-de-Brompton</v>
          </cell>
          <cell r="H101" t="str">
            <v>J0B2V0</v>
          </cell>
          <cell r="I101">
            <v>819</v>
          </cell>
          <cell r="J101">
            <v>8454905</v>
          </cell>
          <cell r="K101">
            <v>13</v>
          </cell>
          <cell r="L101">
            <v>1251</v>
          </cell>
          <cell r="M101">
            <v>21</v>
          </cell>
          <cell r="N101">
            <v>3791</v>
          </cell>
        </row>
        <row r="102">
          <cell r="A102">
            <v>59071</v>
          </cell>
          <cell r="B102" t="str">
            <v>12</v>
          </cell>
          <cell r="C102" t="str">
            <v>Chaudière-Appalaches</v>
          </cell>
          <cell r="D102" t="str">
            <v>Normand(Florent)</v>
          </cell>
          <cell r="F102" t="str">
            <v>185, Route 216</v>
          </cell>
          <cell r="G102" t="str">
            <v>Sainte-Marguerite (de Beauce)</v>
          </cell>
          <cell r="H102" t="str">
            <v>G0S2X0</v>
          </cell>
          <cell r="I102">
            <v>418</v>
          </cell>
          <cell r="J102">
            <v>9353217</v>
          </cell>
          <cell r="K102">
            <v>15</v>
          </cell>
          <cell r="L102">
            <v>3954</v>
          </cell>
        </row>
        <row r="103">
          <cell r="A103">
            <v>59758</v>
          </cell>
          <cell r="B103" t="str">
            <v>12</v>
          </cell>
          <cell r="C103" t="str">
            <v>Chaudière-Appalaches</v>
          </cell>
          <cell r="D103" t="str">
            <v>Fortin(Clermont)</v>
          </cell>
          <cell r="F103" t="str">
            <v>9105, 127e Rue</v>
          </cell>
          <cell r="G103" t="str">
            <v>Saint-Georges (de Beauce)</v>
          </cell>
          <cell r="H103" t="str">
            <v>G5Y5B9</v>
          </cell>
          <cell r="I103">
            <v>418</v>
          </cell>
          <cell r="J103">
            <v>2286945</v>
          </cell>
          <cell r="K103">
            <v>47</v>
          </cell>
          <cell r="L103">
            <v>9111</v>
          </cell>
          <cell r="M103">
            <v>49</v>
          </cell>
          <cell r="N103">
            <v>11171</v>
          </cell>
        </row>
        <row r="104">
          <cell r="A104">
            <v>61184</v>
          </cell>
          <cell r="B104" t="str">
            <v>02</v>
          </cell>
          <cell r="C104" t="str">
            <v>Saguenay-Lac-Saint-Jean</v>
          </cell>
          <cell r="D104" t="str">
            <v>Allard(Yvon)</v>
          </cell>
          <cell r="F104" t="str">
            <v>763, chemin principal</v>
          </cell>
          <cell r="G104" t="str">
            <v>Sainte-Jeanne-d'Arc</v>
          </cell>
          <cell r="H104" t="str">
            <v>G0W1E0</v>
          </cell>
          <cell r="I104">
            <v>418</v>
          </cell>
          <cell r="J104">
            <v>2768904</v>
          </cell>
          <cell r="K104">
            <v>49</v>
          </cell>
          <cell r="M104">
            <v>49</v>
          </cell>
        </row>
        <row r="105">
          <cell r="A105">
            <v>61507</v>
          </cell>
          <cell r="B105" t="str">
            <v>07</v>
          </cell>
          <cell r="C105" t="str">
            <v>Outaouais</v>
          </cell>
          <cell r="D105" t="str">
            <v>Tracy(John J.)</v>
          </cell>
          <cell r="F105" t="str">
            <v>Box 05</v>
          </cell>
          <cell r="G105" t="str">
            <v>Shawville</v>
          </cell>
          <cell r="H105" t="str">
            <v>J0X2Y0</v>
          </cell>
          <cell r="I105">
            <v>819</v>
          </cell>
          <cell r="J105">
            <v>6473476</v>
          </cell>
          <cell r="K105">
            <v>39</v>
          </cell>
          <cell r="L105">
            <v>5999</v>
          </cell>
          <cell r="M105">
            <v>37</v>
          </cell>
          <cell r="N105">
            <v>8135</v>
          </cell>
        </row>
        <row r="106">
          <cell r="A106">
            <v>62281</v>
          </cell>
          <cell r="B106" t="str">
            <v>04</v>
          </cell>
          <cell r="C106" t="str">
            <v>Mauricie</v>
          </cell>
          <cell r="D106" t="str">
            <v>Lemyre(Robert)</v>
          </cell>
          <cell r="F106" t="str">
            <v>472, Paquin</v>
          </cell>
          <cell r="G106" t="str">
            <v>Saint-Justin</v>
          </cell>
          <cell r="H106" t="str">
            <v>J0K2V0</v>
          </cell>
          <cell r="I106">
            <v>819</v>
          </cell>
          <cell r="J106">
            <v>2274415</v>
          </cell>
          <cell r="K106">
            <v>39</v>
          </cell>
          <cell r="L106">
            <v>3039</v>
          </cell>
          <cell r="M106">
            <v>46</v>
          </cell>
          <cell r="N106">
            <v>5733</v>
          </cell>
        </row>
        <row r="107">
          <cell r="A107">
            <v>62299</v>
          </cell>
          <cell r="B107" t="str">
            <v>05</v>
          </cell>
          <cell r="C107" t="str">
            <v>Estrie</v>
          </cell>
          <cell r="D107" t="str">
            <v>Lowry(Keith)</v>
          </cell>
          <cell r="F107" t="str">
            <v>355, route 253</v>
          </cell>
          <cell r="G107" t="str">
            <v>Cookshire-Eaton</v>
          </cell>
          <cell r="H107" t="str">
            <v>J0B1M0</v>
          </cell>
          <cell r="I107">
            <v>819</v>
          </cell>
          <cell r="J107">
            <v>8755393</v>
          </cell>
          <cell r="K107">
            <v>39</v>
          </cell>
          <cell r="L107">
            <v>9521</v>
          </cell>
          <cell r="M107">
            <v>40</v>
          </cell>
          <cell r="N107">
            <v>6982</v>
          </cell>
        </row>
        <row r="108">
          <cell r="A108">
            <v>62737</v>
          </cell>
          <cell r="B108" t="str">
            <v>01</v>
          </cell>
          <cell r="C108" t="str">
            <v>Bas-Saint-Laurent</v>
          </cell>
          <cell r="D108" t="str">
            <v>Beaulieu(Raymond)</v>
          </cell>
          <cell r="F108" t="str">
            <v>517 chemin Fraserville</v>
          </cell>
          <cell r="G108" t="str">
            <v>Rivière-du-Loup</v>
          </cell>
          <cell r="H108" t="str">
            <v>G5R3Y4</v>
          </cell>
          <cell r="I108">
            <v>418</v>
          </cell>
          <cell r="J108">
            <v>8624287</v>
          </cell>
          <cell r="K108">
            <v>25</v>
          </cell>
          <cell r="L108">
            <v>3697</v>
          </cell>
          <cell r="M108">
            <v>26</v>
          </cell>
          <cell r="N108">
            <v>2839</v>
          </cell>
        </row>
        <row r="109">
          <cell r="A109">
            <v>62778</v>
          </cell>
          <cell r="B109" t="str">
            <v>12</v>
          </cell>
          <cell r="C109" t="str">
            <v>Chaudière-Appalaches</v>
          </cell>
          <cell r="D109" t="str">
            <v>Drouin(Marc)</v>
          </cell>
          <cell r="F109" t="str">
            <v>958, rang Gosford</v>
          </cell>
          <cell r="G109" t="str">
            <v>Sainte-Agathe-de-Lotbinière</v>
          </cell>
          <cell r="H109" t="str">
            <v>G0S2A0</v>
          </cell>
          <cell r="I109">
            <v>418</v>
          </cell>
          <cell r="J109">
            <v>5992715</v>
          </cell>
          <cell r="K109">
            <v>68</v>
          </cell>
          <cell r="L109">
            <v>12167</v>
          </cell>
          <cell r="M109">
            <v>62</v>
          </cell>
          <cell r="N109">
            <v>15921</v>
          </cell>
        </row>
        <row r="110">
          <cell r="A110">
            <v>63149</v>
          </cell>
          <cell r="B110" t="str">
            <v>08</v>
          </cell>
          <cell r="C110" t="str">
            <v>Abitibi-Témiscamingue</v>
          </cell>
          <cell r="D110" t="str">
            <v>Desbiens(Jeanne)</v>
          </cell>
          <cell r="F110" t="str">
            <v>947, chemin Vézina</v>
          </cell>
          <cell r="G110" t="str">
            <v>Amos</v>
          </cell>
          <cell r="H110" t="str">
            <v>J9T3A1</v>
          </cell>
          <cell r="I110">
            <v>819</v>
          </cell>
          <cell r="J110">
            <v>7272318</v>
          </cell>
          <cell r="K110">
            <v>35</v>
          </cell>
          <cell r="L110">
            <v>12467</v>
          </cell>
          <cell r="M110">
            <v>32</v>
          </cell>
          <cell r="N110">
            <v>8474</v>
          </cell>
        </row>
        <row r="111">
          <cell r="A111">
            <v>63677</v>
          </cell>
          <cell r="B111" t="str">
            <v>17</v>
          </cell>
          <cell r="C111" t="str">
            <v>Centre-du-Québec</v>
          </cell>
          <cell r="D111" t="str">
            <v>Parent(Gérard)</v>
          </cell>
          <cell r="F111" t="str">
            <v>1160, rang 9</v>
          </cell>
          <cell r="G111" t="str">
            <v>Wickham</v>
          </cell>
          <cell r="H111" t="str">
            <v>J0C1S0</v>
          </cell>
          <cell r="I111">
            <v>819</v>
          </cell>
          <cell r="J111">
            <v>3987837</v>
          </cell>
          <cell r="K111">
            <v>60</v>
          </cell>
          <cell r="L111">
            <v>4918</v>
          </cell>
          <cell r="M111">
            <v>68</v>
          </cell>
          <cell r="N111">
            <v>5717</v>
          </cell>
        </row>
        <row r="112">
          <cell r="A112">
            <v>63685</v>
          </cell>
          <cell r="B112" t="str">
            <v>08</v>
          </cell>
          <cell r="C112" t="str">
            <v>Abitibi-Témiscamingue</v>
          </cell>
          <cell r="D112" t="str">
            <v>Ferme des Trembles enr.</v>
          </cell>
          <cell r="E112" t="str">
            <v>Roy(Bertrand)</v>
          </cell>
          <cell r="F112" t="str">
            <v>240, rang 4 Ouest, R.R. 1</v>
          </cell>
          <cell r="G112" t="str">
            <v>Clerval</v>
          </cell>
          <cell r="H112" t="str">
            <v>J0Z1R0</v>
          </cell>
          <cell r="I112">
            <v>819</v>
          </cell>
          <cell r="J112">
            <v>7832385</v>
          </cell>
          <cell r="K112">
            <v>30</v>
          </cell>
          <cell r="M112">
            <v>35</v>
          </cell>
          <cell r="N112">
            <v>3629</v>
          </cell>
        </row>
        <row r="113">
          <cell r="A113">
            <v>63768</v>
          </cell>
          <cell r="B113" t="str">
            <v>12</v>
          </cell>
          <cell r="C113" t="str">
            <v>Chaudière-Appalaches</v>
          </cell>
          <cell r="D113" t="str">
            <v>Laliberté(Jean-Pierre)</v>
          </cell>
          <cell r="F113" t="str">
            <v>7645, route Marie-Victorin</v>
          </cell>
          <cell r="G113" t="str">
            <v>Lotbinière</v>
          </cell>
          <cell r="H113" t="str">
            <v>G0S1S0</v>
          </cell>
          <cell r="I113">
            <v>418</v>
          </cell>
          <cell r="J113">
            <v>7962690</v>
          </cell>
          <cell r="K113">
            <v>34</v>
          </cell>
          <cell r="M113">
            <v>33</v>
          </cell>
        </row>
        <row r="114">
          <cell r="A114">
            <v>63933</v>
          </cell>
          <cell r="B114" t="str">
            <v>12</v>
          </cell>
          <cell r="C114" t="str">
            <v>Chaudière-Appalaches</v>
          </cell>
          <cell r="D114" t="str">
            <v>Dubois(Gaston)</v>
          </cell>
          <cell r="F114" t="str">
            <v>128, route de la Seigneurie</v>
          </cell>
          <cell r="G114" t="str">
            <v>Laurier-Station</v>
          </cell>
          <cell r="H114" t="str">
            <v>G0S1N0</v>
          </cell>
          <cell r="I114">
            <v>418</v>
          </cell>
          <cell r="J114">
            <v>7283391</v>
          </cell>
          <cell r="K114">
            <v>13</v>
          </cell>
          <cell r="L114">
            <v>592</v>
          </cell>
          <cell r="M114">
            <v>16</v>
          </cell>
        </row>
        <row r="115">
          <cell r="A115">
            <v>64782</v>
          </cell>
          <cell r="B115" t="str">
            <v>16</v>
          </cell>
          <cell r="C115" t="str">
            <v>Montérégie</v>
          </cell>
          <cell r="D115" t="str">
            <v>Ducharme(Serge)</v>
          </cell>
          <cell r="F115" t="str">
            <v>1345, chemin St-Valérien</v>
          </cell>
          <cell r="G115" t="str">
            <v>Sainte-Cécile-de-Milton</v>
          </cell>
          <cell r="H115" t="str">
            <v>J0E2C0</v>
          </cell>
          <cell r="I115">
            <v>450</v>
          </cell>
          <cell r="J115">
            <v>7773320</v>
          </cell>
          <cell r="K115">
            <v>34</v>
          </cell>
          <cell r="L115">
            <v>7829</v>
          </cell>
          <cell r="M115">
            <v>37</v>
          </cell>
          <cell r="N115">
            <v>3914</v>
          </cell>
        </row>
        <row r="116">
          <cell r="A116">
            <v>65110</v>
          </cell>
          <cell r="B116" t="str">
            <v>12</v>
          </cell>
          <cell r="C116" t="str">
            <v>Chaudière-Appalaches</v>
          </cell>
          <cell r="D116" t="str">
            <v>Lehoux(Florian)</v>
          </cell>
          <cell r="E116" t="str">
            <v>Lehoux(Florian)</v>
          </cell>
          <cell r="F116" t="str">
            <v>481, chemin Lehoux</v>
          </cell>
          <cell r="G116" t="str">
            <v>Saint-Julien</v>
          </cell>
          <cell r="H116" t="str">
            <v>G0N1B0</v>
          </cell>
          <cell r="I116">
            <v>418</v>
          </cell>
          <cell r="J116">
            <v>4232305</v>
          </cell>
          <cell r="K116">
            <v>152</v>
          </cell>
          <cell r="L116">
            <v>25108</v>
          </cell>
          <cell r="M116">
            <v>142</v>
          </cell>
          <cell r="N116">
            <v>35140</v>
          </cell>
        </row>
        <row r="117">
          <cell r="A117">
            <v>66175</v>
          </cell>
          <cell r="B117" t="str">
            <v>17</v>
          </cell>
          <cell r="C117" t="str">
            <v>Centre-du-Québec</v>
          </cell>
          <cell r="D117" t="str">
            <v>Lehoux(Jules)</v>
          </cell>
          <cell r="F117" t="str">
            <v>1351 route 161</v>
          </cell>
          <cell r="G117" t="str">
            <v>Ham-Nord</v>
          </cell>
          <cell r="H117" t="str">
            <v>G0P1A0</v>
          </cell>
          <cell r="I117">
            <v>819</v>
          </cell>
          <cell r="J117">
            <v>3442490</v>
          </cell>
          <cell r="K117">
            <v>10</v>
          </cell>
        </row>
        <row r="118">
          <cell r="A118">
            <v>66621</v>
          </cell>
          <cell r="B118" t="str">
            <v>12</v>
          </cell>
          <cell r="C118" t="str">
            <v>Chaudière-Appalaches</v>
          </cell>
          <cell r="D118" t="str">
            <v>Lehoux(Raymond)</v>
          </cell>
          <cell r="F118" t="str">
            <v>497, ch. Lehoux</v>
          </cell>
          <cell r="G118" t="str">
            <v>Saint-Julien</v>
          </cell>
          <cell r="H118" t="str">
            <v>G0N1B0</v>
          </cell>
          <cell r="I118">
            <v>418</v>
          </cell>
          <cell r="J118">
            <v>4235890</v>
          </cell>
          <cell r="K118">
            <v>58</v>
          </cell>
          <cell r="L118">
            <v>11794</v>
          </cell>
          <cell r="M118">
            <v>59</v>
          </cell>
          <cell r="N118">
            <v>11052</v>
          </cell>
        </row>
        <row r="119">
          <cell r="A119">
            <v>66738</v>
          </cell>
          <cell r="B119" t="str">
            <v>16</v>
          </cell>
          <cell r="C119" t="str">
            <v>Montérégie</v>
          </cell>
          <cell r="D119" t="str">
            <v>Lambert(Gaétan)</v>
          </cell>
          <cell r="F119" t="str">
            <v>2231, 8ième Rang</v>
          </cell>
          <cell r="G119" t="str">
            <v>Saint-Valérien-de-Milton</v>
          </cell>
          <cell r="H119" t="str">
            <v>J0H2B0</v>
          </cell>
          <cell r="I119">
            <v>450</v>
          </cell>
          <cell r="J119">
            <v>5492335</v>
          </cell>
          <cell r="K119">
            <v>11</v>
          </cell>
          <cell r="L119">
            <v>632</v>
          </cell>
          <cell r="M119">
            <v>15</v>
          </cell>
        </row>
        <row r="120">
          <cell r="A120">
            <v>66845</v>
          </cell>
          <cell r="B120" t="str">
            <v>01</v>
          </cell>
          <cell r="C120" t="str">
            <v>Bas-Saint-Laurent</v>
          </cell>
          <cell r="D120" t="str">
            <v>Deschênes(Adrien)</v>
          </cell>
          <cell r="F120" t="str">
            <v>170, route Antonio-Deschênes</v>
          </cell>
          <cell r="G120" t="str">
            <v>Matane</v>
          </cell>
          <cell r="H120" t="str">
            <v>G4W3M7</v>
          </cell>
          <cell r="I120">
            <v>418</v>
          </cell>
          <cell r="J120">
            <v>5622868</v>
          </cell>
          <cell r="K120">
            <v>50</v>
          </cell>
          <cell r="L120">
            <v>15649</v>
          </cell>
          <cell r="M120">
            <v>49</v>
          </cell>
          <cell r="N120">
            <v>15776</v>
          </cell>
        </row>
        <row r="121">
          <cell r="A121">
            <v>66977</v>
          </cell>
          <cell r="B121" t="str">
            <v>12</v>
          </cell>
          <cell r="C121" t="str">
            <v>Chaudière-Appalaches</v>
          </cell>
          <cell r="D121" t="str">
            <v>Nappert &amp; frères SENC</v>
          </cell>
          <cell r="E121" t="str">
            <v>Nappert(Nicolas et Claude)</v>
          </cell>
          <cell r="F121" t="str">
            <v>645, chemin Craig</v>
          </cell>
          <cell r="G121" t="str">
            <v>Saint-Sylvestre</v>
          </cell>
          <cell r="H121" t="str">
            <v>G0S3C0</v>
          </cell>
          <cell r="I121">
            <v>418</v>
          </cell>
          <cell r="J121">
            <v>5962989</v>
          </cell>
          <cell r="K121">
            <v>25</v>
          </cell>
          <cell r="L121">
            <v>3720</v>
          </cell>
          <cell r="M121">
            <v>22</v>
          </cell>
          <cell r="N121">
            <v>5981</v>
          </cell>
        </row>
        <row r="122">
          <cell r="A122">
            <v>67264</v>
          </cell>
          <cell r="B122" t="str">
            <v>07</v>
          </cell>
          <cell r="C122" t="str">
            <v>Outaouais</v>
          </cell>
          <cell r="D122" t="str">
            <v>Tracey(Lawrence)</v>
          </cell>
          <cell r="F122" t="str">
            <v>6810 Hickey Road</v>
          </cell>
          <cell r="G122" t="str">
            <v>Pontiac</v>
          </cell>
          <cell r="H122" t="str">
            <v>J0X2V0</v>
          </cell>
          <cell r="I122">
            <v>819</v>
          </cell>
          <cell r="J122">
            <v>4582890</v>
          </cell>
          <cell r="K122">
            <v>41</v>
          </cell>
          <cell r="L122">
            <v>9913</v>
          </cell>
          <cell r="M122">
            <v>39</v>
          </cell>
          <cell r="N122">
            <v>2540</v>
          </cell>
        </row>
        <row r="123">
          <cell r="A123">
            <v>68049</v>
          </cell>
          <cell r="B123" t="str">
            <v>17</v>
          </cell>
          <cell r="C123" t="str">
            <v>Centre-du-Québec</v>
          </cell>
          <cell r="D123" t="str">
            <v>Camirand(Yvon)</v>
          </cell>
          <cell r="F123" t="str">
            <v>3110, rang Double</v>
          </cell>
          <cell r="G123" t="str">
            <v>Sainte-Clotilde-de-Horton</v>
          </cell>
          <cell r="H123" t="str">
            <v>J0A1H0</v>
          </cell>
          <cell r="I123">
            <v>819</v>
          </cell>
          <cell r="J123">
            <v>3365514</v>
          </cell>
          <cell r="K123">
            <v>30</v>
          </cell>
          <cell r="L123">
            <v>2649</v>
          </cell>
          <cell r="M123">
            <v>31</v>
          </cell>
          <cell r="N123">
            <v>2559</v>
          </cell>
        </row>
        <row r="124">
          <cell r="A124">
            <v>68577</v>
          </cell>
          <cell r="B124" t="str">
            <v>05</v>
          </cell>
          <cell r="C124" t="str">
            <v>Estrie</v>
          </cell>
          <cell r="D124" t="str">
            <v>Société Ferme Léo Blais enr SENC</v>
          </cell>
          <cell r="E124" t="str">
            <v>Blais(Léo)</v>
          </cell>
          <cell r="F124" t="str">
            <v>29, ch. Petit Canada Est</v>
          </cell>
          <cell r="G124" t="str">
            <v>La Patrie</v>
          </cell>
          <cell r="H124" t="str">
            <v>J0B1Y0</v>
          </cell>
          <cell r="I124">
            <v>819</v>
          </cell>
          <cell r="J124">
            <v>8882729</v>
          </cell>
          <cell r="K124">
            <v>107</v>
          </cell>
          <cell r="L124">
            <v>3153</v>
          </cell>
          <cell r="M124">
            <v>78</v>
          </cell>
          <cell r="N124">
            <v>10094</v>
          </cell>
        </row>
        <row r="125">
          <cell r="A125">
            <v>68833</v>
          </cell>
          <cell r="B125" t="str">
            <v>11</v>
          </cell>
          <cell r="C125" t="str">
            <v>Gaspésie-Iles-de-la-Madeleine</v>
          </cell>
          <cell r="D125" t="str">
            <v>Berthelot(Bernard)</v>
          </cell>
          <cell r="F125" t="str">
            <v>15 rue de l'École</v>
          </cell>
          <cell r="G125" t="str">
            <v>Percé</v>
          </cell>
          <cell r="H125" t="str">
            <v>G0C1G0</v>
          </cell>
          <cell r="I125">
            <v>418</v>
          </cell>
          <cell r="J125">
            <v>7822842</v>
          </cell>
          <cell r="K125">
            <v>107</v>
          </cell>
          <cell r="L125">
            <v>10021</v>
          </cell>
          <cell r="M125">
            <v>101</v>
          </cell>
          <cell r="N125">
            <v>16741</v>
          </cell>
        </row>
        <row r="126">
          <cell r="A126">
            <v>69047</v>
          </cell>
          <cell r="B126" t="str">
            <v>05</v>
          </cell>
          <cell r="C126" t="str">
            <v>Estrie</v>
          </cell>
          <cell r="D126" t="str">
            <v>Dubreuil(Pierre)</v>
          </cell>
          <cell r="F126" t="str">
            <v>703, ch. Sandhill</v>
          </cell>
          <cell r="G126" t="str">
            <v>Ascot Corner</v>
          </cell>
          <cell r="H126" t="str">
            <v>J0B1A0</v>
          </cell>
          <cell r="I126">
            <v>819</v>
          </cell>
          <cell r="J126">
            <v>5633451</v>
          </cell>
          <cell r="K126">
            <v>39</v>
          </cell>
          <cell r="L126">
            <v>8581</v>
          </cell>
          <cell r="M126">
            <v>41</v>
          </cell>
          <cell r="N126">
            <v>10413</v>
          </cell>
        </row>
        <row r="127">
          <cell r="A127">
            <v>69153</v>
          </cell>
          <cell r="B127" t="str">
            <v>03</v>
          </cell>
          <cell r="C127" t="str">
            <v>Capitale-Nationale</v>
          </cell>
          <cell r="D127" t="str">
            <v>Grondines(Gilles)</v>
          </cell>
          <cell r="F127" t="str">
            <v>43, rue St-Eugène</v>
          </cell>
          <cell r="G127" t="str">
            <v>Saint-Alban</v>
          </cell>
          <cell r="H127" t="str">
            <v>G0A3B0</v>
          </cell>
          <cell r="I127">
            <v>418</v>
          </cell>
          <cell r="J127">
            <v>2685606</v>
          </cell>
          <cell r="K127">
            <v>102</v>
          </cell>
          <cell r="L127">
            <v>7416</v>
          </cell>
        </row>
        <row r="128">
          <cell r="A128">
            <v>70375</v>
          </cell>
          <cell r="B128" t="str">
            <v>08</v>
          </cell>
          <cell r="C128" t="str">
            <v>Abitibi-Témiscamingue</v>
          </cell>
          <cell r="D128" t="str">
            <v>Lauzon(Guy)</v>
          </cell>
          <cell r="F128" t="str">
            <v>478, rang 11, C.P. 885</v>
          </cell>
          <cell r="G128" t="str">
            <v>Fugèreville</v>
          </cell>
          <cell r="H128" t="str">
            <v>J0Z2A0</v>
          </cell>
          <cell r="I128">
            <v>819</v>
          </cell>
          <cell r="J128">
            <v>7483378</v>
          </cell>
          <cell r="K128">
            <v>82</v>
          </cell>
          <cell r="L128">
            <v>5783</v>
          </cell>
          <cell r="M128">
            <v>89</v>
          </cell>
          <cell r="N128">
            <v>13100</v>
          </cell>
        </row>
        <row r="129">
          <cell r="A129">
            <v>70557</v>
          </cell>
          <cell r="B129" t="str">
            <v>16</v>
          </cell>
          <cell r="C129" t="str">
            <v>Montérégie</v>
          </cell>
          <cell r="D129" t="str">
            <v>Gatien(André)</v>
          </cell>
          <cell r="F129" t="str">
            <v>754, 8e Rang Ouest</v>
          </cell>
          <cell r="G129" t="str">
            <v>Saint-Joachim-de-Shefford</v>
          </cell>
          <cell r="H129" t="str">
            <v>J0E2G0</v>
          </cell>
          <cell r="I129">
            <v>450</v>
          </cell>
          <cell r="J129">
            <v>5393514</v>
          </cell>
          <cell r="K129">
            <v>11</v>
          </cell>
          <cell r="L129">
            <v>340</v>
          </cell>
        </row>
        <row r="130">
          <cell r="A130">
            <v>70565</v>
          </cell>
          <cell r="B130" t="str">
            <v>05</v>
          </cell>
          <cell r="C130" t="str">
            <v>Estrie</v>
          </cell>
          <cell r="D130" t="str">
            <v>Lacroix(Succession Renald)</v>
          </cell>
          <cell r="E130" t="str">
            <v>Lacroix(Renald)</v>
          </cell>
          <cell r="F130" t="str">
            <v>748 ch. St-Cyr R.R.2</v>
          </cell>
          <cell r="G130" t="str">
            <v>Windsor</v>
          </cell>
          <cell r="H130" t="str">
            <v>J1S2L5</v>
          </cell>
          <cell r="I130">
            <v>819</v>
          </cell>
          <cell r="J130">
            <v>8452885</v>
          </cell>
          <cell r="K130">
            <v>28</v>
          </cell>
          <cell r="L130">
            <v>3461</v>
          </cell>
        </row>
        <row r="131">
          <cell r="A131">
            <v>72074</v>
          </cell>
          <cell r="B131" t="str">
            <v>07</v>
          </cell>
          <cell r="C131" t="str">
            <v>Outaouais</v>
          </cell>
          <cell r="D131" t="str">
            <v>Clarke(John J.)</v>
          </cell>
          <cell r="F131" t="str">
            <v>7896, 5e Concession</v>
          </cell>
          <cell r="G131" t="str">
            <v>Pontiac</v>
          </cell>
          <cell r="H131" t="str">
            <v>J0X2V0</v>
          </cell>
          <cell r="I131">
            <v>819</v>
          </cell>
          <cell r="J131">
            <v>4582683</v>
          </cell>
          <cell r="K131">
            <v>29</v>
          </cell>
          <cell r="L131">
            <v>9813</v>
          </cell>
          <cell r="M131">
            <v>16</v>
          </cell>
          <cell r="N131">
            <v>10326</v>
          </cell>
        </row>
        <row r="132">
          <cell r="A132">
            <v>72942</v>
          </cell>
          <cell r="B132" t="str">
            <v>07</v>
          </cell>
          <cell r="C132" t="str">
            <v>Outaouais</v>
          </cell>
          <cell r="D132" t="str">
            <v>Robert(Paul-Eugène)</v>
          </cell>
          <cell r="F132" t="str">
            <v>48, rang St-André, R.R. 1</v>
          </cell>
          <cell r="G132" t="str">
            <v>Saint-André-Avellin</v>
          </cell>
          <cell r="H132" t="str">
            <v>J0V1W0</v>
          </cell>
          <cell r="I132">
            <v>819</v>
          </cell>
          <cell r="J132">
            <v>9832053</v>
          </cell>
          <cell r="K132">
            <v>51</v>
          </cell>
          <cell r="L132">
            <v>4244</v>
          </cell>
          <cell r="M132">
            <v>68</v>
          </cell>
          <cell r="N132">
            <v>1699</v>
          </cell>
        </row>
        <row r="133">
          <cell r="A133">
            <v>73171</v>
          </cell>
          <cell r="B133" t="str">
            <v>17</v>
          </cell>
          <cell r="C133" t="str">
            <v>Centre-du-Québec</v>
          </cell>
          <cell r="D133" t="str">
            <v>Cyrenne(Jacques)</v>
          </cell>
          <cell r="F133" t="str">
            <v>11140, rue des Glaïeuls</v>
          </cell>
          <cell r="G133" t="str">
            <v>Bécancour</v>
          </cell>
          <cell r="H133" t="str">
            <v>G9H2N9</v>
          </cell>
          <cell r="I133">
            <v>819</v>
          </cell>
          <cell r="J133">
            <v>2229867</v>
          </cell>
          <cell r="K133">
            <v>28</v>
          </cell>
          <cell r="L133">
            <v>4718</v>
          </cell>
          <cell r="M133">
            <v>29</v>
          </cell>
          <cell r="N133">
            <v>1469</v>
          </cell>
        </row>
        <row r="134">
          <cell r="A134">
            <v>73841</v>
          </cell>
          <cell r="B134" t="str">
            <v>08</v>
          </cell>
          <cell r="C134" t="str">
            <v>Abitibi-Témiscamingue</v>
          </cell>
          <cell r="D134" t="str">
            <v>Delage(Ernest)</v>
          </cell>
          <cell r="E134" t="str">
            <v>Delage(Ernest)</v>
          </cell>
          <cell r="F134" t="str">
            <v>253, rang 6-7 Est</v>
          </cell>
          <cell r="G134" t="str">
            <v>Macamic</v>
          </cell>
          <cell r="H134" t="str">
            <v>J0Z2S0</v>
          </cell>
          <cell r="I134">
            <v>819</v>
          </cell>
          <cell r="J134">
            <v>3336084</v>
          </cell>
          <cell r="K134">
            <v>69</v>
          </cell>
          <cell r="L134">
            <v>10774</v>
          </cell>
          <cell r="M134">
            <v>62</v>
          </cell>
          <cell r="N134">
            <v>11327</v>
          </cell>
        </row>
        <row r="135">
          <cell r="A135">
            <v>74716</v>
          </cell>
          <cell r="B135" t="str">
            <v>16</v>
          </cell>
          <cell r="C135" t="str">
            <v>Montérégie</v>
          </cell>
          <cell r="D135" t="str">
            <v>Dubuc(Fernand)</v>
          </cell>
          <cell r="F135" t="str">
            <v>175, 5e Rang</v>
          </cell>
          <cell r="G135" t="str">
            <v>Sainte-Cécile-de-Milton</v>
          </cell>
          <cell r="H135" t="str">
            <v>J0E2C0</v>
          </cell>
          <cell r="I135">
            <v>450</v>
          </cell>
          <cell r="J135">
            <v>3754915</v>
          </cell>
          <cell r="K135">
            <v>20</v>
          </cell>
          <cell r="L135">
            <v>1964</v>
          </cell>
          <cell r="M135">
            <v>20</v>
          </cell>
          <cell r="N135">
            <v>3196</v>
          </cell>
        </row>
        <row r="136">
          <cell r="A136">
            <v>75630</v>
          </cell>
          <cell r="B136" t="str">
            <v>12</v>
          </cell>
          <cell r="C136" t="str">
            <v>Chaudière-Appalaches</v>
          </cell>
          <cell r="D136" t="str">
            <v>Côté(Léandre)</v>
          </cell>
          <cell r="F136" t="str">
            <v>43, rue St-Thomas</v>
          </cell>
          <cell r="G136" t="str">
            <v>Notre-Dame-du-Rosaire</v>
          </cell>
          <cell r="H136" t="str">
            <v>G0R2H0</v>
          </cell>
          <cell r="I136">
            <v>418</v>
          </cell>
          <cell r="J136">
            <v>4692846</v>
          </cell>
          <cell r="K136">
            <v>15</v>
          </cell>
          <cell r="L136">
            <v>846</v>
          </cell>
          <cell r="M136">
            <v>16</v>
          </cell>
          <cell r="N136">
            <v>1011</v>
          </cell>
        </row>
        <row r="137">
          <cell r="A137">
            <v>75853</v>
          </cell>
          <cell r="B137" t="str">
            <v>05</v>
          </cell>
          <cell r="C137" t="str">
            <v>Estrie</v>
          </cell>
          <cell r="D137" t="str">
            <v>Ferme Roli Enrg.</v>
          </cell>
          <cell r="E137" t="str">
            <v>Germain(Robert St-)</v>
          </cell>
          <cell r="F137" t="str">
            <v>35, chemin St-Germain</v>
          </cell>
          <cell r="G137" t="str">
            <v>Saint-Malo</v>
          </cell>
          <cell r="H137" t="str">
            <v>J0B2Y0</v>
          </cell>
          <cell r="I137">
            <v>819</v>
          </cell>
          <cell r="J137">
            <v>8892545</v>
          </cell>
          <cell r="K137">
            <v>55</v>
          </cell>
          <cell r="L137">
            <v>4823</v>
          </cell>
          <cell r="M137">
            <v>49</v>
          </cell>
          <cell r="N137">
            <v>4999</v>
          </cell>
        </row>
        <row r="138">
          <cell r="A138">
            <v>77537</v>
          </cell>
          <cell r="B138" t="str">
            <v>16</v>
          </cell>
          <cell r="C138" t="str">
            <v>Montérégie</v>
          </cell>
          <cell r="D138" t="str">
            <v>Dunn(Michael Philip)</v>
          </cell>
          <cell r="F138" t="str">
            <v>2530, Beattie Road, R.R.2</v>
          </cell>
          <cell r="G138" t="str">
            <v>Dunham</v>
          </cell>
          <cell r="H138" t="str">
            <v>J0E1M0</v>
          </cell>
          <cell r="I138">
            <v>450</v>
          </cell>
          <cell r="J138">
            <v>2952864</v>
          </cell>
          <cell r="K138">
            <v>35</v>
          </cell>
          <cell r="L138">
            <v>7456</v>
          </cell>
          <cell r="M138">
            <v>37</v>
          </cell>
          <cell r="N138">
            <v>7840</v>
          </cell>
        </row>
        <row r="139">
          <cell r="A139">
            <v>78899</v>
          </cell>
          <cell r="B139" t="str">
            <v>08</v>
          </cell>
          <cell r="C139" t="str">
            <v>Abitibi-Témiscamingue</v>
          </cell>
          <cell r="D139" t="str">
            <v>Lemay(Jacques)</v>
          </cell>
          <cell r="F139" t="str">
            <v>2120, rang 9</v>
          </cell>
          <cell r="G139" t="str">
            <v>Rollet</v>
          </cell>
          <cell r="H139" t="str">
            <v>J0Z3J0</v>
          </cell>
          <cell r="I139">
            <v>819</v>
          </cell>
          <cell r="J139">
            <v>4933441</v>
          </cell>
          <cell r="K139">
            <v>19</v>
          </cell>
          <cell r="L139">
            <v>5738</v>
          </cell>
          <cell r="M139">
            <v>19</v>
          </cell>
          <cell r="N139">
            <v>7439</v>
          </cell>
        </row>
        <row r="140">
          <cell r="A140">
            <v>79400</v>
          </cell>
          <cell r="B140" t="str">
            <v>14</v>
          </cell>
          <cell r="C140" t="str">
            <v>Lanaudière</v>
          </cell>
          <cell r="D140" t="str">
            <v>Fleury(Jean-Pierre)</v>
          </cell>
          <cell r="F140" t="str">
            <v>1160, rang St Joachim</v>
          </cell>
          <cell r="G140" t="str">
            <v>Saint-Barthélemy</v>
          </cell>
          <cell r="H140" t="str">
            <v>J0K1X0</v>
          </cell>
          <cell r="I140">
            <v>450</v>
          </cell>
          <cell r="J140">
            <v>8853255</v>
          </cell>
          <cell r="K140">
            <v>86</v>
          </cell>
          <cell r="L140">
            <v>2381</v>
          </cell>
          <cell r="M140">
            <v>89</v>
          </cell>
          <cell r="N140">
            <v>907</v>
          </cell>
        </row>
        <row r="141">
          <cell r="A141">
            <v>79756</v>
          </cell>
          <cell r="B141" t="str">
            <v>08</v>
          </cell>
          <cell r="C141" t="str">
            <v>Abitibi-Témiscamingue</v>
          </cell>
          <cell r="D141" t="str">
            <v>Ferme Fleuraison Canland</v>
          </cell>
          <cell r="E141" t="str">
            <v>Lapointe(Guy)</v>
          </cell>
          <cell r="F141" t="str">
            <v>113, rang 10-1</v>
          </cell>
          <cell r="G141" t="str">
            <v>La Sarre</v>
          </cell>
          <cell r="H141" t="str">
            <v>J9Z2X1</v>
          </cell>
          <cell r="I141">
            <v>819</v>
          </cell>
          <cell r="J141">
            <v>3335287</v>
          </cell>
          <cell r="K141">
            <v>791</v>
          </cell>
          <cell r="L141">
            <v>181667</v>
          </cell>
          <cell r="M141">
            <v>569</v>
          </cell>
          <cell r="N141">
            <v>177925</v>
          </cell>
        </row>
        <row r="142">
          <cell r="A142">
            <v>79988</v>
          </cell>
          <cell r="B142" t="str">
            <v>12</v>
          </cell>
          <cell r="C142" t="str">
            <v>Chaudière-Appalaches</v>
          </cell>
          <cell r="D142" t="str">
            <v>Bourgault(Guy)</v>
          </cell>
          <cell r="F142" t="str">
            <v>259, chemin Craig</v>
          </cell>
          <cell r="G142" t="str">
            <v>Saint-Patrice-de-Beaurivage</v>
          </cell>
          <cell r="H142" t="str">
            <v>G0S1B0</v>
          </cell>
          <cell r="I142">
            <v>418</v>
          </cell>
          <cell r="J142">
            <v>5962640</v>
          </cell>
          <cell r="K142">
            <v>71</v>
          </cell>
          <cell r="L142">
            <v>7392</v>
          </cell>
          <cell r="M142">
            <v>77</v>
          </cell>
          <cell r="N142">
            <v>1021</v>
          </cell>
        </row>
        <row r="143">
          <cell r="A143">
            <v>80143</v>
          </cell>
          <cell r="B143" t="str">
            <v>16</v>
          </cell>
          <cell r="C143" t="str">
            <v>Montérégie</v>
          </cell>
          <cell r="D143" t="str">
            <v>Riendeau(Lucien)</v>
          </cell>
          <cell r="F143" t="str">
            <v>589 Séraphine</v>
          </cell>
          <cell r="G143" t="str">
            <v>Ange-Gardien</v>
          </cell>
          <cell r="H143" t="str">
            <v>J0E1E0</v>
          </cell>
          <cell r="I143">
            <v>450</v>
          </cell>
          <cell r="J143">
            <v>2936376</v>
          </cell>
          <cell r="K143">
            <v>26</v>
          </cell>
          <cell r="L143">
            <v>3684</v>
          </cell>
          <cell r="M143">
            <v>27</v>
          </cell>
          <cell r="N143">
            <v>1939</v>
          </cell>
        </row>
        <row r="144">
          <cell r="A144">
            <v>81349</v>
          </cell>
          <cell r="B144" t="str">
            <v>12</v>
          </cell>
          <cell r="C144" t="str">
            <v>Chaudière-Appalaches</v>
          </cell>
          <cell r="D144" t="str">
            <v>Fortier(Léandre)</v>
          </cell>
          <cell r="F144" t="str">
            <v>431, rang 4 Est</v>
          </cell>
          <cell r="G144" t="str">
            <v>Saint-Lazare-de-Bellechasse</v>
          </cell>
          <cell r="H144" t="str">
            <v>G0R3J0</v>
          </cell>
          <cell r="I144">
            <v>418</v>
          </cell>
          <cell r="J144">
            <v>8833214</v>
          </cell>
          <cell r="K144">
            <v>12</v>
          </cell>
          <cell r="L144">
            <v>806</v>
          </cell>
          <cell r="M144">
            <v>16</v>
          </cell>
          <cell r="N144">
            <v>536</v>
          </cell>
        </row>
        <row r="145">
          <cell r="A145">
            <v>81752</v>
          </cell>
          <cell r="B145" t="str">
            <v>05</v>
          </cell>
          <cell r="C145" t="str">
            <v>Estrie</v>
          </cell>
          <cell r="D145" t="str">
            <v>Ferme Gilles Lagueux enr.</v>
          </cell>
          <cell r="E145" t="str">
            <v>Lagueux(Gilles)</v>
          </cell>
          <cell r="F145" t="str">
            <v>2634, ch. Way's Mills, R.R. 1</v>
          </cell>
          <cell r="G145" t="str">
            <v>Ayer's Cliff</v>
          </cell>
          <cell r="H145" t="str">
            <v>J0B1C0</v>
          </cell>
          <cell r="I145">
            <v>819</v>
          </cell>
          <cell r="J145">
            <v>8385094</v>
          </cell>
          <cell r="K145">
            <v>19</v>
          </cell>
          <cell r="L145">
            <v>3220</v>
          </cell>
          <cell r="M145">
            <v>17</v>
          </cell>
          <cell r="N145">
            <v>4262</v>
          </cell>
        </row>
        <row r="146">
          <cell r="A146">
            <v>82040</v>
          </cell>
          <cell r="B146" t="str">
            <v>12</v>
          </cell>
          <cell r="C146" t="str">
            <v>Chaudière-Appalaches</v>
          </cell>
          <cell r="D146" t="str">
            <v>Mayhue(Melvin)</v>
          </cell>
          <cell r="F146" t="str">
            <v>305, 6e Rang</v>
          </cell>
          <cell r="G146" t="str">
            <v>Irlande</v>
          </cell>
          <cell r="H146" t="str">
            <v>G6H2M2</v>
          </cell>
          <cell r="I146">
            <v>418</v>
          </cell>
          <cell r="J146">
            <v>4231168</v>
          </cell>
          <cell r="K146">
            <v>12</v>
          </cell>
        </row>
        <row r="147">
          <cell r="A147">
            <v>82354</v>
          </cell>
          <cell r="B147" t="str">
            <v>17</v>
          </cell>
          <cell r="C147" t="str">
            <v>Centre-du-Québec</v>
          </cell>
          <cell r="D147" t="str">
            <v>Désilets(André)</v>
          </cell>
          <cell r="F147" t="str">
            <v>20550, boul. des Acadiens</v>
          </cell>
          <cell r="G147" t="str">
            <v>Bécancour</v>
          </cell>
          <cell r="H147" t="str">
            <v>G9H1M8</v>
          </cell>
          <cell r="I147">
            <v>819</v>
          </cell>
          <cell r="J147">
            <v>2332683</v>
          </cell>
          <cell r="K147">
            <v>20</v>
          </cell>
          <cell r="L147">
            <v>3582</v>
          </cell>
          <cell r="M147">
            <v>17</v>
          </cell>
          <cell r="N147">
            <v>3783</v>
          </cell>
        </row>
        <row r="148">
          <cell r="A148">
            <v>83246</v>
          </cell>
          <cell r="B148" t="str">
            <v>01</v>
          </cell>
          <cell r="C148" t="str">
            <v>Bas-Saint-Laurent</v>
          </cell>
          <cell r="D148" t="str">
            <v>Ferme Potvin, Boulanger et associés inc.</v>
          </cell>
          <cell r="E148" t="str">
            <v>Potvin(Rodrigue)</v>
          </cell>
          <cell r="F148" t="str">
            <v>518 rang 5 Ouest</v>
          </cell>
          <cell r="G148" t="str">
            <v>Baie-des-Sables</v>
          </cell>
          <cell r="H148" t="str">
            <v>G0J1C0</v>
          </cell>
          <cell r="I148">
            <v>418</v>
          </cell>
          <cell r="J148">
            <v>7726559</v>
          </cell>
          <cell r="K148">
            <v>42</v>
          </cell>
          <cell r="L148">
            <v>4037</v>
          </cell>
          <cell r="M148">
            <v>43</v>
          </cell>
          <cell r="N148">
            <v>2282</v>
          </cell>
        </row>
        <row r="149">
          <cell r="A149">
            <v>83915</v>
          </cell>
          <cell r="B149" t="str">
            <v>05</v>
          </cell>
          <cell r="C149" t="str">
            <v>Estrie</v>
          </cell>
          <cell r="D149" t="str">
            <v>Nadeau(Réjean)</v>
          </cell>
          <cell r="F149" t="str">
            <v>439, St-Jacques sud</v>
          </cell>
          <cell r="G149" t="str">
            <v>Coaticook</v>
          </cell>
          <cell r="H149" t="str">
            <v>J1A2P4</v>
          </cell>
          <cell r="I149">
            <v>819</v>
          </cell>
          <cell r="J149">
            <v>8494026</v>
          </cell>
          <cell r="K149">
            <v>33</v>
          </cell>
          <cell r="L149">
            <v>949</v>
          </cell>
          <cell r="M149">
            <v>22</v>
          </cell>
          <cell r="N149">
            <v>1170</v>
          </cell>
        </row>
        <row r="150">
          <cell r="A150">
            <v>84053</v>
          </cell>
          <cell r="B150" t="str">
            <v>15</v>
          </cell>
          <cell r="C150" t="str">
            <v>Laurentides</v>
          </cell>
          <cell r="D150" t="str">
            <v>Renaud(Michel)</v>
          </cell>
          <cell r="F150" t="str">
            <v>12251, rang de la Fresnière</v>
          </cell>
          <cell r="G150" t="str">
            <v>Mirabel</v>
          </cell>
          <cell r="H150" t="str">
            <v>J7N2R8</v>
          </cell>
          <cell r="I150">
            <v>450</v>
          </cell>
          <cell r="J150">
            <v>2582102</v>
          </cell>
          <cell r="K150">
            <v>21</v>
          </cell>
          <cell r="M150">
            <v>23</v>
          </cell>
        </row>
        <row r="151">
          <cell r="A151">
            <v>84640</v>
          </cell>
          <cell r="B151" t="str">
            <v>12</v>
          </cell>
          <cell r="C151" t="str">
            <v>Chaudière-Appalaches</v>
          </cell>
          <cell r="D151" t="str">
            <v>Ferme Raynald Bélanger &amp; Fils inc.</v>
          </cell>
          <cell r="E151" t="str">
            <v>Bélanger(Raynald)</v>
          </cell>
          <cell r="F151" t="str">
            <v>329, rue Principale</v>
          </cell>
          <cell r="G151" t="str">
            <v>Saint-Narcisse-de-Beaurivage</v>
          </cell>
          <cell r="H151" t="str">
            <v>G0S1W0</v>
          </cell>
          <cell r="I151">
            <v>418</v>
          </cell>
          <cell r="J151">
            <v>4756224</v>
          </cell>
          <cell r="K151">
            <v>25</v>
          </cell>
          <cell r="L151">
            <v>722</v>
          </cell>
        </row>
        <row r="152">
          <cell r="A152">
            <v>85027</v>
          </cell>
          <cell r="B152" t="str">
            <v>08</v>
          </cell>
          <cell r="C152" t="str">
            <v>Abitibi-Témiscamingue</v>
          </cell>
          <cell r="D152" t="str">
            <v>Gironne(René)</v>
          </cell>
          <cell r="F152" t="str">
            <v>1241, chemin du 1er rang</v>
          </cell>
          <cell r="G152" t="str">
            <v>Duhamel-Ouest</v>
          </cell>
          <cell r="H152" t="str">
            <v>J9V1L5</v>
          </cell>
          <cell r="I152">
            <v>819</v>
          </cell>
          <cell r="J152">
            <v>6220574</v>
          </cell>
          <cell r="K152">
            <v>50</v>
          </cell>
          <cell r="L152">
            <v>8709</v>
          </cell>
          <cell r="M152">
            <v>59</v>
          </cell>
          <cell r="N152">
            <v>8165</v>
          </cell>
        </row>
        <row r="153">
          <cell r="A153">
            <v>86090</v>
          </cell>
          <cell r="B153" t="str">
            <v>17</v>
          </cell>
          <cell r="C153" t="str">
            <v>Centre-du-Québec</v>
          </cell>
          <cell r="D153" t="str">
            <v>Fréchette(Nicole)</v>
          </cell>
          <cell r="E153" t="str">
            <v>Fréchette(Nicole)</v>
          </cell>
          <cell r="F153" t="str">
            <v>4045, route Domaine du Lac</v>
          </cell>
          <cell r="G153" t="str">
            <v>Saint-Ferdinand (d'Halifax)</v>
          </cell>
          <cell r="H153" t="str">
            <v>G0N1N0</v>
          </cell>
          <cell r="I153">
            <v>418</v>
          </cell>
          <cell r="J153">
            <v>4283524</v>
          </cell>
          <cell r="K153">
            <v>49</v>
          </cell>
          <cell r="L153">
            <v>13544</v>
          </cell>
          <cell r="M153">
            <v>48</v>
          </cell>
          <cell r="N153">
            <v>13422</v>
          </cell>
        </row>
        <row r="154">
          <cell r="A154">
            <v>86330</v>
          </cell>
          <cell r="B154" t="str">
            <v>12</v>
          </cell>
          <cell r="C154" t="str">
            <v>Chaudière-Appalaches</v>
          </cell>
          <cell r="D154" t="str">
            <v>Guillemette(Jules)</v>
          </cell>
          <cell r="F154" t="str">
            <v>32, rang Sainte-Marie</v>
          </cell>
          <cell r="G154" t="str">
            <v>Saint-Magloire</v>
          </cell>
          <cell r="H154" t="str">
            <v>G0R3M0</v>
          </cell>
          <cell r="I154">
            <v>418</v>
          </cell>
          <cell r="J154">
            <v>2574092</v>
          </cell>
          <cell r="K154">
            <v>20</v>
          </cell>
          <cell r="L154">
            <v>1776</v>
          </cell>
          <cell r="M154">
            <v>22</v>
          </cell>
          <cell r="N154">
            <v>704</v>
          </cell>
        </row>
        <row r="155">
          <cell r="A155">
            <v>86546</v>
          </cell>
          <cell r="B155" t="str">
            <v>05</v>
          </cell>
          <cell r="C155" t="str">
            <v>Estrie</v>
          </cell>
          <cell r="D155" t="str">
            <v>Ferme Raymond Bégin &amp; Diane Bouchard SENC</v>
          </cell>
          <cell r="E155" t="str">
            <v>Bouchard(François Bégin &amp; Diane)</v>
          </cell>
          <cell r="F155" t="str">
            <v>50, chemin Turcotte</v>
          </cell>
          <cell r="G155" t="str">
            <v>Bury</v>
          </cell>
          <cell r="H155" t="str">
            <v>J0B1J0</v>
          </cell>
          <cell r="I155">
            <v>819</v>
          </cell>
          <cell r="J155">
            <v>8323266</v>
          </cell>
          <cell r="K155">
            <v>52</v>
          </cell>
          <cell r="L155">
            <v>10053</v>
          </cell>
          <cell r="M155">
            <v>41</v>
          </cell>
          <cell r="N155">
            <v>6860</v>
          </cell>
        </row>
        <row r="156">
          <cell r="A156">
            <v>86678</v>
          </cell>
          <cell r="B156" t="str">
            <v>04</v>
          </cell>
          <cell r="C156" t="str">
            <v>Mauricie</v>
          </cell>
          <cell r="D156" t="str">
            <v>Marchand(Succession Claude)</v>
          </cell>
          <cell r="F156" t="str">
            <v>981, Duchesnay</v>
          </cell>
          <cell r="G156" t="str">
            <v>Saint-Justin</v>
          </cell>
          <cell r="H156" t="str">
            <v>J0K2V0</v>
          </cell>
          <cell r="I156">
            <v>819</v>
          </cell>
          <cell r="J156">
            <v>2272614</v>
          </cell>
          <cell r="K156">
            <v>36</v>
          </cell>
          <cell r="L156">
            <v>5046</v>
          </cell>
          <cell r="M156">
            <v>19</v>
          </cell>
          <cell r="N156">
            <v>7477</v>
          </cell>
        </row>
        <row r="157">
          <cell r="A157">
            <v>86686</v>
          </cell>
          <cell r="B157" t="str">
            <v>01</v>
          </cell>
          <cell r="C157" t="str">
            <v>Bas-Saint-Laurent</v>
          </cell>
          <cell r="D157" t="str">
            <v>Dubé(Jean-Marie)</v>
          </cell>
          <cell r="F157" t="str">
            <v>46, Route 295</v>
          </cell>
          <cell r="G157" t="str">
            <v>Saint-Juste-du-Lac</v>
          </cell>
          <cell r="H157" t="str">
            <v>G0L1V0</v>
          </cell>
          <cell r="I157">
            <v>418</v>
          </cell>
          <cell r="J157">
            <v>8992882</v>
          </cell>
          <cell r="K157">
            <v>19</v>
          </cell>
          <cell r="M157">
            <v>16</v>
          </cell>
        </row>
        <row r="158">
          <cell r="A158">
            <v>86918</v>
          </cell>
          <cell r="B158" t="str">
            <v>01</v>
          </cell>
          <cell r="C158" t="str">
            <v>Bas-Saint-Laurent</v>
          </cell>
          <cell r="D158" t="str">
            <v>Fillion(Georgie)</v>
          </cell>
          <cell r="F158" t="str">
            <v>37 Route 132 Ouest</v>
          </cell>
          <cell r="G158" t="str">
            <v>Baie-des-Sables</v>
          </cell>
          <cell r="H158" t="str">
            <v>G0J1C0</v>
          </cell>
          <cell r="I158">
            <v>418</v>
          </cell>
          <cell r="J158">
            <v>7726451</v>
          </cell>
          <cell r="K158">
            <v>37</v>
          </cell>
          <cell r="L158">
            <v>5274</v>
          </cell>
          <cell r="M158">
            <v>36</v>
          </cell>
          <cell r="N158">
            <v>5274</v>
          </cell>
        </row>
        <row r="159">
          <cell r="A159">
            <v>87015</v>
          </cell>
          <cell r="B159" t="str">
            <v>05</v>
          </cell>
          <cell r="C159" t="str">
            <v>Estrie</v>
          </cell>
          <cell r="D159" t="str">
            <v>La Ferme Orford inc.</v>
          </cell>
          <cell r="E159" t="str">
            <v>Lamontagne(Richard)</v>
          </cell>
          <cell r="F159" t="str">
            <v>286, chemin Couture</v>
          </cell>
          <cell r="G159" t="str">
            <v>Magog</v>
          </cell>
          <cell r="H159" t="str">
            <v>J1X3W3</v>
          </cell>
          <cell r="I159">
            <v>819</v>
          </cell>
          <cell r="J159">
            <v>8430866</v>
          </cell>
          <cell r="K159">
            <v>33</v>
          </cell>
          <cell r="L159">
            <v>6643</v>
          </cell>
          <cell r="M159">
            <v>37</v>
          </cell>
          <cell r="N159">
            <v>5011</v>
          </cell>
        </row>
        <row r="160">
          <cell r="A160">
            <v>88062</v>
          </cell>
          <cell r="B160" t="str">
            <v>17</v>
          </cell>
          <cell r="C160" t="str">
            <v>Centre-du-Québec</v>
          </cell>
          <cell r="D160" t="str">
            <v>Raîche(René)</v>
          </cell>
          <cell r="F160" t="str">
            <v>724, rue Principale</v>
          </cell>
          <cell r="G160" t="str">
            <v>L'Avenir</v>
          </cell>
          <cell r="H160" t="str">
            <v>J0C1B0</v>
          </cell>
          <cell r="I160">
            <v>819</v>
          </cell>
          <cell r="J160">
            <v>3942412</v>
          </cell>
          <cell r="K160">
            <v>24</v>
          </cell>
          <cell r="L160">
            <v>510</v>
          </cell>
        </row>
        <row r="161">
          <cell r="A161">
            <v>88088</v>
          </cell>
          <cell r="B161" t="str">
            <v>05</v>
          </cell>
          <cell r="C161" t="str">
            <v>Estrie</v>
          </cell>
          <cell r="D161" t="str">
            <v>Ferme D. &amp; Y. St-Laurent inc.</v>
          </cell>
          <cell r="E161" t="str">
            <v>Laurent(Yvon St-)</v>
          </cell>
          <cell r="F161" t="str">
            <v>849, rang 10</v>
          </cell>
          <cell r="G161" t="str">
            <v>Saint-Herménégilde</v>
          </cell>
          <cell r="H161" t="str">
            <v>J0B2W0</v>
          </cell>
          <cell r="I161">
            <v>819</v>
          </cell>
          <cell r="J161">
            <v>8497219</v>
          </cell>
          <cell r="K161">
            <v>13</v>
          </cell>
          <cell r="L161">
            <v>2381</v>
          </cell>
        </row>
        <row r="162">
          <cell r="A162">
            <v>88708</v>
          </cell>
          <cell r="B162" t="str">
            <v>12</v>
          </cell>
          <cell r="C162" t="str">
            <v>Chaudière-Appalaches</v>
          </cell>
          <cell r="D162" t="str">
            <v>Lemay(Jean-Paul)</v>
          </cell>
          <cell r="F162" t="str">
            <v>903, route Laurier</v>
          </cell>
          <cell r="G162" t="str">
            <v>Sainte-Croix</v>
          </cell>
          <cell r="H162" t="str">
            <v>G0S2H0</v>
          </cell>
          <cell r="I162">
            <v>418</v>
          </cell>
          <cell r="J162">
            <v>9263496</v>
          </cell>
          <cell r="K162">
            <v>19</v>
          </cell>
          <cell r="L162">
            <v>6222</v>
          </cell>
          <cell r="M162">
            <v>20</v>
          </cell>
          <cell r="N162">
            <v>3790</v>
          </cell>
        </row>
        <row r="163">
          <cell r="A163">
            <v>88898</v>
          </cell>
          <cell r="B163" t="str">
            <v>12</v>
          </cell>
          <cell r="C163" t="str">
            <v>Chaudière-Appalaches</v>
          </cell>
          <cell r="D163" t="str">
            <v>Ferme Gérard Labrecque &amp; Fils inc.</v>
          </cell>
          <cell r="E163" t="str">
            <v>Labrecque(Charles)</v>
          </cell>
          <cell r="F163" t="str">
            <v>564 rang St-Henri</v>
          </cell>
          <cell r="G163" t="str">
            <v>Saint-Bernard (de Beauce)</v>
          </cell>
          <cell r="H163" t="str">
            <v>G0S2G0</v>
          </cell>
          <cell r="I163">
            <v>418</v>
          </cell>
          <cell r="J163">
            <v>4754276</v>
          </cell>
          <cell r="K163">
            <v>65</v>
          </cell>
          <cell r="L163">
            <v>13030</v>
          </cell>
          <cell r="M163">
            <v>69</v>
          </cell>
          <cell r="N163">
            <v>9988</v>
          </cell>
        </row>
        <row r="164">
          <cell r="A164">
            <v>89482</v>
          </cell>
          <cell r="B164" t="str">
            <v>12</v>
          </cell>
          <cell r="C164" t="str">
            <v>Chaudière-Appalaches</v>
          </cell>
          <cell r="D164" t="str">
            <v>Ferme Frazer inc.</v>
          </cell>
          <cell r="E164" t="str">
            <v>Samson(Patrick)</v>
          </cell>
          <cell r="F164" t="str">
            <v>664, rang St-Joseph</v>
          </cell>
          <cell r="G164" t="str">
            <v>Saint-Narcisse-de-Beaurivage</v>
          </cell>
          <cell r="H164" t="str">
            <v>G0S1W0</v>
          </cell>
          <cell r="I164">
            <v>418</v>
          </cell>
          <cell r="J164">
            <v>4754768</v>
          </cell>
          <cell r="K164">
            <v>14</v>
          </cell>
          <cell r="L164">
            <v>2301</v>
          </cell>
        </row>
        <row r="165">
          <cell r="A165">
            <v>91157</v>
          </cell>
          <cell r="B165" t="str">
            <v>05</v>
          </cell>
          <cell r="C165" t="str">
            <v>Estrie</v>
          </cell>
          <cell r="D165" t="str">
            <v>Ferme Val-Brien Enrg.</v>
          </cell>
          <cell r="E165" t="str">
            <v>Brien(Daniel)</v>
          </cell>
          <cell r="F165" t="str">
            <v>6145, ch. Boscobel</v>
          </cell>
          <cell r="G165" t="str">
            <v>Valcourt</v>
          </cell>
          <cell r="H165" t="str">
            <v>J0E2L0</v>
          </cell>
          <cell r="I165">
            <v>450</v>
          </cell>
          <cell r="J165">
            <v>5323635</v>
          </cell>
          <cell r="K165">
            <v>37</v>
          </cell>
          <cell r="L165">
            <v>1608</v>
          </cell>
          <cell r="M165">
            <v>43</v>
          </cell>
          <cell r="N165">
            <v>5955</v>
          </cell>
        </row>
        <row r="166">
          <cell r="A166">
            <v>91587</v>
          </cell>
          <cell r="B166" t="str">
            <v>07</v>
          </cell>
          <cell r="C166" t="str">
            <v>Outaouais</v>
          </cell>
          <cell r="D166" t="str">
            <v>Chartrand(Jean-Paul)</v>
          </cell>
          <cell r="F166" t="str">
            <v>1080, route 317</v>
          </cell>
          <cell r="G166" t="str">
            <v>Ripon</v>
          </cell>
          <cell r="H166" t="str">
            <v>J0V1V0</v>
          </cell>
          <cell r="I166">
            <v>819</v>
          </cell>
          <cell r="J166">
            <v>9837926</v>
          </cell>
          <cell r="K166">
            <v>13</v>
          </cell>
          <cell r="L166">
            <v>2362</v>
          </cell>
        </row>
        <row r="167">
          <cell r="A167">
            <v>92114</v>
          </cell>
          <cell r="B167" t="str">
            <v>03</v>
          </cell>
          <cell r="C167" t="str">
            <v>Capitale-Nationale</v>
          </cell>
          <cell r="D167" t="str">
            <v>Côté(Jacques)</v>
          </cell>
          <cell r="F167" t="str">
            <v>4152, Notre-Dame</v>
          </cell>
          <cell r="G167" t="str">
            <v>Saint-Augustin-de-Desmaures</v>
          </cell>
          <cell r="H167" t="str">
            <v>G3A1W8</v>
          </cell>
          <cell r="I167">
            <v>418</v>
          </cell>
          <cell r="J167">
            <v>8784270</v>
          </cell>
          <cell r="K167">
            <v>41</v>
          </cell>
          <cell r="L167">
            <v>10474</v>
          </cell>
          <cell r="M167">
            <v>38</v>
          </cell>
          <cell r="N167">
            <v>7708</v>
          </cell>
        </row>
        <row r="168">
          <cell r="A168">
            <v>92361</v>
          </cell>
          <cell r="B168" t="str">
            <v>16</v>
          </cell>
          <cell r="C168" t="str">
            <v>Montérégie</v>
          </cell>
          <cell r="D168" t="str">
            <v>Hébert(Jean-Claude)</v>
          </cell>
          <cell r="F168" t="str">
            <v>1045, rang Racine</v>
          </cell>
          <cell r="G168" t="str">
            <v>Bromont</v>
          </cell>
          <cell r="H168" t="str">
            <v>J2L1G2</v>
          </cell>
          <cell r="I168">
            <v>450</v>
          </cell>
          <cell r="J168">
            <v>5342157</v>
          </cell>
          <cell r="K168">
            <v>57</v>
          </cell>
          <cell r="L168">
            <v>11195</v>
          </cell>
          <cell r="M168">
            <v>68</v>
          </cell>
          <cell r="N168">
            <v>7743</v>
          </cell>
        </row>
        <row r="169">
          <cell r="A169">
            <v>92445</v>
          </cell>
          <cell r="B169" t="str">
            <v>01</v>
          </cell>
          <cell r="C169" t="str">
            <v>Bas-Saint-Laurent</v>
          </cell>
          <cell r="D169" t="str">
            <v>Ouellet(Dieudonné)</v>
          </cell>
          <cell r="F169" t="str">
            <v>749 Route 132 Est</v>
          </cell>
          <cell r="G169" t="str">
            <v>Sainte-Angèle-de-Mérici</v>
          </cell>
          <cell r="H169" t="str">
            <v>G0J2H0</v>
          </cell>
          <cell r="I169">
            <v>418</v>
          </cell>
          <cell r="J169">
            <v>7755195</v>
          </cell>
          <cell r="K169">
            <v>36</v>
          </cell>
          <cell r="L169">
            <v>5303</v>
          </cell>
          <cell r="M169">
            <v>29</v>
          </cell>
          <cell r="N169">
            <v>5405</v>
          </cell>
        </row>
        <row r="170">
          <cell r="A170">
            <v>92585</v>
          </cell>
          <cell r="B170" t="str">
            <v>12</v>
          </cell>
          <cell r="C170" t="str">
            <v>Chaudière-Appalaches</v>
          </cell>
          <cell r="D170" t="str">
            <v>Labrecque(Jean-Guy)</v>
          </cell>
          <cell r="F170" t="str">
            <v>598, rang St-Henri</v>
          </cell>
          <cell r="G170" t="str">
            <v>Saint-Bernard (de Beauce)</v>
          </cell>
          <cell r="H170" t="str">
            <v>G0S2G0</v>
          </cell>
          <cell r="I170">
            <v>418</v>
          </cell>
          <cell r="J170">
            <v>4754238</v>
          </cell>
          <cell r="K170">
            <v>46</v>
          </cell>
          <cell r="L170">
            <v>6707</v>
          </cell>
          <cell r="M170">
            <v>48</v>
          </cell>
          <cell r="N170">
            <v>6000</v>
          </cell>
        </row>
        <row r="171">
          <cell r="A171">
            <v>93922</v>
          </cell>
          <cell r="B171" t="str">
            <v>12</v>
          </cell>
          <cell r="C171" t="str">
            <v>Chaudière-Appalaches</v>
          </cell>
          <cell r="D171" t="str">
            <v>Bouchard(Succession Gérard)</v>
          </cell>
          <cell r="E171" t="str">
            <v>Bouchard(Marcel)</v>
          </cell>
          <cell r="F171" t="str">
            <v>2734, du Domaine-Beauvoir</v>
          </cell>
          <cell r="G171" t="str">
            <v>Québec</v>
          </cell>
          <cell r="H171" t="str">
            <v>G1W1H3</v>
          </cell>
          <cell r="I171">
            <v>418</v>
          </cell>
          <cell r="J171">
            <v>6529787</v>
          </cell>
          <cell r="K171">
            <v>26</v>
          </cell>
          <cell r="L171">
            <v>8845</v>
          </cell>
        </row>
        <row r="172">
          <cell r="A172">
            <v>93948</v>
          </cell>
          <cell r="B172" t="str">
            <v>17</v>
          </cell>
          <cell r="C172" t="str">
            <v>Centre-du-Québec</v>
          </cell>
          <cell r="D172" t="str">
            <v>Bergeron(Christian)</v>
          </cell>
          <cell r="E172" t="str">
            <v>Bergeron(Christian)</v>
          </cell>
          <cell r="F172" t="str">
            <v>801, Petit Rang  9</v>
          </cell>
          <cell r="G172" t="str">
            <v>Laurierville</v>
          </cell>
          <cell r="H172" t="str">
            <v>G0S1P0</v>
          </cell>
          <cell r="I172">
            <v>819</v>
          </cell>
          <cell r="J172">
            <v>3654758</v>
          </cell>
          <cell r="K172">
            <v>32</v>
          </cell>
          <cell r="M172">
            <v>28</v>
          </cell>
        </row>
        <row r="173">
          <cell r="A173">
            <v>96123</v>
          </cell>
          <cell r="B173" t="str">
            <v>15</v>
          </cell>
          <cell r="C173" t="str">
            <v>Laurentides</v>
          </cell>
          <cell r="D173" t="str">
            <v>Pilon(Reine-Aimée)</v>
          </cell>
          <cell r="F173" t="str">
            <v>108, route 309 Sud</v>
          </cell>
          <cell r="G173" t="str">
            <v>Ferme-Neuve</v>
          </cell>
          <cell r="H173" t="str">
            <v>J0W1C0</v>
          </cell>
          <cell r="I173">
            <v>819</v>
          </cell>
          <cell r="J173">
            <v>5873525</v>
          </cell>
          <cell r="K173">
            <v>12</v>
          </cell>
          <cell r="L173">
            <v>3529</v>
          </cell>
        </row>
        <row r="174">
          <cell r="A174">
            <v>96594</v>
          </cell>
          <cell r="B174" t="str">
            <v>01</v>
          </cell>
          <cell r="C174" t="str">
            <v>Bas-Saint-Laurent</v>
          </cell>
          <cell r="D174" t="str">
            <v>Plante(Marcel)</v>
          </cell>
          <cell r="F174" t="str">
            <v>87 rang 4 Est</v>
          </cell>
          <cell r="G174" t="str">
            <v>Mont-Joli</v>
          </cell>
          <cell r="H174" t="str">
            <v>G5H3K6</v>
          </cell>
          <cell r="I174">
            <v>418</v>
          </cell>
          <cell r="J174">
            <v>7753817</v>
          </cell>
          <cell r="K174">
            <v>31</v>
          </cell>
          <cell r="L174">
            <v>3160</v>
          </cell>
        </row>
        <row r="175">
          <cell r="A175">
            <v>97931</v>
          </cell>
          <cell r="B175" t="str">
            <v>14</v>
          </cell>
          <cell r="C175" t="str">
            <v>Lanaudière</v>
          </cell>
          <cell r="D175" t="str">
            <v>Goyette(Jean-Pierre)</v>
          </cell>
          <cell r="F175" t="str">
            <v>21 Chemin Goyette</v>
          </cell>
          <cell r="G175" t="str">
            <v>Sainte-Mélanie</v>
          </cell>
          <cell r="H175" t="str">
            <v>J0K3A0</v>
          </cell>
          <cell r="I175">
            <v>450</v>
          </cell>
          <cell r="J175">
            <v>8892549</v>
          </cell>
          <cell r="K175">
            <v>26</v>
          </cell>
          <cell r="L175">
            <v>6093</v>
          </cell>
        </row>
        <row r="176">
          <cell r="A176">
            <v>98061</v>
          </cell>
          <cell r="B176" t="str">
            <v>01</v>
          </cell>
          <cell r="C176" t="str">
            <v>Bas-Saint-Laurent</v>
          </cell>
          <cell r="D176" t="str">
            <v>Tardif(Mario)</v>
          </cell>
          <cell r="F176" t="str">
            <v>377 Saint-Jean-Baptiste</v>
          </cell>
          <cell r="G176" t="str">
            <v>Amqui</v>
          </cell>
          <cell r="H176" t="str">
            <v>G5J3R6</v>
          </cell>
          <cell r="I176">
            <v>418</v>
          </cell>
          <cell r="J176">
            <v>6293205</v>
          </cell>
          <cell r="K176">
            <v>154</v>
          </cell>
          <cell r="L176">
            <v>19731</v>
          </cell>
          <cell r="M176">
            <v>181</v>
          </cell>
          <cell r="N176">
            <v>29672</v>
          </cell>
        </row>
        <row r="177">
          <cell r="A177">
            <v>98830</v>
          </cell>
          <cell r="B177" t="str">
            <v>05</v>
          </cell>
          <cell r="C177" t="str">
            <v>Estrie</v>
          </cell>
          <cell r="D177" t="str">
            <v>Ferme Decubber et Fils enr.</v>
          </cell>
          <cell r="E177" t="str">
            <v>Decubber(Lyne Campagna &amp; Éric)</v>
          </cell>
          <cell r="F177" t="str">
            <v>2325 ch. Paré</v>
          </cell>
          <cell r="G177" t="str">
            <v>Weedon</v>
          </cell>
          <cell r="H177" t="str">
            <v>J0B3J0</v>
          </cell>
          <cell r="I177">
            <v>819</v>
          </cell>
          <cell r="J177">
            <v>8773468</v>
          </cell>
          <cell r="K177">
            <v>91</v>
          </cell>
          <cell r="L177">
            <v>5145</v>
          </cell>
          <cell r="M177">
            <v>87</v>
          </cell>
          <cell r="N177">
            <v>16250</v>
          </cell>
        </row>
        <row r="178">
          <cell r="A178">
            <v>100677</v>
          </cell>
          <cell r="B178" t="str">
            <v>16</v>
          </cell>
          <cell r="C178" t="str">
            <v>Montérégie</v>
          </cell>
          <cell r="D178" t="str">
            <v>Dufault(Claude)</v>
          </cell>
          <cell r="F178" t="str">
            <v>523 Bellevue</v>
          </cell>
          <cell r="G178" t="str">
            <v>Sainte-Victoire-de-Sorel</v>
          </cell>
          <cell r="H178" t="str">
            <v>J0G1T0</v>
          </cell>
          <cell r="I178">
            <v>450</v>
          </cell>
          <cell r="J178">
            <v>7822346</v>
          </cell>
          <cell r="K178">
            <v>30</v>
          </cell>
          <cell r="L178">
            <v>874</v>
          </cell>
          <cell r="M178">
            <v>32</v>
          </cell>
          <cell r="N178">
            <v>1581</v>
          </cell>
        </row>
        <row r="179">
          <cell r="A179">
            <v>101139</v>
          </cell>
          <cell r="B179" t="str">
            <v>12</v>
          </cell>
          <cell r="C179" t="str">
            <v>Chaudière-Appalaches</v>
          </cell>
          <cell r="D179" t="str">
            <v>Morin(André)</v>
          </cell>
          <cell r="F179" t="str">
            <v>115, rue Principale</v>
          </cell>
          <cell r="G179" t="str">
            <v>Saint-Georges (de Beauce)</v>
          </cell>
          <cell r="H179" t="str">
            <v>G0M1E0</v>
          </cell>
          <cell r="I179">
            <v>418</v>
          </cell>
          <cell r="J179">
            <v>2273157</v>
          </cell>
          <cell r="K179">
            <v>23</v>
          </cell>
          <cell r="M179">
            <v>22</v>
          </cell>
          <cell r="N179">
            <v>3759</v>
          </cell>
        </row>
        <row r="180">
          <cell r="A180">
            <v>102459</v>
          </cell>
          <cell r="B180" t="str">
            <v>05</v>
          </cell>
          <cell r="C180" t="str">
            <v>Estrie</v>
          </cell>
          <cell r="D180" t="str">
            <v>Bourassa(Roch)</v>
          </cell>
          <cell r="E180" t="str">
            <v>Bourassa(Roch)</v>
          </cell>
          <cell r="F180" t="str">
            <v>8169, ch. Ste-Anne Nord</v>
          </cell>
          <cell r="G180" t="str">
            <v>Sainte-Anne-de-la-Rochelle</v>
          </cell>
          <cell r="H180" t="str">
            <v>J0E2B0</v>
          </cell>
          <cell r="I180">
            <v>450</v>
          </cell>
          <cell r="J180">
            <v>5323586</v>
          </cell>
          <cell r="K180">
            <v>12</v>
          </cell>
          <cell r="L180">
            <v>996</v>
          </cell>
          <cell r="M180">
            <v>69</v>
          </cell>
          <cell r="N180">
            <v>8301</v>
          </cell>
        </row>
        <row r="181">
          <cell r="A181">
            <v>102624</v>
          </cell>
          <cell r="B181" t="str">
            <v>05</v>
          </cell>
          <cell r="C181" t="str">
            <v>Estrie</v>
          </cell>
          <cell r="D181" t="str">
            <v>Ferme M.G. Rodrigue enr.</v>
          </cell>
          <cell r="E181" t="str">
            <v>Rodrigue(Michel)</v>
          </cell>
          <cell r="F181" t="str">
            <v>1635, ch. Rodrigue, R.R. 6</v>
          </cell>
          <cell r="G181" t="str">
            <v>Coaticook</v>
          </cell>
          <cell r="H181" t="str">
            <v>J1A2S5</v>
          </cell>
          <cell r="I181">
            <v>819</v>
          </cell>
          <cell r="J181">
            <v>8493484</v>
          </cell>
          <cell r="K181">
            <v>62</v>
          </cell>
          <cell r="L181">
            <v>7669</v>
          </cell>
          <cell r="M181">
            <v>65</v>
          </cell>
          <cell r="N181">
            <v>15815</v>
          </cell>
        </row>
        <row r="182">
          <cell r="A182">
            <v>102848</v>
          </cell>
          <cell r="B182" t="str">
            <v>05</v>
          </cell>
          <cell r="C182" t="str">
            <v>Estrie</v>
          </cell>
          <cell r="D182" t="str">
            <v>Ferme L. Lanctôt &amp; Fils enr.</v>
          </cell>
          <cell r="E182" t="str">
            <v>Lanctôt(Thérèse)</v>
          </cell>
          <cell r="F182" t="str">
            <v>615, chemin Léon-Gérin</v>
          </cell>
          <cell r="G182" t="str">
            <v>Compton</v>
          </cell>
          <cell r="H182" t="str">
            <v>J0B1L0</v>
          </cell>
          <cell r="I182">
            <v>819</v>
          </cell>
          <cell r="J182">
            <v>8493562</v>
          </cell>
          <cell r="K182">
            <v>102</v>
          </cell>
          <cell r="L182">
            <v>19592</v>
          </cell>
          <cell r="M182">
            <v>104</v>
          </cell>
          <cell r="N182">
            <v>23216</v>
          </cell>
        </row>
        <row r="183">
          <cell r="A183">
            <v>102855</v>
          </cell>
          <cell r="B183" t="str">
            <v>05</v>
          </cell>
          <cell r="C183" t="str">
            <v>Estrie</v>
          </cell>
          <cell r="D183" t="str">
            <v>Picard(Gérard)</v>
          </cell>
          <cell r="F183" t="str">
            <v>1797 rg 3</v>
          </cell>
          <cell r="G183" t="str">
            <v>Saint-Adrien</v>
          </cell>
          <cell r="H183" t="str">
            <v>J0A1C0</v>
          </cell>
          <cell r="I183">
            <v>819</v>
          </cell>
          <cell r="J183">
            <v>8282966</v>
          </cell>
          <cell r="K183">
            <v>80</v>
          </cell>
          <cell r="L183">
            <v>13716</v>
          </cell>
          <cell r="M183">
            <v>76</v>
          </cell>
          <cell r="N183">
            <v>11982</v>
          </cell>
        </row>
        <row r="184">
          <cell r="A184">
            <v>102889</v>
          </cell>
          <cell r="B184" t="str">
            <v>08</v>
          </cell>
          <cell r="C184" t="str">
            <v>Abitibi-Témiscamingue</v>
          </cell>
          <cell r="D184" t="str">
            <v>La Ferme le Souvenir inc.</v>
          </cell>
          <cell r="E184" t="str">
            <v>Robitaille(Luc)</v>
          </cell>
          <cell r="F184" t="str">
            <v>659, route 111 Ouest</v>
          </cell>
          <cell r="G184" t="str">
            <v>Dupuy</v>
          </cell>
          <cell r="H184" t="str">
            <v>J0Z1X0</v>
          </cell>
          <cell r="I184">
            <v>819</v>
          </cell>
          <cell r="J184">
            <v>7832263</v>
          </cell>
          <cell r="K184">
            <v>279</v>
          </cell>
          <cell r="L184">
            <v>67300</v>
          </cell>
          <cell r="M184">
            <v>286</v>
          </cell>
          <cell r="N184">
            <v>42185</v>
          </cell>
        </row>
        <row r="185">
          <cell r="A185">
            <v>103101</v>
          </cell>
          <cell r="B185" t="str">
            <v>11</v>
          </cell>
          <cell r="C185" t="str">
            <v>Gaspésie-Iles-de-la-Madeleine</v>
          </cell>
          <cell r="D185" t="str">
            <v>Ferme Lepage et Frères enr.</v>
          </cell>
          <cell r="E185" t="str">
            <v>Lepage(Jacques et Denis)</v>
          </cell>
          <cell r="F185" t="str">
            <v>325 boul. Perron Ouest</v>
          </cell>
          <cell r="G185" t="str">
            <v>Saint-Siméon (de Bonaventure)</v>
          </cell>
          <cell r="H185" t="str">
            <v>G0C3A0</v>
          </cell>
          <cell r="I185">
            <v>418</v>
          </cell>
          <cell r="J185">
            <v>5343158</v>
          </cell>
          <cell r="K185">
            <v>44</v>
          </cell>
          <cell r="L185">
            <v>10593</v>
          </cell>
          <cell r="M185">
            <v>39</v>
          </cell>
          <cell r="N185">
            <v>10593</v>
          </cell>
        </row>
        <row r="186">
          <cell r="A186">
            <v>103291</v>
          </cell>
          <cell r="B186" t="str">
            <v>05</v>
          </cell>
          <cell r="C186" t="str">
            <v>Estrie</v>
          </cell>
          <cell r="D186" t="str">
            <v>Ferme Fontainedo enr.</v>
          </cell>
          <cell r="E186" t="str">
            <v>Fontaine(Rachel Dodier &amp; Pierre)</v>
          </cell>
          <cell r="F186" t="str">
            <v>20, chemin du rang 5</v>
          </cell>
          <cell r="G186" t="str">
            <v>Saint-Malo</v>
          </cell>
          <cell r="H186" t="str">
            <v>J0B2Y0</v>
          </cell>
          <cell r="I186">
            <v>819</v>
          </cell>
          <cell r="J186">
            <v>6583333</v>
          </cell>
          <cell r="K186">
            <v>46</v>
          </cell>
          <cell r="L186">
            <v>980</v>
          </cell>
          <cell r="M186">
            <v>42</v>
          </cell>
          <cell r="N186">
            <v>4807</v>
          </cell>
        </row>
        <row r="187">
          <cell r="A187">
            <v>103804</v>
          </cell>
          <cell r="B187" t="str">
            <v>12</v>
          </cell>
          <cell r="C187" t="str">
            <v>Chaudière-Appalaches</v>
          </cell>
          <cell r="D187" t="str">
            <v>Lamontagne(Guy)</v>
          </cell>
          <cell r="F187" t="str">
            <v>71, rang Petit Troisième</v>
          </cell>
          <cell r="G187" t="str">
            <v>Honfleur</v>
          </cell>
          <cell r="H187" t="str">
            <v>G0R1N0</v>
          </cell>
          <cell r="I187">
            <v>418</v>
          </cell>
          <cell r="J187">
            <v>8854322</v>
          </cell>
          <cell r="K187">
            <v>31</v>
          </cell>
          <cell r="L187">
            <v>3333</v>
          </cell>
          <cell r="M187">
            <v>34</v>
          </cell>
          <cell r="N187">
            <v>2291</v>
          </cell>
        </row>
        <row r="188">
          <cell r="A188">
            <v>103895</v>
          </cell>
          <cell r="B188" t="str">
            <v>16</v>
          </cell>
          <cell r="C188" t="str">
            <v>Montérégie</v>
          </cell>
          <cell r="D188" t="str">
            <v>Petit(Roger)</v>
          </cell>
          <cell r="F188" t="str">
            <v>142, rang Ruisseau Sud</v>
          </cell>
          <cell r="G188" t="str">
            <v>Saint-Marc-sur-Richelieu</v>
          </cell>
          <cell r="H188" t="str">
            <v>J0L2E0</v>
          </cell>
          <cell r="I188">
            <v>450</v>
          </cell>
          <cell r="J188">
            <v>5843989</v>
          </cell>
          <cell r="K188">
            <v>20</v>
          </cell>
        </row>
        <row r="189">
          <cell r="A189">
            <v>104091</v>
          </cell>
          <cell r="B189" t="str">
            <v>01</v>
          </cell>
          <cell r="C189" t="str">
            <v>Bas-Saint-Laurent</v>
          </cell>
          <cell r="D189" t="str">
            <v>Fournier(Roger)</v>
          </cell>
          <cell r="F189" t="str">
            <v>113 rang 1 Ouest</v>
          </cell>
          <cell r="G189" t="str">
            <v>Saint-Fabien</v>
          </cell>
          <cell r="H189" t="str">
            <v>G0L2Z0</v>
          </cell>
          <cell r="I189">
            <v>418</v>
          </cell>
          <cell r="J189">
            <v>8692098</v>
          </cell>
          <cell r="K189">
            <v>51</v>
          </cell>
          <cell r="L189">
            <v>9365</v>
          </cell>
          <cell r="M189">
            <v>44</v>
          </cell>
          <cell r="N189">
            <v>9522</v>
          </cell>
        </row>
        <row r="190">
          <cell r="A190">
            <v>104737</v>
          </cell>
          <cell r="B190" t="str">
            <v>16</v>
          </cell>
          <cell r="C190" t="str">
            <v>Montérégie</v>
          </cell>
          <cell r="D190" t="str">
            <v>Craig(Morris)</v>
          </cell>
          <cell r="F190" t="str">
            <v>1796 English River Road</v>
          </cell>
          <cell r="G190" t="str">
            <v>Howick</v>
          </cell>
          <cell r="H190" t="str">
            <v>J0S1G0</v>
          </cell>
          <cell r="I190">
            <v>450</v>
          </cell>
          <cell r="J190">
            <v>8252330</v>
          </cell>
          <cell r="K190">
            <v>24</v>
          </cell>
          <cell r="L190">
            <v>5926</v>
          </cell>
          <cell r="M190">
            <v>25</v>
          </cell>
          <cell r="N190">
            <v>10525</v>
          </cell>
        </row>
        <row r="191">
          <cell r="A191">
            <v>104794</v>
          </cell>
          <cell r="B191" t="str">
            <v>12</v>
          </cell>
          <cell r="C191" t="str">
            <v>Chaudière-Appalaches</v>
          </cell>
          <cell r="D191" t="str">
            <v>Giguère(Daniel)</v>
          </cell>
          <cell r="F191" t="str">
            <v>1720, route Kennedy Sud</v>
          </cell>
          <cell r="G191" t="str">
            <v>Sainte-Marie</v>
          </cell>
          <cell r="H191" t="str">
            <v>G6E3A7</v>
          </cell>
          <cell r="I191">
            <v>418</v>
          </cell>
          <cell r="J191">
            <v>3877814</v>
          </cell>
          <cell r="K191">
            <v>54</v>
          </cell>
          <cell r="L191">
            <v>14282</v>
          </cell>
          <cell r="M191">
            <v>49</v>
          </cell>
          <cell r="N191">
            <v>15285</v>
          </cell>
        </row>
        <row r="192">
          <cell r="A192">
            <v>105254</v>
          </cell>
          <cell r="B192" t="str">
            <v>04</v>
          </cell>
          <cell r="C192" t="str">
            <v>Mauricie</v>
          </cell>
          <cell r="D192" t="str">
            <v>Charette(Jean-Guy)</v>
          </cell>
          <cell r="F192" t="str">
            <v>2080 Philibert</v>
          </cell>
          <cell r="G192" t="str">
            <v>Sainte-Ursule</v>
          </cell>
          <cell r="H192" t="str">
            <v>J0K3M0</v>
          </cell>
          <cell r="I192">
            <v>819</v>
          </cell>
          <cell r="J192">
            <v>2285859</v>
          </cell>
          <cell r="K192">
            <v>64</v>
          </cell>
          <cell r="L192">
            <v>19330</v>
          </cell>
          <cell r="M192">
            <v>58</v>
          </cell>
          <cell r="N192">
            <v>16670</v>
          </cell>
        </row>
        <row r="193">
          <cell r="A193">
            <v>105270</v>
          </cell>
          <cell r="B193" t="str">
            <v>12</v>
          </cell>
          <cell r="C193" t="str">
            <v>Chaudière-Appalaches</v>
          </cell>
          <cell r="D193" t="str">
            <v>Lessard(Gabriel)</v>
          </cell>
          <cell r="F193" t="str">
            <v>429, rang 3</v>
          </cell>
          <cell r="G193" t="str">
            <v>Saint-Jules</v>
          </cell>
          <cell r="H193" t="str">
            <v>G0N1R0</v>
          </cell>
          <cell r="I193">
            <v>418</v>
          </cell>
          <cell r="J193">
            <v>4263004</v>
          </cell>
          <cell r="K193">
            <v>38</v>
          </cell>
          <cell r="L193">
            <v>1770</v>
          </cell>
          <cell r="M193">
            <v>40</v>
          </cell>
          <cell r="N193">
            <v>2595</v>
          </cell>
        </row>
        <row r="194">
          <cell r="A194">
            <v>105445</v>
          </cell>
          <cell r="B194" t="str">
            <v>11</v>
          </cell>
          <cell r="C194" t="str">
            <v>Gaspésie-Iles-de-la-Madeleine</v>
          </cell>
          <cell r="D194" t="str">
            <v>Nadeau(Camille)</v>
          </cell>
          <cell r="F194" t="str">
            <v>1129, chemin Val D'Espoir</v>
          </cell>
          <cell r="G194" t="str">
            <v>Val-d'Espoir</v>
          </cell>
          <cell r="H194" t="str">
            <v>G0C3G0</v>
          </cell>
          <cell r="I194">
            <v>418</v>
          </cell>
          <cell r="J194">
            <v>7825956</v>
          </cell>
          <cell r="K194">
            <v>44</v>
          </cell>
          <cell r="M194">
            <v>36</v>
          </cell>
          <cell r="N194">
            <v>1341</v>
          </cell>
        </row>
        <row r="195">
          <cell r="A195">
            <v>106302</v>
          </cell>
          <cell r="B195" t="str">
            <v>16</v>
          </cell>
          <cell r="C195" t="str">
            <v>Montérégie</v>
          </cell>
          <cell r="D195" t="str">
            <v>Holmes(Jean-Paul)</v>
          </cell>
          <cell r="F195" t="str">
            <v>1321 mtée Hope</v>
          </cell>
          <cell r="G195" t="str">
            <v>Sainte-Clotilde-de-Châteauguay</v>
          </cell>
          <cell r="H195" t="str">
            <v>J0L1W0</v>
          </cell>
          <cell r="I195">
            <v>450</v>
          </cell>
          <cell r="J195">
            <v>8263659</v>
          </cell>
          <cell r="K195">
            <v>47</v>
          </cell>
          <cell r="L195">
            <v>4950</v>
          </cell>
          <cell r="M195">
            <v>47</v>
          </cell>
          <cell r="N195">
            <v>4414</v>
          </cell>
        </row>
        <row r="196">
          <cell r="A196">
            <v>107698</v>
          </cell>
          <cell r="B196" t="str">
            <v>08</v>
          </cell>
          <cell r="C196" t="str">
            <v>Abitibi-Témiscamingue</v>
          </cell>
          <cell r="D196" t="str">
            <v>Rouillard(Jules)</v>
          </cell>
          <cell r="F196" t="str">
            <v>191,chemin de la Rivière</v>
          </cell>
          <cell r="G196" t="str">
            <v>Saint-Marc-de-Figuery</v>
          </cell>
          <cell r="H196" t="str">
            <v>J0Y1J0</v>
          </cell>
          <cell r="I196">
            <v>819</v>
          </cell>
          <cell r="J196">
            <v>7323101</v>
          </cell>
          <cell r="K196">
            <v>58</v>
          </cell>
          <cell r="L196">
            <v>19773</v>
          </cell>
          <cell r="M196">
            <v>58</v>
          </cell>
          <cell r="N196">
            <v>3418</v>
          </cell>
        </row>
        <row r="197">
          <cell r="A197">
            <v>108126</v>
          </cell>
          <cell r="B197" t="str">
            <v>04</v>
          </cell>
          <cell r="C197" t="str">
            <v>Mauricie</v>
          </cell>
          <cell r="D197" t="str">
            <v>Allaire(Rhéaume)</v>
          </cell>
          <cell r="F197" t="str">
            <v>291 Haut du Lac Nord</v>
          </cell>
          <cell r="G197" t="str">
            <v>Saint-Tite</v>
          </cell>
          <cell r="H197" t="str">
            <v>G0X3H0</v>
          </cell>
          <cell r="I197">
            <v>418</v>
          </cell>
          <cell r="J197">
            <v>3656955</v>
          </cell>
          <cell r="K197">
            <v>73</v>
          </cell>
          <cell r="L197">
            <v>35063</v>
          </cell>
          <cell r="M197">
            <v>67</v>
          </cell>
          <cell r="N197">
            <v>35154</v>
          </cell>
        </row>
        <row r="198">
          <cell r="A198">
            <v>108407</v>
          </cell>
          <cell r="B198" t="str">
            <v>04</v>
          </cell>
          <cell r="C198" t="str">
            <v>Mauricie</v>
          </cell>
          <cell r="D198" t="str">
            <v>Gélinas(Denis)</v>
          </cell>
          <cell r="F198" t="str">
            <v>2650, 50e Avenue</v>
          </cell>
          <cell r="G198" t="str">
            <v>Grand-Mère</v>
          </cell>
          <cell r="H198" t="str">
            <v>G9T1A3</v>
          </cell>
          <cell r="I198">
            <v>819</v>
          </cell>
          <cell r="J198">
            <v>5387947</v>
          </cell>
          <cell r="K198">
            <v>10</v>
          </cell>
        </row>
        <row r="199">
          <cell r="A199">
            <v>108498</v>
          </cell>
          <cell r="B199" t="str">
            <v>12</v>
          </cell>
          <cell r="C199" t="str">
            <v>Chaudière-Appalaches</v>
          </cell>
          <cell r="D199" t="str">
            <v>Lemieux(Jacques)</v>
          </cell>
          <cell r="F199" t="str">
            <v>4586, Rang 3</v>
          </cell>
          <cell r="G199" t="str">
            <v>Disraeli</v>
          </cell>
          <cell r="H199" t="str">
            <v>G0N1E0</v>
          </cell>
          <cell r="I199">
            <v>0</v>
          </cell>
          <cell r="J199">
            <v>0</v>
          </cell>
          <cell r="K199">
            <v>27</v>
          </cell>
          <cell r="M199">
            <v>27</v>
          </cell>
        </row>
        <row r="200">
          <cell r="A200">
            <v>110106</v>
          </cell>
          <cell r="B200" t="str">
            <v>05</v>
          </cell>
          <cell r="C200" t="str">
            <v>Estrie</v>
          </cell>
          <cell r="D200" t="str">
            <v>Burns(Malcolm)</v>
          </cell>
          <cell r="F200" t="str">
            <v>1290, route 212, R.R. 1</v>
          </cell>
          <cell r="G200" t="str">
            <v>Newport</v>
          </cell>
          <cell r="H200" t="str">
            <v>J0B1M0</v>
          </cell>
          <cell r="I200">
            <v>819</v>
          </cell>
          <cell r="J200">
            <v>8755371</v>
          </cell>
          <cell r="K200">
            <v>25</v>
          </cell>
          <cell r="L200">
            <v>5111</v>
          </cell>
        </row>
        <row r="201">
          <cell r="A201">
            <v>110833</v>
          </cell>
          <cell r="B201" t="str">
            <v>17</v>
          </cell>
          <cell r="C201" t="str">
            <v>Centre-du-Québec</v>
          </cell>
          <cell r="D201" t="str">
            <v>Rhéaume(Réjean)</v>
          </cell>
          <cell r="F201" t="str">
            <v>1320, rang 10</v>
          </cell>
          <cell r="G201" t="str">
            <v>Saint-Edmond-de-Grantham</v>
          </cell>
          <cell r="H201" t="str">
            <v>J0C1K0</v>
          </cell>
          <cell r="I201">
            <v>819</v>
          </cell>
          <cell r="J201">
            <v>3955089</v>
          </cell>
          <cell r="K201">
            <v>62</v>
          </cell>
          <cell r="L201">
            <v>10634</v>
          </cell>
          <cell r="M201">
            <v>73</v>
          </cell>
          <cell r="N201">
            <v>13343</v>
          </cell>
        </row>
        <row r="202">
          <cell r="A202">
            <v>111971</v>
          </cell>
          <cell r="B202" t="str">
            <v>05</v>
          </cell>
          <cell r="C202" t="str">
            <v>Estrie</v>
          </cell>
          <cell r="D202" t="str">
            <v>Birrell(Geoffrey)</v>
          </cell>
          <cell r="F202" t="str">
            <v>43, ch. du Monastère</v>
          </cell>
          <cell r="G202" t="str">
            <v>Potton</v>
          </cell>
          <cell r="H202" t="str">
            <v>J0E1X0</v>
          </cell>
          <cell r="I202">
            <v>450</v>
          </cell>
          <cell r="J202">
            <v>2925506</v>
          </cell>
          <cell r="K202">
            <v>366</v>
          </cell>
          <cell r="L202">
            <v>29101</v>
          </cell>
          <cell r="M202">
            <v>320</v>
          </cell>
          <cell r="N202">
            <v>93988</v>
          </cell>
        </row>
        <row r="203">
          <cell r="A203">
            <v>112698</v>
          </cell>
          <cell r="B203" t="str">
            <v>12</v>
          </cell>
          <cell r="C203" t="str">
            <v>Chaudière-Appalaches</v>
          </cell>
          <cell r="D203" t="str">
            <v>Jacques(Gabriel)</v>
          </cell>
          <cell r="E203" t="str">
            <v>Jacques(Gabriel)</v>
          </cell>
          <cell r="F203" t="str">
            <v>935, Châtelet</v>
          </cell>
          <cell r="G203" t="str">
            <v>Saint-Joseph-de-Beauce</v>
          </cell>
          <cell r="H203" t="str">
            <v>G0S2V0</v>
          </cell>
          <cell r="I203">
            <v>418</v>
          </cell>
          <cell r="J203">
            <v>3975185</v>
          </cell>
          <cell r="K203">
            <v>11</v>
          </cell>
          <cell r="L203">
            <v>1631</v>
          </cell>
          <cell r="M203">
            <v>15</v>
          </cell>
          <cell r="N203">
            <v>340</v>
          </cell>
        </row>
        <row r="204">
          <cell r="A204">
            <v>113332</v>
          </cell>
          <cell r="B204" t="str">
            <v>17</v>
          </cell>
          <cell r="C204" t="str">
            <v>Centre-du-Québec</v>
          </cell>
          <cell r="D204" t="str">
            <v>Daigle(Guy)</v>
          </cell>
          <cell r="F204" t="str">
            <v>300, Chemin De La Station</v>
          </cell>
          <cell r="G204" t="str">
            <v>Tingwick</v>
          </cell>
          <cell r="H204" t="str">
            <v>J0A1L0</v>
          </cell>
          <cell r="I204">
            <v>819</v>
          </cell>
          <cell r="J204">
            <v>3592395</v>
          </cell>
          <cell r="K204">
            <v>20</v>
          </cell>
          <cell r="L204">
            <v>1965</v>
          </cell>
          <cell r="M204">
            <v>18</v>
          </cell>
          <cell r="N204">
            <v>1965</v>
          </cell>
        </row>
        <row r="205">
          <cell r="A205">
            <v>113647</v>
          </cell>
          <cell r="B205" t="str">
            <v>05</v>
          </cell>
          <cell r="C205" t="str">
            <v>Estrie</v>
          </cell>
          <cell r="D205" t="str">
            <v>Marcoux(Réal)</v>
          </cell>
          <cell r="F205" t="str">
            <v>1011 rte 112</v>
          </cell>
          <cell r="G205" t="str">
            <v>Weedon</v>
          </cell>
          <cell r="H205" t="str">
            <v>J0B3J0</v>
          </cell>
          <cell r="I205">
            <v>819</v>
          </cell>
          <cell r="J205">
            <v>8772683</v>
          </cell>
          <cell r="K205">
            <v>172</v>
          </cell>
          <cell r="L205">
            <v>25613</v>
          </cell>
          <cell r="M205">
            <v>167</v>
          </cell>
          <cell r="N205">
            <v>35245</v>
          </cell>
        </row>
        <row r="206">
          <cell r="A206">
            <v>114108</v>
          </cell>
          <cell r="B206" t="str">
            <v>12</v>
          </cell>
          <cell r="C206" t="str">
            <v>Chaudière-Appalaches</v>
          </cell>
          <cell r="D206" t="str">
            <v>Mosiman(Christian)</v>
          </cell>
          <cell r="F206" t="str">
            <v>317, rang 1 Est</v>
          </cell>
          <cell r="G206" t="str">
            <v>Saint-Janvier-de-Joly</v>
          </cell>
          <cell r="H206" t="str">
            <v>G0S1M0</v>
          </cell>
          <cell r="I206">
            <v>418</v>
          </cell>
          <cell r="J206">
            <v>7283457</v>
          </cell>
          <cell r="K206">
            <v>21</v>
          </cell>
          <cell r="L206">
            <v>6768</v>
          </cell>
          <cell r="M206">
            <v>19</v>
          </cell>
          <cell r="N206">
            <v>3725</v>
          </cell>
        </row>
        <row r="207">
          <cell r="A207">
            <v>114827</v>
          </cell>
          <cell r="B207" t="str">
            <v>07</v>
          </cell>
          <cell r="C207" t="str">
            <v>Outaouais</v>
          </cell>
          <cell r="D207" t="str">
            <v>Lacharity(Leonard)</v>
          </cell>
          <cell r="F207" t="str">
            <v>177 Lacharity Road</v>
          </cell>
          <cell r="G207" t="str">
            <v>Venosta</v>
          </cell>
          <cell r="H207" t="str">
            <v>J0X3E0</v>
          </cell>
          <cell r="I207">
            <v>819</v>
          </cell>
          <cell r="J207">
            <v>4223378</v>
          </cell>
          <cell r="K207">
            <v>21</v>
          </cell>
          <cell r="L207">
            <v>1067</v>
          </cell>
        </row>
        <row r="208">
          <cell r="A208">
            <v>115212</v>
          </cell>
          <cell r="B208" t="str">
            <v>17</v>
          </cell>
          <cell r="C208" t="str">
            <v>Centre-du-Québec</v>
          </cell>
          <cell r="D208" t="str">
            <v>St-Onge(Raymond)</v>
          </cell>
          <cell r="F208" t="str">
            <v>3995 boul Parc Industriel</v>
          </cell>
          <cell r="G208" t="str">
            <v>Bécancour</v>
          </cell>
          <cell r="H208" t="str">
            <v>G9H3N3</v>
          </cell>
          <cell r="I208">
            <v>819</v>
          </cell>
          <cell r="J208">
            <v>2972989</v>
          </cell>
          <cell r="K208">
            <v>51</v>
          </cell>
          <cell r="L208">
            <v>9130</v>
          </cell>
          <cell r="M208">
            <v>64</v>
          </cell>
          <cell r="N208">
            <v>5190</v>
          </cell>
        </row>
        <row r="209">
          <cell r="A209">
            <v>115659</v>
          </cell>
          <cell r="B209" t="str">
            <v>07</v>
          </cell>
          <cell r="C209" t="str">
            <v>Outaouais</v>
          </cell>
          <cell r="D209" t="str">
            <v>Lapointe(Jacques)</v>
          </cell>
          <cell r="F209" t="str">
            <v>113, chemin Farley</v>
          </cell>
          <cell r="G209" t="str">
            <v>Messines</v>
          </cell>
          <cell r="H209" t="str">
            <v>J0X2J0</v>
          </cell>
          <cell r="I209">
            <v>819</v>
          </cell>
          <cell r="J209">
            <v>4494494</v>
          </cell>
          <cell r="K209">
            <v>44</v>
          </cell>
          <cell r="L209">
            <v>3409</v>
          </cell>
          <cell r="M209">
            <v>21</v>
          </cell>
          <cell r="N209">
            <v>10670</v>
          </cell>
        </row>
        <row r="210">
          <cell r="A210">
            <v>116194</v>
          </cell>
          <cell r="B210" t="str">
            <v>07</v>
          </cell>
          <cell r="C210" t="str">
            <v>Outaouais</v>
          </cell>
          <cell r="D210" t="str">
            <v>Brown(Douglas)</v>
          </cell>
          <cell r="F210" t="str">
            <v>340, chemin Poisson Blanc</v>
          </cell>
          <cell r="G210" t="str">
            <v>Gracefield</v>
          </cell>
          <cell r="H210" t="str">
            <v>J0X1W0</v>
          </cell>
          <cell r="I210">
            <v>819</v>
          </cell>
          <cell r="J210">
            <v>4632750</v>
          </cell>
          <cell r="K210">
            <v>34</v>
          </cell>
          <cell r="L210">
            <v>3352</v>
          </cell>
          <cell r="M210">
            <v>29</v>
          </cell>
          <cell r="N210">
            <v>3447</v>
          </cell>
        </row>
        <row r="211">
          <cell r="A211">
            <v>117341</v>
          </cell>
          <cell r="B211" t="str">
            <v>08</v>
          </cell>
          <cell r="C211" t="str">
            <v>Abitibi-Témiscamingue</v>
          </cell>
          <cell r="D211" t="str">
            <v>April(Gérard)</v>
          </cell>
          <cell r="F211" t="str">
            <v>791, rg 2-3, R.R. 1</v>
          </cell>
          <cell r="G211" t="str">
            <v>Macamic</v>
          </cell>
          <cell r="H211" t="str">
            <v>J0Z1T0</v>
          </cell>
          <cell r="I211">
            <v>819</v>
          </cell>
          <cell r="J211">
            <v>3334422</v>
          </cell>
          <cell r="K211">
            <v>26</v>
          </cell>
          <cell r="M211">
            <v>20</v>
          </cell>
          <cell r="N211">
            <v>3438</v>
          </cell>
        </row>
        <row r="212">
          <cell r="A212">
            <v>117432</v>
          </cell>
          <cell r="B212" t="str">
            <v>01</v>
          </cell>
          <cell r="C212" t="str">
            <v>Bas-Saint-Laurent</v>
          </cell>
          <cell r="D212" t="str">
            <v>Gagnon(Jacques)</v>
          </cell>
          <cell r="F212" t="str">
            <v>rang 4 Nord</v>
          </cell>
          <cell r="G212" t="str">
            <v>Saint-Juste-du-Lac</v>
          </cell>
          <cell r="H212" t="str">
            <v>G0L3R0</v>
          </cell>
          <cell r="I212">
            <v>418</v>
          </cell>
          <cell r="J212">
            <v>8996054</v>
          </cell>
          <cell r="K212">
            <v>22</v>
          </cell>
          <cell r="L212">
            <v>1682</v>
          </cell>
          <cell r="M212">
            <v>27</v>
          </cell>
          <cell r="N212">
            <v>3208</v>
          </cell>
        </row>
        <row r="213">
          <cell r="A213">
            <v>118786</v>
          </cell>
          <cell r="B213" t="str">
            <v>05</v>
          </cell>
          <cell r="C213" t="str">
            <v>Estrie</v>
          </cell>
          <cell r="D213" t="str">
            <v>Ferme Lafond enr.</v>
          </cell>
          <cell r="E213" t="str">
            <v>Lafond(Ronald &amp; Hélène)</v>
          </cell>
          <cell r="F213" t="str">
            <v>740, Herringville</v>
          </cell>
          <cell r="G213" t="str">
            <v>Bury</v>
          </cell>
          <cell r="H213" t="str">
            <v>J0B1J0</v>
          </cell>
          <cell r="I213">
            <v>819</v>
          </cell>
          <cell r="J213">
            <v>8723343</v>
          </cell>
          <cell r="K213">
            <v>30</v>
          </cell>
          <cell r="L213">
            <v>4516</v>
          </cell>
          <cell r="M213">
            <v>25</v>
          </cell>
          <cell r="N213">
            <v>4516</v>
          </cell>
        </row>
        <row r="214">
          <cell r="A214">
            <v>119693</v>
          </cell>
          <cell r="B214" t="str">
            <v>05</v>
          </cell>
          <cell r="C214" t="str">
            <v>Estrie</v>
          </cell>
          <cell r="D214" t="str">
            <v>Morse(Delmar)</v>
          </cell>
          <cell r="F214" t="str">
            <v>10, rue Massawippi</v>
          </cell>
          <cell r="G214" t="str">
            <v>Hatley</v>
          </cell>
          <cell r="H214" t="str">
            <v>J0B4B0</v>
          </cell>
          <cell r="I214">
            <v>819</v>
          </cell>
          <cell r="J214">
            <v>8384405</v>
          </cell>
          <cell r="K214">
            <v>48</v>
          </cell>
          <cell r="L214">
            <v>13427</v>
          </cell>
          <cell r="M214">
            <v>46</v>
          </cell>
          <cell r="N214">
            <v>9542</v>
          </cell>
        </row>
        <row r="215">
          <cell r="A215">
            <v>119784</v>
          </cell>
          <cell r="B215" t="str">
            <v>16</v>
          </cell>
          <cell r="C215" t="str">
            <v>Montérégie</v>
          </cell>
          <cell r="D215" t="str">
            <v>St-Onge(Fernand)</v>
          </cell>
          <cell r="F215" t="str">
            <v>1588, Petit 10ième Rang</v>
          </cell>
          <cell r="G215" t="str">
            <v>Saint-Valérien-de-Milton</v>
          </cell>
          <cell r="H215" t="str">
            <v>J0H2B0</v>
          </cell>
          <cell r="I215">
            <v>450</v>
          </cell>
          <cell r="J215">
            <v>7932336</v>
          </cell>
          <cell r="K215">
            <v>12</v>
          </cell>
          <cell r="L215">
            <v>2381</v>
          </cell>
        </row>
        <row r="216">
          <cell r="A216">
            <v>120378</v>
          </cell>
          <cell r="B216" t="str">
            <v>07</v>
          </cell>
          <cell r="C216" t="str">
            <v>Outaouais</v>
          </cell>
          <cell r="D216" t="str">
            <v>Sallafranque(Pascal)</v>
          </cell>
          <cell r="E216" t="str">
            <v>Belland(Pauline)</v>
          </cell>
          <cell r="F216" t="str">
            <v>169 Sallafranque Lane</v>
          </cell>
          <cell r="G216" t="str">
            <v>l'isle-aux-Allumettes</v>
          </cell>
          <cell r="H216" t="str">
            <v>J0X1M0</v>
          </cell>
          <cell r="I216">
            <v>819</v>
          </cell>
          <cell r="J216">
            <v>6892864</v>
          </cell>
          <cell r="K216">
            <v>80</v>
          </cell>
          <cell r="L216">
            <v>5139</v>
          </cell>
          <cell r="M216">
            <v>75</v>
          </cell>
          <cell r="N216">
            <v>14505</v>
          </cell>
        </row>
        <row r="217">
          <cell r="A217">
            <v>120436</v>
          </cell>
          <cell r="B217" t="str">
            <v>17</v>
          </cell>
          <cell r="C217" t="str">
            <v>Centre-du-Québec</v>
          </cell>
          <cell r="D217" t="str">
            <v>Taylor(Michael)</v>
          </cell>
          <cell r="F217" t="str">
            <v>62, route 243 Nord</v>
          </cell>
          <cell r="G217" t="str">
            <v>Saint-Félix-de-Kingsey</v>
          </cell>
          <cell r="H217" t="str">
            <v>J0B2T0</v>
          </cell>
          <cell r="I217">
            <v>819</v>
          </cell>
          <cell r="J217">
            <v>8482243</v>
          </cell>
          <cell r="K217">
            <v>45</v>
          </cell>
          <cell r="L217">
            <v>3576</v>
          </cell>
          <cell r="M217">
            <v>42</v>
          </cell>
          <cell r="N217">
            <v>2497</v>
          </cell>
        </row>
        <row r="218">
          <cell r="A218">
            <v>120667</v>
          </cell>
          <cell r="B218" t="str">
            <v>01</v>
          </cell>
          <cell r="C218" t="str">
            <v>Bas-Saint-Laurent</v>
          </cell>
          <cell r="D218" t="str">
            <v>Bouffard(Magella)</v>
          </cell>
          <cell r="F218" t="str">
            <v>960 rang Des Bouffard</v>
          </cell>
          <cell r="G218" t="str">
            <v>Matane</v>
          </cell>
          <cell r="H218" t="str">
            <v>G0J1Y0</v>
          </cell>
          <cell r="I218">
            <v>418</v>
          </cell>
          <cell r="J218">
            <v>5624227</v>
          </cell>
          <cell r="K218">
            <v>53</v>
          </cell>
          <cell r="L218">
            <v>9415</v>
          </cell>
          <cell r="M218">
            <v>51</v>
          </cell>
          <cell r="N218">
            <v>3045</v>
          </cell>
        </row>
        <row r="219">
          <cell r="A219">
            <v>120790</v>
          </cell>
          <cell r="B219" t="str">
            <v>12</v>
          </cell>
          <cell r="C219" t="str">
            <v>Chaudière-Appalaches</v>
          </cell>
          <cell r="D219" t="str">
            <v>Lamontagne(Lionel)</v>
          </cell>
          <cell r="F219" t="str">
            <v>185, 1er rang Ouest</v>
          </cell>
          <cell r="G219" t="str">
            <v>Saint-Raphaël</v>
          </cell>
          <cell r="H219" t="str">
            <v>G0R4C0</v>
          </cell>
          <cell r="I219">
            <v>418</v>
          </cell>
          <cell r="J219">
            <v>2432534</v>
          </cell>
          <cell r="K219">
            <v>10</v>
          </cell>
          <cell r="L219">
            <v>1021</v>
          </cell>
        </row>
        <row r="220">
          <cell r="A220">
            <v>120881</v>
          </cell>
          <cell r="B220" t="str">
            <v>16</v>
          </cell>
          <cell r="C220" t="str">
            <v>Montérégie</v>
          </cell>
          <cell r="D220" t="str">
            <v>Roussel(Jean)</v>
          </cell>
          <cell r="F220" t="str">
            <v>730 rang Chartier</v>
          </cell>
          <cell r="G220" t="str">
            <v>Mont-Saint-Grégoire</v>
          </cell>
          <cell r="H220" t="str">
            <v>J0J1K0</v>
          </cell>
          <cell r="I220">
            <v>450</v>
          </cell>
          <cell r="J220">
            <v>3464993</v>
          </cell>
          <cell r="K220">
            <v>11</v>
          </cell>
          <cell r="L220">
            <v>340</v>
          </cell>
        </row>
        <row r="221">
          <cell r="A221">
            <v>121525</v>
          </cell>
          <cell r="B221" t="str">
            <v>03</v>
          </cell>
          <cell r="C221" t="str">
            <v>Capitale-Nationale</v>
          </cell>
          <cell r="D221" t="str">
            <v>Joulaud(Bernard)</v>
          </cell>
          <cell r="F221" t="str">
            <v>120, Principale</v>
          </cell>
          <cell r="G221" t="str">
            <v>Saint-Gilbert</v>
          </cell>
          <cell r="H221" t="str">
            <v>G0A3T0</v>
          </cell>
          <cell r="I221">
            <v>418</v>
          </cell>
          <cell r="J221">
            <v>2688008</v>
          </cell>
          <cell r="K221">
            <v>51</v>
          </cell>
          <cell r="L221">
            <v>6601</v>
          </cell>
          <cell r="M221">
            <v>52</v>
          </cell>
          <cell r="N221">
            <v>6720</v>
          </cell>
        </row>
        <row r="222">
          <cell r="A222">
            <v>122200</v>
          </cell>
          <cell r="B222" t="str">
            <v>04</v>
          </cell>
          <cell r="C222" t="str">
            <v>Mauricie</v>
          </cell>
          <cell r="D222" t="str">
            <v>Lessard(Alain)</v>
          </cell>
          <cell r="F222" t="str">
            <v>2340, Fontarabie</v>
          </cell>
          <cell r="G222" t="str">
            <v>Sainte-Ursule</v>
          </cell>
          <cell r="H222" t="str">
            <v>J0K3M0</v>
          </cell>
          <cell r="I222">
            <v>819</v>
          </cell>
          <cell r="J222">
            <v>2282539</v>
          </cell>
          <cell r="K222">
            <v>27</v>
          </cell>
          <cell r="L222">
            <v>6420</v>
          </cell>
          <cell r="M222">
            <v>29</v>
          </cell>
          <cell r="N222">
            <v>6804</v>
          </cell>
        </row>
        <row r="223">
          <cell r="A223">
            <v>125070</v>
          </cell>
          <cell r="B223" t="str">
            <v>01</v>
          </cell>
          <cell r="C223" t="str">
            <v>Bas-Saint-Laurent</v>
          </cell>
          <cell r="D223" t="str">
            <v>Sénéchal(Jules)</v>
          </cell>
          <cell r="F223" t="str">
            <v>1520, route 132</v>
          </cell>
          <cell r="G223" t="str">
            <v>Matane</v>
          </cell>
          <cell r="H223" t="str">
            <v>G4W7E1</v>
          </cell>
          <cell r="I223">
            <v>418</v>
          </cell>
          <cell r="J223">
            <v>5623877</v>
          </cell>
          <cell r="K223">
            <v>37</v>
          </cell>
          <cell r="L223">
            <v>1021</v>
          </cell>
          <cell r="M223">
            <v>43</v>
          </cell>
        </row>
        <row r="224">
          <cell r="A224">
            <v>125617</v>
          </cell>
          <cell r="B224" t="str">
            <v>07</v>
          </cell>
          <cell r="C224" t="str">
            <v>Outaouais</v>
          </cell>
          <cell r="D224" t="str">
            <v>Mantha(Jacques)</v>
          </cell>
          <cell r="F224" t="str">
            <v>127, rang Ste-Augustine</v>
          </cell>
          <cell r="G224" t="str">
            <v>Notre-Dame-de-la-Paix</v>
          </cell>
          <cell r="H224" t="str">
            <v>J0V1P0</v>
          </cell>
          <cell r="I224">
            <v>819</v>
          </cell>
          <cell r="J224">
            <v>9832923</v>
          </cell>
          <cell r="K224">
            <v>43</v>
          </cell>
          <cell r="L224">
            <v>4285</v>
          </cell>
          <cell r="M224">
            <v>45</v>
          </cell>
          <cell r="N224">
            <v>7896</v>
          </cell>
        </row>
        <row r="225">
          <cell r="A225">
            <v>126417</v>
          </cell>
          <cell r="B225" t="str">
            <v>16</v>
          </cell>
          <cell r="C225" t="str">
            <v>Montérégie</v>
          </cell>
          <cell r="D225" t="str">
            <v>Bourdeau(Gérard A.)</v>
          </cell>
          <cell r="F225" t="str">
            <v>883 Cowan</v>
          </cell>
          <cell r="G225" t="str">
            <v>Havelock</v>
          </cell>
          <cell r="H225" t="str">
            <v>J0S2C0</v>
          </cell>
          <cell r="I225">
            <v>450</v>
          </cell>
          <cell r="J225">
            <v>8263670</v>
          </cell>
          <cell r="K225">
            <v>32</v>
          </cell>
          <cell r="L225">
            <v>4852</v>
          </cell>
          <cell r="M225">
            <v>20</v>
          </cell>
          <cell r="N225">
            <v>2972</v>
          </cell>
        </row>
        <row r="226">
          <cell r="A226">
            <v>127183</v>
          </cell>
          <cell r="B226" t="str">
            <v>12</v>
          </cell>
          <cell r="C226" t="str">
            <v>Chaudière-Appalaches</v>
          </cell>
          <cell r="D226" t="str">
            <v>Cloutier(Louis-Ange)</v>
          </cell>
          <cell r="F226" t="str">
            <v>255, 3e Rang</v>
          </cell>
          <cell r="G226" t="str">
            <v>Saint-Jules</v>
          </cell>
          <cell r="H226" t="str">
            <v>G0N1R0</v>
          </cell>
          <cell r="I226">
            <v>418</v>
          </cell>
          <cell r="J226">
            <v>4262159</v>
          </cell>
          <cell r="K226">
            <v>25</v>
          </cell>
          <cell r="L226">
            <v>2232</v>
          </cell>
          <cell r="M226">
            <v>20</v>
          </cell>
          <cell r="N226">
            <v>3842</v>
          </cell>
        </row>
        <row r="227">
          <cell r="A227">
            <v>127381</v>
          </cell>
          <cell r="B227" t="str">
            <v>15</v>
          </cell>
          <cell r="C227" t="str">
            <v>Laurentides</v>
          </cell>
          <cell r="D227" t="str">
            <v>Lafond(Roméo)</v>
          </cell>
          <cell r="F227" t="str">
            <v>1050, des Lacs</v>
          </cell>
          <cell r="G227" t="str">
            <v>Saint-Jérôme</v>
          </cell>
          <cell r="H227" t="str">
            <v>J5L1T2</v>
          </cell>
          <cell r="I227">
            <v>450</v>
          </cell>
          <cell r="J227">
            <v>4387223</v>
          </cell>
          <cell r="K227">
            <v>17</v>
          </cell>
          <cell r="L227">
            <v>2478</v>
          </cell>
        </row>
        <row r="228">
          <cell r="A228">
            <v>127746</v>
          </cell>
          <cell r="B228" t="str">
            <v>01</v>
          </cell>
          <cell r="C228" t="str">
            <v>Bas-Saint-Laurent</v>
          </cell>
          <cell r="D228" t="str">
            <v>Gasse(Lucien)</v>
          </cell>
          <cell r="F228" t="str">
            <v>510 chemin Perreault</v>
          </cell>
          <cell r="G228" t="str">
            <v>Sainte-Flavie</v>
          </cell>
          <cell r="H228" t="str">
            <v>G0J2L0</v>
          </cell>
          <cell r="I228">
            <v>418</v>
          </cell>
          <cell r="J228">
            <v>7753718</v>
          </cell>
          <cell r="K228">
            <v>10</v>
          </cell>
          <cell r="L228">
            <v>1213</v>
          </cell>
        </row>
        <row r="229">
          <cell r="A229">
            <v>128199</v>
          </cell>
          <cell r="B229" t="str">
            <v>08</v>
          </cell>
          <cell r="C229" t="str">
            <v>Abitibi-Témiscamingue</v>
          </cell>
          <cell r="D229" t="str">
            <v>Pouliot(Jean-Marie)</v>
          </cell>
          <cell r="F229" t="str">
            <v>2208, Route 386</v>
          </cell>
          <cell r="G229" t="str">
            <v>Amos</v>
          </cell>
          <cell r="H229" t="str">
            <v>J9T3A1</v>
          </cell>
          <cell r="I229">
            <v>819</v>
          </cell>
          <cell r="J229">
            <v>7272503</v>
          </cell>
          <cell r="K229">
            <v>200</v>
          </cell>
          <cell r="L229">
            <v>49397</v>
          </cell>
          <cell r="M229">
            <v>206</v>
          </cell>
          <cell r="N229">
            <v>94338</v>
          </cell>
        </row>
        <row r="230">
          <cell r="A230">
            <v>128520</v>
          </cell>
          <cell r="B230" t="str">
            <v>12</v>
          </cell>
          <cell r="C230" t="str">
            <v>Chaudière-Appalaches</v>
          </cell>
          <cell r="D230" t="str">
            <v>Boutin(Roger)</v>
          </cell>
          <cell r="F230" t="str">
            <v>701, Rang 6 Sud</v>
          </cell>
          <cell r="G230" t="str">
            <v>Saint-Honoré-de-Shenley</v>
          </cell>
          <cell r="H230" t="str">
            <v>G0M1V0</v>
          </cell>
          <cell r="I230">
            <v>418</v>
          </cell>
          <cell r="J230">
            <v>4856657</v>
          </cell>
          <cell r="K230">
            <v>25</v>
          </cell>
          <cell r="M230">
            <v>29</v>
          </cell>
        </row>
        <row r="231">
          <cell r="A231">
            <v>128819</v>
          </cell>
          <cell r="B231" t="str">
            <v>01</v>
          </cell>
          <cell r="C231" t="str">
            <v>Bas-Saint-Laurent</v>
          </cell>
          <cell r="D231" t="str">
            <v>Morin(Guy)</v>
          </cell>
          <cell r="F231" t="str">
            <v>59 chemin du Détour</v>
          </cell>
          <cell r="G231" t="str">
            <v>Packington</v>
          </cell>
          <cell r="H231" t="str">
            <v>G0L1Z0</v>
          </cell>
          <cell r="I231">
            <v>418</v>
          </cell>
          <cell r="J231">
            <v>8533854</v>
          </cell>
          <cell r="K231">
            <v>87</v>
          </cell>
          <cell r="L231">
            <v>26409</v>
          </cell>
          <cell r="M231">
            <v>88</v>
          </cell>
          <cell r="N231">
            <v>24301</v>
          </cell>
        </row>
        <row r="232">
          <cell r="A232">
            <v>129767</v>
          </cell>
          <cell r="B232" t="str">
            <v>01</v>
          </cell>
          <cell r="C232" t="str">
            <v>Bas-Saint-Laurent</v>
          </cell>
          <cell r="D232" t="str">
            <v>Bellavance(Bertin)</v>
          </cell>
          <cell r="F232" t="str">
            <v>539 Principale Ouest</v>
          </cell>
          <cell r="G232" t="str">
            <v>Saint-Cléophas</v>
          </cell>
          <cell r="H232" t="str">
            <v>G0J3N0</v>
          </cell>
          <cell r="I232">
            <v>418</v>
          </cell>
          <cell r="J232">
            <v>5363204</v>
          </cell>
          <cell r="K232">
            <v>20</v>
          </cell>
          <cell r="M232">
            <v>46</v>
          </cell>
          <cell r="N232">
            <v>3276</v>
          </cell>
        </row>
        <row r="233">
          <cell r="A233">
            <v>130948</v>
          </cell>
          <cell r="B233" t="str">
            <v>12</v>
          </cell>
          <cell r="C233" t="str">
            <v>Chaudière-Appalaches</v>
          </cell>
          <cell r="D233" t="str">
            <v>Dubois(Marcel)</v>
          </cell>
          <cell r="F233" t="str">
            <v>832, Route 267</v>
          </cell>
          <cell r="G233" t="str">
            <v>Saint-Jean-de-Brébeuf</v>
          </cell>
          <cell r="H233" t="str">
            <v>G6G0A1</v>
          </cell>
          <cell r="I233">
            <v>418</v>
          </cell>
          <cell r="J233">
            <v>4532273</v>
          </cell>
          <cell r="K233">
            <v>50</v>
          </cell>
          <cell r="L233">
            <v>5866</v>
          </cell>
          <cell r="M233">
            <v>57</v>
          </cell>
          <cell r="N233">
            <v>10343</v>
          </cell>
        </row>
        <row r="234">
          <cell r="A234">
            <v>132415</v>
          </cell>
          <cell r="B234" t="str">
            <v>05</v>
          </cell>
          <cell r="C234" t="str">
            <v>Estrie</v>
          </cell>
          <cell r="D234" t="str">
            <v>Ferme Michel Bélanger S.E.N.C.</v>
          </cell>
          <cell r="E234" t="str">
            <v>Bélanger(Linda Achilles et Michel)</v>
          </cell>
          <cell r="F234" t="str">
            <v>2035, chemin Beebe</v>
          </cell>
          <cell r="G234" t="str">
            <v>Ogden</v>
          </cell>
          <cell r="H234" t="str">
            <v>J0B3E3</v>
          </cell>
          <cell r="I234">
            <v>819</v>
          </cell>
          <cell r="J234">
            <v>8767852</v>
          </cell>
          <cell r="K234">
            <v>38</v>
          </cell>
          <cell r="L234">
            <v>5096</v>
          </cell>
          <cell r="M234">
            <v>46</v>
          </cell>
          <cell r="N234">
            <v>6227</v>
          </cell>
        </row>
        <row r="235">
          <cell r="A235">
            <v>132761</v>
          </cell>
          <cell r="B235" t="str">
            <v>01</v>
          </cell>
          <cell r="C235" t="str">
            <v>Bas-Saint-Laurent</v>
          </cell>
          <cell r="D235" t="str">
            <v>Marois(Charles-A.)</v>
          </cell>
          <cell r="F235" t="str">
            <v>199, route 132 Est</v>
          </cell>
          <cell r="G235" t="str">
            <v>Saint-André</v>
          </cell>
          <cell r="H235" t="str">
            <v>G0L2H0</v>
          </cell>
          <cell r="I235">
            <v>418</v>
          </cell>
          <cell r="J235">
            <v>8622279</v>
          </cell>
          <cell r="K235">
            <v>22</v>
          </cell>
          <cell r="L235">
            <v>1701</v>
          </cell>
          <cell r="M235">
            <v>20</v>
          </cell>
          <cell r="N235">
            <v>794</v>
          </cell>
        </row>
        <row r="236">
          <cell r="A236">
            <v>132878</v>
          </cell>
          <cell r="B236" t="str">
            <v>09</v>
          </cell>
          <cell r="C236" t="str">
            <v>Cote-Nord</v>
          </cell>
          <cell r="D236" t="str">
            <v>Simard(Hervé)</v>
          </cell>
          <cell r="F236" t="str">
            <v>157, Route 138</v>
          </cell>
          <cell r="G236" t="str">
            <v>Les Bergeronnes</v>
          </cell>
          <cell r="H236" t="str">
            <v>G0T1G0</v>
          </cell>
          <cell r="I236">
            <v>418</v>
          </cell>
          <cell r="J236">
            <v>2326431</v>
          </cell>
          <cell r="K236">
            <v>92</v>
          </cell>
          <cell r="L236">
            <v>27250</v>
          </cell>
          <cell r="M236">
            <v>99</v>
          </cell>
          <cell r="N236">
            <v>27777</v>
          </cell>
        </row>
        <row r="237">
          <cell r="A237">
            <v>132928</v>
          </cell>
          <cell r="B237" t="str">
            <v>05</v>
          </cell>
          <cell r="C237" t="str">
            <v>Estrie</v>
          </cell>
          <cell r="D237" t="str">
            <v>Bolduc(Luc)</v>
          </cell>
          <cell r="F237" t="str">
            <v>525 chemin Lower RR#1</v>
          </cell>
          <cell r="G237" t="str">
            <v>Cookshire-Eaton</v>
          </cell>
          <cell r="H237" t="str">
            <v>J0B1M0</v>
          </cell>
          <cell r="I237">
            <v>819</v>
          </cell>
          <cell r="J237">
            <v>8753022</v>
          </cell>
          <cell r="K237">
            <v>101</v>
          </cell>
          <cell r="L237">
            <v>24434</v>
          </cell>
          <cell r="M237">
            <v>89</v>
          </cell>
          <cell r="N237">
            <v>25909</v>
          </cell>
        </row>
        <row r="238">
          <cell r="A238">
            <v>133561</v>
          </cell>
          <cell r="B238" t="str">
            <v>12</v>
          </cell>
          <cell r="C238" t="str">
            <v>Chaudière-Appalaches</v>
          </cell>
          <cell r="D238" t="str">
            <v>Marceau(André)</v>
          </cell>
          <cell r="F238" t="str">
            <v>408, rue St-Jean</v>
          </cell>
          <cell r="G238" t="str">
            <v>Honfleur</v>
          </cell>
          <cell r="H238" t="str">
            <v>G0R1N0</v>
          </cell>
          <cell r="I238">
            <v>418</v>
          </cell>
          <cell r="J238">
            <v>8854273</v>
          </cell>
          <cell r="K238">
            <v>21</v>
          </cell>
          <cell r="L238">
            <v>1571</v>
          </cell>
          <cell r="M238">
            <v>22</v>
          </cell>
          <cell r="N238">
            <v>3206</v>
          </cell>
        </row>
        <row r="239">
          <cell r="A239">
            <v>134395</v>
          </cell>
          <cell r="B239" t="str">
            <v>04</v>
          </cell>
          <cell r="C239" t="str">
            <v>Mauricie</v>
          </cell>
          <cell r="D239" t="str">
            <v>Dessureault(Michel)</v>
          </cell>
          <cell r="F239" t="str">
            <v>2950 rang St-Jean</v>
          </cell>
          <cell r="G239" t="str">
            <v>Saint-Maurice</v>
          </cell>
          <cell r="H239" t="str">
            <v>G0X2X0</v>
          </cell>
          <cell r="I239">
            <v>819</v>
          </cell>
          <cell r="J239">
            <v>6937540</v>
          </cell>
          <cell r="K239">
            <v>18</v>
          </cell>
          <cell r="M239">
            <v>29</v>
          </cell>
          <cell r="N239">
            <v>5410</v>
          </cell>
        </row>
        <row r="240">
          <cell r="A240">
            <v>134858</v>
          </cell>
          <cell r="B240" t="str">
            <v>12</v>
          </cell>
          <cell r="C240" t="str">
            <v>Chaudière-Appalaches</v>
          </cell>
          <cell r="D240" t="str">
            <v>Ferme F. &amp; M. Vaillancourt inc.</v>
          </cell>
          <cell r="E240" t="str">
            <v>Vaillancourt(Michel)</v>
          </cell>
          <cell r="F240" t="str">
            <v>109 rang St-Jean</v>
          </cell>
          <cell r="G240" t="str">
            <v>Saint-Bernard (de Beauce)</v>
          </cell>
          <cell r="H240" t="str">
            <v>G0S2G0</v>
          </cell>
          <cell r="I240">
            <v>418</v>
          </cell>
          <cell r="J240">
            <v>4756766</v>
          </cell>
          <cell r="K240">
            <v>41</v>
          </cell>
          <cell r="L240">
            <v>3706</v>
          </cell>
          <cell r="M240">
            <v>40</v>
          </cell>
          <cell r="N240">
            <v>8007</v>
          </cell>
        </row>
        <row r="241">
          <cell r="A241">
            <v>136770</v>
          </cell>
          <cell r="B241" t="str">
            <v>01</v>
          </cell>
          <cell r="C241" t="str">
            <v>Bas-Saint-Laurent</v>
          </cell>
          <cell r="D241" t="str">
            <v>Lapointe(Bruno)</v>
          </cell>
          <cell r="F241" t="str">
            <v>360 rang Saint-Clovis</v>
          </cell>
          <cell r="G241" t="str">
            <v>Saint-Alexandre-de-Kamouraska</v>
          </cell>
          <cell r="H241" t="str">
            <v>G0L2G0</v>
          </cell>
          <cell r="I241">
            <v>418</v>
          </cell>
          <cell r="J241">
            <v>4952432</v>
          </cell>
          <cell r="K241">
            <v>58</v>
          </cell>
          <cell r="L241">
            <v>27374</v>
          </cell>
          <cell r="M241">
            <v>65</v>
          </cell>
          <cell r="N241">
            <v>21050</v>
          </cell>
        </row>
        <row r="242">
          <cell r="A242">
            <v>136911</v>
          </cell>
          <cell r="B242" t="str">
            <v>02</v>
          </cell>
          <cell r="C242" t="str">
            <v>Saguenay-Lac-Saint-Jean</v>
          </cell>
          <cell r="D242" t="str">
            <v>Tremblay(Élie-Marie)</v>
          </cell>
          <cell r="F242" t="str">
            <v>421 rang des Sillons</v>
          </cell>
          <cell r="G242" t="str">
            <v>Shipshaw</v>
          </cell>
          <cell r="H242" t="str">
            <v>G7P1C2</v>
          </cell>
          <cell r="I242">
            <v>418</v>
          </cell>
          <cell r="J242">
            <v>5437561</v>
          </cell>
          <cell r="K242">
            <v>16</v>
          </cell>
          <cell r="L242">
            <v>2041</v>
          </cell>
          <cell r="M242">
            <v>19</v>
          </cell>
          <cell r="N242">
            <v>3272</v>
          </cell>
        </row>
        <row r="243">
          <cell r="A243">
            <v>137851</v>
          </cell>
          <cell r="B243" t="str">
            <v>16</v>
          </cell>
          <cell r="C243" t="str">
            <v>Montérégie</v>
          </cell>
          <cell r="D243" t="str">
            <v>Pelletier(Armand)</v>
          </cell>
          <cell r="F243" t="str">
            <v>1201, chemin Pelletier nord</v>
          </cell>
          <cell r="G243" t="str">
            <v>Saint-Armand</v>
          </cell>
          <cell r="H243" t="str">
            <v>J0J1T0</v>
          </cell>
          <cell r="I243">
            <v>450</v>
          </cell>
          <cell r="J243">
            <v>2482274</v>
          </cell>
          <cell r="K243">
            <v>16</v>
          </cell>
          <cell r="M243">
            <v>15</v>
          </cell>
        </row>
        <row r="244">
          <cell r="A244">
            <v>138123</v>
          </cell>
          <cell r="B244" t="str">
            <v>16</v>
          </cell>
          <cell r="C244" t="str">
            <v>Montérégie</v>
          </cell>
          <cell r="D244" t="str">
            <v>Rhéaume(Charles-Henri)</v>
          </cell>
          <cell r="F244" t="str">
            <v>1851 rg 4</v>
          </cell>
          <cell r="G244" t="str">
            <v>Sainte-Justine-de-Newton</v>
          </cell>
          <cell r="H244" t="str">
            <v>J0P1T0</v>
          </cell>
          <cell r="I244">
            <v>450</v>
          </cell>
          <cell r="J244">
            <v>7643446</v>
          </cell>
          <cell r="K244">
            <v>14</v>
          </cell>
          <cell r="L244">
            <v>340</v>
          </cell>
          <cell r="M244">
            <v>17</v>
          </cell>
          <cell r="N244">
            <v>1701</v>
          </cell>
        </row>
        <row r="245">
          <cell r="A245">
            <v>138420</v>
          </cell>
          <cell r="B245" t="str">
            <v>01</v>
          </cell>
          <cell r="C245" t="str">
            <v>Bas-Saint-Laurent</v>
          </cell>
          <cell r="D245" t="str">
            <v>Santerre(Gilles)</v>
          </cell>
          <cell r="F245" t="str">
            <v>402 rang Sainte-Marie</v>
          </cell>
          <cell r="G245" t="str">
            <v>Saint-Clément</v>
          </cell>
          <cell r="H245" t="str">
            <v>G0L2N0</v>
          </cell>
          <cell r="I245">
            <v>418</v>
          </cell>
          <cell r="J245">
            <v>9636040</v>
          </cell>
          <cell r="K245">
            <v>31</v>
          </cell>
          <cell r="L245">
            <v>3427</v>
          </cell>
          <cell r="M245">
            <v>33</v>
          </cell>
          <cell r="N245">
            <v>3835</v>
          </cell>
        </row>
        <row r="246">
          <cell r="A246">
            <v>138552</v>
          </cell>
          <cell r="B246" t="str">
            <v>17</v>
          </cell>
          <cell r="C246" t="str">
            <v>Centre-du-Québec</v>
          </cell>
          <cell r="D246" t="str">
            <v>Bergeron(Rémi)</v>
          </cell>
          <cell r="F246" t="str">
            <v>1705 chemin Gosford</v>
          </cell>
          <cell r="G246" t="str">
            <v>Saint-Pierre-Baptiste</v>
          </cell>
          <cell r="H246" t="str">
            <v>G0P1K0</v>
          </cell>
          <cell r="I246">
            <v>418</v>
          </cell>
          <cell r="J246">
            <v>4532849</v>
          </cell>
          <cell r="K246">
            <v>39</v>
          </cell>
          <cell r="L246">
            <v>4879</v>
          </cell>
          <cell r="M246">
            <v>33</v>
          </cell>
          <cell r="N246">
            <v>8689</v>
          </cell>
        </row>
        <row r="247">
          <cell r="A247">
            <v>138685</v>
          </cell>
          <cell r="B247" t="str">
            <v>01</v>
          </cell>
          <cell r="C247" t="str">
            <v>Bas-Saint-Laurent</v>
          </cell>
          <cell r="D247" t="str">
            <v>Talbot(Ulysse)</v>
          </cell>
          <cell r="F247" t="str">
            <v>100 R.R.1  Lac Sauvage</v>
          </cell>
          <cell r="G247" t="str">
            <v>Sainte-Rita</v>
          </cell>
          <cell r="H247" t="str">
            <v>G0L4G0</v>
          </cell>
          <cell r="I247">
            <v>418</v>
          </cell>
          <cell r="J247">
            <v>8552271</v>
          </cell>
          <cell r="K247">
            <v>105</v>
          </cell>
          <cell r="L247">
            <v>12555</v>
          </cell>
          <cell r="M247">
            <v>84</v>
          </cell>
          <cell r="N247">
            <v>12818</v>
          </cell>
        </row>
        <row r="248">
          <cell r="A248">
            <v>139337</v>
          </cell>
          <cell r="B248" t="str">
            <v>07</v>
          </cell>
          <cell r="C248" t="str">
            <v>Outaouais</v>
          </cell>
          <cell r="D248" t="str">
            <v>Scott(Edmund)</v>
          </cell>
          <cell r="F248" t="str">
            <v>3621, Route 148</v>
          </cell>
          <cell r="G248" t="str">
            <v>Pontiac</v>
          </cell>
          <cell r="H248" t="str">
            <v>J0X2V0</v>
          </cell>
          <cell r="I248">
            <v>819</v>
          </cell>
          <cell r="J248">
            <v>4582786</v>
          </cell>
          <cell r="K248">
            <v>76</v>
          </cell>
          <cell r="L248">
            <v>17007</v>
          </cell>
          <cell r="M248">
            <v>76</v>
          </cell>
          <cell r="N248">
            <v>14234</v>
          </cell>
        </row>
        <row r="249">
          <cell r="A249">
            <v>140210</v>
          </cell>
          <cell r="B249" t="str">
            <v>16</v>
          </cell>
          <cell r="C249" t="str">
            <v>Montérégie</v>
          </cell>
          <cell r="D249" t="str">
            <v>Bernard et Jules Desrosiers</v>
          </cell>
          <cell r="E249" t="str">
            <v>Desrosiers(Jules)</v>
          </cell>
          <cell r="F249" t="str">
            <v>93, rang de l'Église Nord</v>
          </cell>
          <cell r="G249" t="str">
            <v>Saint-Marcel-de-Richelieu</v>
          </cell>
          <cell r="H249" t="str">
            <v>J0H1T0</v>
          </cell>
          <cell r="I249">
            <v>450</v>
          </cell>
          <cell r="J249">
            <v>7942893</v>
          </cell>
          <cell r="K249">
            <v>50</v>
          </cell>
          <cell r="L249">
            <v>3988</v>
          </cell>
          <cell r="M249">
            <v>54</v>
          </cell>
          <cell r="N249">
            <v>7755</v>
          </cell>
        </row>
        <row r="250">
          <cell r="A250">
            <v>141051</v>
          </cell>
          <cell r="B250" t="str">
            <v>16</v>
          </cell>
          <cell r="C250" t="str">
            <v>Montérégie</v>
          </cell>
          <cell r="D250" t="str">
            <v>Turcot(Serge)</v>
          </cell>
          <cell r="F250" t="str">
            <v>383 rang Double</v>
          </cell>
          <cell r="G250" t="str">
            <v>Saint-Urbain-Premier</v>
          </cell>
          <cell r="H250" t="str">
            <v>J0S1Y0</v>
          </cell>
          <cell r="I250">
            <v>450</v>
          </cell>
          <cell r="J250">
            <v>4273252</v>
          </cell>
          <cell r="K250">
            <v>26</v>
          </cell>
          <cell r="L250">
            <v>625</v>
          </cell>
          <cell r="M250">
            <v>24</v>
          </cell>
          <cell r="N250">
            <v>3319</v>
          </cell>
        </row>
        <row r="251">
          <cell r="A251">
            <v>141770</v>
          </cell>
          <cell r="B251" t="str">
            <v>12</v>
          </cell>
          <cell r="C251" t="str">
            <v>Chaudière-Appalaches</v>
          </cell>
          <cell r="D251" t="str">
            <v>Fortier(Denis)</v>
          </cell>
          <cell r="F251" t="str">
            <v>12, rang St-Thomas</v>
          </cell>
          <cell r="G251" t="str">
            <v>Sainte-Claire (de Bellechasse)</v>
          </cell>
          <cell r="H251" t="str">
            <v>G0R2V0</v>
          </cell>
          <cell r="I251">
            <v>418</v>
          </cell>
          <cell r="J251">
            <v>8833807</v>
          </cell>
          <cell r="K251">
            <v>58</v>
          </cell>
          <cell r="L251">
            <v>3114</v>
          </cell>
          <cell r="M251">
            <v>57</v>
          </cell>
          <cell r="N251">
            <v>1090</v>
          </cell>
        </row>
        <row r="252">
          <cell r="A252">
            <v>141945</v>
          </cell>
          <cell r="B252" t="str">
            <v>17</v>
          </cell>
          <cell r="C252" t="str">
            <v>Centre-du-Québec</v>
          </cell>
          <cell r="D252" t="str">
            <v>Les Entreprises Claudale inc.</v>
          </cell>
          <cell r="E252" t="str">
            <v>Houle(Jean-Yves)</v>
          </cell>
          <cell r="F252" t="str">
            <v>1246, St-Jacques Ouest</v>
          </cell>
          <cell r="G252" t="str">
            <v>Princeville</v>
          </cell>
          <cell r="H252" t="str">
            <v>G6L5K4</v>
          </cell>
          <cell r="I252">
            <v>819</v>
          </cell>
          <cell r="J252">
            <v>3645005</v>
          </cell>
          <cell r="K252">
            <v>633</v>
          </cell>
          <cell r="L252">
            <v>44784</v>
          </cell>
          <cell r="M252">
            <v>700</v>
          </cell>
          <cell r="N252">
            <v>165818</v>
          </cell>
        </row>
        <row r="253">
          <cell r="A253">
            <v>142455</v>
          </cell>
          <cell r="B253" t="str">
            <v>16</v>
          </cell>
          <cell r="C253" t="str">
            <v>Montérégie</v>
          </cell>
          <cell r="D253" t="str">
            <v>Cordeau(Jean-Paul)</v>
          </cell>
          <cell r="F253" t="str">
            <v>1731, chemin Upton</v>
          </cell>
          <cell r="G253" t="str">
            <v>Saint-Valérien-de-Milton</v>
          </cell>
          <cell r="H253" t="str">
            <v>J0H2B0</v>
          </cell>
          <cell r="I253">
            <v>450</v>
          </cell>
          <cell r="J253">
            <v>5492230</v>
          </cell>
          <cell r="K253">
            <v>36</v>
          </cell>
          <cell r="L253">
            <v>7767</v>
          </cell>
          <cell r="M253">
            <v>28</v>
          </cell>
          <cell r="N253">
            <v>5025</v>
          </cell>
        </row>
        <row r="254">
          <cell r="A254">
            <v>142463</v>
          </cell>
          <cell r="B254" t="str">
            <v>04</v>
          </cell>
          <cell r="C254" t="str">
            <v>Mauricie</v>
          </cell>
          <cell r="D254" t="str">
            <v>Bergeron(Jean-Roch)</v>
          </cell>
          <cell r="F254" t="str">
            <v>1260 Beaupré</v>
          </cell>
          <cell r="G254" t="str">
            <v>Sainte-Ursule</v>
          </cell>
          <cell r="H254" t="str">
            <v>J0K3M0</v>
          </cell>
          <cell r="I254">
            <v>819</v>
          </cell>
          <cell r="J254">
            <v>2282336</v>
          </cell>
          <cell r="K254">
            <v>11</v>
          </cell>
        </row>
        <row r="255">
          <cell r="A255">
            <v>142893</v>
          </cell>
          <cell r="B255" t="str">
            <v>03</v>
          </cell>
          <cell r="C255" t="str">
            <v>Capitale-Nationale</v>
          </cell>
          <cell r="D255" t="str">
            <v>Cimon(Charles)</v>
          </cell>
          <cell r="F255" t="str">
            <v>221, Saint-Joseph</v>
          </cell>
          <cell r="G255" t="str">
            <v>Baie-Saint-Paul</v>
          </cell>
          <cell r="H255" t="str">
            <v>G0A1B0</v>
          </cell>
          <cell r="I255">
            <v>418</v>
          </cell>
          <cell r="J255">
            <v>2402469</v>
          </cell>
          <cell r="K255">
            <v>55</v>
          </cell>
          <cell r="L255">
            <v>3486</v>
          </cell>
        </row>
        <row r="256">
          <cell r="A256">
            <v>143016</v>
          </cell>
          <cell r="B256" t="str">
            <v>07</v>
          </cell>
          <cell r="C256" t="str">
            <v>Outaouais</v>
          </cell>
          <cell r="D256" t="str">
            <v>Cheslock(Stanley)</v>
          </cell>
          <cell r="F256" t="str">
            <v>224, chemin Savane</v>
          </cell>
          <cell r="G256" t="str">
            <v>Val-des-Monts</v>
          </cell>
          <cell r="H256" t="str">
            <v>J8N3B5</v>
          </cell>
          <cell r="I256">
            <v>819</v>
          </cell>
          <cell r="J256">
            <v>4572552</v>
          </cell>
          <cell r="K256">
            <v>50</v>
          </cell>
          <cell r="L256">
            <v>8124</v>
          </cell>
          <cell r="M256">
            <v>56</v>
          </cell>
          <cell r="N256">
            <v>8569</v>
          </cell>
        </row>
        <row r="257">
          <cell r="A257">
            <v>143750</v>
          </cell>
          <cell r="B257" t="str">
            <v>16</v>
          </cell>
          <cell r="C257" t="str">
            <v>Montérégie</v>
          </cell>
          <cell r="D257" t="str">
            <v>Burrows(Réginald)</v>
          </cell>
          <cell r="F257" t="str">
            <v>7126, montée Gordon</v>
          </cell>
          <cell r="G257" t="str">
            <v>Dundee</v>
          </cell>
          <cell r="H257" t="str">
            <v>J0S1L0</v>
          </cell>
          <cell r="I257">
            <v>450</v>
          </cell>
          <cell r="J257">
            <v>2642484</v>
          </cell>
          <cell r="K257">
            <v>21</v>
          </cell>
          <cell r="L257">
            <v>1271</v>
          </cell>
          <cell r="M257">
            <v>21</v>
          </cell>
        </row>
        <row r="258">
          <cell r="A258">
            <v>144162</v>
          </cell>
          <cell r="B258" t="str">
            <v>05</v>
          </cell>
          <cell r="C258" t="str">
            <v>Estrie</v>
          </cell>
          <cell r="D258" t="str">
            <v>Viens(Jacques)</v>
          </cell>
          <cell r="F258" t="str">
            <v>200, rue de l'Église</v>
          </cell>
          <cell r="G258" t="str">
            <v>Martinville</v>
          </cell>
          <cell r="H258" t="str">
            <v>J0B2A0</v>
          </cell>
          <cell r="I258">
            <v>819</v>
          </cell>
          <cell r="J258">
            <v>8359236</v>
          </cell>
          <cell r="K258">
            <v>26</v>
          </cell>
          <cell r="L258">
            <v>6637</v>
          </cell>
          <cell r="M258">
            <v>23</v>
          </cell>
          <cell r="N258">
            <v>4430</v>
          </cell>
        </row>
        <row r="259">
          <cell r="A259">
            <v>144550</v>
          </cell>
          <cell r="B259" t="str">
            <v>17</v>
          </cell>
          <cell r="C259" t="str">
            <v>Centre-du-Québec</v>
          </cell>
          <cell r="D259" t="str">
            <v>Moreau(Simon)</v>
          </cell>
          <cell r="F259" t="str">
            <v>340, route du 5e rang</v>
          </cell>
          <cell r="G259" t="str">
            <v>Tingwick</v>
          </cell>
          <cell r="H259" t="str">
            <v>J0A1L0</v>
          </cell>
          <cell r="I259">
            <v>819</v>
          </cell>
          <cell r="J259">
            <v>3592858</v>
          </cell>
          <cell r="K259">
            <v>41</v>
          </cell>
          <cell r="L259">
            <v>8057</v>
          </cell>
          <cell r="M259">
            <v>45</v>
          </cell>
          <cell r="N259">
            <v>8211</v>
          </cell>
        </row>
        <row r="260">
          <cell r="A260">
            <v>145037</v>
          </cell>
          <cell r="B260" t="str">
            <v>17</v>
          </cell>
          <cell r="C260" t="str">
            <v>Centre-du-Québec</v>
          </cell>
          <cell r="D260" t="str">
            <v>Prince(Gaétan)</v>
          </cell>
          <cell r="F260" t="str">
            <v>914, des Ormes</v>
          </cell>
          <cell r="G260" t="str">
            <v>Sainte-Eulalie</v>
          </cell>
          <cell r="H260" t="str">
            <v>G0Z1E0</v>
          </cell>
          <cell r="I260">
            <v>819</v>
          </cell>
          <cell r="J260">
            <v>2254217</v>
          </cell>
          <cell r="K260">
            <v>54</v>
          </cell>
          <cell r="L260">
            <v>7113</v>
          </cell>
          <cell r="M260">
            <v>54</v>
          </cell>
          <cell r="N260">
            <v>4139</v>
          </cell>
        </row>
        <row r="261">
          <cell r="A261">
            <v>146415</v>
          </cell>
          <cell r="B261" t="str">
            <v>01</v>
          </cell>
          <cell r="C261" t="str">
            <v>Bas-Saint-Laurent</v>
          </cell>
          <cell r="D261" t="str">
            <v>Lepage(Régis)</v>
          </cell>
          <cell r="F261" t="str">
            <v>647 rang Beauséjour</v>
          </cell>
          <cell r="G261" t="str">
            <v>Rimouski</v>
          </cell>
          <cell r="H261" t="str">
            <v>G5L7B5</v>
          </cell>
          <cell r="I261">
            <v>418</v>
          </cell>
          <cell r="J261">
            <v>7230050</v>
          </cell>
          <cell r="K261">
            <v>47</v>
          </cell>
          <cell r="L261">
            <v>4976</v>
          </cell>
          <cell r="M261">
            <v>47</v>
          </cell>
          <cell r="N261">
            <v>3635</v>
          </cell>
        </row>
        <row r="262">
          <cell r="A262">
            <v>146761</v>
          </cell>
          <cell r="B262" t="str">
            <v>05</v>
          </cell>
          <cell r="C262" t="str">
            <v>Estrie</v>
          </cell>
          <cell r="D262" t="str">
            <v>Godbout(Normand)</v>
          </cell>
          <cell r="E262" t="str">
            <v>Godbout(Normand)</v>
          </cell>
          <cell r="F262" t="str">
            <v>47, rang 6</v>
          </cell>
          <cell r="G262" t="str">
            <v>Stoke</v>
          </cell>
          <cell r="H262" t="str">
            <v>J0B3G0</v>
          </cell>
          <cell r="I262">
            <v>819</v>
          </cell>
          <cell r="J262">
            <v>8783523</v>
          </cell>
          <cell r="K262">
            <v>30</v>
          </cell>
          <cell r="L262">
            <v>506</v>
          </cell>
          <cell r="M262">
            <v>26</v>
          </cell>
          <cell r="N262">
            <v>2842</v>
          </cell>
        </row>
        <row r="263">
          <cell r="A263">
            <v>146803</v>
          </cell>
          <cell r="B263" t="str">
            <v>01</v>
          </cell>
          <cell r="C263" t="str">
            <v>Bas-Saint-Laurent</v>
          </cell>
          <cell r="D263" t="str">
            <v>Bédard(Joseph-Richard)</v>
          </cell>
          <cell r="F263" t="str">
            <v>rang 8 Est</v>
          </cell>
          <cell r="G263" t="str">
            <v>Saint-Charles-Garnier</v>
          </cell>
          <cell r="H263" t="str">
            <v>G0K1K0</v>
          </cell>
          <cell r="I263">
            <v>418</v>
          </cell>
          <cell r="J263">
            <v>7984715</v>
          </cell>
          <cell r="K263">
            <v>20</v>
          </cell>
          <cell r="L263">
            <v>1457</v>
          </cell>
          <cell r="M263">
            <v>23</v>
          </cell>
          <cell r="N263">
            <v>3999</v>
          </cell>
        </row>
        <row r="264">
          <cell r="A264">
            <v>146886</v>
          </cell>
          <cell r="B264" t="str">
            <v>08</v>
          </cell>
          <cell r="C264" t="str">
            <v>Abitibi-Témiscamingue</v>
          </cell>
          <cell r="D264" t="str">
            <v>Bélanger(Louis)</v>
          </cell>
          <cell r="F264" t="str">
            <v>4470, chemin Veillette</v>
          </cell>
          <cell r="G264" t="str">
            <v>Amos</v>
          </cell>
          <cell r="H264" t="str">
            <v>J9T3A1</v>
          </cell>
          <cell r="I264">
            <v>819</v>
          </cell>
          <cell r="J264">
            <v>7322374</v>
          </cell>
          <cell r="K264">
            <v>49</v>
          </cell>
          <cell r="L264">
            <v>6155</v>
          </cell>
          <cell r="M264">
            <v>49</v>
          </cell>
          <cell r="N264">
            <v>5357</v>
          </cell>
        </row>
        <row r="265">
          <cell r="A265">
            <v>147090</v>
          </cell>
          <cell r="B265" t="str">
            <v>16</v>
          </cell>
          <cell r="C265" t="str">
            <v>Montérégie</v>
          </cell>
          <cell r="D265" t="str">
            <v>Marois(Richard)</v>
          </cell>
          <cell r="F265" t="str">
            <v>150, 1er Rang Est</v>
          </cell>
          <cell r="G265" t="str">
            <v>Saint-Joachim-de-Shefford</v>
          </cell>
          <cell r="H265" t="str">
            <v>J0E2G0</v>
          </cell>
          <cell r="I265">
            <v>450</v>
          </cell>
          <cell r="J265">
            <v>5393193</v>
          </cell>
          <cell r="K265">
            <v>20</v>
          </cell>
          <cell r="L265">
            <v>2989</v>
          </cell>
          <cell r="M265">
            <v>20</v>
          </cell>
          <cell r="N265">
            <v>5070</v>
          </cell>
        </row>
        <row r="266">
          <cell r="A266">
            <v>148007</v>
          </cell>
          <cell r="B266" t="str">
            <v>04</v>
          </cell>
          <cell r="C266" t="str">
            <v>Mauricie</v>
          </cell>
          <cell r="D266" t="str">
            <v>Ferme St-Yves enr.</v>
          </cell>
          <cell r="E266" t="str">
            <v>Yves(Florent St-)</v>
          </cell>
          <cell r="F266" t="str">
            <v>1070, boul St-Laurent Est</v>
          </cell>
          <cell r="G266" t="str">
            <v>Louiseville</v>
          </cell>
          <cell r="H266" t="str">
            <v>J5V2L4</v>
          </cell>
          <cell r="I266">
            <v>819</v>
          </cell>
          <cell r="J266">
            <v>2285408</v>
          </cell>
          <cell r="K266">
            <v>10</v>
          </cell>
        </row>
        <row r="267">
          <cell r="A267">
            <v>148882</v>
          </cell>
          <cell r="B267" t="str">
            <v>04</v>
          </cell>
          <cell r="C267" t="str">
            <v>Mauricie</v>
          </cell>
          <cell r="D267" t="str">
            <v>Goudreault(Marc-André)</v>
          </cell>
          <cell r="F267" t="str">
            <v>1371, les Pointes</v>
          </cell>
          <cell r="G267" t="str">
            <v>Saint-Tite</v>
          </cell>
          <cell r="H267" t="str">
            <v>G0X3H0</v>
          </cell>
          <cell r="I267">
            <v>418</v>
          </cell>
          <cell r="J267">
            <v>3656834</v>
          </cell>
          <cell r="K267">
            <v>22</v>
          </cell>
          <cell r="L267">
            <v>2869</v>
          </cell>
          <cell r="M267">
            <v>23</v>
          </cell>
          <cell r="N267">
            <v>3230</v>
          </cell>
        </row>
        <row r="268">
          <cell r="A268">
            <v>149195</v>
          </cell>
          <cell r="B268" t="str">
            <v>12</v>
          </cell>
          <cell r="C268" t="str">
            <v>Chaudière-Appalaches</v>
          </cell>
          <cell r="D268" t="str">
            <v>Nadeau(Émilien)</v>
          </cell>
          <cell r="F268" t="str">
            <v>250, route 116</v>
          </cell>
          <cell r="G268" t="str">
            <v>Saint-Agapit</v>
          </cell>
          <cell r="H268" t="str">
            <v>G0S1Z0</v>
          </cell>
          <cell r="I268">
            <v>418</v>
          </cell>
          <cell r="J268">
            <v>8883560</v>
          </cell>
          <cell r="K268">
            <v>11</v>
          </cell>
          <cell r="L268">
            <v>2350</v>
          </cell>
        </row>
        <row r="269">
          <cell r="A269">
            <v>149245</v>
          </cell>
          <cell r="B269" t="str">
            <v>16</v>
          </cell>
          <cell r="C269" t="str">
            <v>Montérégie</v>
          </cell>
          <cell r="D269" t="str">
            <v>Poirier(Edmour)</v>
          </cell>
          <cell r="E269" t="str">
            <v>Poirier(Edmour)</v>
          </cell>
          <cell r="F269" t="str">
            <v>1625, boul. Gérard Cadieux</v>
          </cell>
          <cell r="G269" t="str">
            <v>Salaberry-de-Valleyfield</v>
          </cell>
          <cell r="H269" t="str">
            <v>J6S6L8</v>
          </cell>
          <cell r="I269">
            <v>450</v>
          </cell>
          <cell r="J269">
            <v>3711889</v>
          </cell>
          <cell r="K269">
            <v>49</v>
          </cell>
          <cell r="L269">
            <v>12788</v>
          </cell>
          <cell r="M269">
            <v>51</v>
          </cell>
          <cell r="N269">
            <v>8003</v>
          </cell>
        </row>
        <row r="270">
          <cell r="A270">
            <v>150946</v>
          </cell>
          <cell r="B270" t="str">
            <v>08</v>
          </cell>
          <cell r="C270" t="str">
            <v>Abitibi-Témiscamingue</v>
          </cell>
          <cell r="D270" t="str">
            <v>Roy(Michel)</v>
          </cell>
          <cell r="F270" t="str">
            <v>990, rang 3</v>
          </cell>
          <cell r="G270" t="str">
            <v>Saint-Bruno-de-Guigues</v>
          </cell>
          <cell r="H270" t="str">
            <v>J0Z2G0</v>
          </cell>
          <cell r="I270">
            <v>819</v>
          </cell>
          <cell r="J270">
            <v>7282047</v>
          </cell>
          <cell r="K270">
            <v>15</v>
          </cell>
        </row>
        <row r="271">
          <cell r="A271">
            <v>151100</v>
          </cell>
          <cell r="B271" t="str">
            <v>01</v>
          </cell>
          <cell r="C271" t="str">
            <v>Bas-Saint-Laurent</v>
          </cell>
          <cell r="D271" t="str">
            <v>Dionne(Réginald)</v>
          </cell>
          <cell r="F271" t="str">
            <v>126, rang 5 Fleuriault</v>
          </cell>
          <cell r="G271" t="str">
            <v>Sainte-Angèle-de-Mérici</v>
          </cell>
          <cell r="H271" t="str">
            <v>G0J2H0</v>
          </cell>
          <cell r="I271">
            <v>418</v>
          </cell>
          <cell r="J271">
            <v>7754970</v>
          </cell>
          <cell r="K271">
            <v>112</v>
          </cell>
          <cell r="L271">
            <v>14600</v>
          </cell>
          <cell r="M271">
            <v>85</v>
          </cell>
          <cell r="N271">
            <v>10064</v>
          </cell>
        </row>
        <row r="272">
          <cell r="A272">
            <v>151498</v>
          </cell>
          <cell r="B272" t="str">
            <v>05</v>
          </cell>
          <cell r="C272" t="str">
            <v>Estrie</v>
          </cell>
          <cell r="D272" t="str">
            <v>Morin(Denis)</v>
          </cell>
          <cell r="E272" t="str">
            <v>Morin(Guy)</v>
          </cell>
          <cell r="F272" t="str">
            <v>3580, chemin Grande-Ligne</v>
          </cell>
          <cell r="G272" t="str">
            <v>Sainte-Edwidge-de-Clifton</v>
          </cell>
          <cell r="H272" t="str">
            <v>J0B2R0</v>
          </cell>
          <cell r="I272">
            <v>819</v>
          </cell>
          <cell r="J272">
            <v>8493831</v>
          </cell>
          <cell r="K272">
            <v>25</v>
          </cell>
          <cell r="L272">
            <v>4761</v>
          </cell>
          <cell r="M272">
            <v>23</v>
          </cell>
          <cell r="N272">
            <v>4820</v>
          </cell>
        </row>
        <row r="273">
          <cell r="A273">
            <v>152637</v>
          </cell>
          <cell r="B273" t="str">
            <v>04</v>
          </cell>
          <cell r="C273" t="str">
            <v>Mauricie</v>
          </cell>
          <cell r="D273" t="str">
            <v>Plante(Réal)</v>
          </cell>
          <cell r="F273" t="str">
            <v>2120, rang Beau Vallon</v>
          </cell>
          <cell r="G273" t="str">
            <v>Saint-Paulin</v>
          </cell>
          <cell r="H273" t="str">
            <v>J0K3G0</v>
          </cell>
          <cell r="I273">
            <v>819</v>
          </cell>
          <cell r="J273">
            <v>2682156</v>
          </cell>
          <cell r="K273">
            <v>19</v>
          </cell>
          <cell r="M273">
            <v>18</v>
          </cell>
          <cell r="N273">
            <v>265</v>
          </cell>
        </row>
        <row r="274">
          <cell r="A274">
            <v>153460</v>
          </cell>
          <cell r="B274" t="str">
            <v>07</v>
          </cell>
          <cell r="C274" t="str">
            <v>Outaouais</v>
          </cell>
          <cell r="D274" t="str">
            <v>Ferme Ninon inc.</v>
          </cell>
          <cell r="E274" t="str">
            <v>Rochon(Gustave Clément et Diane)</v>
          </cell>
          <cell r="F274" t="str">
            <v>855, rang 4</v>
          </cell>
          <cell r="G274" t="str">
            <v>Thurso</v>
          </cell>
          <cell r="H274" t="str">
            <v>J0X3B0</v>
          </cell>
          <cell r="I274">
            <v>819</v>
          </cell>
          <cell r="J274">
            <v>9866333</v>
          </cell>
          <cell r="M274">
            <v>22</v>
          </cell>
          <cell r="N274">
            <v>1884</v>
          </cell>
        </row>
        <row r="275">
          <cell r="A275">
            <v>153940</v>
          </cell>
          <cell r="B275" t="str">
            <v>17</v>
          </cell>
          <cell r="C275" t="str">
            <v>Centre-du-Québec</v>
          </cell>
          <cell r="D275" t="str">
            <v>Proulx(Laurier)</v>
          </cell>
          <cell r="F275" t="str">
            <v>240, chemin Beaudoin, R.R. 5</v>
          </cell>
          <cell r="G275" t="str">
            <v>Durham-Sud</v>
          </cell>
          <cell r="H275" t="str">
            <v>J0H2C0</v>
          </cell>
          <cell r="I275">
            <v>819</v>
          </cell>
          <cell r="J275">
            <v>8582601</v>
          </cell>
          <cell r="K275">
            <v>26</v>
          </cell>
          <cell r="L275">
            <v>6124</v>
          </cell>
          <cell r="M275">
            <v>25</v>
          </cell>
        </row>
        <row r="276">
          <cell r="A276">
            <v>154526</v>
          </cell>
          <cell r="B276" t="str">
            <v>16</v>
          </cell>
          <cell r="C276" t="str">
            <v>Montérégie</v>
          </cell>
          <cell r="D276" t="str">
            <v>Boychuk(David)</v>
          </cell>
          <cell r="F276" t="str">
            <v>1411, 1st Concession</v>
          </cell>
          <cell r="G276" t="str">
            <v>Hinchinbrooke</v>
          </cell>
          <cell r="H276" t="str">
            <v>J0S1A0</v>
          </cell>
          <cell r="I276">
            <v>450</v>
          </cell>
          <cell r="J276">
            <v>2640230</v>
          </cell>
          <cell r="K276">
            <v>21</v>
          </cell>
          <cell r="L276">
            <v>6744</v>
          </cell>
          <cell r="M276">
            <v>18</v>
          </cell>
          <cell r="N276">
            <v>6214</v>
          </cell>
        </row>
        <row r="277">
          <cell r="A277">
            <v>155820</v>
          </cell>
          <cell r="B277" t="str">
            <v>07</v>
          </cell>
          <cell r="C277" t="str">
            <v>Outaouais</v>
          </cell>
          <cell r="D277" t="str">
            <v>Hearty(Patrick)</v>
          </cell>
          <cell r="F277" t="str">
            <v>1975, route 148, R.R. 4</v>
          </cell>
          <cell r="G277" t="str">
            <v>Campbell's Bay</v>
          </cell>
          <cell r="H277" t="str">
            <v>J0X1K0</v>
          </cell>
          <cell r="I277">
            <v>819</v>
          </cell>
          <cell r="J277">
            <v>6482602</v>
          </cell>
          <cell r="K277">
            <v>59</v>
          </cell>
          <cell r="L277">
            <v>4782</v>
          </cell>
          <cell r="M277">
            <v>59</v>
          </cell>
        </row>
        <row r="278">
          <cell r="A278">
            <v>155994</v>
          </cell>
          <cell r="B278" t="str">
            <v>05</v>
          </cell>
          <cell r="C278" t="str">
            <v>Estrie</v>
          </cell>
          <cell r="D278" t="str">
            <v>Bernier(René Paul)</v>
          </cell>
          <cell r="F278" t="str">
            <v>3184, chemin Magnan</v>
          </cell>
          <cell r="G278" t="str">
            <v>Weedon</v>
          </cell>
          <cell r="H278" t="str">
            <v>J0B3J0</v>
          </cell>
          <cell r="I278">
            <v>819</v>
          </cell>
          <cell r="J278">
            <v>8772986</v>
          </cell>
          <cell r="K278">
            <v>78</v>
          </cell>
          <cell r="L278">
            <v>15302</v>
          </cell>
          <cell r="M278">
            <v>70</v>
          </cell>
          <cell r="N278">
            <v>16932</v>
          </cell>
        </row>
        <row r="279">
          <cell r="A279">
            <v>156489</v>
          </cell>
          <cell r="B279" t="str">
            <v>01</v>
          </cell>
          <cell r="C279" t="str">
            <v>Bas-Saint-Laurent</v>
          </cell>
          <cell r="D279" t="str">
            <v>Talbot(Clermont)</v>
          </cell>
          <cell r="F279" t="str">
            <v>894 rang Bellevue</v>
          </cell>
          <cell r="G279" t="str">
            <v>Saint-Jean-de-Dieu</v>
          </cell>
          <cell r="H279" t="str">
            <v>G0L3M0</v>
          </cell>
          <cell r="I279">
            <v>418</v>
          </cell>
          <cell r="J279">
            <v>9633171</v>
          </cell>
          <cell r="K279">
            <v>28</v>
          </cell>
          <cell r="L279">
            <v>5011</v>
          </cell>
          <cell r="M279">
            <v>29</v>
          </cell>
          <cell r="N279">
            <v>6413</v>
          </cell>
        </row>
        <row r="280">
          <cell r="A280">
            <v>156562</v>
          </cell>
          <cell r="B280" t="str">
            <v>07</v>
          </cell>
          <cell r="C280" t="str">
            <v>Outaouais</v>
          </cell>
          <cell r="D280" t="str">
            <v>Parker(Jean-Jacques)</v>
          </cell>
          <cell r="F280" t="str">
            <v>735, route 105</v>
          </cell>
          <cell r="G280" t="str">
            <v>Gracefield</v>
          </cell>
          <cell r="H280" t="str">
            <v>J0X1W0</v>
          </cell>
          <cell r="I280">
            <v>819</v>
          </cell>
          <cell r="J280">
            <v>4633388</v>
          </cell>
          <cell r="K280">
            <v>34</v>
          </cell>
          <cell r="L280">
            <v>8151</v>
          </cell>
          <cell r="M280">
            <v>21</v>
          </cell>
          <cell r="N280">
            <v>10382</v>
          </cell>
        </row>
        <row r="281">
          <cell r="A281">
            <v>156901</v>
          </cell>
          <cell r="B281" t="str">
            <v>16</v>
          </cell>
          <cell r="C281" t="str">
            <v>Montérégie</v>
          </cell>
          <cell r="D281" t="str">
            <v>Brandrick(James)</v>
          </cell>
          <cell r="F281" t="str">
            <v>971, chemin Brandrick</v>
          </cell>
          <cell r="G281" t="str">
            <v>Saint-Joachim-de-Shefford</v>
          </cell>
          <cell r="H281" t="str">
            <v>J0E2G0</v>
          </cell>
          <cell r="I281">
            <v>450</v>
          </cell>
          <cell r="J281">
            <v>3722990</v>
          </cell>
          <cell r="K281">
            <v>68</v>
          </cell>
          <cell r="L281">
            <v>6739</v>
          </cell>
          <cell r="M281">
            <v>46</v>
          </cell>
          <cell r="N281">
            <v>7314</v>
          </cell>
        </row>
        <row r="282">
          <cell r="A282">
            <v>157065</v>
          </cell>
          <cell r="B282" t="str">
            <v>02</v>
          </cell>
          <cell r="C282" t="str">
            <v>Saguenay-Lac-Saint-Jean</v>
          </cell>
          <cell r="D282" t="str">
            <v>Tremblay(Robert)</v>
          </cell>
          <cell r="F282" t="str">
            <v>691 chemin des Pics</v>
          </cell>
          <cell r="G282" t="str">
            <v>Sainte-Jeanne-d'Arc</v>
          </cell>
          <cell r="H282" t="str">
            <v>G0W1E0</v>
          </cell>
          <cell r="I282">
            <v>418</v>
          </cell>
          <cell r="J282">
            <v>2763147</v>
          </cell>
          <cell r="K282">
            <v>42</v>
          </cell>
          <cell r="L282">
            <v>3602</v>
          </cell>
          <cell r="M282">
            <v>39</v>
          </cell>
          <cell r="N282">
            <v>6832</v>
          </cell>
        </row>
        <row r="283">
          <cell r="A283">
            <v>158550</v>
          </cell>
          <cell r="B283" t="str">
            <v>12</v>
          </cell>
          <cell r="C283" t="str">
            <v>Chaudière-Appalaches</v>
          </cell>
          <cell r="D283" t="str">
            <v>Vallières(Martial)</v>
          </cell>
          <cell r="F283" t="str">
            <v>39, rang St-Léon Sud</v>
          </cell>
          <cell r="G283" t="str">
            <v>Saint-Léon-de-Standon</v>
          </cell>
          <cell r="H283" t="str">
            <v>G0R4L0</v>
          </cell>
          <cell r="I283">
            <v>418</v>
          </cell>
          <cell r="J283">
            <v>6425586</v>
          </cell>
          <cell r="K283">
            <v>13</v>
          </cell>
          <cell r="L283">
            <v>2225</v>
          </cell>
        </row>
        <row r="284">
          <cell r="A284">
            <v>158667</v>
          </cell>
          <cell r="B284" t="str">
            <v>02</v>
          </cell>
          <cell r="C284" t="str">
            <v>Saguenay-Lac-Saint-Jean</v>
          </cell>
          <cell r="D284" t="str">
            <v>Gilbert(Serge)</v>
          </cell>
          <cell r="F284" t="str">
            <v>3154, chemin du Héron Bleu</v>
          </cell>
          <cell r="G284" t="str">
            <v>Saint-Félicien</v>
          </cell>
          <cell r="H284" t="str">
            <v>G8K3A5</v>
          </cell>
          <cell r="I284">
            <v>418</v>
          </cell>
          <cell r="J284">
            <v>6790824</v>
          </cell>
          <cell r="K284">
            <v>46</v>
          </cell>
          <cell r="M284">
            <v>70</v>
          </cell>
          <cell r="N284">
            <v>4973</v>
          </cell>
        </row>
        <row r="285">
          <cell r="A285">
            <v>160648</v>
          </cell>
          <cell r="B285" t="str">
            <v>17</v>
          </cell>
          <cell r="C285" t="str">
            <v>Centre-du-Québec</v>
          </cell>
          <cell r="D285" t="str">
            <v>Ramsay(Antony)</v>
          </cell>
          <cell r="F285" t="str">
            <v>680, rang Craig Nord</v>
          </cell>
          <cell r="G285" t="str">
            <v>Chesterville</v>
          </cell>
          <cell r="H285" t="str">
            <v>G0P1J0</v>
          </cell>
          <cell r="I285">
            <v>819</v>
          </cell>
          <cell r="J285">
            <v>3822098</v>
          </cell>
          <cell r="K285">
            <v>26</v>
          </cell>
          <cell r="L285">
            <v>5609</v>
          </cell>
          <cell r="M285">
            <v>28</v>
          </cell>
          <cell r="N285">
            <v>5419</v>
          </cell>
        </row>
        <row r="286">
          <cell r="A286">
            <v>161430</v>
          </cell>
          <cell r="B286" t="str">
            <v>05</v>
          </cell>
          <cell r="C286" t="str">
            <v>Estrie</v>
          </cell>
          <cell r="D286" t="str">
            <v>Batley(Bruce)</v>
          </cell>
          <cell r="F286" t="str">
            <v>1500, rue 212</v>
          </cell>
          <cell r="G286" t="str">
            <v>Cookshire-Eaton</v>
          </cell>
          <cell r="H286" t="str">
            <v>J0B1M0</v>
          </cell>
          <cell r="I286">
            <v>819</v>
          </cell>
          <cell r="J286">
            <v>8753293</v>
          </cell>
          <cell r="K286">
            <v>23</v>
          </cell>
          <cell r="L286">
            <v>3164</v>
          </cell>
          <cell r="M286">
            <v>19</v>
          </cell>
          <cell r="N286">
            <v>3789</v>
          </cell>
        </row>
        <row r="287">
          <cell r="A287">
            <v>162891</v>
          </cell>
          <cell r="B287" t="str">
            <v>12</v>
          </cell>
          <cell r="C287" t="str">
            <v>Chaudière-Appalaches</v>
          </cell>
          <cell r="D287" t="str">
            <v>Hamel(Daniel)</v>
          </cell>
          <cell r="F287" t="str">
            <v>250, Route 271 Sud</v>
          </cell>
          <cell r="G287" t="str">
            <v>Saint-Éphrem-de-Beauce</v>
          </cell>
          <cell r="H287" t="str">
            <v>G0M1R0</v>
          </cell>
          <cell r="I287">
            <v>418</v>
          </cell>
          <cell r="J287">
            <v>4845200</v>
          </cell>
          <cell r="K287">
            <v>63</v>
          </cell>
          <cell r="L287">
            <v>9867</v>
          </cell>
          <cell r="M287">
            <v>67</v>
          </cell>
          <cell r="N287">
            <v>12221</v>
          </cell>
        </row>
        <row r="288">
          <cell r="A288">
            <v>163063</v>
          </cell>
          <cell r="B288" t="str">
            <v>15</v>
          </cell>
          <cell r="C288" t="str">
            <v>Laurentides</v>
          </cell>
          <cell r="D288" t="str">
            <v>Gratton(Lucien)</v>
          </cell>
          <cell r="F288" t="str">
            <v>R.R. 1, 35, chemin 7e Rang</v>
          </cell>
          <cell r="G288" t="str">
            <v>Kiamika</v>
          </cell>
          <cell r="H288" t="str">
            <v>J0W1G0</v>
          </cell>
          <cell r="I288">
            <v>819</v>
          </cell>
          <cell r="J288">
            <v>5853769</v>
          </cell>
          <cell r="K288">
            <v>15</v>
          </cell>
          <cell r="L288">
            <v>1361</v>
          </cell>
        </row>
        <row r="289">
          <cell r="A289">
            <v>163477</v>
          </cell>
          <cell r="B289" t="str">
            <v>12</v>
          </cell>
          <cell r="C289" t="str">
            <v>Chaudière-Appalaches</v>
          </cell>
          <cell r="D289" t="str">
            <v>Leblond(André)</v>
          </cell>
          <cell r="F289" t="str">
            <v>743, rang 3</v>
          </cell>
          <cell r="G289" t="str">
            <v>Saint-Nérée</v>
          </cell>
          <cell r="H289" t="str">
            <v>G0R3V0</v>
          </cell>
          <cell r="I289">
            <v>418</v>
          </cell>
          <cell r="J289">
            <v>2432774</v>
          </cell>
          <cell r="K289">
            <v>19</v>
          </cell>
          <cell r="L289">
            <v>1721</v>
          </cell>
          <cell r="M289">
            <v>23</v>
          </cell>
          <cell r="N289">
            <v>1381</v>
          </cell>
        </row>
        <row r="290">
          <cell r="A290">
            <v>164012</v>
          </cell>
          <cell r="B290" t="str">
            <v>14</v>
          </cell>
          <cell r="C290" t="str">
            <v>Lanaudière</v>
          </cell>
          <cell r="D290" t="str">
            <v>Aubin Luc &amp; Gravel Jeannine</v>
          </cell>
          <cell r="E290" t="str">
            <v>Aubin(Jeannine)</v>
          </cell>
          <cell r="F290" t="str">
            <v>3651 Principale</v>
          </cell>
          <cell r="G290" t="str">
            <v>Notre-Dame-de-Lourdes</v>
          </cell>
          <cell r="H290" t="str">
            <v>J0K1K0</v>
          </cell>
          <cell r="I290">
            <v>450</v>
          </cell>
          <cell r="J290">
            <v>7533731</v>
          </cell>
          <cell r="K290">
            <v>10</v>
          </cell>
        </row>
        <row r="291">
          <cell r="A291">
            <v>164350</v>
          </cell>
          <cell r="B291" t="str">
            <v>02</v>
          </cell>
          <cell r="C291" t="str">
            <v>Saguenay-Lac-Saint-Jean</v>
          </cell>
          <cell r="D291" t="str">
            <v>Boily(Lauréat)</v>
          </cell>
          <cell r="E291" t="str">
            <v>Boily(Jules)</v>
          </cell>
          <cell r="F291" t="str">
            <v>882 rang 6</v>
          </cell>
          <cell r="G291" t="str">
            <v>Saint-Prime</v>
          </cell>
          <cell r="H291" t="str">
            <v>G8J1X6</v>
          </cell>
          <cell r="I291">
            <v>418</v>
          </cell>
          <cell r="J291">
            <v>2513238</v>
          </cell>
          <cell r="K291">
            <v>21</v>
          </cell>
          <cell r="L291">
            <v>1465</v>
          </cell>
          <cell r="M291">
            <v>18</v>
          </cell>
        </row>
        <row r="292">
          <cell r="A292">
            <v>164657</v>
          </cell>
          <cell r="B292" t="str">
            <v>08</v>
          </cell>
          <cell r="C292" t="str">
            <v>Abitibi-Témiscamingue</v>
          </cell>
          <cell r="D292" t="str">
            <v>Gaudreau(Pierre)</v>
          </cell>
          <cell r="F292" t="str">
            <v>400, rang 5, R.R.1</v>
          </cell>
          <cell r="G292" t="str">
            <v>La Sarre</v>
          </cell>
          <cell r="H292" t="str">
            <v>J9Z2X1</v>
          </cell>
          <cell r="I292">
            <v>819</v>
          </cell>
          <cell r="J292">
            <v>3335744</v>
          </cell>
          <cell r="K292">
            <v>245</v>
          </cell>
          <cell r="L292">
            <v>53956</v>
          </cell>
          <cell r="M292">
            <v>255</v>
          </cell>
          <cell r="N292">
            <v>59807</v>
          </cell>
        </row>
        <row r="293">
          <cell r="A293">
            <v>164822</v>
          </cell>
          <cell r="B293" t="str">
            <v>08</v>
          </cell>
          <cell r="C293" t="str">
            <v>Abitibi-Témiscamingue</v>
          </cell>
          <cell r="D293" t="str">
            <v>Bédard(Florent)</v>
          </cell>
          <cell r="F293" t="str">
            <v>868, rang 2-3, R.R. 1</v>
          </cell>
          <cell r="G293" t="str">
            <v>Sainte-Hélène-de-Mancebourg</v>
          </cell>
          <cell r="H293" t="str">
            <v>J0Z2T0</v>
          </cell>
          <cell r="I293">
            <v>819</v>
          </cell>
          <cell r="J293">
            <v>3336022</v>
          </cell>
          <cell r="K293">
            <v>260</v>
          </cell>
          <cell r="L293">
            <v>20072</v>
          </cell>
          <cell r="M293">
            <v>272</v>
          </cell>
          <cell r="N293">
            <v>10382</v>
          </cell>
        </row>
        <row r="294">
          <cell r="A294">
            <v>165514</v>
          </cell>
          <cell r="B294" t="str">
            <v>05</v>
          </cell>
          <cell r="C294" t="str">
            <v>Estrie</v>
          </cell>
          <cell r="D294" t="str">
            <v>Ferme de Daniel &amp; Hélène enr.</v>
          </cell>
          <cell r="E294" t="str">
            <v>Viens(Daniel Raymond et Hélène)</v>
          </cell>
          <cell r="F294" t="str">
            <v>449, chemin Grande Ligne</v>
          </cell>
          <cell r="G294" t="str">
            <v>Coaticook</v>
          </cell>
          <cell r="H294" t="str">
            <v>J1A2R9</v>
          </cell>
          <cell r="I294">
            <v>819</v>
          </cell>
          <cell r="J294">
            <v>8493189</v>
          </cell>
          <cell r="K294">
            <v>44</v>
          </cell>
          <cell r="L294">
            <v>8845</v>
          </cell>
          <cell r="M294">
            <v>54</v>
          </cell>
          <cell r="N294">
            <v>7642</v>
          </cell>
        </row>
        <row r="295">
          <cell r="A295">
            <v>165597</v>
          </cell>
          <cell r="B295" t="str">
            <v>16</v>
          </cell>
          <cell r="C295" t="str">
            <v>Montérégie</v>
          </cell>
          <cell r="D295" t="str">
            <v>Perras(Fernand)</v>
          </cell>
          <cell r="F295" t="str">
            <v>203, rg St-Paul</v>
          </cell>
          <cell r="G295" t="str">
            <v>Saint-Patrice-de-Sherrington</v>
          </cell>
          <cell r="H295" t="str">
            <v>J0L2N0</v>
          </cell>
          <cell r="I295">
            <v>450</v>
          </cell>
          <cell r="J295">
            <v>4542623</v>
          </cell>
          <cell r="K295">
            <v>19</v>
          </cell>
          <cell r="L295">
            <v>2298</v>
          </cell>
        </row>
        <row r="296">
          <cell r="A296">
            <v>166033</v>
          </cell>
          <cell r="B296" t="str">
            <v>07</v>
          </cell>
          <cell r="C296" t="str">
            <v>Outaouais</v>
          </cell>
          <cell r="D296" t="str">
            <v>Moorhead(Dawson)</v>
          </cell>
          <cell r="F296" t="str">
            <v>1178, Highway 148, R.R. 2</v>
          </cell>
          <cell r="G296" t="str">
            <v>Campbell's Bay</v>
          </cell>
          <cell r="H296" t="str">
            <v>J0X1K0</v>
          </cell>
          <cell r="I296">
            <v>819</v>
          </cell>
          <cell r="J296">
            <v>6482934</v>
          </cell>
          <cell r="K296">
            <v>35</v>
          </cell>
          <cell r="L296">
            <v>3468</v>
          </cell>
          <cell r="M296">
            <v>38</v>
          </cell>
          <cell r="N296">
            <v>7240</v>
          </cell>
        </row>
        <row r="297">
          <cell r="A297">
            <v>167320</v>
          </cell>
          <cell r="B297" t="str">
            <v>16</v>
          </cell>
          <cell r="C297" t="str">
            <v>Montérégie</v>
          </cell>
          <cell r="D297" t="str">
            <v>Côté(Rosaire)</v>
          </cell>
          <cell r="F297" t="str">
            <v>1269, rang Salvail Sud</v>
          </cell>
          <cell r="G297" t="str">
            <v>La Présentation</v>
          </cell>
          <cell r="H297" t="str">
            <v>J0H1B0</v>
          </cell>
          <cell r="I297">
            <v>450</v>
          </cell>
          <cell r="J297">
            <v>7965914</v>
          </cell>
          <cell r="K297">
            <v>19</v>
          </cell>
          <cell r="L297">
            <v>680</v>
          </cell>
          <cell r="M297">
            <v>18</v>
          </cell>
          <cell r="N297">
            <v>3240</v>
          </cell>
        </row>
        <row r="298">
          <cell r="A298">
            <v>167478</v>
          </cell>
          <cell r="B298" t="str">
            <v>17</v>
          </cell>
          <cell r="C298" t="str">
            <v>Centre-du-Québec</v>
          </cell>
          <cell r="D298" t="str">
            <v>Leclerc(Bernard)</v>
          </cell>
          <cell r="F298" t="str">
            <v>9350, route 161</v>
          </cell>
          <cell r="G298" t="str">
            <v>Chesterville</v>
          </cell>
          <cell r="H298" t="str">
            <v>G0P1J0</v>
          </cell>
          <cell r="I298">
            <v>819</v>
          </cell>
          <cell r="J298">
            <v>3822710</v>
          </cell>
          <cell r="K298">
            <v>61</v>
          </cell>
          <cell r="L298">
            <v>4726</v>
          </cell>
          <cell r="M298">
            <v>62</v>
          </cell>
          <cell r="N298">
            <v>235</v>
          </cell>
        </row>
        <row r="299">
          <cell r="A299">
            <v>167569</v>
          </cell>
          <cell r="B299" t="str">
            <v>17</v>
          </cell>
          <cell r="C299" t="str">
            <v>Centre-du-Québec</v>
          </cell>
          <cell r="D299" t="str">
            <v>Vincent(Réjean)</v>
          </cell>
          <cell r="F299" t="str">
            <v>490, Ste-Marie</v>
          </cell>
          <cell r="G299" t="str">
            <v>Sainte-Perpétue</v>
          </cell>
          <cell r="H299" t="str">
            <v>J0C1R0</v>
          </cell>
          <cell r="I299">
            <v>819</v>
          </cell>
          <cell r="J299">
            <v>3366780</v>
          </cell>
          <cell r="K299">
            <v>102</v>
          </cell>
          <cell r="L299">
            <v>14112</v>
          </cell>
          <cell r="M299">
            <v>101</v>
          </cell>
          <cell r="N299">
            <v>9319</v>
          </cell>
        </row>
        <row r="300">
          <cell r="A300">
            <v>167601</v>
          </cell>
          <cell r="B300" t="str">
            <v>01</v>
          </cell>
          <cell r="C300" t="str">
            <v>Bas-Saint-Laurent</v>
          </cell>
          <cell r="D300" t="str">
            <v>Desrosiers(Laurent N.)</v>
          </cell>
          <cell r="F300" t="str">
            <v>265 route de la Mer</v>
          </cell>
          <cell r="G300" t="str">
            <v>Sainte-Flavie</v>
          </cell>
          <cell r="H300" t="str">
            <v>G0J2L0</v>
          </cell>
          <cell r="I300">
            <v>418</v>
          </cell>
          <cell r="J300">
            <v>7755408</v>
          </cell>
          <cell r="K300">
            <v>16</v>
          </cell>
          <cell r="L300">
            <v>340</v>
          </cell>
          <cell r="M300">
            <v>19</v>
          </cell>
        </row>
        <row r="301">
          <cell r="A301">
            <v>167908</v>
          </cell>
          <cell r="B301" t="str">
            <v>07</v>
          </cell>
          <cell r="C301" t="str">
            <v>Outaouais</v>
          </cell>
          <cell r="D301" t="str">
            <v>Barbary(Pierre)</v>
          </cell>
          <cell r="F301" t="str">
            <v>177, chemin Lac Donaldson</v>
          </cell>
          <cell r="G301" t="str">
            <v>Gatineau</v>
          </cell>
          <cell r="H301" t="str">
            <v>J8L2W7</v>
          </cell>
          <cell r="I301">
            <v>819</v>
          </cell>
          <cell r="J301">
            <v>9865869</v>
          </cell>
          <cell r="K301">
            <v>21</v>
          </cell>
          <cell r="L301">
            <v>2337</v>
          </cell>
          <cell r="M301">
            <v>16</v>
          </cell>
          <cell r="N301">
            <v>340</v>
          </cell>
        </row>
        <row r="302">
          <cell r="A302">
            <v>168153</v>
          </cell>
          <cell r="B302" t="str">
            <v>03</v>
          </cell>
          <cell r="C302" t="str">
            <v>Capitale-Nationale</v>
          </cell>
          <cell r="D302" t="str">
            <v>Lavoie(Harris)</v>
          </cell>
          <cell r="F302" t="str">
            <v>335, Rang 4 Est</v>
          </cell>
          <cell r="G302" t="str">
            <v>Saint-Hilarion</v>
          </cell>
          <cell r="H302" t="str">
            <v>G0A3V0</v>
          </cell>
          <cell r="I302">
            <v>418</v>
          </cell>
          <cell r="J302">
            <v>4573842</v>
          </cell>
          <cell r="K302">
            <v>50</v>
          </cell>
          <cell r="L302">
            <v>5786</v>
          </cell>
          <cell r="M302">
            <v>43</v>
          </cell>
          <cell r="N302">
            <v>10201</v>
          </cell>
        </row>
        <row r="303">
          <cell r="A303">
            <v>169003</v>
          </cell>
          <cell r="B303" t="str">
            <v>14</v>
          </cell>
          <cell r="C303" t="str">
            <v>Lanaudière</v>
          </cell>
          <cell r="D303" t="str">
            <v>Robillard(Gérard)</v>
          </cell>
          <cell r="F303" t="str">
            <v>821 rang Grande Chaloupe</v>
          </cell>
          <cell r="G303" t="str">
            <v>Saint-Thomas</v>
          </cell>
          <cell r="H303" t="str">
            <v>J0K3L0</v>
          </cell>
          <cell r="I303">
            <v>450</v>
          </cell>
          <cell r="J303">
            <v>7562096</v>
          </cell>
          <cell r="K303">
            <v>36</v>
          </cell>
          <cell r="L303">
            <v>3912</v>
          </cell>
          <cell r="M303">
            <v>36</v>
          </cell>
        </row>
        <row r="304">
          <cell r="A304">
            <v>169086</v>
          </cell>
          <cell r="B304" t="str">
            <v>12</v>
          </cell>
          <cell r="C304" t="str">
            <v>Chaudière-Appalaches</v>
          </cell>
          <cell r="D304" t="str">
            <v>Dancause(Berchmans)</v>
          </cell>
          <cell r="F304" t="str">
            <v>53, rang du Petit-Village</v>
          </cell>
          <cell r="G304" t="str">
            <v>Sainte-Croix</v>
          </cell>
          <cell r="H304" t="str">
            <v>G0S2H0</v>
          </cell>
          <cell r="I304">
            <v>418</v>
          </cell>
          <cell r="J304">
            <v>9263065</v>
          </cell>
          <cell r="K304">
            <v>43</v>
          </cell>
          <cell r="L304">
            <v>8859</v>
          </cell>
          <cell r="M304">
            <v>50</v>
          </cell>
          <cell r="N304">
            <v>10317</v>
          </cell>
        </row>
        <row r="305">
          <cell r="A305">
            <v>169334</v>
          </cell>
          <cell r="B305" t="str">
            <v>17</v>
          </cell>
          <cell r="C305" t="str">
            <v>Centre-du-Québec</v>
          </cell>
          <cell r="D305" t="str">
            <v>Massé(Robert)</v>
          </cell>
          <cell r="F305" t="str">
            <v>14320, rang St-Laurent</v>
          </cell>
          <cell r="G305" t="str">
            <v>Bécancour</v>
          </cell>
          <cell r="H305" t="str">
            <v>G0X2A0</v>
          </cell>
          <cell r="I305">
            <v>0</v>
          </cell>
          <cell r="J305">
            <v>0</v>
          </cell>
          <cell r="K305">
            <v>12</v>
          </cell>
          <cell r="L305">
            <v>340</v>
          </cell>
        </row>
        <row r="306">
          <cell r="A306">
            <v>170225</v>
          </cell>
          <cell r="B306" t="str">
            <v>17</v>
          </cell>
          <cell r="C306" t="str">
            <v>Centre-du-Québec</v>
          </cell>
          <cell r="D306" t="str">
            <v>Soucy(Normand)</v>
          </cell>
          <cell r="F306" t="str">
            <v>496, rang de la Rivière</v>
          </cell>
          <cell r="G306" t="str">
            <v>Maddington</v>
          </cell>
          <cell r="H306" t="str">
            <v>G0Z1C0</v>
          </cell>
          <cell r="I306">
            <v>819</v>
          </cell>
          <cell r="J306">
            <v>3672561</v>
          </cell>
          <cell r="K306">
            <v>33</v>
          </cell>
          <cell r="L306">
            <v>4186</v>
          </cell>
        </row>
        <row r="307">
          <cell r="A307">
            <v>172262</v>
          </cell>
          <cell r="B307" t="str">
            <v>05</v>
          </cell>
          <cell r="C307" t="str">
            <v>Estrie</v>
          </cell>
          <cell r="D307" t="str">
            <v>Robidoux(Paul)</v>
          </cell>
          <cell r="F307" t="str">
            <v>1364 rang 13</v>
          </cell>
          <cell r="G307" t="str">
            <v>Orford</v>
          </cell>
          <cell r="H307" t="str">
            <v>J1X7H5</v>
          </cell>
          <cell r="I307">
            <v>819</v>
          </cell>
          <cell r="J307">
            <v>8432281</v>
          </cell>
          <cell r="K307">
            <v>45</v>
          </cell>
          <cell r="L307">
            <v>1010</v>
          </cell>
          <cell r="M307">
            <v>43</v>
          </cell>
          <cell r="N307">
            <v>8397</v>
          </cell>
        </row>
        <row r="308">
          <cell r="A308">
            <v>173732</v>
          </cell>
          <cell r="B308" t="str">
            <v>17</v>
          </cell>
          <cell r="C308" t="str">
            <v>Centre-du-Québec</v>
          </cell>
          <cell r="D308" t="str">
            <v>Gabillaud(Jean-Jacques)</v>
          </cell>
          <cell r="F308" t="str">
            <v>560, route 261</v>
          </cell>
          <cell r="G308" t="str">
            <v>Saint-Sylvère</v>
          </cell>
          <cell r="H308" t="str">
            <v>G0Z1H0</v>
          </cell>
          <cell r="I308">
            <v>819</v>
          </cell>
          <cell r="J308">
            <v>2852548</v>
          </cell>
          <cell r="K308">
            <v>11</v>
          </cell>
          <cell r="L308">
            <v>2250</v>
          </cell>
        </row>
        <row r="309">
          <cell r="A309">
            <v>173948</v>
          </cell>
          <cell r="B309" t="str">
            <v>08</v>
          </cell>
          <cell r="C309" t="str">
            <v>Abitibi-Témiscamingue</v>
          </cell>
          <cell r="D309" t="str">
            <v>Barrette(Daniel)</v>
          </cell>
          <cell r="F309" t="str">
            <v>701, rang 1</v>
          </cell>
          <cell r="G309" t="str">
            <v>Laverlochère</v>
          </cell>
          <cell r="H309" t="str">
            <v>J0Z2P0</v>
          </cell>
          <cell r="I309">
            <v>819</v>
          </cell>
          <cell r="J309">
            <v>7655322</v>
          </cell>
          <cell r="K309">
            <v>124</v>
          </cell>
          <cell r="L309">
            <v>37422</v>
          </cell>
          <cell r="M309">
            <v>122</v>
          </cell>
          <cell r="N309">
            <v>28026</v>
          </cell>
        </row>
        <row r="310">
          <cell r="A310">
            <v>174920</v>
          </cell>
          <cell r="B310" t="str">
            <v>17</v>
          </cell>
          <cell r="C310" t="str">
            <v>Centre-du-Québec</v>
          </cell>
          <cell r="D310" t="str">
            <v>Manningham(Jean-Claude)</v>
          </cell>
          <cell r="E310" t="str">
            <v>Manningham(Jean-Claude)</v>
          </cell>
          <cell r="F310" t="str">
            <v>703, rang 7</v>
          </cell>
          <cell r="G310" t="str">
            <v>Laurierville</v>
          </cell>
          <cell r="H310" t="str">
            <v>G0S1P0</v>
          </cell>
          <cell r="I310">
            <v>819</v>
          </cell>
          <cell r="J310">
            <v>3654759</v>
          </cell>
          <cell r="K310">
            <v>58</v>
          </cell>
          <cell r="L310">
            <v>8495</v>
          </cell>
          <cell r="M310">
            <v>53</v>
          </cell>
          <cell r="N310">
            <v>6950</v>
          </cell>
        </row>
        <row r="311">
          <cell r="A311">
            <v>175117</v>
          </cell>
          <cell r="B311" t="str">
            <v>05</v>
          </cell>
          <cell r="C311" t="str">
            <v>Estrie</v>
          </cell>
          <cell r="D311" t="str">
            <v>Rousseau(Denis)</v>
          </cell>
          <cell r="F311" t="str">
            <v>7, rg des Pointes</v>
          </cell>
          <cell r="G311" t="str">
            <v>Lingwick</v>
          </cell>
          <cell r="H311" t="str">
            <v>J0B2Z0</v>
          </cell>
          <cell r="I311">
            <v>819</v>
          </cell>
          <cell r="J311">
            <v>8772849</v>
          </cell>
          <cell r="K311">
            <v>29</v>
          </cell>
          <cell r="L311">
            <v>5970</v>
          </cell>
          <cell r="M311">
            <v>27</v>
          </cell>
          <cell r="N311">
            <v>3682</v>
          </cell>
        </row>
        <row r="312">
          <cell r="A312">
            <v>177840</v>
          </cell>
          <cell r="B312" t="str">
            <v>15</v>
          </cell>
          <cell r="C312" t="str">
            <v>Laurentides</v>
          </cell>
          <cell r="D312" t="str">
            <v>Gauthier Micheline et Locas Laurent</v>
          </cell>
          <cell r="E312" t="str">
            <v>Locas(Laurent et Micheline)</v>
          </cell>
          <cell r="F312" t="str">
            <v>3095 Rivière Rouge Nord</v>
          </cell>
          <cell r="G312" t="str">
            <v>Saint-André-d'Argenteuil</v>
          </cell>
          <cell r="H312" t="str">
            <v>J0V1X0</v>
          </cell>
          <cell r="I312">
            <v>450</v>
          </cell>
          <cell r="J312">
            <v>5373647</v>
          </cell>
          <cell r="K312">
            <v>19</v>
          </cell>
          <cell r="L312">
            <v>1701</v>
          </cell>
        </row>
        <row r="313">
          <cell r="A313">
            <v>178194</v>
          </cell>
          <cell r="B313" t="str">
            <v>05</v>
          </cell>
          <cell r="C313" t="str">
            <v>Estrie</v>
          </cell>
          <cell r="D313" t="str">
            <v>Lemire(Émile)</v>
          </cell>
          <cell r="F313" t="str">
            <v>540, chemin de la Rivière</v>
          </cell>
          <cell r="G313" t="str">
            <v>Sainte-Edwidge-de-Clifton</v>
          </cell>
          <cell r="H313" t="str">
            <v>J0B2R0</v>
          </cell>
          <cell r="I313">
            <v>819</v>
          </cell>
          <cell r="J313">
            <v>8493670</v>
          </cell>
          <cell r="K313">
            <v>75</v>
          </cell>
          <cell r="L313">
            <v>16935</v>
          </cell>
          <cell r="M313">
            <v>69</v>
          </cell>
          <cell r="N313">
            <v>17429</v>
          </cell>
        </row>
        <row r="314">
          <cell r="A314">
            <v>178426</v>
          </cell>
          <cell r="B314" t="str">
            <v>12</v>
          </cell>
          <cell r="C314" t="str">
            <v>Chaudière-Appalaches</v>
          </cell>
          <cell r="D314" t="str">
            <v>Labbé(Albéric)</v>
          </cell>
          <cell r="F314" t="str">
            <v>257 rang 8 Ouest</v>
          </cell>
          <cell r="G314" t="str">
            <v>Saint-Odilon-de-Cranbourne</v>
          </cell>
          <cell r="H314" t="str">
            <v>G0S3A0</v>
          </cell>
          <cell r="I314">
            <v>418</v>
          </cell>
          <cell r="J314">
            <v>4644240</v>
          </cell>
          <cell r="K314">
            <v>27</v>
          </cell>
          <cell r="L314">
            <v>4739</v>
          </cell>
          <cell r="M314">
            <v>28</v>
          </cell>
          <cell r="N314">
            <v>3880</v>
          </cell>
        </row>
        <row r="315">
          <cell r="A315">
            <v>178574</v>
          </cell>
          <cell r="B315" t="str">
            <v>12</v>
          </cell>
          <cell r="C315" t="str">
            <v>Chaudière-Appalaches</v>
          </cell>
          <cell r="D315" t="str">
            <v>Godbout(Rénald)</v>
          </cell>
          <cell r="E315" t="str">
            <v>Lamontagne(Guylaine)</v>
          </cell>
          <cell r="F315" t="str">
            <v>449, 4e rang Est</v>
          </cell>
          <cell r="G315" t="str">
            <v>Saint-Lazare-de-Bellechasse</v>
          </cell>
          <cell r="H315" t="str">
            <v>G0R3J0</v>
          </cell>
          <cell r="I315">
            <v>418</v>
          </cell>
          <cell r="J315">
            <v>8833605</v>
          </cell>
          <cell r="K315">
            <v>77</v>
          </cell>
          <cell r="L315">
            <v>4491</v>
          </cell>
          <cell r="M315">
            <v>64</v>
          </cell>
          <cell r="N315">
            <v>3459</v>
          </cell>
        </row>
        <row r="316">
          <cell r="A316">
            <v>178806</v>
          </cell>
          <cell r="B316" t="str">
            <v>01</v>
          </cell>
          <cell r="C316" t="str">
            <v>Bas-Saint-Laurent</v>
          </cell>
          <cell r="D316" t="str">
            <v>Dubé(Gaston)</v>
          </cell>
          <cell r="F316" t="str">
            <v>1139 rang 11</v>
          </cell>
          <cell r="G316" t="str">
            <v>Saint-Jean-de-la-Lande</v>
          </cell>
          <cell r="H316" t="str">
            <v>G0L3N0</v>
          </cell>
          <cell r="I316">
            <v>418</v>
          </cell>
          <cell r="J316">
            <v>8533770</v>
          </cell>
          <cell r="K316">
            <v>29</v>
          </cell>
          <cell r="M316">
            <v>25</v>
          </cell>
        </row>
        <row r="317">
          <cell r="A317">
            <v>179325</v>
          </cell>
          <cell r="B317" t="str">
            <v>17</v>
          </cell>
          <cell r="C317" t="str">
            <v>Centre-du-Québec</v>
          </cell>
          <cell r="D317" t="str">
            <v>Dubois(Roger)</v>
          </cell>
          <cell r="F317" t="str">
            <v>97, rang 10</v>
          </cell>
          <cell r="G317" t="str">
            <v>Kingsey Falls</v>
          </cell>
          <cell r="H317" t="str">
            <v>J0A1B0</v>
          </cell>
          <cell r="I317">
            <v>819</v>
          </cell>
          <cell r="J317">
            <v>8482589</v>
          </cell>
          <cell r="K317">
            <v>37</v>
          </cell>
          <cell r="L317">
            <v>6896</v>
          </cell>
          <cell r="M317">
            <v>36</v>
          </cell>
          <cell r="N317">
            <v>5440</v>
          </cell>
        </row>
        <row r="318">
          <cell r="A318">
            <v>181271</v>
          </cell>
          <cell r="B318" t="str">
            <v>12</v>
          </cell>
          <cell r="C318" t="str">
            <v>Chaudière-Appalaches</v>
          </cell>
          <cell r="D318" t="str">
            <v>Pépin(Gaston)</v>
          </cell>
          <cell r="F318" t="str">
            <v>735, rang St-Jean-Baptiste</v>
          </cell>
          <cell r="G318" t="str">
            <v>Saint-Éphrem-de-Beauce</v>
          </cell>
          <cell r="H318" t="str">
            <v>G0M1R0</v>
          </cell>
          <cell r="I318">
            <v>418</v>
          </cell>
          <cell r="J318">
            <v>4845557</v>
          </cell>
          <cell r="K318">
            <v>43</v>
          </cell>
          <cell r="L318">
            <v>2987</v>
          </cell>
          <cell r="M318">
            <v>45</v>
          </cell>
          <cell r="N318">
            <v>1030</v>
          </cell>
        </row>
        <row r="319">
          <cell r="A319">
            <v>181602</v>
          </cell>
          <cell r="B319" t="str">
            <v>07</v>
          </cell>
          <cell r="C319" t="str">
            <v>Outaouais</v>
          </cell>
          <cell r="D319" t="str">
            <v>Mccrank(Robert)</v>
          </cell>
          <cell r="F319" t="str">
            <v>94 McCrank Road</v>
          </cell>
          <cell r="G319" t="str">
            <v>Low</v>
          </cell>
          <cell r="H319" t="str">
            <v>J0X2C0</v>
          </cell>
          <cell r="I319">
            <v>819</v>
          </cell>
          <cell r="J319">
            <v>4223812</v>
          </cell>
          <cell r="K319">
            <v>29</v>
          </cell>
          <cell r="L319">
            <v>6396</v>
          </cell>
          <cell r="M319">
            <v>28</v>
          </cell>
        </row>
        <row r="320">
          <cell r="A320">
            <v>181727</v>
          </cell>
          <cell r="B320" t="str">
            <v>08</v>
          </cell>
          <cell r="C320" t="str">
            <v>Abitibi-Témiscamingue</v>
          </cell>
          <cell r="D320" t="str">
            <v>Pelland(Jean-Gilles)</v>
          </cell>
          <cell r="F320" t="str">
            <v>171, Route La Reine-Clerval</v>
          </cell>
          <cell r="G320" t="str">
            <v>La Reine</v>
          </cell>
          <cell r="H320" t="str">
            <v>J0Z2L0</v>
          </cell>
          <cell r="I320">
            <v>819</v>
          </cell>
          <cell r="J320">
            <v>9476261</v>
          </cell>
          <cell r="K320">
            <v>62</v>
          </cell>
          <cell r="L320">
            <v>11496</v>
          </cell>
          <cell r="M320">
            <v>60</v>
          </cell>
          <cell r="N320">
            <v>11143</v>
          </cell>
        </row>
        <row r="321">
          <cell r="A321">
            <v>182345</v>
          </cell>
          <cell r="B321" t="str">
            <v>16</v>
          </cell>
          <cell r="C321" t="str">
            <v>Montérégie</v>
          </cell>
          <cell r="D321" t="str">
            <v>Rennie(Keith)</v>
          </cell>
          <cell r="F321" t="str">
            <v>2050 1ière Concession</v>
          </cell>
          <cell r="G321" t="str">
            <v>Hinchinbrooke</v>
          </cell>
          <cell r="H321" t="str">
            <v>J0S1A0</v>
          </cell>
          <cell r="I321">
            <v>450</v>
          </cell>
          <cell r="J321">
            <v>2643615</v>
          </cell>
          <cell r="K321">
            <v>32</v>
          </cell>
          <cell r="L321">
            <v>5311</v>
          </cell>
          <cell r="M321">
            <v>40</v>
          </cell>
          <cell r="N321">
            <v>6638</v>
          </cell>
        </row>
        <row r="322">
          <cell r="A322">
            <v>183376</v>
          </cell>
          <cell r="B322" t="str">
            <v>17</v>
          </cell>
          <cell r="C322" t="str">
            <v>Centre-du-Québec</v>
          </cell>
          <cell r="D322" t="str">
            <v>Ferme Emsa SENC</v>
          </cell>
          <cell r="E322" t="str">
            <v>Guimond(André)</v>
          </cell>
          <cell r="F322" t="str">
            <v>699, rang 6</v>
          </cell>
          <cell r="G322" t="str">
            <v>Saint-Félix-de-Kingsey</v>
          </cell>
          <cell r="H322" t="str">
            <v>J0B2T0</v>
          </cell>
          <cell r="I322">
            <v>819</v>
          </cell>
          <cell r="J322">
            <v>8482262</v>
          </cell>
          <cell r="K322">
            <v>57</v>
          </cell>
          <cell r="L322">
            <v>9996</v>
          </cell>
          <cell r="M322">
            <v>50</v>
          </cell>
          <cell r="N322">
            <v>11254</v>
          </cell>
        </row>
        <row r="323">
          <cell r="A323">
            <v>183434</v>
          </cell>
          <cell r="B323" t="str">
            <v>05</v>
          </cell>
          <cell r="C323" t="str">
            <v>Estrie</v>
          </cell>
          <cell r="D323" t="str">
            <v>Healy(Francis)</v>
          </cell>
          <cell r="F323" t="str">
            <v>216 ch. Pease R.R.3</v>
          </cell>
          <cell r="G323" t="str">
            <v>Richmond</v>
          </cell>
          <cell r="H323" t="str">
            <v>J0B2H0</v>
          </cell>
          <cell r="I323">
            <v>819</v>
          </cell>
          <cell r="J323">
            <v>8262317</v>
          </cell>
          <cell r="K323">
            <v>13</v>
          </cell>
          <cell r="L323">
            <v>9921</v>
          </cell>
        </row>
        <row r="324">
          <cell r="A324">
            <v>185744</v>
          </cell>
          <cell r="B324" t="str">
            <v>17</v>
          </cell>
          <cell r="C324" t="str">
            <v>Centre-du-Québec</v>
          </cell>
          <cell r="D324" t="str">
            <v>Lampron(Jean-Claude)</v>
          </cell>
          <cell r="F324" t="str">
            <v>4380, rang 9 Simpson</v>
          </cell>
          <cell r="G324" t="str">
            <v>Saint-Lucien</v>
          </cell>
          <cell r="H324" t="str">
            <v>J0C1N0</v>
          </cell>
          <cell r="I324">
            <v>819</v>
          </cell>
          <cell r="J324">
            <v>3975531</v>
          </cell>
          <cell r="K324">
            <v>49</v>
          </cell>
          <cell r="L324">
            <v>758</v>
          </cell>
          <cell r="M324">
            <v>46</v>
          </cell>
          <cell r="N324">
            <v>758</v>
          </cell>
        </row>
        <row r="325">
          <cell r="A325">
            <v>187146</v>
          </cell>
          <cell r="B325" t="str">
            <v>12</v>
          </cell>
          <cell r="C325" t="str">
            <v>Chaudière-Appalaches</v>
          </cell>
          <cell r="D325" t="str">
            <v>Quirion(André)</v>
          </cell>
          <cell r="F325" t="str">
            <v>268, rang 2 Shenley Sud</v>
          </cell>
          <cell r="G325" t="str">
            <v>Saint-Martin</v>
          </cell>
          <cell r="H325" t="str">
            <v>G0M1B0</v>
          </cell>
          <cell r="I325">
            <v>418</v>
          </cell>
          <cell r="J325">
            <v>3825940</v>
          </cell>
          <cell r="K325">
            <v>46</v>
          </cell>
          <cell r="L325">
            <v>1051</v>
          </cell>
          <cell r="M325">
            <v>42</v>
          </cell>
          <cell r="N325">
            <v>799</v>
          </cell>
        </row>
        <row r="326">
          <cell r="A326">
            <v>187492</v>
          </cell>
          <cell r="B326" t="str">
            <v>16</v>
          </cell>
          <cell r="C326" t="str">
            <v>Montérégie</v>
          </cell>
          <cell r="D326" t="str">
            <v>Dumas(André)</v>
          </cell>
          <cell r="F326" t="str">
            <v>903 rang des Dumas</v>
          </cell>
          <cell r="G326" t="str">
            <v>Ormstown</v>
          </cell>
          <cell r="H326" t="str">
            <v>J0S1K0</v>
          </cell>
          <cell r="I326">
            <v>450</v>
          </cell>
          <cell r="J326">
            <v>8293175</v>
          </cell>
          <cell r="K326">
            <v>30</v>
          </cell>
          <cell r="L326">
            <v>340</v>
          </cell>
        </row>
        <row r="327">
          <cell r="A327">
            <v>187682</v>
          </cell>
          <cell r="B327" t="str">
            <v>01</v>
          </cell>
          <cell r="C327" t="str">
            <v>Bas-Saint-Laurent</v>
          </cell>
          <cell r="D327" t="str">
            <v>La Ferme du 5 enr.</v>
          </cell>
          <cell r="E327" t="str">
            <v>Gauthier(Josée Murray et Herman)</v>
          </cell>
          <cell r="F327" t="str">
            <v>22, rang 3</v>
          </cell>
          <cell r="G327" t="str">
            <v>Matane</v>
          </cell>
          <cell r="H327" t="str">
            <v>G4W9C1</v>
          </cell>
          <cell r="I327">
            <v>418</v>
          </cell>
          <cell r="J327">
            <v>5621764</v>
          </cell>
          <cell r="K327">
            <v>74</v>
          </cell>
          <cell r="L327">
            <v>15112</v>
          </cell>
          <cell r="M327">
            <v>72</v>
          </cell>
          <cell r="N327">
            <v>16492</v>
          </cell>
        </row>
        <row r="328">
          <cell r="A328">
            <v>188201</v>
          </cell>
          <cell r="B328" t="str">
            <v>03</v>
          </cell>
          <cell r="C328" t="str">
            <v>Capitale-Nationale</v>
          </cell>
          <cell r="D328" t="str">
            <v>Blouin(André)</v>
          </cell>
          <cell r="F328" t="str">
            <v>3838, avenue Royale</v>
          </cell>
          <cell r="G328" t="str">
            <v>Sainte-Famille,I.O.</v>
          </cell>
          <cell r="H328" t="str">
            <v>G0A3P0</v>
          </cell>
          <cell r="I328">
            <v>418</v>
          </cell>
          <cell r="J328">
            <v>8293407</v>
          </cell>
          <cell r="K328">
            <v>23</v>
          </cell>
          <cell r="L328">
            <v>12189</v>
          </cell>
        </row>
        <row r="329">
          <cell r="A329">
            <v>188516</v>
          </cell>
          <cell r="B329" t="str">
            <v>08</v>
          </cell>
          <cell r="C329" t="str">
            <v>Abitibi-Témiscamingue</v>
          </cell>
          <cell r="D329" t="str">
            <v>Charron(Gérald)</v>
          </cell>
          <cell r="F329" t="str">
            <v>1084, rang 7-8, R.R.1</v>
          </cell>
          <cell r="G329" t="str">
            <v>Laforce</v>
          </cell>
          <cell r="H329" t="str">
            <v>J0Z2J0</v>
          </cell>
          <cell r="I329">
            <v>819</v>
          </cell>
          <cell r="J329">
            <v>7222415</v>
          </cell>
          <cell r="K329">
            <v>95</v>
          </cell>
        </row>
        <row r="330">
          <cell r="A330">
            <v>188599</v>
          </cell>
          <cell r="B330" t="str">
            <v>12</v>
          </cell>
          <cell r="C330" t="str">
            <v>Chaudière-Appalaches</v>
          </cell>
          <cell r="D330" t="str">
            <v>Blais(Réjean)</v>
          </cell>
          <cell r="F330" t="str">
            <v>98, chemin des Prairies Ouest</v>
          </cell>
          <cell r="G330" t="str">
            <v>Saint-François-de-la-Rivière-du-Sud</v>
          </cell>
          <cell r="H330" t="str">
            <v>G0R3A0</v>
          </cell>
          <cell r="I330">
            <v>418</v>
          </cell>
          <cell r="J330">
            <v>2592957</v>
          </cell>
          <cell r="K330">
            <v>21</v>
          </cell>
          <cell r="L330">
            <v>4301</v>
          </cell>
          <cell r="M330">
            <v>23</v>
          </cell>
          <cell r="N330">
            <v>3448</v>
          </cell>
        </row>
        <row r="331">
          <cell r="A331">
            <v>188664</v>
          </cell>
          <cell r="B331" t="str">
            <v>08</v>
          </cell>
          <cell r="C331" t="str">
            <v>Abitibi-Témiscamingue</v>
          </cell>
          <cell r="D331" t="str">
            <v>Lemay(Gérald)</v>
          </cell>
          <cell r="F331" t="str">
            <v>1336, route 101 Nord</v>
          </cell>
          <cell r="G331" t="str">
            <v>Rollet</v>
          </cell>
          <cell r="H331" t="str">
            <v>J0Z3J0</v>
          </cell>
          <cell r="I331">
            <v>819</v>
          </cell>
          <cell r="J331">
            <v>4934211</v>
          </cell>
          <cell r="K331">
            <v>63</v>
          </cell>
          <cell r="L331">
            <v>11922</v>
          </cell>
          <cell r="M331">
            <v>68</v>
          </cell>
          <cell r="N331">
            <v>2985</v>
          </cell>
        </row>
        <row r="332">
          <cell r="A332">
            <v>189340</v>
          </cell>
          <cell r="B332" t="str">
            <v>02</v>
          </cell>
          <cell r="C332" t="str">
            <v>Saguenay-Lac-Saint-Jean</v>
          </cell>
          <cell r="D332" t="str">
            <v>Prévost(Claude)</v>
          </cell>
          <cell r="F332" t="str">
            <v>1202 rang Notre-Dame</v>
          </cell>
          <cell r="G332" t="str">
            <v>Girardville</v>
          </cell>
          <cell r="H332" t="str">
            <v>G0W1R0</v>
          </cell>
          <cell r="I332">
            <v>418</v>
          </cell>
          <cell r="J332">
            <v>2583508</v>
          </cell>
          <cell r="K332">
            <v>21</v>
          </cell>
          <cell r="L332">
            <v>1307</v>
          </cell>
          <cell r="M332">
            <v>22</v>
          </cell>
          <cell r="N332">
            <v>730</v>
          </cell>
        </row>
        <row r="333">
          <cell r="A333">
            <v>190983</v>
          </cell>
          <cell r="B333" t="str">
            <v>16</v>
          </cell>
          <cell r="C333" t="str">
            <v>Montérégie</v>
          </cell>
          <cell r="D333" t="str">
            <v>Les Vergers Blair inc.</v>
          </cell>
          <cell r="E333" t="str">
            <v>Blair(Jeffrey)</v>
          </cell>
          <cell r="F333" t="str">
            <v>1421 route 202</v>
          </cell>
          <cell r="G333" t="str">
            <v>Franklin</v>
          </cell>
          <cell r="H333" t="str">
            <v>J0S1E0</v>
          </cell>
          <cell r="I333">
            <v>450</v>
          </cell>
          <cell r="J333">
            <v>8272347</v>
          </cell>
          <cell r="K333">
            <v>69</v>
          </cell>
          <cell r="L333">
            <v>17204</v>
          </cell>
          <cell r="M333">
            <v>68</v>
          </cell>
          <cell r="N333">
            <v>20016</v>
          </cell>
        </row>
        <row r="334">
          <cell r="A334">
            <v>191239</v>
          </cell>
          <cell r="B334" t="str">
            <v>08</v>
          </cell>
          <cell r="C334" t="str">
            <v>Abitibi-Témiscamingue</v>
          </cell>
          <cell r="D334" t="str">
            <v>Moreau(Marcel)</v>
          </cell>
          <cell r="F334" t="str">
            <v>798, chemin Lac Chavigny (rang 5)</v>
          </cell>
          <cell r="G334" t="str">
            <v>Taschereau</v>
          </cell>
          <cell r="H334" t="str">
            <v>J0Z3N0</v>
          </cell>
          <cell r="I334">
            <v>819</v>
          </cell>
          <cell r="J334">
            <v>7962715</v>
          </cell>
          <cell r="K334">
            <v>18</v>
          </cell>
          <cell r="M334">
            <v>20</v>
          </cell>
        </row>
        <row r="335">
          <cell r="A335">
            <v>191460</v>
          </cell>
          <cell r="B335" t="str">
            <v>07</v>
          </cell>
          <cell r="C335" t="str">
            <v>Outaouais</v>
          </cell>
          <cell r="D335" t="str">
            <v>Zacharias(Percy)</v>
          </cell>
          <cell r="F335" t="str">
            <v>426 King Road, Leslie</v>
          </cell>
          <cell r="G335" t="str">
            <v>Otter Lake</v>
          </cell>
          <cell r="H335" t="str">
            <v>J0X2P0</v>
          </cell>
          <cell r="I335">
            <v>819</v>
          </cell>
          <cell r="J335">
            <v>4537829</v>
          </cell>
          <cell r="K335">
            <v>38</v>
          </cell>
          <cell r="L335">
            <v>7335</v>
          </cell>
          <cell r="M335">
            <v>44</v>
          </cell>
          <cell r="N335">
            <v>16116</v>
          </cell>
        </row>
        <row r="336">
          <cell r="A336">
            <v>191601</v>
          </cell>
          <cell r="B336" t="str">
            <v>12</v>
          </cell>
          <cell r="C336" t="str">
            <v>Chaudière-Appalaches</v>
          </cell>
          <cell r="D336" t="str">
            <v>Lachance(Georges-Raymond)</v>
          </cell>
          <cell r="F336" t="str">
            <v>733, rang 7 Sud</v>
          </cell>
          <cell r="G336" t="str">
            <v>Sacré-Coeur-de-Jésus</v>
          </cell>
          <cell r="H336" t="str">
            <v>G0N1G0</v>
          </cell>
          <cell r="I336">
            <v>418</v>
          </cell>
          <cell r="J336">
            <v>4273881</v>
          </cell>
          <cell r="K336">
            <v>34</v>
          </cell>
          <cell r="L336">
            <v>1436</v>
          </cell>
          <cell r="M336">
            <v>29</v>
          </cell>
          <cell r="N336">
            <v>1021</v>
          </cell>
        </row>
        <row r="337">
          <cell r="A337">
            <v>191940</v>
          </cell>
          <cell r="B337" t="str">
            <v>08</v>
          </cell>
          <cell r="C337" t="str">
            <v>Abitibi-Témiscamingue</v>
          </cell>
          <cell r="D337" t="str">
            <v>Les Eleveurs du Nord inc.</v>
          </cell>
          <cell r="E337" t="str">
            <v>Primeau(Robert)</v>
          </cell>
          <cell r="F337" t="str">
            <v>163, Rang des Éleveurs</v>
          </cell>
          <cell r="G337" t="str">
            <v>Berry</v>
          </cell>
          <cell r="H337" t="str">
            <v>J0Y2G0</v>
          </cell>
          <cell r="I337">
            <v>819</v>
          </cell>
          <cell r="J337">
            <v>7273200</v>
          </cell>
          <cell r="K337">
            <v>97</v>
          </cell>
          <cell r="L337">
            <v>13754</v>
          </cell>
          <cell r="M337">
            <v>92</v>
          </cell>
          <cell r="N337">
            <v>9062</v>
          </cell>
        </row>
        <row r="338">
          <cell r="A338">
            <v>192781</v>
          </cell>
          <cell r="B338" t="str">
            <v>08</v>
          </cell>
          <cell r="C338" t="str">
            <v>Abitibi-Témiscamingue</v>
          </cell>
          <cell r="D338" t="str">
            <v>Ferme Plamondon et Fils</v>
          </cell>
          <cell r="E338" t="str">
            <v>Plamondon(Louis)</v>
          </cell>
          <cell r="F338" t="str">
            <v>72,  Route 397 Nord</v>
          </cell>
          <cell r="G338" t="str">
            <v>Barraute</v>
          </cell>
          <cell r="H338" t="str">
            <v>J0Y1A0</v>
          </cell>
          <cell r="I338">
            <v>819</v>
          </cell>
          <cell r="J338">
            <v>7346806</v>
          </cell>
          <cell r="K338">
            <v>141</v>
          </cell>
          <cell r="L338">
            <v>12996</v>
          </cell>
          <cell r="M338">
            <v>138</v>
          </cell>
          <cell r="N338">
            <v>25399</v>
          </cell>
        </row>
        <row r="339">
          <cell r="A339">
            <v>192922</v>
          </cell>
          <cell r="B339" t="str">
            <v>11</v>
          </cell>
          <cell r="C339" t="str">
            <v>Gaspésie-Iles-de-la-Madeleine</v>
          </cell>
          <cell r="D339" t="str">
            <v>Babin(Guy)</v>
          </cell>
          <cell r="F339" t="str">
            <v>280 route Henry</v>
          </cell>
          <cell r="G339" t="str">
            <v>Bonaventure</v>
          </cell>
          <cell r="H339" t="str">
            <v>G0C1E0</v>
          </cell>
          <cell r="I339">
            <v>418</v>
          </cell>
          <cell r="J339">
            <v>5342324</v>
          </cell>
          <cell r="K339">
            <v>31</v>
          </cell>
          <cell r="L339">
            <v>9161</v>
          </cell>
          <cell r="M339">
            <v>35</v>
          </cell>
          <cell r="N339">
            <v>5784</v>
          </cell>
        </row>
        <row r="340">
          <cell r="A340">
            <v>193151</v>
          </cell>
          <cell r="B340" t="str">
            <v>16</v>
          </cell>
          <cell r="C340" t="str">
            <v>Montérégie</v>
          </cell>
          <cell r="D340" t="str">
            <v>Ferme Vilamon</v>
          </cell>
          <cell r="E340" t="str">
            <v>Lacasse(Luc &amp; Agathe)</v>
          </cell>
          <cell r="F340" t="str">
            <v>311, rue Principale</v>
          </cell>
          <cell r="G340" t="str">
            <v>Warden</v>
          </cell>
          <cell r="H340" t="str">
            <v>J0E2M0</v>
          </cell>
          <cell r="I340">
            <v>450</v>
          </cell>
          <cell r="J340">
            <v>5391121</v>
          </cell>
          <cell r="K340">
            <v>23</v>
          </cell>
          <cell r="L340">
            <v>5988</v>
          </cell>
          <cell r="M340">
            <v>22</v>
          </cell>
          <cell r="N340">
            <v>1629</v>
          </cell>
        </row>
        <row r="341">
          <cell r="A341">
            <v>193177</v>
          </cell>
          <cell r="B341" t="str">
            <v>12</v>
          </cell>
          <cell r="C341" t="str">
            <v>Chaudière-Appalaches</v>
          </cell>
          <cell r="D341" t="str">
            <v>Laliberté(Benoît)</v>
          </cell>
          <cell r="F341" t="str">
            <v>103, chemin de la rivière Etchemin</v>
          </cell>
          <cell r="G341" t="str">
            <v>Sainte-Claire (de Bellechasse)</v>
          </cell>
          <cell r="H341" t="str">
            <v>G0R2V0</v>
          </cell>
          <cell r="I341">
            <v>418</v>
          </cell>
          <cell r="J341">
            <v>8854306</v>
          </cell>
          <cell r="K341">
            <v>19</v>
          </cell>
          <cell r="L341">
            <v>3994</v>
          </cell>
          <cell r="M341">
            <v>23</v>
          </cell>
          <cell r="N341">
            <v>2285</v>
          </cell>
        </row>
        <row r="342">
          <cell r="A342">
            <v>193573</v>
          </cell>
          <cell r="B342" t="str">
            <v>03</v>
          </cell>
          <cell r="C342" t="str">
            <v>Capitale-Nationale</v>
          </cell>
          <cell r="D342" t="str">
            <v>Julien(Camille)</v>
          </cell>
          <cell r="F342" t="str">
            <v>145, rue Tessier Ouest</v>
          </cell>
          <cell r="G342" t="str">
            <v>Saint-Casimir</v>
          </cell>
          <cell r="H342" t="str">
            <v>G0A3L0</v>
          </cell>
          <cell r="I342">
            <v>418</v>
          </cell>
          <cell r="J342">
            <v>3392844</v>
          </cell>
          <cell r="K342">
            <v>16</v>
          </cell>
        </row>
        <row r="343">
          <cell r="A343">
            <v>194167</v>
          </cell>
          <cell r="B343" t="str">
            <v>12</v>
          </cell>
          <cell r="C343" t="str">
            <v>Chaudière-Appalaches</v>
          </cell>
          <cell r="D343" t="str">
            <v>Gilbert(Pierre-Yves)</v>
          </cell>
          <cell r="F343" t="str">
            <v>711, rang St-Pierre</v>
          </cell>
          <cell r="G343" t="str">
            <v>Saint-Frédéric</v>
          </cell>
          <cell r="H343" t="str">
            <v>G0N1P0</v>
          </cell>
          <cell r="I343">
            <v>418</v>
          </cell>
          <cell r="J343">
            <v>4262471</v>
          </cell>
          <cell r="K343">
            <v>16</v>
          </cell>
          <cell r="L343">
            <v>2044</v>
          </cell>
        </row>
        <row r="344">
          <cell r="A344">
            <v>194209</v>
          </cell>
          <cell r="B344" t="str">
            <v>01</v>
          </cell>
          <cell r="C344" t="str">
            <v>Bas-Saint-Laurent</v>
          </cell>
          <cell r="D344" t="str">
            <v>Ouellet(Jean-Clément)</v>
          </cell>
          <cell r="F344" t="str">
            <v>155, rang de la Montagne</v>
          </cell>
          <cell r="G344" t="str">
            <v>Saint-Gabriel-de-Rimouski</v>
          </cell>
          <cell r="H344" t="str">
            <v>G0K1M0</v>
          </cell>
          <cell r="I344">
            <v>418</v>
          </cell>
          <cell r="J344">
            <v>7984428</v>
          </cell>
          <cell r="K344">
            <v>352</v>
          </cell>
          <cell r="L344">
            <v>680</v>
          </cell>
          <cell r="M344">
            <v>354</v>
          </cell>
          <cell r="N344">
            <v>51710</v>
          </cell>
        </row>
        <row r="345">
          <cell r="A345">
            <v>194498</v>
          </cell>
          <cell r="B345" t="str">
            <v>17</v>
          </cell>
          <cell r="C345" t="str">
            <v>Centre-du-Québec</v>
          </cell>
          <cell r="D345" t="str">
            <v>Dreux(Jean-Luc)</v>
          </cell>
          <cell r="F345" t="str">
            <v>1454, rang St-Louis</v>
          </cell>
          <cell r="G345" t="str">
            <v>Saint-Edmond-de-Grantham</v>
          </cell>
          <cell r="H345" t="str">
            <v>J0C1K0</v>
          </cell>
          <cell r="I345">
            <v>819</v>
          </cell>
          <cell r="J345">
            <v>3965064</v>
          </cell>
          <cell r="K345">
            <v>16</v>
          </cell>
          <cell r="M345">
            <v>16</v>
          </cell>
        </row>
        <row r="346">
          <cell r="A346">
            <v>195263</v>
          </cell>
          <cell r="B346" t="str">
            <v>05</v>
          </cell>
          <cell r="C346" t="str">
            <v>Estrie</v>
          </cell>
          <cell r="D346" t="str">
            <v>Roy(Guy Alain)</v>
          </cell>
          <cell r="F346" t="str">
            <v>4675, rue Principale</v>
          </cell>
          <cell r="G346" t="str">
            <v>Sainte-Cécile-de-Whitton</v>
          </cell>
          <cell r="H346" t="str">
            <v>G0Y1J0</v>
          </cell>
          <cell r="I346">
            <v>819</v>
          </cell>
          <cell r="J346">
            <v>5833845</v>
          </cell>
          <cell r="K346">
            <v>24</v>
          </cell>
          <cell r="L346">
            <v>579</v>
          </cell>
          <cell r="M346">
            <v>23</v>
          </cell>
        </row>
        <row r="347">
          <cell r="A347">
            <v>195669</v>
          </cell>
          <cell r="B347" t="str">
            <v>12</v>
          </cell>
          <cell r="C347" t="str">
            <v>Chaudière-Appalaches</v>
          </cell>
          <cell r="D347" t="str">
            <v>Marceau(Michel)</v>
          </cell>
          <cell r="F347" t="str">
            <v>1045, avenue Principale</v>
          </cell>
          <cell r="G347" t="str">
            <v>Saint-Malachie</v>
          </cell>
          <cell r="H347" t="str">
            <v>G0R3N0</v>
          </cell>
          <cell r="I347">
            <v>418</v>
          </cell>
          <cell r="J347">
            <v>6425407</v>
          </cell>
          <cell r="K347">
            <v>20</v>
          </cell>
          <cell r="L347">
            <v>3892</v>
          </cell>
          <cell r="M347">
            <v>17</v>
          </cell>
          <cell r="N347">
            <v>3892</v>
          </cell>
        </row>
        <row r="348">
          <cell r="A348">
            <v>196030</v>
          </cell>
          <cell r="B348" t="str">
            <v>03</v>
          </cell>
          <cell r="C348" t="str">
            <v>Capitale-Nationale</v>
          </cell>
          <cell r="D348" t="str">
            <v>Cauchon(Jean-Marc)</v>
          </cell>
          <cell r="F348" t="str">
            <v>23, rue Principale</v>
          </cell>
          <cell r="G348" t="str">
            <v>Saint-Gilbert</v>
          </cell>
          <cell r="H348" t="str">
            <v>G0A3T0</v>
          </cell>
          <cell r="I348">
            <v>418</v>
          </cell>
          <cell r="J348">
            <v>2688104</v>
          </cell>
          <cell r="K348">
            <v>26</v>
          </cell>
          <cell r="L348">
            <v>4372</v>
          </cell>
          <cell r="M348">
            <v>23</v>
          </cell>
          <cell r="N348">
            <v>4463</v>
          </cell>
        </row>
        <row r="349">
          <cell r="A349">
            <v>196113</v>
          </cell>
          <cell r="B349" t="str">
            <v>14</v>
          </cell>
          <cell r="C349" t="str">
            <v>Lanaudière</v>
          </cell>
          <cell r="D349" t="str">
            <v>Forest(Jacques)</v>
          </cell>
          <cell r="F349" t="str">
            <v>140, rang 7</v>
          </cell>
          <cell r="G349" t="str">
            <v>Sainte-Mélanie</v>
          </cell>
          <cell r="H349" t="str">
            <v>J0K3A0</v>
          </cell>
          <cell r="I349">
            <v>450</v>
          </cell>
          <cell r="J349">
            <v>8836352</v>
          </cell>
          <cell r="K349">
            <v>47</v>
          </cell>
          <cell r="L349">
            <v>758</v>
          </cell>
        </row>
        <row r="350">
          <cell r="A350">
            <v>196493</v>
          </cell>
          <cell r="B350" t="str">
            <v>12</v>
          </cell>
          <cell r="C350" t="str">
            <v>Chaudière-Appalaches</v>
          </cell>
          <cell r="D350" t="str">
            <v>Loignon(Rémi)</v>
          </cell>
          <cell r="F350" t="str">
            <v>7315, rang Ste-Marguerite</v>
          </cell>
          <cell r="G350" t="str">
            <v>Saint-Philibert</v>
          </cell>
          <cell r="H350" t="str">
            <v>G0M1X0</v>
          </cell>
          <cell r="I350">
            <v>418</v>
          </cell>
          <cell r="J350">
            <v>2286720</v>
          </cell>
          <cell r="K350">
            <v>25</v>
          </cell>
          <cell r="L350">
            <v>3656</v>
          </cell>
          <cell r="M350">
            <v>17</v>
          </cell>
          <cell r="N350">
            <v>686</v>
          </cell>
        </row>
        <row r="351">
          <cell r="A351">
            <v>197228</v>
          </cell>
          <cell r="B351" t="str">
            <v>01</v>
          </cell>
          <cell r="C351" t="str">
            <v>Bas-Saint-Laurent</v>
          </cell>
          <cell r="D351" t="str">
            <v>Lebel(Jean Guy)</v>
          </cell>
          <cell r="F351" t="str">
            <v>106, rang Grande-Ligne Sud</v>
          </cell>
          <cell r="G351" t="str">
            <v>Saint-Clément</v>
          </cell>
          <cell r="H351" t="str">
            <v>G0L2N0</v>
          </cell>
          <cell r="I351">
            <v>418</v>
          </cell>
          <cell r="J351">
            <v>9632550</v>
          </cell>
          <cell r="K351">
            <v>58</v>
          </cell>
          <cell r="L351">
            <v>14278</v>
          </cell>
          <cell r="M351">
            <v>57</v>
          </cell>
          <cell r="N351">
            <v>16244</v>
          </cell>
        </row>
        <row r="352">
          <cell r="A352">
            <v>197244</v>
          </cell>
          <cell r="B352" t="str">
            <v>12</v>
          </cell>
          <cell r="C352" t="str">
            <v>Chaudière-Appalaches</v>
          </cell>
          <cell r="D352" t="str">
            <v>Marceau(Joseph)</v>
          </cell>
          <cell r="F352" t="str">
            <v>1044, boul. St-François Ouest</v>
          </cell>
          <cell r="G352" t="str">
            <v>Saint-François-de-la-Rivière-du-Sud</v>
          </cell>
          <cell r="H352" t="str">
            <v>G0R3A0</v>
          </cell>
          <cell r="I352">
            <v>418</v>
          </cell>
          <cell r="J352">
            <v>2597691</v>
          </cell>
          <cell r="K352">
            <v>46</v>
          </cell>
          <cell r="L352">
            <v>9237</v>
          </cell>
          <cell r="M352">
            <v>43</v>
          </cell>
          <cell r="N352">
            <v>13564</v>
          </cell>
        </row>
        <row r="353">
          <cell r="A353">
            <v>198903</v>
          </cell>
          <cell r="B353" t="str">
            <v>05</v>
          </cell>
          <cell r="C353" t="str">
            <v>Estrie</v>
          </cell>
          <cell r="D353" t="str">
            <v>Ferme André De La Bruère</v>
          </cell>
          <cell r="E353" t="str">
            <v>Bruère(André De La)</v>
          </cell>
          <cell r="F353" t="str">
            <v>396, rang 9, R.R.2</v>
          </cell>
          <cell r="G353" t="str">
            <v>Coaticook</v>
          </cell>
          <cell r="H353" t="str">
            <v>J1A2S1</v>
          </cell>
          <cell r="I353">
            <v>819</v>
          </cell>
          <cell r="J353">
            <v>8496657</v>
          </cell>
          <cell r="K353">
            <v>48</v>
          </cell>
          <cell r="L353">
            <v>6012</v>
          </cell>
          <cell r="M353">
            <v>35</v>
          </cell>
          <cell r="N353">
            <v>975</v>
          </cell>
        </row>
        <row r="354">
          <cell r="A354">
            <v>199059</v>
          </cell>
          <cell r="B354" t="str">
            <v>01</v>
          </cell>
          <cell r="C354" t="str">
            <v>Bas-Saint-Laurent</v>
          </cell>
          <cell r="D354" t="str">
            <v>Ferme Klosterhos inc.</v>
          </cell>
          <cell r="E354" t="str">
            <v>Scherer(Daniel et Rony)</v>
          </cell>
          <cell r="F354" t="str">
            <v>212 route 132</v>
          </cell>
          <cell r="G354" t="str">
            <v>Rivière-Ouelle</v>
          </cell>
          <cell r="H354" t="str">
            <v>G0L2C0</v>
          </cell>
          <cell r="I354">
            <v>418</v>
          </cell>
          <cell r="J354">
            <v>8566352</v>
          </cell>
          <cell r="K354">
            <v>98</v>
          </cell>
          <cell r="L354">
            <v>18355</v>
          </cell>
          <cell r="M354">
            <v>120</v>
          </cell>
          <cell r="N354">
            <v>21557</v>
          </cell>
        </row>
        <row r="355">
          <cell r="A355">
            <v>199497</v>
          </cell>
          <cell r="B355" t="str">
            <v>12</v>
          </cell>
          <cell r="C355" t="str">
            <v>Chaudière-Appalaches</v>
          </cell>
          <cell r="D355" t="str">
            <v>Roy(Marcel)</v>
          </cell>
          <cell r="F355" t="str">
            <v>128, rang des Érables, R.R.2</v>
          </cell>
          <cell r="G355" t="str">
            <v>Saint-Joseph-de-Beauce</v>
          </cell>
          <cell r="H355" t="str">
            <v>G0S2V0</v>
          </cell>
          <cell r="I355">
            <v>418</v>
          </cell>
          <cell r="J355">
            <v>3975567</v>
          </cell>
          <cell r="K355">
            <v>15</v>
          </cell>
          <cell r="L355">
            <v>786</v>
          </cell>
          <cell r="M355">
            <v>16</v>
          </cell>
          <cell r="N355">
            <v>805</v>
          </cell>
        </row>
        <row r="356">
          <cell r="A356">
            <v>199547</v>
          </cell>
          <cell r="B356" t="str">
            <v>15</v>
          </cell>
          <cell r="C356" t="str">
            <v>Laurentides</v>
          </cell>
          <cell r="D356" t="str">
            <v>La Ferme Bennett s.e.n.c.</v>
          </cell>
          <cell r="E356" t="str">
            <v>Bennett(Louis)</v>
          </cell>
          <cell r="F356" t="str">
            <v>31 Brown Bennett Road</v>
          </cell>
          <cell r="G356" t="str">
            <v>Grenville-sur-la-Rouge</v>
          </cell>
          <cell r="H356" t="str">
            <v>J0V1B0</v>
          </cell>
          <cell r="I356">
            <v>819</v>
          </cell>
          <cell r="J356">
            <v>2427590</v>
          </cell>
          <cell r="K356">
            <v>39</v>
          </cell>
          <cell r="L356">
            <v>3523</v>
          </cell>
          <cell r="M356">
            <v>44</v>
          </cell>
          <cell r="N356">
            <v>2407</v>
          </cell>
        </row>
        <row r="357">
          <cell r="A357">
            <v>199927</v>
          </cell>
          <cell r="B357" t="str">
            <v>08</v>
          </cell>
          <cell r="C357" t="str">
            <v>Abitibi-Témiscamingue</v>
          </cell>
          <cell r="D357" t="str">
            <v>Bertrand(Marc)</v>
          </cell>
          <cell r="F357" t="str">
            <v>2209, rang 6-7</v>
          </cell>
          <cell r="G357" t="str">
            <v>Montbeillard</v>
          </cell>
          <cell r="H357" t="str">
            <v>J0Z2X0</v>
          </cell>
          <cell r="I357">
            <v>819</v>
          </cell>
          <cell r="J357">
            <v>7975845</v>
          </cell>
          <cell r="K357">
            <v>29</v>
          </cell>
          <cell r="L357">
            <v>5316</v>
          </cell>
          <cell r="M357">
            <v>25</v>
          </cell>
        </row>
        <row r="358">
          <cell r="A358">
            <v>200006</v>
          </cell>
          <cell r="B358" t="str">
            <v>12</v>
          </cell>
          <cell r="C358" t="str">
            <v>Chaudière-Appalaches</v>
          </cell>
          <cell r="D358" t="str">
            <v>Roy(Gérard-Raymond)</v>
          </cell>
          <cell r="F358" t="str">
            <v>371, rang Saint-Louis</v>
          </cell>
          <cell r="G358" t="str">
            <v>Saint-Frédéric</v>
          </cell>
          <cell r="H358" t="str">
            <v>G0N1P0</v>
          </cell>
          <cell r="I358">
            <v>418</v>
          </cell>
          <cell r="J358">
            <v>4263362</v>
          </cell>
          <cell r="K358">
            <v>23</v>
          </cell>
          <cell r="L358">
            <v>3055</v>
          </cell>
          <cell r="M358">
            <v>15</v>
          </cell>
          <cell r="N358">
            <v>2051</v>
          </cell>
        </row>
        <row r="359">
          <cell r="A359">
            <v>201111</v>
          </cell>
          <cell r="B359" t="str">
            <v>17</v>
          </cell>
          <cell r="C359" t="str">
            <v>Centre-du-Québec</v>
          </cell>
          <cell r="D359" t="str">
            <v>Champagne(Jules-Aimé)</v>
          </cell>
          <cell r="F359" t="str">
            <v>2536, Dublin</v>
          </cell>
          <cell r="G359" t="str">
            <v>Inverness</v>
          </cell>
          <cell r="H359" t="str">
            <v>G0S1K0</v>
          </cell>
          <cell r="I359">
            <v>418</v>
          </cell>
          <cell r="J359">
            <v>4532323</v>
          </cell>
          <cell r="K359">
            <v>48</v>
          </cell>
          <cell r="L359">
            <v>7101</v>
          </cell>
          <cell r="M359">
            <v>45</v>
          </cell>
          <cell r="N359">
            <v>9851</v>
          </cell>
        </row>
        <row r="360">
          <cell r="A360">
            <v>201210</v>
          </cell>
          <cell r="B360" t="str">
            <v>12</v>
          </cell>
          <cell r="C360" t="str">
            <v>Chaudière-Appalaches</v>
          </cell>
          <cell r="D360" t="str">
            <v>Houde(Jean-Louis)</v>
          </cell>
          <cell r="F360" t="str">
            <v>6437 route 112</v>
          </cell>
          <cell r="G360" t="str">
            <v>Beaulac-Garthby</v>
          </cell>
          <cell r="H360" t="str">
            <v>G0Y1B0</v>
          </cell>
          <cell r="I360">
            <v>418</v>
          </cell>
          <cell r="J360">
            <v>4582279</v>
          </cell>
          <cell r="K360">
            <v>17</v>
          </cell>
          <cell r="L360">
            <v>2526</v>
          </cell>
          <cell r="M360">
            <v>19</v>
          </cell>
          <cell r="N360">
            <v>2315</v>
          </cell>
        </row>
        <row r="361">
          <cell r="A361">
            <v>201277</v>
          </cell>
          <cell r="B361" t="str">
            <v>12</v>
          </cell>
          <cell r="C361" t="str">
            <v>Chaudière-Appalaches</v>
          </cell>
          <cell r="D361" t="str">
            <v>Simard(Clermont)</v>
          </cell>
          <cell r="F361" t="str">
            <v>1408, rang St-Gabriel Sud</v>
          </cell>
          <cell r="G361" t="str">
            <v>Sainte-Marie</v>
          </cell>
          <cell r="H361" t="str">
            <v>G6E3A8</v>
          </cell>
          <cell r="I361">
            <v>418</v>
          </cell>
          <cell r="J361">
            <v>3876988</v>
          </cell>
          <cell r="K361">
            <v>72</v>
          </cell>
          <cell r="L361">
            <v>4333</v>
          </cell>
          <cell r="M361">
            <v>73</v>
          </cell>
          <cell r="N361">
            <v>5517</v>
          </cell>
        </row>
        <row r="362">
          <cell r="A362">
            <v>203562</v>
          </cell>
          <cell r="B362" t="str">
            <v>12</v>
          </cell>
          <cell r="C362" t="str">
            <v>Chaudière-Appalaches</v>
          </cell>
          <cell r="D362" t="str">
            <v>Fradette(Claude)</v>
          </cell>
          <cell r="F362" t="str">
            <v>15, rang 1 Ouest</v>
          </cell>
          <cell r="G362" t="str">
            <v>Saint-Raphaël</v>
          </cell>
          <cell r="H362" t="str">
            <v>G0R4C0</v>
          </cell>
          <cell r="I362">
            <v>418</v>
          </cell>
          <cell r="J362">
            <v>2432207</v>
          </cell>
          <cell r="K362">
            <v>79</v>
          </cell>
          <cell r="L362">
            <v>4086</v>
          </cell>
          <cell r="M362">
            <v>70</v>
          </cell>
          <cell r="N362">
            <v>6809</v>
          </cell>
        </row>
        <row r="363">
          <cell r="A363">
            <v>204040</v>
          </cell>
          <cell r="B363" t="str">
            <v>12</v>
          </cell>
          <cell r="C363" t="str">
            <v>Chaudière-Appalaches</v>
          </cell>
          <cell r="D363" t="str">
            <v>Faucher(Jean-Guy)</v>
          </cell>
          <cell r="F363" t="str">
            <v>3271, R.R.2</v>
          </cell>
          <cell r="G363" t="str">
            <v>Saint-Julien</v>
          </cell>
          <cell r="H363" t="str">
            <v>G0N1B0</v>
          </cell>
          <cell r="I363">
            <v>418</v>
          </cell>
          <cell r="J363">
            <v>4283659</v>
          </cell>
          <cell r="K363">
            <v>28</v>
          </cell>
          <cell r="M363">
            <v>24</v>
          </cell>
        </row>
        <row r="364">
          <cell r="A364">
            <v>204560</v>
          </cell>
          <cell r="B364" t="str">
            <v>08</v>
          </cell>
          <cell r="C364" t="str">
            <v>Abitibi-Témiscamingue</v>
          </cell>
          <cell r="D364" t="str">
            <v>Desrochers(Roméo)</v>
          </cell>
          <cell r="F364" t="str">
            <v>1049, rang 2, R.R. 1</v>
          </cell>
          <cell r="G364" t="str">
            <v>Saint-Édouard-de-Fabre</v>
          </cell>
          <cell r="H364" t="str">
            <v>J0Z1Z0</v>
          </cell>
          <cell r="I364">
            <v>819</v>
          </cell>
          <cell r="J364">
            <v>6344503</v>
          </cell>
          <cell r="K364">
            <v>118</v>
          </cell>
          <cell r="L364">
            <v>25786</v>
          </cell>
          <cell r="M364">
            <v>131</v>
          </cell>
          <cell r="N364">
            <v>15380</v>
          </cell>
        </row>
        <row r="365">
          <cell r="A365">
            <v>204818</v>
          </cell>
          <cell r="B365" t="str">
            <v>05</v>
          </cell>
          <cell r="C365" t="str">
            <v>Estrie</v>
          </cell>
          <cell r="D365" t="str">
            <v>Laplume(Raymond)</v>
          </cell>
          <cell r="F365" t="str">
            <v>53, ch. Laplume</v>
          </cell>
          <cell r="G365" t="str">
            <v>Potton</v>
          </cell>
          <cell r="H365" t="str">
            <v>J0E1X0</v>
          </cell>
          <cell r="I365">
            <v>450</v>
          </cell>
          <cell r="J365">
            <v>2923724</v>
          </cell>
          <cell r="K365">
            <v>54</v>
          </cell>
          <cell r="L365">
            <v>5164</v>
          </cell>
          <cell r="M365">
            <v>52</v>
          </cell>
          <cell r="N365">
            <v>4763</v>
          </cell>
        </row>
        <row r="366">
          <cell r="A366">
            <v>205385</v>
          </cell>
          <cell r="B366" t="str">
            <v>11</v>
          </cell>
          <cell r="C366" t="str">
            <v>Gaspésie-Iles-de-la-Madeleine</v>
          </cell>
          <cell r="D366" t="str">
            <v>2156-1618 Québec inc.</v>
          </cell>
          <cell r="E366" t="str">
            <v>Hayes(Garry)</v>
          </cell>
          <cell r="F366" t="str">
            <v>252 route 132</v>
          </cell>
          <cell r="G366" t="str">
            <v>Shigawake</v>
          </cell>
          <cell r="H366" t="str">
            <v>G0C3E0</v>
          </cell>
          <cell r="I366">
            <v>418</v>
          </cell>
          <cell r="J366">
            <v>7522549</v>
          </cell>
          <cell r="K366">
            <v>32</v>
          </cell>
          <cell r="L366">
            <v>3292</v>
          </cell>
          <cell r="M366">
            <v>30</v>
          </cell>
          <cell r="N366">
            <v>3046</v>
          </cell>
        </row>
        <row r="367">
          <cell r="A367">
            <v>205773</v>
          </cell>
          <cell r="B367" t="str">
            <v>02</v>
          </cell>
          <cell r="C367" t="str">
            <v>Saguenay-Lac-Saint-Jean</v>
          </cell>
          <cell r="D367" t="str">
            <v>Lavoie(Richard)</v>
          </cell>
          <cell r="F367" t="str">
            <v>355 rg 8 Sud</v>
          </cell>
          <cell r="G367" t="str">
            <v>Saint-Bruno</v>
          </cell>
          <cell r="H367" t="str">
            <v>G0W2L0</v>
          </cell>
          <cell r="I367">
            <v>418</v>
          </cell>
          <cell r="J367">
            <v>3432119</v>
          </cell>
          <cell r="K367">
            <v>105</v>
          </cell>
          <cell r="L367">
            <v>18720</v>
          </cell>
          <cell r="M367">
            <v>108</v>
          </cell>
          <cell r="N367">
            <v>27144</v>
          </cell>
        </row>
        <row r="368">
          <cell r="A368">
            <v>206243</v>
          </cell>
          <cell r="B368" t="str">
            <v>02</v>
          </cell>
          <cell r="C368" t="str">
            <v>Saguenay-Lac-Saint-Jean</v>
          </cell>
          <cell r="D368" t="str">
            <v>Girard(Maurice)</v>
          </cell>
          <cell r="F368" t="str">
            <v>403 avenue Villeneuve (C.P. 4)</v>
          </cell>
          <cell r="G368" t="str">
            <v>Saint-Stanislas (du Lac Saint-Jean)</v>
          </cell>
          <cell r="H368" t="str">
            <v>G8L7C3</v>
          </cell>
          <cell r="I368">
            <v>418</v>
          </cell>
          <cell r="J368">
            <v>2763719</v>
          </cell>
          <cell r="K368">
            <v>16</v>
          </cell>
          <cell r="L368">
            <v>336</v>
          </cell>
          <cell r="M368">
            <v>21</v>
          </cell>
          <cell r="N368">
            <v>515</v>
          </cell>
        </row>
        <row r="369">
          <cell r="A369">
            <v>206805</v>
          </cell>
          <cell r="B369" t="str">
            <v>17</v>
          </cell>
          <cell r="C369" t="str">
            <v>Centre-du-Québec</v>
          </cell>
          <cell r="D369" t="str">
            <v>Picard(Normand)</v>
          </cell>
          <cell r="F369" t="str">
            <v>62, route 116 Est</v>
          </cell>
          <cell r="G369" t="str">
            <v>Warwick</v>
          </cell>
          <cell r="H369" t="str">
            <v>J0A1M0</v>
          </cell>
          <cell r="I369">
            <v>819</v>
          </cell>
          <cell r="J369">
            <v>3582501</v>
          </cell>
          <cell r="K369">
            <v>29</v>
          </cell>
          <cell r="L369">
            <v>5259</v>
          </cell>
          <cell r="M369">
            <v>27</v>
          </cell>
          <cell r="N369">
            <v>3958</v>
          </cell>
        </row>
        <row r="370">
          <cell r="A370">
            <v>206821</v>
          </cell>
          <cell r="B370" t="str">
            <v>12</v>
          </cell>
          <cell r="C370" t="str">
            <v>Chaudière-Appalaches</v>
          </cell>
          <cell r="D370" t="str">
            <v>Poulin(Yvan)</v>
          </cell>
          <cell r="F370" t="str">
            <v>136, route St-Jean Sud, C.P. 3052</v>
          </cell>
          <cell r="G370" t="str">
            <v>Sainte-Claire (de Bellechasse)</v>
          </cell>
          <cell r="H370" t="str">
            <v>G0R2V0</v>
          </cell>
          <cell r="I370">
            <v>418</v>
          </cell>
          <cell r="J370">
            <v>8833295</v>
          </cell>
          <cell r="K370">
            <v>10</v>
          </cell>
        </row>
        <row r="371">
          <cell r="A371">
            <v>207092</v>
          </cell>
          <cell r="B371" t="str">
            <v>16</v>
          </cell>
          <cell r="C371" t="str">
            <v>Montérégie</v>
          </cell>
          <cell r="D371" t="str">
            <v>Molleur(Donald)</v>
          </cell>
          <cell r="F371" t="str">
            <v>483, 4 ième Concession</v>
          </cell>
          <cell r="G371" t="str">
            <v>Noyan</v>
          </cell>
          <cell r="H371" t="str">
            <v>J0J1B0</v>
          </cell>
          <cell r="I371">
            <v>450</v>
          </cell>
          <cell r="J371">
            <v>2942426</v>
          </cell>
          <cell r="K371">
            <v>28</v>
          </cell>
          <cell r="L371">
            <v>1886</v>
          </cell>
          <cell r="M371">
            <v>25</v>
          </cell>
          <cell r="N371">
            <v>4458</v>
          </cell>
        </row>
        <row r="372">
          <cell r="A372">
            <v>207597</v>
          </cell>
          <cell r="B372" t="str">
            <v>07</v>
          </cell>
          <cell r="C372" t="str">
            <v>Outaouais</v>
          </cell>
          <cell r="D372" t="str">
            <v>Stanley(Archibald)</v>
          </cell>
          <cell r="F372" t="str">
            <v>249 Willow street, box 1062</v>
          </cell>
          <cell r="G372" t="str">
            <v>Shawville</v>
          </cell>
          <cell r="H372" t="str">
            <v>J0X2Y0</v>
          </cell>
          <cell r="I372">
            <v>819</v>
          </cell>
          <cell r="J372">
            <v>6471903</v>
          </cell>
          <cell r="K372">
            <v>14</v>
          </cell>
          <cell r="L372">
            <v>3728</v>
          </cell>
          <cell r="M372">
            <v>15</v>
          </cell>
          <cell r="N372">
            <v>3289</v>
          </cell>
        </row>
        <row r="373">
          <cell r="A373">
            <v>208785</v>
          </cell>
          <cell r="B373" t="str">
            <v>12</v>
          </cell>
          <cell r="C373" t="str">
            <v>Chaudière-Appalaches</v>
          </cell>
          <cell r="D373" t="str">
            <v>Goupil(Jean-Laurier)</v>
          </cell>
          <cell r="F373" t="str">
            <v>715, rang 7 Ouest</v>
          </cell>
          <cell r="G373" t="str">
            <v>Saint-Lazare-de-Bellechasse</v>
          </cell>
          <cell r="H373" t="str">
            <v>G0R3J0</v>
          </cell>
          <cell r="I373">
            <v>418</v>
          </cell>
          <cell r="J373">
            <v>8833661</v>
          </cell>
          <cell r="K373">
            <v>16</v>
          </cell>
          <cell r="L373">
            <v>3136</v>
          </cell>
        </row>
        <row r="374">
          <cell r="A374">
            <v>208850</v>
          </cell>
          <cell r="B374" t="str">
            <v>12</v>
          </cell>
          <cell r="C374" t="str">
            <v>Chaudière-Appalaches</v>
          </cell>
          <cell r="D374" t="str">
            <v>Vachon(Charles)</v>
          </cell>
          <cell r="F374" t="str">
            <v>250, rang St-Louis</v>
          </cell>
          <cell r="G374" t="str">
            <v>Tring-Jonction</v>
          </cell>
          <cell r="H374" t="str">
            <v>G0N1X0</v>
          </cell>
          <cell r="I374">
            <v>418</v>
          </cell>
          <cell r="J374">
            <v>4262801</v>
          </cell>
          <cell r="K374">
            <v>15</v>
          </cell>
          <cell r="L374">
            <v>3700</v>
          </cell>
        </row>
        <row r="375">
          <cell r="A375">
            <v>209064</v>
          </cell>
          <cell r="B375" t="str">
            <v>12</v>
          </cell>
          <cell r="C375" t="str">
            <v>Chaudière-Appalaches</v>
          </cell>
          <cell r="D375" t="str">
            <v>Bélanger(Réal)</v>
          </cell>
          <cell r="F375" t="str">
            <v>274, rang 2 Est</v>
          </cell>
          <cell r="G375" t="str">
            <v>Saint-Jean-Port-Joli</v>
          </cell>
          <cell r="H375" t="str">
            <v>G0R3G0</v>
          </cell>
          <cell r="I375">
            <v>418</v>
          </cell>
          <cell r="J375">
            <v>5989567</v>
          </cell>
          <cell r="K375">
            <v>16</v>
          </cell>
          <cell r="L375">
            <v>1069</v>
          </cell>
        </row>
        <row r="376">
          <cell r="A376">
            <v>209171</v>
          </cell>
          <cell r="B376" t="str">
            <v>08</v>
          </cell>
          <cell r="C376" t="str">
            <v>Abitibi-Témiscamingue</v>
          </cell>
          <cell r="D376" t="str">
            <v>Bellemare(Jean-Guy)</v>
          </cell>
          <cell r="F376" t="str">
            <v>84, rang 5, route 382</v>
          </cell>
          <cell r="G376" t="str">
            <v>Lorrainville</v>
          </cell>
          <cell r="H376" t="str">
            <v>J0Z2R0</v>
          </cell>
          <cell r="I376">
            <v>819</v>
          </cell>
          <cell r="J376">
            <v>6252453</v>
          </cell>
          <cell r="K376">
            <v>14</v>
          </cell>
        </row>
        <row r="377">
          <cell r="A377">
            <v>209692</v>
          </cell>
          <cell r="B377" t="str">
            <v>16</v>
          </cell>
          <cell r="C377" t="str">
            <v>Montérégie</v>
          </cell>
          <cell r="D377" t="str">
            <v>Roy(Daniel)</v>
          </cell>
          <cell r="E377" t="str">
            <v>Roy(Daniel)</v>
          </cell>
          <cell r="F377" t="str">
            <v>316, 8e Rang Est</v>
          </cell>
          <cell r="G377" t="str">
            <v>Saint-Joachim-de-Shefford</v>
          </cell>
          <cell r="H377" t="str">
            <v>J0E2G0</v>
          </cell>
          <cell r="I377">
            <v>450</v>
          </cell>
          <cell r="J377">
            <v>5390143</v>
          </cell>
          <cell r="K377">
            <v>68</v>
          </cell>
          <cell r="L377">
            <v>11650</v>
          </cell>
          <cell r="M377">
            <v>69</v>
          </cell>
          <cell r="N377">
            <v>14326</v>
          </cell>
        </row>
        <row r="378">
          <cell r="A378">
            <v>209999</v>
          </cell>
          <cell r="B378" t="str">
            <v>16</v>
          </cell>
          <cell r="C378" t="str">
            <v>Montérégie</v>
          </cell>
          <cell r="D378" t="str">
            <v>Ferme Jean-Clair enr.</v>
          </cell>
          <cell r="E378" t="str">
            <v>Ménard(Jean-Marc)</v>
          </cell>
          <cell r="F378" t="str">
            <v>1329, route 222</v>
          </cell>
          <cell r="G378" t="str">
            <v>Sainte-Christine</v>
          </cell>
          <cell r="H378" t="str">
            <v>J0H1H0</v>
          </cell>
          <cell r="I378">
            <v>819</v>
          </cell>
          <cell r="J378">
            <v>8582457</v>
          </cell>
          <cell r="L378">
            <v>2656</v>
          </cell>
          <cell r="N378">
            <v>2656</v>
          </cell>
        </row>
        <row r="379">
          <cell r="A379">
            <v>210401</v>
          </cell>
          <cell r="B379" t="str">
            <v>03</v>
          </cell>
          <cell r="C379" t="str">
            <v>Capitale-Nationale</v>
          </cell>
          <cell r="D379" t="str">
            <v>Bédard(Réjean)</v>
          </cell>
          <cell r="E379" t="str">
            <v>Bédard(Réjean)</v>
          </cell>
          <cell r="F379" t="str">
            <v>726, rang Sainte-Angélique</v>
          </cell>
          <cell r="G379" t="str">
            <v>Saint-Basile</v>
          </cell>
          <cell r="H379" t="str">
            <v>G0A3G0</v>
          </cell>
          <cell r="I379">
            <v>418</v>
          </cell>
          <cell r="J379">
            <v>3293266</v>
          </cell>
          <cell r="K379">
            <v>45</v>
          </cell>
          <cell r="L379">
            <v>1361</v>
          </cell>
          <cell r="M379">
            <v>52</v>
          </cell>
          <cell r="N379">
            <v>1527</v>
          </cell>
        </row>
        <row r="380">
          <cell r="A380">
            <v>210716</v>
          </cell>
          <cell r="B380" t="str">
            <v>07</v>
          </cell>
          <cell r="C380" t="str">
            <v>Outaouais</v>
          </cell>
          <cell r="D380" t="str">
            <v>Woolsey(Keith)</v>
          </cell>
          <cell r="F380" t="str">
            <v>2, Killoran Road</v>
          </cell>
          <cell r="G380" t="str">
            <v>Bristol</v>
          </cell>
          <cell r="H380" t="str">
            <v>J0X1G0</v>
          </cell>
          <cell r="I380">
            <v>819</v>
          </cell>
          <cell r="J380">
            <v>6475493</v>
          </cell>
          <cell r="K380">
            <v>32</v>
          </cell>
          <cell r="M380">
            <v>34</v>
          </cell>
          <cell r="N380">
            <v>3629</v>
          </cell>
        </row>
        <row r="381">
          <cell r="A381">
            <v>210757</v>
          </cell>
          <cell r="B381" t="str">
            <v>02</v>
          </cell>
          <cell r="C381" t="str">
            <v>Saguenay-Lac-Saint-Jean</v>
          </cell>
          <cell r="D381" t="str">
            <v>Séguin(Benoît)</v>
          </cell>
          <cell r="F381" t="str">
            <v>2343 chemin du Lac</v>
          </cell>
          <cell r="G381" t="str">
            <v>Saint-Félicien</v>
          </cell>
          <cell r="H381" t="str">
            <v>G8K3E6</v>
          </cell>
          <cell r="I381">
            <v>418</v>
          </cell>
          <cell r="J381">
            <v>6792601</v>
          </cell>
          <cell r="K381">
            <v>31</v>
          </cell>
          <cell r="L381">
            <v>262</v>
          </cell>
        </row>
        <row r="382">
          <cell r="A382">
            <v>211110</v>
          </cell>
          <cell r="B382" t="str">
            <v>12</v>
          </cell>
          <cell r="C382" t="str">
            <v>Chaudière-Appalaches</v>
          </cell>
          <cell r="D382" t="str">
            <v>Larochelle(Peter)</v>
          </cell>
          <cell r="F382" t="str">
            <v>1089, rang St-Pierre</v>
          </cell>
          <cell r="G382" t="str">
            <v>Sainte-Agathe-de-Lotbinière</v>
          </cell>
          <cell r="H382" t="str">
            <v>G0S2A0</v>
          </cell>
          <cell r="I382">
            <v>418</v>
          </cell>
          <cell r="J382">
            <v>5992339</v>
          </cell>
          <cell r="K382">
            <v>45</v>
          </cell>
          <cell r="L382">
            <v>5565</v>
          </cell>
          <cell r="M382">
            <v>43</v>
          </cell>
          <cell r="N382">
            <v>8608</v>
          </cell>
        </row>
        <row r="383">
          <cell r="A383">
            <v>211458</v>
          </cell>
          <cell r="B383" t="str">
            <v>14</v>
          </cell>
          <cell r="C383" t="str">
            <v>Lanaudière</v>
          </cell>
          <cell r="D383" t="str">
            <v>Hénault(Alain)</v>
          </cell>
          <cell r="F383" t="str">
            <v>1640 1er Rang</v>
          </cell>
          <cell r="G383" t="str">
            <v>Saint-Gabriel-de-Brandon</v>
          </cell>
          <cell r="H383" t="str">
            <v>J0K2N0</v>
          </cell>
          <cell r="I383">
            <v>450</v>
          </cell>
          <cell r="J383">
            <v>8351460</v>
          </cell>
          <cell r="K383">
            <v>71</v>
          </cell>
          <cell r="L383">
            <v>16918</v>
          </cell>
          <cell r="M383">
            <v>67</v>
          </cell>
          <cell r="N383">
            <v>21961</v>
          </cell>
        </row>
        <row r="384">
          <cell r="A384">
            <v>211698</v>
          </cell>
          <cell r="B384" t="str">
            <v>01</v>
          </cell>
          <cell r="C384" t="str">
            <v>Bas-Saint-Laurent</v>
          </cell>
          <cell r="D384" t="str">
            <v>Roussel(François)</v>
          </cell>
          <cell r="F384" t="str">
            <v>1252, rang des Acadiens</v>
          </cell>
          <cell r="G384" t="str">
            <v>Lac-au-Saumon</v>
          </cell>
          <cell r="H384" t="str">
            <v>G0J1M0</v>
          </cell>
          <cell r="I384">
            <v>418</v>
          </cell>
          <cell r="J384">
            <v>7783242</v>
          </cell>
          <cell r="K384">
            <v>212</v>
          </cell>
          <cell r="L384">
            <v>28559</v>
          </cell>
          <cell r="M384">
            <v>203</v>
          </cell>
          <cell r="N384">
            <v>58792</v>
          </cell>
        </row>
        <row r="385">
          <cell r="A385">
            <v>212639</v>
          </cell>
          <cell r="B385" t="str">
            <v>12</v>
          </cell>
          <cell r="C385" t="str">
            <v>Chaudière-Appalaches</v>
          </cell>
          <cell r="D385" t="str">
            <v>Cliche(Clément)</v>
          </cell>
          <cell r="F385" t="str">
            <v>477 rg St-Bruno</v>
          </cell>
          <cell r="G385" t="str">
            <v>Saint-Joseph-de-Beauce</v>
          </cell>
          <cell r="H385" t="str">
            <v>G0S2V0</v>
          </cell>
          <cell r="I385">
            <v>418</v>
          </cell>
          <cell r="J385">
            <v>3976717</v>
          </cell>
          <cell r="K385">
            <v>19</v>
          </cell>
          <cell r="L385">
            <v>2312</v>
          </cell>
          <cell r="M385">
            <v>20</v>
          </cell>
          <cell r="N385">
            <v>316</v>
          </cell>
        </row>
        <row r="386">
          <cell r="A386">
            <v>212878</v>
          </cell>
          <cell r="B386" t="str">
            <v>12</v>
          </cell>
          <cell r="C386" t="str">
            <v>Chaudière-Appalaches</v>
          </cell>
          <cell r="D386" t="str">
            <v>Lacasse(Jean-Charles)</v>
          </cell>
          <cell r="F386" t="str">
            <v>169, route 216</v>
          </cell>
          <cell r="G386" t="str">
            <v>Sainte-Marguerite (de Beauce)</v>
          </cell>
          <cell r="H386" t="str">
            <v>G0S2X0</v>
          </cell>
          <cell r="I386">
            <v>418</v>
          </cell>
          <cell r="J386">
            <v>9353341</v>
          </cell>
          <cell r="K386">
            <v>27</v>
          </cell>
          <cell r="L386">
            <v>7008</v>
          </cell>
          <cell r="M386">
            <v>26</v>
          </cell>
          <cell r="N386">
            <v>9199</v>
          </cell>
        </row>
        <row r="387">
          <cell r="A387">
            <v>213371</v>
          </cell>
          <cell r="B387" t="str">
            <v>16</v>
          </cell>
          <cell r="C387" t="str">
            <v>Montérégie</v>
          </cell>
          <cell r="D387" t="str">
            <v>Les Fermes Almika inc.</v>
          </cell>
          <cell r="E387" t="str">
            <v>Lallier(Alain)</v>
          </cell>
          <cell r="F387" t="str">
            <v>20, rang Giard</v>
          </cell>
          <cell r="G387" t="str">
            <v>Granby</v>
          </cell>
          <cell r="H387" t="str">
            <v>J2G9H8</v>
          </cell>
          <cell r="I387">
            <v>450</v>
          </cell>
          <cell r="J387">
            <v>3751572</v>
          </cell>
          <cell r="K387">
            <v>45</v>
          </cell>
          <cell r="L387">
            <v>680</v>
          </cell>
          <cell r="M387">
            <v>34</v>
          </cell>
          <cell r="N387">
            <v>5597</v>
          </cell>
        </row>
        <row r="388">
          <cell r="A388">
            <v>214882</v>
          </cell>
          <cell r="B388" t="str">
            <v>12</v>
          </cell>
          <cell r="C388" t="str">
            <v>Chaudière-Appalaches</v>
          </cell>
          <cell r="D388" t="str">
            <v>Vachon(Léonard)</v>
          </cell>
          <cell r="F388" t="str">
            <v>2033, Route 112</v>
          </cell>
          <cell r="G388" t="str">
            <v>Saint-Frédéric</v>
          </cell>
          <cell r="H388" t="str">
            <v>G0N1P0</v>
          </cell>
          <cell r="I388">
            <v>418</v>
          </cell>
          <cell r="J388">
            <v>4262644</v>
          </cell>
          <cell r="K388">
            <v>31</v>
          </cell>
          <cell r="L388">
            <v>740</v>
          </cell>
          <cell r="M388">
            <v>26</v>
          </cell>
          <cell r="N388">
            <v>232</v>
          </cell>
        </row>
        <row r="389">
          <cell r="A389">
            <v>215384</v>
          </cell>
          <cell r="B389" t="str">
            <v>05</v>
          </cell>
          <cell r="C389" t="str">
            <v>Estrie</v>
          </cell>
          <cell r="D389" t="str">
            <v>Côté(Bertrand)</v>
          </cell>
          <cell r="E389" t="str">
            <v>Côté(Bertrand)</v>
          </cell>
          <cell r="F389" t="str">
            <v>107, ch. Sawyerville</v>
          </cell>
          <cell r="G389" t="str">
            <v>Martinville</v>
          </cell>
          <cell r="H389" t="str">
            <v>J0B2A0</v>
          </cell>
          <cell r="I389">
            <v>819</v>
          </cell>
          <cell r="J389">
            <v>8350209</v>
          </cell>
          <cell r="K389">
            <v>32</v>
          </cell>
          <cell r="L389">
            <v>3562</v>
          </cell>
          <cell r="M389">
            <v>34</v>
          </cell>
          <cell r="N389">
            <v>6200</v>
          </cell>
        </row>
        <row r="390">
          <cell r="A390">
            <v>215467</v>
          </cell>
          <cell r="B390" t="str">
            <v>05</v>
          </cell>
          <cell r="C390" t="str">
            <v>Estrie</v>
          </cell>
          <cell r="D390" t="str">
            <v>Desroches(Denis)</v>
          </cell>
          <cell r="F390" t="str">
            <v>1108, 10e Rang</v>
          </cell>
          <cell r="G390" t="str">
            <v>Valcourt</v>
          </cell>
          <cell r="H390" t="str">
            <v>J0E2L0</v>
          </cell>
          <cell r="I390">
            <v>450</v>
          </cell>
          <cell r="J390">
            <v>5482187</v>
          </cell>
          <cell r="K390">
            <v>34</v>
          </cell>
          <cell r="L390">
            <v>238</v>
          </cell>
          <cell r="M390">
            <v>28</v>
          </cell>
          <cell r="N390">
            <v>1078</v>
          </cell>
        </row>
        <row r="391">
          <cell r="A391">
            <v>217125</v>
          </cell>
          <cell r="B391" t="str">
            <v>17</v>
          </cell>
          <cell r="C391" t="str">
            <v>Centre-du-Québec</v>
          </cell>
          <cell r="D391" t="str">
            <v>Champagne(Germain)</v>
          </cell>
          <cell r="F391" t="str">
            <v>2304 chemin du Lac Joseph</v>
          </cell>
          <cell r="G391" t="str">
            <v>Inverness</v>
          </cell>
          <cell r="H391" t="str">
            <v>G0S1K0</v>
          </cell>
          <cell r="I391">
            <v>418</v>
          </cell>
          <cell r="J391">
            <v>4532338</v>
          </cell>
          <cell r="K391">
            <v>83</v>
          </cell>
          <cell r="L391">
            <v>13428</v>
          </cell>
          <cell r="M391">
            <v>82</v>
          </cell>
          <cell r="N391">
            <v>13428</v>
          </cell>
        </row>
        <row r="392">
          <cell r="A392">
            <v>217513</v>
          </cell>
          <cell r="B392" t="str">
            <v>11</v>
          </cell>
          <cell r="C392" t="str">
            <v>Gaspésie-Iles-de-la-Madeleine</v>
          </cell>
          <cell r="D392" t="str">
            <v>Landry(Gérald)</v>
          </cell>
          <cell r="F392" t="str">
            <v>134 rue Principale</v>
          </cell>
          <cell r="G392" t="str">
            <v>Saint-André-de-Restigouche</v>
          </cell>
          <cell r="H392" t="str">
            <v>G0J2G0</v>
          </cell>
          <cell r="I392">
            <v>418</v>
          </cell>
          <cell r="J392">
            <v>8652574</v>
          </cell>
          <cell r="K392">
            <v>13</v>
          </cell>
          <cell r="M392">
            <v>33</v>
          </cell>
          <cell r="N392">
            <v>4184</v>
          </cell>
        </row>
        <row r="393">
          <cell r="A393">
            <v>217638</v>
          </cell>
          <cell r="B393" t="str">
            <v>08</v>
          </cell>
          <cell r="C393" t="str">
            <v>Abitibi-Témiscamingue</v>
          </cell>
          <cell r="D393" t="str">
            <v>Landry(Richard)</v>
          </cell>
          <cell r="F393" t="str">
            <v>501 rang 9 Ouest</v>
          </cell>
          <cell r="G393" t="str">
            <v>Latulipe-et-Gaboury</v>
          </cell>
          <cell r="H393" t="str">
            <v>J0Z2N0</v>
          </cell>
          <cell r="I393">
            <v>819</v>
          </cell>
          <cell r="J393">
            <v>7475311</v>
          </cell>
          <cell r="K393">
            <v>44</v>
          </cell>
          <cell r="L393">
            <v>6119</v>
          </cell>
          <cell r="M393">
            <v>48</v>
          </cell>
          <cell r="N393">
            <v>7808</v>
          </cell>
        </row>
        <row r="394">
          <cell r="A394">
            <v>217786</v>
          </cell>
          <cell r="B394" t="str">
            <v>07</v>
          </cell>
          <cell r="C394" t="str">
            <v>Outaouais</v>
          </cell>
          <cell r="D394" t="str">
            <v>Monette(Daniel)</v>
          </cell>
          <cell r="F394" t="str">
            <v>214, route 105, R.R. 3</v>
          </cell>
          <cell r="G394" t="str">
            <v>Gracefield</v>
          </cell>
          <cell r="H394" t="str">
            <v>J0X1W0</v>
          </cell>
          <cell r="I394">
            <v>819</v>
          </cell>
          <cell r="J394">
            <v>4633279</v>
          </cell>
          <cell r="K394">
            <v>24</v>
          </cell>
          <cell r="L394">
            <v>3555</v>
          </cell>
          <cell r="M394">
            <v>26</v>
          </cell>
          <cell r="N394">
            <v>3288</v>
          </cell>
        </row>
        <row r="395">
          <cell r="A395">
            <v>217950</v>
          </cell>
          <cell r="B395" t="str">
            <v>12</v>
          </cell>
          <cell r="C395" t="str">
            <v>Chaudière-Appalaches</v>
          </cell>
          <cell r="D395" t="str">
            <v>Ferme Boutin &amp; Frères ltée</v>
          </cell>
          <cell r="E395" t="str">
            <v>Boutin(Éric)</v>
          </cell>
          <cell r="F395" t="str">
            <v>410, rang St-Mathieu</v>
          </cell>
          <cell r="G395" t="str">
            <v>Saint-Bernard (de Beauce)</v>
          </cell>
          <cell r="H395" t="str">
            <v>G0S2G0</v>
          </cell>
          <cell r="I395">
            <v>418</v>
          </cell>
          <cell r="J395">
            <v>4754663</v>
          </cell>
          <cell r="K395">
            <v>40</v>
          </cell>
          <cell r="L395">
            <v>4625</v>
          </cell>
          <cell r="M395">
            <v>39</v>
          </cell>
          <cell r="N395">
            <v>4223</v>
          </cell>
        </row>
        <row r="396">
          <cell r="A396">
            <v>218453</v>
          </cell>
          <cell r="B396" t="str">
            <v>12</v>
          </cell>
          <cell r="C396" t="str">
            <v>Chaudière-Appalaches</v>
          </cell>
          <cell r="D396" t="str">
            <v>Asselin(Bruno)</v>
          </cell>
          <cell r="F396" t="str">
            <v>215 rang 8</v>
          </cell>
          <cell r="G396" t="str">
            <v>Lac-Etchemin</v>
          </cell>
          <cell r="H396" t="str">
            <v>G0R1S0</v>
          </cell>
          <cell r="I396">
            <v>418</v>
          </cell>
          <cell r="J396">
            <v>6252351</v>
          </cell>
          <cell r="K396">
            <v>22</v>
          </cell>
          <cell r="L396">
            <v>826</v>
          </cell>
          <cell r="M396">
            <v>20</v>
          </cell>
          <cell r="N396">
            <v>2952</v>
          </cell>
        </row>
        <row r="397">
          <cell r="A397">
            <v>218586</v>
          </cell>
          <cell r="B397" t="str">
            <v>07</v>
          </cell>
          <cell r="C397" t="str">
            <v>Outaouais</v>
          </cell>
          <cell r="D397" t="str">
            <v>Price(Melville)</v>
          </cell>
          <cell r="F397" t="str">
            <v>2702, chemin River</v>
          </cell>
          <cell r="G397" t="str">
            <v>L'Ange-Gardien</v>
          </cell>
          <cell r="H397" t="str">
            <v>J8L2W7</v>
          </cell>
          <cell r="I397">
            <v>819</v>
          </cell>
          <cell r="J397">
            <v>9868448</v>
          </cell>
          <cell r="K397">
            <v>18</v>
          </cell>
          <cell r="L397">
            <v>1505</v>
          </cell>
          <cell r="M397">
            <v>16</v>
          </cell>
          <cell r="N397">
            <v>1293</v>
          </cell>
        </row>
        <row r="398">
          <cell r="A398">
            <v>218628</v>
          </cell>
          <cell r="B398" t="str">
            <v>02</v>
          </cell>
          <cell r="C398" t="str">
            <v>Saguenay-Lac-Saint-Jean</v>
          </cell>
          <cell r="D398" t="str">
            <v>Tanguay(Claude)</v>
          </cell>
          <cell r="F398" t="str">
            <v>25 rang St-Isidore</v>
          </cell>
          <cell r="G398" t="str">
            <v>Girardville</v>
          </cell>
          <cell r="H398" t="str">
            <v>G0W1R0</v>
          </cell>
          <cell r="I398">
            <v>418</v>
          </cell>
          <cell r="J398">
            <v>2583749</v>
          </cell>
          <cell r="K398">
            <v>29</v>
          </cell>
          <cell r="L398">
            <v>3668</v>
          </cell>
          <cell r="M398">
            <v>25</v>
          </cell>
          <cell r="N398">
            <v>4937</v>
          </cell>
        </row>
        <row r="399">
          <cell r="A399">
            <v>219022</v>
          </cell>
          <cell r="B399" t="str">
            <v>01</v>
          </cell>
          <cell r="C399" t="str">
            <v>Bas-Saint-Laurent</v>
          </cell>
          <cell r="D399" t="str">
            <v>Bourgoin(Lucien)</v>
          </cell>
          <cell r="F399" t="str">
            <v>47 chemin du Lac</v>
          </cell>
          <cell r="G399" t="str">
            <v>Saint-Antonin</v>
          </cell>
          <cell r="H399" t="str">
            <v>G0L2J0</v>
          </cell>
          <cell r="I399">
            <v>418</v>
          </cell>
          <cell r="J399">
            <v>8623651</v>
          </cell>
          <cell r="K399">
            <v>17</v>
          </cell>
          <cell r="L399">
            <v>2222</v>
          </cell>
          <cell r="M399">
            <v>16</v>
          </cell>
        </row>
        <row r="400">
          <cell r="A400">
            <v>219113</v>
          </cell>
          <cell r="B400" t="str">
            <v>08</v>
          </cell>
          <cell r="C400" t="str">
            <v>Abitibi-Témiscamingue</v>
          </cell>
          <cell r="D400" t="str">
            <v>Racine(Gilbert)</v>
          </cell>
          <cell r="E400" t="str">
            <v>Racine(Gilbert)</v>
          </cell>
          <cell r="F400" t="str">
            <v>485, rang 4-5</v>
          </cell>
          <cell r="G400" t="str">
            <v>Guérin</v>
          </cell>
          <cell r="H400" t="str">
            <v>J0Z2E0</v>
          </cell>
          <cell r="I400">
            <v>819</v>
          </cell>
          <cell r="J400">
            <v>7847271</v>
          </cell>
          <cell r="K400">
            <v>127</v>
          </cell>
          <cell r="L400">
            <v>29581</v>
          </cell>
          <cell r="M400">
            <v>105</v>
          </cell>
          <cell r="N400">
            <v>31622</v>
          </cell>
        </row>
        <row r="401">
          <cell r="A401">
            <v>219345</v>
          </cell>
          <cell r="B401" t="str">
            <v>17</v>
          </cell>
          <cell r="C401" t="str">
            <v>Centre-du-Québec</v>
          </cell>
          <cell r="D401" t="str">
            <v>Trottier(Claude)</v>
          </cell>
          <cell r="F401" t="str">
            <v>2310, route Marie-Victorin</v>
          </cell>
          <cell r="G401" t="str">
            <v>Deschaillons-sur-Saint-Laurent</v>
          </cell>
          <cell r="H401" t="str">
            <v>G0S1G0</v>
          </cell>
          <cell r="I401">
            <v>819</v>
          </cell>
          <cell r="J401">
            <v>2923006</v>
          </cell>
          <cell r="K401">
            <v>26</v>
          </cell>
          <cell r="L401">
            <v>5153</v>
          </cell>
          <cell r="M401">
            <v>22</v>
          </cell>
          <cell r="N401">
            <v>227</v>
          </cell>
        </row>
        <row r="402">
          <cell r="A402">
            <v>219436</v>
          </cell>
          <cell r="B402" t="str">
            <v>12</v>
          </cell>
          <cell r="C402" t="str">
            <v>Chaudière-Appalaches</v>
          </cell>
          <cell r="D402" t="str">
            <v>Brousseau(Lionel)</v>
          </cell>
          <cell r="F402" t="str">
            <v>59, Route 204</v>
          </cell>
          <cell r="G402" t="str">
            <v>Sainte-Justine</v>
          </cell>
          <cell r="H402" t="str">
            <v>G0R1Y0</v>
          </cell>
          <cell r="I402">
            <v>418</v>
          </cell>
          <cell r="J402">
            <v>3833896</v>
          </cell>
          <cell r="K402">
            <v>14</v>
          </cell>
          <cell r="L402">
            <v>5925</v>
          </cell>
        </row>
        <row r="403">
          <cell r="A403">
            <v>219907</v>
          </cell>
          <cell r="B403" t="str">
            <v>05</v>
          </cell>
          <cell r="C403" t="str">
            <v>Estrie</v>
          </cell>
          <cell r="D403" t="str">
            <v>Newell(Richard Allan)</v>
          </cell>
          <cell r="F403" t="str">
            <v>3, Sugar Loaf Pond Road, R.R.2</v>
          </cell>
          <cell r="G403" t="str">
            <v>Potton</v>
          </cell>
          <cell r="H403" t="str">
            <v>J0E1X0</v>
          </cell>
          <cell r="I403">
            <v>450</v>
          </cell>
          <cell r="J403">
            <v>2925510</v>
          </cell>
          <cell r="K403">
            <v>39</v>
          </cell>
          <cell r="L403">
            <v>6945</v>
          </cell>
          <cell r="M403">
            <v>48</v>
          </cell>
          <cell r="N403">
            <v>10318</v>
          </cell>
        </row>
        <row r="404">
          <cell r="A404">
            <v>221010</v>
          </cell>
          <cell r="B404" t="str">
            <v>08</v>
          </cell>
          <cell r="C404" t="str">
            <v>Abitibi-Témiscamingue</v>
          </cell>
          <cell r="D404" t="str">
            <v>Pelletier(Yvon)</v>
          </cell>
          <cell r="F404" t="str">
            <v>236, route 397, R.R. 1</v>
          </cell>
          <cell r="G404" t="str">
            <v>Rochebaucourt</v>
          </cell>
          <cell r="H404" t="str">
            <v>J0Y2J0</v>
          </cell>
          <cell r="I404">
            <v>819</v>
          </cell>
          <cell r="J404">
            <v>7542139</v>
          </cell>
          <cell r="K404">
            <v>24</v>
          </cell>
          <cell r="L404">
            <v>1006</v>
          </cell>
          <cell r="M404">
            <v>23</v>
          </cell>
          <cell r="N404">
            <v>1006</v>
          </cell>
        </row>
        <row r="405">
          <cell r="A405">
            <v>221465</v>
          </cell>
          <cell r="B405" t="str">
            <v>16</v>
          </cell>
          <cell r="C405" t="str">
            <v>Montérégie</v>
          </cell>
          <cell r="D405" t="str">
            <v>Deslandes(Roger)</v>
          </cell>
          <cell r="F405" t="str">
            <v>595 6e Rang</v>
          </cell>
          <cell r="G405" t="str">
            <v>Sainte-Cécile-de-Milton</v>
          </cell>
          <cell r="H405" t="str">
            <v>J0E2C0</v>
          </cell>
          <cell r="I405">
            <v>450</v>
          </cell>
          <cell r="J405">
            <v>7737342</v>
          </cell>
          <cell r="K405">
            <v>22</v>
          </cell>
          <cell r="L405">
            <v>5352</v>
          </cell>
          <cell r="M405">
            <v>22</v>
          </cell>
          <cell r="N405">
            <v>3603</v>
          </cell>
        </row>
        <row r="406">
          <cell r="A406">
            <v>221713</v>
          </cell>
          <cell r="B406" t="str">
            <v>17</v>
          </cell>
          <cell r="C406" t="str">
            <v>Centre-du-Québec</v>
          </cell>
          <cell r="D406" t="str">
            <v>Bournival(Diane)</v>
          </cell>
          <cell r="F406" t="str">
            <v>1831, Rang 12</v>
          </cell>
          <cell r="G406" t="str">
            <v>Sainte-Clotilde-de-Horton</v>
          </cell>
          <cell r="H406" t="str">
            <v>J0A1H0</v>
          </cell>
          <cell r="I406">
            <v>819</v>
          </cell>
          <cell r="J406">
            <v>3362017</v>
          </cell>
          <cell r="K406">
            <v>32</v>
          </cell>
          <cell r="L406">
            <v>6773</v>
          </cell>
          <cell r="M406">
            <v>30</v>
          </cell>
          <cell r="N406">
            <v>6762</v>
          </cell>
        </row>
        <row r="407">
          <cell r="A407">
            <v>222463</v>
          </cell>
          <cell r="B407" t="str">
            <v>12</v>
          </cell>
          <cell r="C407" t="str">
            <v>Chaudière-Appalaches</v>
          </cell>
          <cell r="D407" t="str">
            <v>Jacques(Yves)</v>
          </cell>
          <cell r="F407" t="str">
            <v>330 rang St-Bruno</v>
          </cell>
          <cell r="G407" t="str">
            <v>Saint-Jules</v>
          </cell>
          <cell r="H407" t="str">
            <v>G0N1R0</v>
          </cell>
          <cell r="I407">
            <v>418</v>
          </cell>
          <cell r="J407">
            <v>3975687</v>
          </cell>
          <cell r="K407">
            <v>25</v>
          </cell>
          <cell r="M407">
            <v>26</v>
          </cell>
        </row>
        <row r="408">
          <cell r="A408">
            <v>222661</v>
          </cell>
          <cell r="B408" t="str">
            <v>02</v>
          </cell>
          <cell r="C408" t="str">
            <v>Saguenay-Lac-Saint-Jean</v>
          </cell>
          <cell r="D408" t="str">
            <v>Veilleux(Jean-Pierre)</v>
          </cell>
          <cell r="F408" t="str">
            <v>954 rang 7</v>
          </cell>
          <cell r="G408" t="str">
            <v>Saint-Augustin</v>
          </cell>
          <cell r="H408" t="str">
            <v>G0W1K0</v>
          </cell>
          <cell r="I408">
            <v>418</v>
          </cell>
          <cell r="J408">
            <v>3741027</v>
          </cell>
          <cell r="K408">
            <v>27</v>
          </cell>
          <cell r="L408">
            <v>2999</v>
          </cell>
          <cell r="M408">
            <v>22</v>
          </cell>
          <cell r="N408">
            <v>7121</v>
          </cell>
        </row>
        <row r="409">
          <cell r="A409">
            <v>223081</v>
          </cell>
          <cell r="B409" t="str">
            <v>01</v>
          </cell>
          <cell r="C409" t="str">
            <v>Bas-Saint-Laurent</v>
          </cell>
          <cell r="D409" t="str">
            <v>Chouinard(Jacques)</v>
          </cell>
          <cell r="F409" t="str">
            <v>202 rang 3 Est</v>
          </cell>
          <cell r="G409" t="str">
            <v>Saint-Alexandre-de-Kamouraska</v>
          </cell>
          <cell r="H409" t="str">
            <v>G0L2G0</v>
          </cell>
          <cell r="I409">
            <v>418</v>
          </cell>
          <cell r="J409">
            <v>4955540</v>
          </cell>
          <cell r="K409">
            <v>71</v>
          </cell>
          <cell r="L409">
            <v>13136</v>
          </cell>
          <cell r="M409">
            <v>68</v>
          </cell>
          <cell r="N409">
            <v>8920</v>
          </cell>
        </row>
        <row r="410">
          <cell r="A410">
            <v>223115</v>
          </cell>
          <cell r="B410" t="str">
            <v>12</v>
          </cell>
          <cell r="C410" t="str">
            <v>Chaudière-Appalaches</v>
          </cell>
          <cell r="D410" t="str">
            <v>Fradet(René)</v>
          </cell>
          <cell r="E410" t="str">
            <v>Fradet(Serge)</v>
          </cell>
          <cell r="F410" t="str">
            <v>141, rue Principale</v>
          </cell>
          <cell r="G410" t="str">
            <v>Saint-Gervais</v>
          </cell>
          <cell r="H410" t="str">
            <v>G0R3C0</v>
          </cell>
          <cell r="I410">
            <v>418</v>
          </cell>
          <cell r="J410">
            <v>8876952</v>
          </cell>
          <cell r="K410">
            <v>10</v>
          </cell>
          <cell r="L410">
            <v>1572</v>
          </cell>
        </row>
        <row r="411">
          <cell r="A411">
            <v>224840</v>
          </cell>
          <cell r="B411" t="str">
            <v>05</v>
          </cell>
          <cell r="C411" t="str">
            <v>Estrie</v>
          </cell>
          <cell r="D411" t="str">
            <v>Ferme des Grands Prés inc.</v>
          </cell>
          <cell r="E411" t="str">
            <v>Roy(Fernand &amp; Carole)</v>
          </cell>
          <cell r="F411" t="str">
            <v>9571, ch. Boynton, R.R.2</v>
          </cell>
          <cell r="G411" t="str">
            <v>Ayer's Cliff</v>
          </cell>
          <cell r="H411" t="str">
            <v>J0B1C0</v>
          </cell>
          <cell r="I411">
            <v>819</v>
          </cell>
          <cell r="J411">
            <v>8765080</v>
          </cell>
          <cell r="K411">
            <v>24</v>
          </cell>
          <cell r="L411">
            <v>2508</v>
          </cell>
          <cell r="M411">
            <v>24</v>
          </cell>
          <cell r="N411">
            <v>1726</v>
          </cell>
        </row>
        <row r="412">
          <cell r="A412">
            <v>225334</v>
          </cell>
          <cell r="B412" t="str">
            <v>12</v>
          </cell>
          <cell r="C412" t="str">
            <v>Chaudière-Appalaches</v>
          </cell>
          <cell r="D412" t="str">
            <v>Rodrigue(Jean-Noël)</v>
          </cell>
          <cell r="F412" t="str">
            <v>359, Rang 14</v>
          </cell>
          <cell r="G412" t="str">
            <v>Adstock</v>
          </cell>
          <cell r="H412" t="str">
            <v>G0N1S0</v>
          </cell>
          <cell r="I412">
            <v>418</v>
          </cell>
          <cell r="J412">
            <v>4225530</v>
          </cell>
          <cell r="K412">
            <v>13</v>
          </cell>
        </row>
        <row r="413">
          <cell r="A413">
            <v>225565</v>
          </cell>
          <cell r="B413" t="str">
            <v>12</v>
          </cell>
          <cell r="C413" t="str">
            <v>Chaudière-Appalaches</v>
          </cell>
          <cell r="D413" t="str">
            <v>Nadeau(Jean-Charles)</v>
          </cell>
          <cell r="F413" t="str">
            <v>631, rang 6 Sud</v>
          </cell>
          <cell r="G413" t="str">
            <v>East Broughton</v>
          </cell>
          <cell r="H413" t="str">
            <v>G0N1G0</v>
          </cell>
          <cell r="I413">
            <v>418</v>
          </cell>
          <cell r="J413">
            <v>4275351</v>
          </cell>
          <cell r="K413">
            <v>38</v>
          </cell>
          <cell r="L413">
            <v>9445</v>
          </cell>
          <cell r="M413">
            <v>40</v>
          </cell>
          <cell r="N413">
            <v>9081</v>
          </cell>
        </row>
        <row r="414">
          <cell r="A414">
            <v>226415</v>
          </cell>
          <cell r="B414" t="str">
            <v>14</v>
          </cell>
          <cell r="C414" t="str">
            <v>Lanaudière</v>
          </cell>
          <cell r="D414" t="str">
            <v>Brulé(Laurent)</v>
          </cell>
          <cell r="F414" t="str">
            <v>200 route 348</v>
          </cell>
          <cell r="G414" t="str">
            <v>Saint-Didace</v>
          </cell>
          <cell r="H414" t="str">
            <v>J0K2G0</v>
          </cell>
          <cell r="I414">
            <v>450</v>
          </cell>
          <cell r="J414">
            <v>8354379</v>
          </cell>
          <cell r="K414">
            <v>73</v>
          </cell>
          <cell r="L414">
            <v>17987</v>
          </cell>
          <cell r="M414">
            <v>63</v>
          </cell>
          <cell r="N414">
            <v>13891</v>
          </cell>
        </row>
        <row r="415">
          <cell r="A415">
            <v>226647</v>
          </cell>
          <cell r="B415" t="str">
            <v>08</v>
          </cell>
          <cell r="C415" t="str">
            <v>Abitibi-Témiscamingue</v>
          </cell>
          <cell r="D415" t="str">
            <v>Noël(Guy)</v>
          </cell>
          <cell r="F415" t="str">
            <v>640, rang 8-9, R.R. 1</v>
          </cell>
          <cell r="G415" t="str">
            <v>La Sarre</v>
          </cell>
          <cell r="H415" t="str">
            <v>J9Z2X1</v>
          </cell>
          <cell r="I415">
            <v>819</v>
          </cell>
          <cell r="J415">
            <v>3335253</v>
          </cell>
          <cell r="K415">
            <v>150</v>
          </cell>
          <cell r="L415">
            <v>48758</v>
          </cell>
          <cell r="M415">
            <v>145</v>
          </cell>
          <cell r="N415">
            <v>41346</v>
          </cell>
        </row>
        <row r="416">
          <cell r="A416">
            <v>227702</v>
          </cell>
          <cell r="B416" t="str">
            <v>12</v>
          </cell>
          <cell r="C416" t="str">
            <v>Chaudière-Appalaches</v>
          </cell>
          <cell r="D416" t="str">
            <v>Ferme Fillion &amp; Fils inc.</v>
          </cell>
          <cell r="E416" t="str">
            <v>Fillion(Florian et Gaston)</v>
          </cell>
          <cell r="F416" t="str">
            <v>1667, rue Bellevue</v>
          </cell>
          <cell r="G416" t="str">
            <v>Saint-Lambert-de-Lauzon</v>
          </cell>
          <cell r="H416" t="str">
            <v>G0S2W0</v>
          </cell>
          <cell r="I416">
            <v>418</v>
          </cell>
          <cell r="J416">
            <v>8899361</v>
          </cell>
          <cell r="K416">
            <v>51</v>
          </cell>
          <cell r="L416">
            <v>680</v>
          </cell>
          <cell r="M416">
            <v>43</v>
          </cell>
          <cell r="N416">
            <v>1021</v>
          </cell>
        </row>
        <row r="417">
          <cell r="A417">
            <v>227736</v>
          </cell>
          <cell r="B417" t="str">
            <v>07</v>
          </cell>
          <cell r="C417" t="str">
            <v>Outaouais</v>
          </cell>
          <cell r="D417" t="str">
            <v>Hodgins(Gary Judd)</v>
          </cell>
          <cell r="E417" t="str">
            <v>Allan</v>
          </cell>
          <cell r="F417" t="str">
            <v>Box 133</v>
          </cell>
          <cell r="G417" t="str">
            <v>Shawville</v>
          </cell>
          <cell r="H417" t="str">
            <v>J0X2Y0</v>
          </cell>
          <cell r="I417">
            <v>819</v>
          </cell>
          <cell r="J417">
            <v>6473614</v>
          </cell>
          <cell r="K417">
            <v>159</v>
          </cell>
          <cell r="L417">
            <v>16670</v>
          </cell>
          <cell r="M417">
            <v>115</v>
          </cell>
          <cell r="N417">
            <v>15590</v>
          </cell>
        </row>
        <row r="418">
          <cell r="A418">
            <v>228296</v>
          </cell>
          <cell r="B418" t="str">
            <v>14</v>
          </cell>
          <cell r="C418" t="str">
            <v>Lanaudière</v>
          </cell>
          <cell r="D418" t="str">
            <v>Lajoie(Paul-Émile)</v>
          </cell>
          <cell r="F418" t="str">
            <v>2350 ch St-Damien</v>
          </cell>
          <cell r="G418" t="str">
            <v>Saint-Gabriel-de-Brandon</v>
          </cell>
          <cell r="H418" t="str">
            <v>J0K2N0</v>
          </cell>
          <cell r="I418">
            <v>450</v>
          </cell>
          <cell r="J418">
            <v>8354602</v>
          </cell>
          <cell r="K418">
            <v>24</v>
          </cell>
          <cell r="L418">
            <v>4842</v>
          </cell>
          <cell r="M418">
            <v>24</v>
          </cell>
          <cell r="N418">
            <v>5388</v>
          </cell>
        </row>
        <row r="419">
          <cell r="A419">
            <v>228452</v>
          </cell>
          <cell r="B419" t="str">
            <v>03</v>
          </cell>
          <cell r="C419" t="str">
            <v>Capitale-Nationale</v>
          </cell>
          <cell r="D419" t="str">
            <v>Tessier(Bruno)</v>
          </cell>
          <cell r="F419" t="str">
            <v>40, Rivière Blanche</v>
          </cell>
          <cell r="G419" t="str">
            <v>Saint-Thuribe</v>
          </cell>
          <cell r="H419" t="str">
            <v>G0A4H0</v>
          </cell>
          <cell r="I419">
            <v>418</v>
          </cell>
          <cell r="J419">
            <v>3392516</v>
          </cell>
          <cell r="K419">
            <v>34</v>
          </cell>
          <cell r="L419">
            <v>5833</v>
          </cell>
          <cell r="M419">
            <v>31</v>
          </cell>
          <cell r="N419">
            <v>2965</v>
          </cell>
        </row>
        <row r="420">
          <cell r="A420">
            <v>229195</v>
          </cell>
          <cell r="B420" t="str">
            <v>05</v>
          </cell>
          <cell r="C420" t="str">
            <v>Estrie</v>
          </cell>
          <cell r="D420" t="str">
            <v>Cloutier(Paul-Émile)</v>
          </cell>
          <cell r="E420" t="str">
            <v>Cloutier(Paul-Émile)</v>
          </cell>
          <cell r="F420" t="str">
            <v>866, ch. Standish</v>
          </cell>
          <cell r="G420" t="str">
            <v>Ayer's Cliff</v>
          </cell>
          <cell r="H420" t="str">
            <v>J0B1C0</v>
          </cell>
          <cell r="I420">
            <v>819</v>
          </cell>
          <cell r="J420">
            <v>8385982</v>
          </cell>
          <cell r="K420">
            <v>34</v>
          </cell>
          <cell r="L420">
            <v>3157</v>
          </cell>
          <cell r="M420">
            <v>32</v>
          </cell>
          <cell r="N420">
            <v>3374</v>
          </cell>
        </row>
        <row r="421">
          <cell r="A421">
            <v>229807</v>
          </cell>
          <cell r="B421" t="str">
            <v>03</v>
          </cell>
          <cell r="C421" t="str">
            <v>Capitale-Nationale</v>
          </cell>
          <cell r="D421" t="str">
            <v>Dufour(Benoit)</v>
          </cell>
          <cell r="F421" t="str">
            <v>655, boul. Malcolm-Fraser</v>
          </cell>
          <cell r="G421" t="str">
            <v>La Malbaie</v>
          </cell>
          <cell r="H421" t="str">
            <v>G5A2M7</v>
          </cell>
          <cell r="I421">
            <v>418</v>
          </cell>
          <cell r="J421">
            <v>6656075</v>
          </cell>
          <cell r="K421">
            <v>21</v>
          </cell>
          <cell r="L421">
            <v>2321</v>
          </cell>
        </row>
        <row r="422">
          <cell r="A422">
            <v>230078</v>
          </cell>
          <cell r="B422" t="str">
            <v>14</v>
          </cell>
          <cell r="C422" t="str">
            <v>Lanaudière</v>
          </cell>
          <cell r="D422" t="str">
            <v>Bernèche(Donald)</v>
          </cell>
          <cell r="F422" t="str">
            <v>4941 chemin du Lac</v>
          </cell>
          <cell r="G422" t="str">
            <v>Saint-Gabriel-de-Brandon</v>
          </cell>
          <cell r="H422" t="str">
            <v>J0K2N0</v>
          </cell>
          <cell r="I422">
            <v>450</v>
          </cell>
          <cell r="J422">
            <v>8351267</v>
          </cell>
          <cell r="K422">
            <v>88</v>
          </cell>
          <cell r="M422">
            <v>87</v>
          </cell>
        </row>
        <row r="423">
          <cell r="A423">
            <v>230649</v>
          </cell>
          <cell r="B423" t="str">
            <v>15</v>
          </cell>
          <cell r="C423" t="str">
            <v>Laurentides</v>
          </cell>
          <cell r="D423" t="str">
            <v>St-Jacques(Robert)</v>
          </cell>
          <cell r="F423" t="str">
            <v>3914 route 344</v>
          </cell>
          <cell r="G423" t="str">
            <v>Saint-Placide</v>
          </cell>
          <cell r="H423" t="str">
            <v>J0V2B0</v>
          </cell>
          <cell r="I423">
            <v>450</v>
          </cell>
          <cell r="J423">
            <v>2583786</v>
          </cell>
          <cell r="K423">
            <v>38</v>
          </cell>
          <cell r="L423">
            <v>3062</v>
          </cell>
          <cell r="M423">
            <v>39</v>
          </cell>
          <cell r="N423">
            <v>2335</v>
          </cell>
        </row>
        <row r="424">
          <cell r="A424">
            <v>230797</v>
          </cell>
          <cell r="B424" t="str">
            <v>08</v>
          </cell>
          <cell r="C424" t="str">
            <v>Abitibi-Témiscamingue</v>
          </cell>
          <cell r="D424" t="str">
            <v>Caron(Jean-Hugues)</v>
          </cell>
          <cell r="F424" t="str">
            <v>275, rang 2-3,</v>
          </cell>
          <cell r="G424" t="str">
            <v>Sainte-Germaine-Boulé</v>
          </cell>
          <cell r="H424" t="str">
            <v>J0Z1M0</v>
          </cell>
          <cell r="I424">
            <v>819</v>
          </cell>
          <cell r="J424">
            <v>7876712</v>
          </cell>
          <cell r="K424">
            <v>338</v>
          </cell>
          <cell r="L424">
            <v>83105</v>
          </cell>
          <cell r="M424">
            <v>337</v>
          </cell>
          <cell r="N424">
            <v>96277</v>
          </cell>
        </row>
        <row r="425">
          <cell r="A425">
            <v>231381</v>
          </cell>
          <cell r="B425" t="str">
            <v>12</v>
          </cell>
          <cell r="C425" t="str">
            <v>Chaudière-Appalaches</v>
          </cell>
          <cell r="D425" t="str">
            <v>Bernard(Bernardin)</v>
          </cell>
          <cell r="F425" t="str">
            <v>300 rang 3 Nord</v>
          </cell>
          <cell r="G425" t="str">
            <v>Saint-Victor</v>
          </cell>
          <cell r="H425" t="str">
            <v>G0M2B0</v>
          </cell>
          <cell r="I425">
            <v>418</v>
          </cell>
          <cell r="J425">
            <v>5883543</v>
          </cell>
          <cell r="K425">
            <v>23</v>
          </cell>
          <cell r="L425">
            <v>3788</v>
          </cell>
          <cell r="M425">
            <v>24</v>
          </cell>
          <cell r="N425">
            <v>3264</v>
          </cell>
        </row>
        <row r="426">
          <cell r="A426">
            <v>232231</v>
          </cell>
          <cell r="B426" t="str">
            <v>01</v>
          </cell>
          <cell r="C426" t="str">
            <v>Bas-Saint-Laurent</v>
          </cell>
          <cell r="D426" t="str">
            <v>St-Laurent(Roger)</v>
          </cell>
          <cell r="F426" t="str">
            <v>326 rang 3 Est</v>
          </cell>
          <cell r="G426" t="str">
            <v>Métis-sur-Mer</v>
          </cell>
          <cell r="H426" t="str">
            <v>G0J1S0</v>
          </cell>
          <cell r="I426">
            <v>418</v>
          </cell>
          <cell r="J426">
            <v>9363545</v>
          </cell>
          <cell r="K426">
            <v>13</v>
          </cell>
          <cell r="L426">
            <v>2498</v>
          </cell>
        </row>
        <row r="427">
          <cell r="A427">
            <v>232462</v>
          </cell>
          <cell r="B427" t="str">
            <v>12</v>
          </cell>
          <cell r="C427" t="str">
            <v>Chaudière-Appalaches</v>
          </cell>
          <cell r="D427" t="str">
            <v>Bolduc(Réal)</v>
          </cell>
          <cell r="F427" t="str">
            <v>649, Rang 6 Sud</v>
          </cell>
          <cell r="G427" t="str">
            <v>East Broughton</v>
          </cell>
          <cell r="H427" t="str">
            <v>G0N1G0</v>
          </cell>
          <cell r="I427">
            <v>418</v>
          </cell>
          <cell r="J427">
            <v>4272440</v>
          </cell>
          <cell r="K427">
            <v>50</v>
          </cell>
          <cell r="L427">
            <v>9396</v>
          </cell>
          <cell r="M427">
            <v>43</v>
          </cell>
          <cell r="N427">
            <v>5104</v>
          </cell>
        </row>
        <row r="428">
          <cell r="A428">
            <v>232769</v>
          </cell>
          <cell r="B428" t="str">
            <v>01</v>
          </cell>
          <cell r="C428" t="str">
            <v>Bas-Saint-Laurent</v>
          </cell>
          <cell r="D428" t="str">
            <v>Duchesne(Camille)</v>
          </cell>
          <cell r="F428" t="str">
            <v>57, chemin du rang Double</v>
          </cell>
          <cell r="G428" t="str">
            <v>Rimouski</v>
          </cell>
          <cell r="H428" t="str">
            <v>G5N5Z4</v>
          </cell>
          <cell r="I428">
            <v>418</v>
          </cell>
          <cell r="J428">
            <v>7355404</v>
          </cell>
          <cell r="K428">
            <v>20</v>
          </cell>
          <cell r="L428">
            <v>4293</v>
          </cell>
          <cell r="M428">
            <v>18</v>
          </cell>
          <cell r="N428">
            <v>5670</v>
          </cell>
        </row>
        <row r="429">
          <cell r="A429">
            <v>233072</v>
          </cell>
          <cell r="B429" t="str">
            <v>01</v>
          </cell>
          <cell r="C429" t="str">
            <v>Bas-Saint-Laurent</v>
          </cell>
          <cell r="D429" t="str">
            <v>Pelletier(Rosaire)</v>
          </cell>
          <cell r="F429" t="str">
            <v>1102, Côte St-Pierre, C.P. 128</v>
          </cell>
          <cell r="G429" t="str">
            <v>Sainte-Hélène</v>
          </cell>
          <cell r="H429" t="str">
            <v>G0L3J0</v>
          </cell>
          <cell r="I429">
            <v>418</v>
          </cell>
          <cell r="J429">
            <v>4923193</v>
          </cell>
          <cell r="K429">
            <v>12</v>
          </cell>
          <cell r="L429">
            <v>2315</v>
          </cell>
        </row>
        <row r="430">
          <cell r="A430">
            <v>234823</v>
          </cell>
          <cell r="B430" t="str">
            <v>15</v>
          </cell>
          <cell r="C430" t="str">
            <v>Laurentides</v>
          </cell>
          <cell r="D430" t="str">
            <v>Brunet(Yvon)</v>
          </cell>
          <cell r="F430" t="str">
            <v>1165, Coteau des Hêtres, R.R.2</v>
          </cell>
          <cell r="G430" t="str">
            <v>Saint-André-d'Argenteuil</v>
          </cell>
          <cell r="H430" t="str">
            <v>J0V1X0</v>
          </cell>
          <cell r="I430">
            <v>450</v>
          </cell>
          <cell r="J430">
            <v>5624792</v>
          </cell>
          <cell r="K430">
            <v>27</v>
          </cell>
          <cell r="M430">
            <v>25</v>
          </cell>
          <cell r="N430">
            <v>2327</v>
          </cell>
        </row>
        <row r="431">
          <cell r="A431">
            <v>235648</v>
          </cell>
          <cell r="B431" t="str">
            <v>08</v>
          </cell>
          <cell r="C431" t="str">
            <v>Abitibi-Témiscamingue</v>
          </cell>
          <cell r="D431" t="str">
            <v>Entreprise Agricole Les Coulées inc.</v>
          </cell>
          <cell r="E431" t="str">
            <v>Veillette(Vincent)</v>
          </cell>
          <cell r="F431" t="str">
            <v>234, rg 8-9 Ouest</v>
          </cell>
          <cell r="G431" t="str">
            <v>La Reine</v>
          </cell>
          <cell r="H431" t="str">
            <v>J0Z2L0</v>
          </cell>
          <cell r="I431">
            <v>819</v>
          </cell>
          <cell r="J431">
            <v>9472231</v>
          </cell>
          <cell r="K431">
            <v>311</v>
          </cell>
          <cell r="L431">
            <v>49502</v>
          </cell>
          <cell r="M431">
            <v>368</v>
          </cell>
          <cell r="N431">
            <v>54432</v>
          </cell>
        </row>
        <row r="432">
          <cell r="A432">
            <v>235739</v>
          </cell>
          <cell r="B432" t="str">
            <v>01</v>
          </cell>
          <cell r="C432" t="str">
            <v>Bas-Saint-Laurent</v>
          </cell>
          <cell r="D432" t="str">
            <v>St-Pierre(Jeannot)</v>
          </cell>
          <cell r="F432" t="str">
            <v>110 rang 4</v>
          </cell>
          <cell r="G432" t="str">
            <v>Saint-Cyprien (de Rivière-du-Loup)</v>
          </cell>
          <cell r="H432" t="str">
            <v>G0L2P0</v>
          </cell>
          <cell r="I432">
            <v>418</v>
          </cell>
          <cell r="J432">
            <v>9633007</v>
          </cell>
          <cell r="K432">
            <v>53</v>
          </cell>
          <cell r="L432">
            <v>2895</v>
          </cell>
          <cell r="M432">
            <v>49</v>
          </cell>
          <cell r="N432">
            <v>19121</v>
          </cell>
        </row>
        <row r="433">
          <cell r="A433">
            <v>236570</v>
          </cell>
          <cell r="B433" t="str">
            <v>17</v>
          </cell>
          <cell r="C433" t="str">
            <v>Centre-du-Québec</v>
          </cell>
          <cell r="D433" t="str">
            <v>Ferme des Cantons S.E.N.C.</v>
          </cell>
          <cell r="E433" t="str">
            <v>Vallières(François)</v>
          </cell>
          <cell r="F433" t="str">
            <v>2720, Rang 7</v>
          </cell>
          <cell r="G433" t="str">
            <v>Tingwick</v>
          </cell>
          <cell r="H433" t="str">
            <v>J0A1L0</v>
          </cell>
          <cell r="I433">
            <v>819</v>
          </cell>
          <cell r="J433">
            <v>3593583</v>
          </cell>
          <cell r="K433">
            <v>16</v>
          </cell>
          <cell r="M433">
            <v>15</v>
          </cell>
          <cell r="N433">
            <v>340</v>
          </cell>
        </row>
        <row r="434">
          <cell r="A434">
            <v>237081</v>
          </cell>
          <cell r="B434" t="str">
            <v>12</v>
          </cell>
          <cell r="C434" t="str">
            <v>Chaudière-Appalaches</v>
          </cell>
          <cell r="D434" t="str">
            <v>Côté(Sauveur)</v>
          </cell>
          <cell r="F434" t="str">
            <v>364, rang 4</v>
          </cell>
          <cell r="G434" t="str">
            <v>Saint-Janvier-de-Joly</v>
          </cell>
          <cell r="H434" t="str">
            <v>G0S1M0</v>
          </cell>
          <cell r="I434">
            <v>418</v>
          </cell>
          <cell r="J434">
            <v>7282443</v>
          </cell>
          <cell r="K434">
            <v>26</v>
          </cell>
          <cell r="L434">
            <v>4145</v>
          </cell>
          <cell r="M434">
            <v>23</v>
          </cell>
          <cell r="N434">
            <v>4394</v>
          </cell>
        </row>
        <row r="435">
          <cell r="A435">
            <v>237305</v>
          </cell>
          <cell r="B435" t="str">
            <v>12</v>
          </cell>
          <cell r="C435" t="str">
            <v>Chaudière-Appalaches</v>
          </cell>
          <cell r="D435" t="str">
            <v>Rhéaume(René)</v>
          </cell>
          <cell r="F435" t="str">
            <v>1245 St Étienne Nord</v>
          </cell>
          <cell r="G435" t="str">
            <v>Sainte-Marie</v>
          </cell>
          <cell r="H435" t="str">
            <v>G6E3A7</v>
          </cell>
          <cell r="I435">
            <v>418</v>
          </cell>
          <cell r="J435">
            <v>3876057</v>
          </cell>
          <cell r="K435">
            <v>122</v>
          </cell>
          <cell r="L435">
            <v>14062</v>
          </cell>
          <cell r="M435">
            <v>101</v>
          </cell>
          <cell r="N435">
            <v>18550</v>
          </cell>
        </row>
        <row r="436">
          <cell r="A436">
            <v>238360</v>
          </cell>
          <cell r="B436" t="str">
            <v>05</v>
          </cell>
          <cell r="C436" t="str">
            <v>Estrie</v>
          </cell>
          <cell r="D436" t="str">
            <v>Mac Millan(Angus)</v>
          </cell>
          <cell r="F436" t="str">
            <v>1005 Gould Station Road RR 3</v>
          </cell>
          <cell r="G436" t="str">
            <v>Bury</v>
          </cell>
          <cell r="H436" t="str">
            <v>J0B1J0</v>
          </cell>
          <cell r="I436">
            <v>819</v>
          </cell>
          <cell r="J436">
            <v>6574591</v>
          </cell>
          <cell r="K436">
            <v>47</v>
          </cell>
          <cell r="L436">
            <v>5610</v>
          </cell>
          <cell r="M436">
            <v>43</v>
          </cell>
          <cell r="N436">
            <v>5950</v>
          </cell>
        </row>
        <row r="437">
          <cell r="A437">
            <v>238444</v>
          </cell>
          <cell r="B437" t="str">
            <v>16</v>
          </cell>
          <cell r="C437" t="str">
            <v>Montérégie</v>
          </cell>
          <cell r="D437" t="str">
            <v>Beauregard(Patrice)</v>
          </cell>
          <cell r="F437" t="str">
            <v>448, chemin Warden</v>
          </cell>
          <cell r="G437" t="str">
            <v>Shefford</v>
          </cell>
          <cell r="H437" t="str">
            <v>J2M1G6</v>
          </cell>
          <cell r="I437">
            <v>450</v>
          </cell>
          <cell r="J437">
            <v>5393290</v>
          </cell>
          <cell r="K437">
            <v>12</v>
          </cell>
          <cell r="L437">
            <v>502</v>
          </cell>
        </row>
        <row r="438">
          <cell r="A438">
            <v>238782</v>
          </cell>
          <cell r="B438" t="str">
            <v>01</v>
          </cell>
          <cell r="C438" t="str">
            <v>Bas-Saint-Laurent</v>
          </cell>
          <cell r="D438" t="str">
            <v>Desrosiers(René)</v>
          </cell>
          <cell r="F438" t="str">
            <v>428 rang 4 ouest</v>
          </cell>
          <cell r="G438" t="str">
            <v>Sainte-Jeanne-d'Arc</v>
          </cell>
          <cell r="H438" t="str">
            <v>G0J2T0</v>
          </cell>
          <cell r="I438">
            <v>418</v>
          </cell>
          <cell r="J438">
            <v>7765676</v>
          </cell>
          <cell r="K438">
            <v>45</v>
          </cell>
          <cell r="L438">
            <v>8029</v>
          </cell>
          <cell r="M438">
            <v>47</v>
          </cell>
          <cell r="N438">
            <v>8029</v>
          </cell>
        </row>
        <row r="439">
          <cell r="A439">
            <v>239095</v>
          </cell>
          <cell r="B439" t="str">
            <v>12</v>
          </cell>
          <cell r="C439" t="str">
            <v>Chaudière-Appalaches</v>
          </cell>
          <cell r="D439" t="str">
            <v>Bédard(Bertrand)</v>
          </cell>
          <cell r="F439" t="str">
            <v>251-A, chemin Craig</v>
          </cell>
          <cell r="G439" t="str">
            <v>Saint-Patrice-de-Beaurivage</v>
          </cell>
          <cell r="H439" t="str">
            <v>G0S1B0</v>
          </cell>
          <cell r="I439">
            <v>418</v>
          </cell>
          <cell r="J439">
            <v>5962052</v>
          </cell>
          <cell r="K439">
            <v>77</v>
          </cell>
          <cell r="L439">
            <v>21518</v>
          </cell>
          <cell r="M439">
            <v>75</v>
          </cell>
          <cell r="N439">
            <v>16066</v>
          </cell>
        </row>
        <row r="440">
          <cell r="A440">
            <v>241810</v>
          </cell>
          <cell r="B440" t="str">
            <v>17</v>
          </cell>
          <cell r="C440" t="str">
            <v>Centre-du-Québec</v>
          </cell>
          <cell r="D440" t="str">
            <v>Daigle(Sylvain)</v>
          </cell>
          <cell r="F440" t="str">
            <v>505, rang de la Station</v>
          </cell>
          <cell r="G440" t="str">
            <v>Tingwick</v>
          </cell>
          <cell r="H440" t="str">
            <v>J0A1L0</v>
          </cell>
          <cell r="I440">
            <v>819</v>
          </cell>
          <cell r="J440">
            <v>3592023</v>
          </cell>
          <cell r="K440">
            <v>25</v>
          </cell>
          <cell r="L440">
            <v>1232</v>
          </cell>
          <cell r="M440">
            <v>22</v>
          </cell>
          <cell r="N440">
            <v>1232</v>
          </cell>
        </row>
        <row r="441">
          <cell r="A441">
            <v>242099</v>
          </cell>
          <cell r="B441" t="str">
            <v>08</v>
          </cell>
          <cell r="C441" t="str">
            <v>Abitibi-Témiscamingue</v>
          </cell>
          <cell r="D441" t="str">
            <v>Ferme Faucher enr.</v>
          </cell>
          <cell r="E441" t="str">
            <v>Faucher(Bertrand et Réjean)</v>
          </cell>
          <cell r="F441" t="str">
            <v>67, rang 6-7</v>
          </cell>
          <cell r="G441" t="str">
            <v>La Reine</v>
          </cell>
          <cell r="H441" t="str">
            <v>J0Z2L0</v>
          </cell>
          <cell r="I441">
            <v>819</v>
          </cell>
          <cell r="J441">
            <v>9472331</v>
          </cell>
          <cell r="K441">
            <v>27</v>
          </cell>
          <cell r="L441">
            <v>4399</v>
          </cell>
          <cell r="M441">
            <v>29</v>
          </cell>
          <cell r="N441">
            <v>2722</v>
          </cell>
        </row>
        <row r="442">
          <cell r="A442">
            <v>242479</v>
          </cell>
          <cell r="B442" t="str">
            <v>04</v>
          </cell>
          <cell r="C442" t="str">
            <v>Mauricie</v>
          </cell>
          <cell r="D442" t="str">
            <v>Ferme Mekinac inc.</v>
          </cell>
          <cell r="E442" t="str">
            <v>Naud(Roger)</v>
          </cell>
          <cell r="F442" t="str">
            <v>179 chemin de la Rivière</v>
          </cell>
          <cell r="G442" t="str">
            <v>Trois-Rives</v>
          </cell>
          <cell r="H442" t="str">
            <v>G0X2E0</v>
          </cell>
          <cell r="I442">
            <v>819</v>
          </cell>
          <cell r="J442">
            <v>6465556</v>
          </cell>
          <cell r="K442">
            <v>20</v>
          </cell>
          <cell r="L442">
            <v>4563</v>
          </cell>
        </row>
        <row r="443">
          <cell r="A443">
            <v>243188</v>
          </cell>
          <cell r="B443" t="str">
            <v>07</v>
          </cell>
          <cell r="C443" t="str">
            <v>Outaouais</v>
          </cell>
          <cell r="D443" t="str">
            <v>Drury(Charles Gibbons)</v>
          </cell>
          <cell r="E443" t="str">
            <v>Drury(Charles Gibbons)</v>
          </cell>
          <cell r="F443" t="str">
            <v>466, ch. des Érables</v>
          </cell>
          <cell r="G443" t="str">
            <v>La Pèche</v>
          </cell>
          <cell r="H443" t="str">
            <v>J0X1A0</v>
          </cell>
          <cell r="I443">
            <v>819</v>
          </cell>
          <cell r="J443">
            <v>4591025</v>
          </cell>
          <cell r="K443">
            <v>211</v>
          </cell>
          <cell r="L443">
            <v>54841</v>
          </cell>
          <cell r="M443">
            <v>223</v>
          </cell>
          <cell r="N443">
            <v>40105</v>
          </cell>
        </row>
        <row r="444">
          <cell r="A444">
            <v>243212</v>
          </cell>
          <cell r="B444" t="str">
            <v>05</v>
          </cell>
          <cell r="C444" t="str">
            <v>Estrie</v>
          </cell>
          <cell r="D444" t="str">
            <v>Ferme Claumi enr.</v>
          </cell>
          <cell r="E444" t="str">
            <v>Béliveau(Claude)</v>
          </cell>
          <cell r="F444" t="str">
            <v>80, chemin du Barrage, R.R. 5</v>
          </cell>
          <cell r="G444" t="str">
            <v>Lac-Mégantic</v>
          </cell>
          <cell r="H444" t="str">
            <v>G6B2S3</v>
          </cell>
          <cell r="I444">
            <v>819</v>
          </cell>
          <cell r="J444">
            <v>5492872</v>
          </cell>
          <cell r="K444">
            <v>58</v>
          </cell>
          <cell r="L444">
            <v>10260</v>
          </cell>
          <cell r="M444">
            <v>53</v>
          </cell>
          <cell r="N444">
            <v>8891</v>
          </cell>
        </row>
        <row r="445">
          <cell r="A445">
            <v>243790</v>
          </cell>
          <cell r="B445" t="str">
            <v>12</v>
          </cell>
          <cell r="C445" t="str">
            <v>Chaudière-Appalaches</v>
          </cell>
          <cell r="D445" t="str">
            <v>Drouin(Denis)</v>
          </cell>
          <cell r="F445" t="str">
            <v>75, St-Pierre</v>
          </cell>
          <cell r="G445" t="str">
            <v>Saint-Isidore (Beauce-Nord)</v>
          </cell>
          <cell r="H445" t="str">
            <v>G0S2S0</v>
          </cell>
          <cell r="I445">
            <v>418</v>
          </cell>
          <cell r="J445">
            <v>8825333</v>
          </cell>
          <cell r="K445">
            <v>37</v>
          </cell>
          <cell r="L445">
            <v>8661</v>
          </cell>
          <cell r="M445">
            <v>39</v>
          </cell>
          <cell r="N445">
            <v>9990</v>
          </cell>
        </row>
        <row r="446">
          <cell r="A446">
            <v>246132</v>
          </cell>
          <cell r="B446" t="str">
            <v>07</v>
          </cell>
          <cell r="C446" t="str">
            <v>Outaouais</v>
          </cell>
          <cell r="D446" t="str">
            <v>Dumouchel(Réjean)</v>
          </cell>
          <cell r="E446" t="str">
            <v>Dumouchel(Réjean)</v>
          </cell>
          <cell r="F446" t="str">
            <v>98, chemin Tancredia</v>
          </cell>
          <cell r="G446" t="str">
            <v>L'Ile-du-Grand-Calumet</v>
          </cell>
          <cell r="H446" t="str">
            <v>J0X1J0</v>
          </cell>
          <cell r="I446">
            <v>819</v>
          </cell>
          <cell r="J446">
            <v>6485254</v>
          </cell>
          <cell r="K446">
            <v>33</v>
          </cell>
          <cell r="L446">
            <v>5203</v>
          </cell>
          <cell r="M446">
            <v>31</v>
          </cell>
          <cell r="N446">
            <v>6632</v>
          </cell>
        </row>
        <row r="447">
          <cell r="A447">
            <v>247015</v>
          </cell>
          <cell r="B447" t="str">
            <v>12</v>
          </cell>
          <cell r="C447" t="str">
            <v>Chaudière-Appalaches</v>
          </cell>
          <cell r="D447" t="str">
            <v>Lapierre(Raymond)</v>
          </cell>
          <cell r="F447" t="str">
            <v>21, rue Père Gonthier</v>
          </cell>
          <cell r="G447" t="str">
            <v>Saint-Raphaël</v>
          </cell>
          <cell r="H447" t="str">
            <v>G0R4C0</v>
          </cell>
          <cell r="I447">
            <v>418</v>
          </cell>
          <cell r="J447">
            <v>2432425</v>
          </cell>
          <cell r="K447">
            <v>40</v>
          </cell>
          <cell r="L447">
            <v>9879</v>
          </cell>
          <cell r="M447">
            <v>38</v>
          </cell>
          <cell r="N447">
            <v>10349</v>
          </cell>
        </row>
        <row r="448">
          <cell r="A448">
            <v>247882</v>
          </cell>
          <cell r="B448" t="str">
            <v>16</v>
          </cell>
          <cell r="C448" t="str">
            <v>Montérégie</v>
          </cell>
          <cell r="D448" t="str">
            <v>Denis et Denise Rolland S.E.N.C.</v>
          </cell>
          <cell r="E448" t="str">
            <v>Rolland(Denis)</v>
          </cell>
          <cell r="F448" t="str">
            <v>808 rang montée Meunier</v>
          </cell>
          <cell r="G448" t="str">
            <v>Sainte-Anne-de-Sabrevois</v>
          </cell>
          <cell r="H448" t="str">
            <v>J0J2G0</v>
          </cell>
          <cell r="I448">
            <v>450</v>
          </cell>
          <cell r="J448">
            <v>3472492</v>
          </cell>
          <cell r="K448">
            <v>31</v>
          </cell>
          <cell r="L448">
            <v>4365</v>
          </cell>
          <cell r="M448">
            <v>34</v>
          </cell>
          <cell r="N448">
            <v>666</v>
          </cell>
        </row>
        <row r="449">
          <cell r="A449">
            <v>248799</v>
          </cell>
          <cell r="B449" t="str">
            <v>12</v>
          </cell>
          <cell r="C449" t="str">
            <v>Chaudière-Appalaches</v>
          </cell>
          <cell r="D449" t="str">
            <v>Bernier(Jean-Guy)</v>
          </cell>
          <cell r="F449" t="str">
            <v>2301, rang Nord Ouest</v>
          </cell>
          <cell r="G449" t="str">
            <v>Saint-Charles-de-Bellechasse</v>
          </cell>
          <cell r="H449" t="str">
            <v>G0R2T0</v>
          </cell>
          <cell r="I449">
            <v>418</v>
          </cell>
          <cell r="J449">
            <v>8876605</v>
          </cell>
          <cell r="K449">
            <v>38</v>
          </cell>
          <cell r="M449">
            <v>42</v>
          </cell>
          <cell r="N449">
            <v>996</v>
          </cell>
        </row>
        <row r="450">
          <cell r="A450">
            <v>249185</v>
          </cell>
          <cell r="B450" t="str">
            <v>12</v>
          </cell>
          <cell r="C450" t="str">
            <v>Chaudière-Appalaches</v>
          </cell>
          <cell r="D450" t="str">
            <v>Bourgault(Daniel)</v>
          </cell>
          <cell r="F450" t="str">
            <v>382, chemin Taché Est</v>
          </cell>
          <cell r="G450" t="str">
            <v>Saint-Marcel</v>
          </cell>
          <cell r="H450" t="str">
            <v>G0R3R0</v>
          </cell>
          <cell r="I450">
            <v>418</v>
          </cell>
          <cell r="J450">
            <v>3562727</v>
          </cell>
          <cell r="K450">
            <v>72</v>
          </cell>
          <cell r="L450">
            <v>20642</v>
          </cell>
          <cell r="M450">
            <v>69</v>
          </cell>
          <cell r="N450">
            <v>17466</v>
          </cell>
        </row>
        <row r="451">
          <cell r="A451">
            <v>253161</v>
          </cell>
          <cell r="B451" t="str">
            <v>07</v>
          </cell>
          <cell r="C451" t="str">
            <v>Outaouais</v>
          </cell>
          <cell r="D451" t="str">
            <v>Johnston(Robert)</v>
          </cell>
          <cell r="F451" t="str">
            <v>538, chemin des Érables, R.R. 1</v>
          </cell>
          <cell r="G451" t="str">
            <v>La Pèche</v>
          </cell>
          <cell r="H451" t="str">
            <v>J0X1A0</v>
          </cell>
          <cell r="I451">
            <v>819</v>
          </cell>
          <cell r="J451">
            <v>4592502</v>
          </cell>
          <cell r="K451">
            <v>25</v>
          </cell>
          <cell r="M451">
            <v>22</v>
          </cell>
        </row>
        <row r="452">
          <cell r="A452">
            <v>253476</v>
          </cell>
          <cell r="B452" t="str">
            <v>04</v>
          </cell>
          <cell r="C452" t="str">
            <v>Mauricie</v>
          </cell>
          <cell r="D452" t="str">
            <v>Bouchard(Gaétan)</v>
          </cell>
          <cell r="F452" t="str">
            <v>1460, Grand Rang</v>
          </cell>
          <cell r="G452" t="str">
            <v>Saint-Tite</v>
          </cell>
          <cell r="H452" t="str">
            <v>G0X3H0</v>
          </cell>
          <cell r="I452">
            <v>418</v>
          </cell>
          <cell r="J452">
            <v>3656732</v>
          </cell>
          <cell r="K452">
            <v>12</v>
          </cell>
          <cell r="L452">
            <v>579</v>
          </cell>
        </row>
        <row r="453">
          <cell r="A453">
            <v>253484</v>
          </cell>
          <cell r="B453" t="str">
            <v>16</v>
          </cell>
          <cell r="C453" t="str">
            <v>Montérégie</v>
          </cell>
          <cell r="D453" t="str">
            <v>St-Amant(Gilles)</v>
          </cell>
          <cell r="F453" t="str">
            <v>237 6ème Rg</v>
          </cell>
          <cell r="G453" t="str">
            <v>Saint-Théodore-d'Acton</v>
          </cell>
          <cell r="H453" t="str">
            <v>J0H1Z0</v>
          </cell>
          <cell r="I453">
            <v>450</v>
          </cell>
          <cell r="J453">
            <v>5463160</v>
          </cell>
          <cell r="K453">
            <v>20</v>
          </cell>
          <cell r="M453">
            <v>20</v>
          </cell>
          <cell r="N453">
            <v>1102</v>
          </cell>
        </row>
        <row r="454">
          <cell r="A454">
            <v>255554</v>
          </cell>
          <cell r="B454" t="str">
            <v>07</v>
          </cell>
          <cell r="C454" t="str">
            <v>Outaouais</v>
          </cell>
          <cell r="D454" t="str">
            <v>Meyer(Donald)</v>
          </cell>
          <cell r="F454" t="str">
            <v>R.R. 1, 781 Brookdale Road</v>
          </cell>
          <cell r="G454" t="str">
            <v>Namur</v>
          </cell>
          <cell r="H454" t="str">
            <v>J0V1N0</v>
          </cell>
          <cell r="I454">
            <v>819</v>
          </cell>
          <cell r="J454">
            <v>6872883</v>
          </cell>
          <cell r="K454">
            <v>17</v>
          </cell>
          <cell r="L454">
            <v>3971</v>
          </cell>
        </row>
        <row r="455">
          <cell r="A455">
            <v>256180</v>
          </cell>
          <cell r="B455" t="str">
            <v>12</v>
          </cell>
          <cell r="C455" t="str">
            <v>Chaudière-Appalaches</v>
          </cell>
          <cell r="D455" t="str">
            <v>O'Farrell(John)</v>
          </cell>
          <cell r="F455" t="str">
            <v>300, chemin de la rivière Etchemin</v>
          </cell>
          <cell r="G455" t="str">
            <v>Saint-Malachie</v>
          </cell>
          <cell r="H455" t="str">
            <v>G0R3N0</v>
          </cell>
          <cell r="I455">
            <v>418</v>
          </cell>
          <cell r="J455">
            <v>6422170</v>
          </cell>
          <cell r="K455">
            <v>34</v>
          </cell>
          <cell r="L455">
            <v>3690</v>
          </cell>
          <cell r="M455">
            <v>16</v>
          </cell>
        </row>
        <row r="456">
          <cell r="A456">
            <v>256503</v>
          </cell>
          <cell r="B456" t="str">
            <v>01</v>
          </cell>
          <cell r="C456" t="str">
            <v>Bas-Saint-Laurent</v>
          </cell>
          <cell r="D456" t="str">
            <v>La Ferme Hector Claveau et Fils inc.</v>
          </cell>
          <cell r="E456" t="str">
            <v>Claveau(Michel)</v>
          </cell>
          <cell r="F456" t="str">
            <v>205, Principale</v>
          </cell>
          <cell r="G456" t="str">
            <v>Les Hauteurs</v>
          </cell>
          <cell r="H456" t="str">
            <v>G0K1C0</v>
          </cell>
          <cell r="I456">
            <v>418</v>
          </cell>
          <cell r="J456">
            <v>7988437</v>
          </cell>
          <cell r="K456">
            <v>77</v>
          </cell>
          <cell r="L456">
            <v>16350</v>
          </cell>
          <cell r="M456">
            <v>70</v>
          </cell>
        </row>
        <row r="457">
          <cell r="A457">
            <v>257626</v>
          </cell>
          <cell r="B457" t="str">
            <v>12</v>
          </cell>
          <cell r="C457" t="str">
            <v>Chaudière-Appalaches</v>
          </cell>
          <cell r="D457" t="str">
            <v>Lachance(Armand)</v>
          </cell>
          <cell r="F457" t="str">
            <v>194, rue Notre-Dame</v>
          </cell>
          <cell r="G457" t="str">
            <v>East Broughton</v>
          </cell>
          <cell r="H457" t="str">
            <v>G0N1G0</v>
          </cell>
          <cell r="I457">
            <v>418</v>
          </cell>
          <cell r="J457">
            <v>4273628</v>
          </cell>
          <cell r="K457">
            <v>30</v>
          </cell>
          <cell r="L457">
            <v>2820</v>
          </cell>
          <cell r="M457">
            <v>28</v>
          </cell>
          <cell r="N457">
            <v>1232</v>
          </cell>
        </row>
        <row r="458">
          <cell r="A458">
            <v>259226</v>
          </cell>
          <cell r="B458" t="str">
            <v>05</v>
          </cell>
          <cell r="C458" t="str">
            <v>Estrie</v>
          </cell>
          <cell r="D458" t="str">
            <v>Lefebvre(Gérard)</v>
          </cell>
          <cell r="F458" t="str">
            <v>209 chemin Lefebvre</v>
          </cell>
          <cell r="G458" t="str">
            <v>Stukely-Sud</v>
          </cell>
          <cell r="H458" t="str">
            <v>J0E2J0</v>
          </cell>
          <cell r="I458">
            <v>450</v>
          </cell>
          <cell r="J458">
            <v>2972584</v>
          </cell>
          <cell r="K458">
            <v>34</v>
          </cell>
          <cell r="L458">
            <v>6318</v>
          </cell>
          <cell r="M458">
            <v>35</v>
          </cell>
          <cell r="N458">
            <v>2719</v>
          </cell>
        </row>
        <row r="459">
          <cell r="A459">
            <v>261206</v>
          </cell>
          <cell r="B459" t="str">
            <v>12</v>
          </cell>
          <cell r="C459" t="str">
            <v>Chaudière-Appalaches</v>
          </cell>
          <cell r="D459" t="str">
            <v>Prévost(Denis)</v>
          </cell>
          <cell r="F459" t="str">
            <v>703, Rang 7</v>
          </cell>
          <cell r="G459" t="str">
            <v>Sainte-Clotilde-de-Beauce</v>
          </cell>
          <cell r="H459" t="str">
            <v>G0N1C0</v>
          </cell>
          <cell r="I459">
            <v>418</v>
          </cell>
          <cell r="J459">
            <v>4275151</v>
          </cell>
          <cell r="K459">
            <v>53</v>
          </cell>
          <cell r="L459">
            <v>744</v>
          </cell>
          <cell r="M459">
            <v>54</v>
          </cell>
          <cell r="N459">
            <v>1287</v>
          </cell>
        </row>
        <row r="460">
          <cell r="A460">
            <v>262485</v>
          </cell>
          <cell r="B460" t="str">
            <v>12</v>
          </cell>
          <cell r="C460" t="str">
            <v>Chaudière-Appalaches</v>
          </cell>
          <cell r="D460" t="str">
            <v>Ferme Louber enr.</v>
          </cell>
          <cell r="E460" t="str">
            <v>Bégin(Bernard)</v>
          </cell>
          <cell r="F460" t="str">
            <v>1630, rang St-Martin</v>
          </cell>
          <cell r="G460" t="str">
            <v>Sainte-Marie</v>
          </cell>
          <cell r="H460" t="str">
            <v>G6E3A8</v>
          </cell>
          <cell r="I460">
            <v>418</v>
          </cell>
          <cell r="J460">
            <v>3877514</v>
          </cell>
          <cell r="K460">
            <v>158</v>
          </cell>
          <cell r="L460">
            <v>41781</v>
          </cell>
          <cell r="M460">
            <v>181</v>
          </cell>
          <cell r="N460">
            <v>40165</v>
          </cell>
        </row>
        <row r="461">
          <cell r="A461">
            <v>264721</v>
          </cell>
          <cell r="B461" t="str">
            <v>08</v>
          </cell>
          <cell r="C461" t="str">
            <v>Abitibi-Témiscamingue</v>
          </cell>
          <cell r="D461" t="str">
            <v>Godbout(Engelbert)</v>
          </cell>
          <cell r="F461" t="str">
            <v>689, rang 6-7</v>
          </cell>
          <cell r="G461" t="str">
            <v>Saint-Lambert-de-Desmeloizes</v>
          </cell>
          <cell r="H461" t="str">
            <v>J0Z1V0</v>
          </cell>
          <cell r="I461">
            <v>819</v>
          </cell>
          <cell r="J461">
            <v>7882600</v>
          </cell>
          <cell r="K461">
            <v>38</v>
          </cell>
          <cell r="L461">
            <v>6895</v>
          </cell>
          <cell r="M461">
            <v>38</v>
          </cell>
          <cell r="N461">
            <v>9323</v>
          </cell>
        </row>
        <row r="462">
          <cell r="A462">
            <v>266171</v>
          </cell>
          <cell r="B462" t="str">
            <v>09</v>
          </cell>
          <cell r="C462" t="str">
            <v>Cote-Nord</v>
          </cell>
          <cell r="D462" t="str">
            <v>Manning(Roger)</v>
          </cell>
          <cell r="F462" t="str">
            <v>207, rang Saint-Joseph</v>
          </cell>
          <cell r="G462" t="str">
            <v>Sacré-Coeur</v>
          </cell>
          <cell r="H462" t="str">
            <v>G0T1Y0</v>
          </cell>
          <cell r="I462">
            <v>418</v>
          </cell>
          <cell r="J462">
            <v>2364384</v>
          </cell>
          <cell r="K462">
            <v>43</v>
          </cell>
          <cell r="L462">
            <v>8191</v>
          </cell>
          <cell r="M462">
            <v>52</v>
          </cell>
          <cell r="N462">
            <v>7652</v>
          </cell>
        </row>
        <row r="463">
          <cell r="A463">
            <v>267047</v>
          </cell>
          <cell r="B463" t="str">
            <v>01</v>
          </cell>
          <cell r="C463" t="str">
            <v>Bas-Saint-Laurent</v>
          </cell>
          <cell r="D463" t="str">
            <v>Lamarre(Lionel)</v>
          </cell>
          <cell r="F463" t="str">
            <v>433, rang St-Louis sud</v>
          </cell>
          <cell r="G463" t="str">
            <v>Amqui</v>
          </cell>
          <cell r="H463" t="str">
            <v>G5J1A8</v>
          </cell>
          <cell r="I463">
            <v>418</v>
          </cell>
          <cell r="J463">
            <v>6295760</v>
          </cell>
          <cell r="K463">
            <v>14</v>
          </cell>
          <cell r="M463">
            <v>15</v>
          </cell>
        </row>
        <row r="464">
          <cell r="A464">
            <v>267906</v>
          </cell>
          <cell r="B464" t="str">
            <v>03</v>
          </cell>
          <cell r="C464" t="str">
            <v>Capitale-Nationale</v>
          </cell>
          <cell r="D464" t="str">
            <v>Tremblay(Édouard)</v>
          </cell>
          <cell r="E464" t="str">
            <v>Tremblay(André)</v>
          </cell>
          <cell r="F464" t="str">
            <v>207, chemin Mailloux</v>
          </cell>
          <cell r="G464" t="str">
            <v>La Malbaie</v>
          </cell>
          <cell r="H464" t="str">
            <v>G5A1G2</v>
          </cell>
          <cell r="I464">
            <v>418</v>
          </cell>
          <cell r="J464">
            <v>6651109</v>
          </cell>
          <cell r="K464">
            <v>87</v>
          </cell>
          <cell r="L464">
            <v>20023</v>
          </cell>
        </row>
        <row r="465">
          <cell r="A465">
            <v>269530</v>
          </cell>
          <cell r="B465" t="str">
            <v>17</v>
          </cell>
          <cell r="C465" t="str">
            <v>Centre-du-Québec</v>
          </cell>
          <cell r="D465" t="str">
            <v>Ferme du Village SENC</v>
          </cell>
          <cell r="E465" t="str">
            <v>Lafleur(Luc)</v>
          </cell>
          <cell r="F465" t="str">
            <v>1380, rang 8</v>
          </cell>
          <cell r="G465" t="str">
            <v>Saint-Edmond-de-Grantham</v>
          </cell>
          <cell r="H465" t="str">
            <v>J0C1K0</v>
          </cell>
          <cell r="I465">
            <v>819</v>
          </cell>
          <cell r="J465">
            <v>3954606</v>
          </cell>
          <cell r="K465">
            <v>52</v>
          </cell>
          <cell r="L465">
            <v>11916</v>
          </cell>
          <cell r="M465">
            <v>54</v>
          </cell>
          <cell r="N465">
            <v>14071</v>
          </cell>
        </row>
        <row r="466">
          <cell r="A466">
            <v>269704</v>
          </cell>
          <cell r="B466" t="str">
            <v>12</v>
          </cell>
          <cell r="C466" t="str">
            <v>Chaudière-Appalaches</v>
          </cell>
          <cell r="D466" t="str">
            <v>Grondin(Marcel)</v>
          </cell>
          <cell r="F466" t="str">
            <v>1168, 11e Rang</v>
          </cell>
          <cell r="G466" t="str">
            <v>Sainte-Clotilde-de-Beauce</v>
          </cell>
          <cell r="H466" t="str">
            <v>G0N1C0</v>
          </cell>
          <cell r="I466">
            <v>418</v>
          </cell>
          <cell r="J466">
            <v>4272071</v>
          </cell>
          <cell r="K466">
            <v>36</v>
          </cell>
          <cell r="L466">
            <v>3742</v>
          </cell>
          <cell r="M466">
            <v>37</v>
          </cell>
          <cell r="N466">
            <v>5592</v>
          </cell>
        </row>
        <row r="467">
          <cell r="A467">
            <v>272864</v>
          </cell>
          <cell r="B467" t="str">
            <v>05</v>
          </cell>
          <cell r="C467" t="str">
            <v>Estrie</v>
          </cell>
          <cell r="D467" t="str">
            <v>Fréchette(Yvan)</v>
          </cell>
          <cell r="F467" t="str">
            <v>1545, rang 2   Sud</v>
          </cell>
          <cell r="G467" t="str">
            <v>Weedon</v>
          </cell>
          <cell r="H467" t="str">
            <v>J0B3J0</v>
          </cell>
          <cell r="I467">
            <v>819</v>
          </cell>
          <cell r="J467">
            <v>8773042</v>
          </cell>
          <cell r="K467">
            <v>39</v>
          </cell>
          <cell r="L467">
            <v>7144</v>
          </cell>
        </row>
        <row r="468">
          <cell r="A468">
            <v>273268</v>
          </cell>
          <cell r="B468" t="str">
            <v>07</v>
          </cell>
          <cell r="C468" t="str">
            <v>Outaouais</v>
          </cell>
          <cell r="D468" t="str">
            <v>Leblanc(Jean-Marie)</v>
          </cell>
          <cell r="E468" t="str">
            <v>Leblanc(Jean-Marie)</v>
          </cell>
          <cell r="F468" t="str">
            <v>1287, route 321 Nord</v>
          </cell>
          <cell r="G468" t="str">
            <v>Saint-André-Avellin</v>
          </cell>
          <cell r="H468" t="str">
            <v>J0V1W0</v>
          </cell>
          <cell r="I468">
            <v>819</v>
          </cell>
          <cell r="J468">
            <v>4287384</v>
          </cell>
          <cell r="K468">
            <v>26</v>
          </cell>
          <cell r="L468">
            <v>1874</v>
          </cell>
          <cell r="M468">
            <v>22</v>
          </cell>
          <cell r="N468">
            <v>1874</v>
          </cell>
        </row>
        <row r="469">
          <cell r="A469">
            <v>273326</v>
          </cell>
          <cell r="B469" t="str">
            <v>08</v>
          </cell>
          <cell r="C469" t="str">
            <v>Abitibi-Témiscamingue</v>
          </cell>
          <cell r="D469" t="str">
            <v>Paquet(André)</v>
          </cell>
          <cell r="F469" t="str">
            <v>25 Fugère, C.P.871</v>
          </cell>
          <cell r="G469" t="str">
            <v>Fugèreville</v>
          </cell>
          <cell r="H469" t="str">
            <v>J0Z2A0</v>
          </cell>
          <cell r="I469">
            <v>819</v>
          </cell>
          <cell r="J469">
            <v>7483481</v>
          </cell>
          <cell r="K469">
            <v>41</v>
          </cell>
          <cell r="L469">
            <v>6725</v>
          </cell>
          <cell r="M469">
            <v>43</v>
          </cell>
        </row>
        <row r="470">
          <cell r="A470">
            <v>274217</v>
          </cell>
          <cell r="B470" t="str">
            <v>12</v>
          </cell>
          <cell r="C470" t="str">
            <v>Chaudière-Appalaches</v>
          </cell>
          <cell r="D470" t="str">
            <v>Vaillancourt(Fernand)</v>
          </cell>
          <cell r="F470" t="str">
            <v>166, rang St-David</v>
          </cell>
          <cell r="G470" t="str">
            <v>Saint-Patrice-de-Beaurivage</v>
          </cell>
          <cell r="H470" t="str">
            <v>G0S1B0</v>
          </cell>
          <cell r="I470">
            <v>418</v>
          </cell>
          <cell r="J470">
            <v>5962627</v>
          </cell>
          <cell r="K470">
            <v>45</v>
          </cell>
          <cell r="L470">
            <v>4815</v>
          </cell>
          <cell r="M470">
            <v>44</v>
          </cell>
          <cell r="N470">
            <v>6179</v>
          </cell>
        </row>
        <row r="471">
          <cell r="A471">
            <v>274852</v>
          </cell>
          <cell r="B471" t="str">
            <v>17</v>
          </cell>
          <cell r="C471" t="str">
            <v>Centre-du-Québec</v>
          </cell>
          <cell r="D471" t="str">
            <v>Gagné(Albert)</v>
          </cell>
          <cell r="F471" t="str">
            <v>2619, rang 8</v>
          </cell>
          <cell r="G471" t="str">
            <v>Inverness</v>
          </cell>
          <cell r="H471" t="str">
            <v>G0S1K0</v>
          </cell>
          <cell r="I471">
            <v>418</v>
          </cell>
          <cell r="J471">
            <v>4532682</v>
          </cell>
          <cell r="K471">
            <v>23</v>
          </cell>
          <cell r="L471">
            <v>2240</v>
          </cell>
          <cell r="M471">
            <v>19</v>
          </cell>
          <cell r="N471">
            <v>2519</v>
          </cell>
        </row>
        <row r="472">
          <cell r="A472">
            <v>275362</v>
          </cell>
          <cell r="B472" t="str">
            <v>12</v>
          </cell>
          <cell r="C472" t="str">
            <v>Chaudière-Appalaches</v>
          </cell>
          <cell r="D472" t="str">
            <v>Gingras(Édouard)</v>
          </cell>
          <cell r="F472" t="str">
            <v>512, route Gingras</v>
          </cell>
          <cell r="G472" t="str">
            <v>Sainte-Agathe-de-Lotbinière</v>
          </cell>
          <cell r="H472" t="str">
            <v>G0S2A0</v>
          </cell>
          <cell r="I472">
            <v>418</v>
          </cell>
          <cell r="J472">
            <v>4532348</v>
          </cell>
          <cell r="K472">
            <v>50</v>
          </cell>
          <cell r="L472">
            <v>1584</v>
          </cell>
          <cell r="M472">
            <v>45</v>
          </cell>
          <cell r="N472">
            <v>2439</v>
          </cell>
        </row>
        <row r="473">
          <cell r="A473">
            <v>275990</v>
          </cell>
          <cell r="B473" t="str">
            <v>16</v>
          </cell>
          <cell r="C473" t="str">
            <v>Montérégie</v>
          </cell>
          <cell r="D473" t="str">
            <v>Rouleau(Marcel)</v>
          </cell>
          <cell r="F473" t="str">
            <v>543 Rivière la Guerre</v>
          </cell>
          <cell r="G473" t="str">
            <v>Saint-Anicet</v>
          </cell>
          <cell r="H473" t="str">
            <v>J0S1M0</v>
          </cell>
          <cell r="I473">
            <v>450</v>
          </cell>
          <cell r="J473">
            <v>2644281</v>
          </cell>
          <cell r="K473">
            <v>11</v>
          </cell>
          <cell r="L473">
            <v>340</v>
          </cell>
        </row>
        <row r="474">
          <cell r="A474">
            <v>276410</v>
          </cell>
          <cell r="B474" t="str">
            <v>12</v>
          </cell>
          <cell r="C474" t="str">
            <v>Chaudière-Appalaches</v>
          </cell>
          <cell r="D474" t="str">
            <v>Thibodeau(Robert)</v>
          </cell>
          <cell r="F474" t="str">
            <v>172 avenue Lambert</v>
          </cell>
          <cell r="G474" t="str">
            <v>Beauceville</v>
          </cell>
          <cell r="H474" t="str">
            <v>G5X1T3</v>
          </cell>
          <cell r="I474">
            <v>418</v>
          </cell>
          <cell r="J474">
            <v>7746738</v>
          </cell>
          <cell r="K474">
            <v>20</v>
          </cell>
          <cell r="L474">
            <v>3260</v>
          </cell>
          <cell r="M474">
            <v>20</v>
          </cell>
          <cell r="N474">
            <v>1988</v>
          </cell>
        </row>
        <row r="475">
          <cell r="A475">
            <v>277293</v>
          </cell>
          <cell r="B475" t="str">
            <v>16</v>
          </cell>
          <cell r="C475" t="str">
            <v>Montérégie</v>
          </cell>
          <cell r="D475" t="str">
            <v>Bourdon(Jacques)</v>
          </cell>
          <cell r="F475" t="str">
            <v>670 rang 3</v>
          </cell>
          <cell r="G475" t="str">
            <v>Sainte-Clotilde-de-Châteauguay</v>
          </cell>
          <cell r="H475" t="str">
            <v>J0L1W0</v>
          </cell>
          <cell r="I475">
            <v>450</v>
          </cell>
          <cell r="J475">
            <v>8263272</v>
          </cell>
          <cell r="K475">
            <v>17</v>
          </cell>
        </row>
        <row r="476">
          <cell r="A476">
            <v>278333</v>
          </cell>
          <cell r="B476" t="str">
            <v>07</v>
          </cell>
          <cell r="C476" t="str">
            <v>Outaouais</v>
          </cell>
          <cell r="D476" t="str">
            <v>Mallon(Leslie)</v>
          </cell>
          <cell r="F476" t="str">
            <v>140, chemin de la Savane, R.R. 1</v>
          </cell>
          <cell r="G476" t="str">
            <v>Val-des-Monts</v>
          </cell>
          <cell r="H476" t="str">
            <v>J8N3B5</v>
          </cell>
          <cell r="I476">
            <v>819</v>
          </cell>
          <cell r="J476">
            <v>4574279</v>
          </cell>
          <cell r="K476">
            <v>37</v>
          </cell>
          <cell r="L476">
            <v>5002</v>
          </cell>
          <cell r="M476">
            <v>36</v>
          </cell>
          <cell r="N476">
            <v>5002</v>
          </cell>
        </row>
        <row r="477">
          <cell r="A477">
            <v>279190</v>
          </cell>
          <cell r="B477" t="str">
            <v>16</v>
          </cell>
          <cell r="C477" t="str">
            <v>Montérégie</v>
          </cell>
          <cell r="D477" t="str">
            <v>Gazaille(France)</v>
          </cell>
          <cell r="E477" t="str">
            <v>Gazaille(France)</v>
          </cell>
          <cell r="F477" t="str">
            <v>608, rue des Érables, app. 2</v>
          </cell>
          <cell r="G477" t="str">
            <v>Roxton Pond</v>
          </cell>
          <cell r="H477" t="str">
            <v>J0E1Z0</v>
          </cell>
          <cell r="I477">
            <v>450</v>
          </cell>
          <cell r="J477">
            <v>3754812</v>
          </cell>
          <cell r="K477">
            <v>52</v>
          </cell>
          <cell r="L477">
            <v>6349</v>
          </cell>
          <cell r="M477">
            <v>54</v>
          </cell>
          <cell r="N477">
            <v>6220</v>
          </cell>
        </row>
        <row r="478">
          <cell r="A478">
            <v>279224</v>
          </cell>
          <cell r="B478" t="str">
            <v>05</v>
          </cell>
          <cell r="C478" t="str">
            <v>Estrie</v>
          </cell>
          <cell r="D478" t="str">
            <v>Harrison(Darcey)</v>
          </cell>
          <cell r="E478" t="str">
            <v>Harrison(Dwayne)</v>
          </cell>
          <cell r="F478" t="str">
            <v>641, chemin Hardwoodflat, R.R.3</v>
          </cell>
          <cell r="G478" t="str">
            <v>Bury</v>
          </cell>
          <cell r="H478" t="str">
            <v>J0B1J0</v>
          </cell>
          <cell r="I478">
            <v>819</v>
          </cell>
          <cell r="J478">
            <v>8723345</v>
          </cell>
          <cell r="K478">
            <v>113</v>
          </cell>
          <cell r="L478">
            <v>5295</v>
          </cell>
          <cell r="M478">
            <v>100</v>
          </cell>
          <cell r="N478">
            <v>24343</v>
          </cell>
        </row>
        <row r="479">
          <cell r="A479">
            <v>279497</v>
          </cell>
          <cell r="B479" t="str">
            <v>08</v>
          </cell>
          <cell r="C479" t="str">
            <v>Abitibi-Témiscamingue</v>
          </cell>
          <cell r="D479" t="str">
            <v>Laroche(Fernand)</v>
          </cell>
          <cell r="F479" t="str">
            <v>602, route 111</v>
          </cell>
          <cell r="G479" t="str">
            <v>Launay</v>
          </cell>
          <cell r="H479" t="str">
            <v>J0Y1W0</v>
          </cell>
          <cell r="I479">
            <v>819</v>
          </cell>
          <cell r="J479">
            <v>7962678</v>
          </cell>
          <cell r="K479">
            <v>16</v>
          </cell>
          <cell r="L479">
            <v>1818</v>
          </cell>
          <cell r="M479">
            <v>15</v>
          </cell>
          <cell r="N479">
            <v>1818</v>
          </cell>
        </row>
        <row r="480">
          <cell r="A480">
            <v>279620</v>
          </cell>
          <cell r="B480" t="str">
            <v>17</v>
          </cell>
          <cell r="C480" t="str">
            <v>Centre-du-Québec</v>
          </cell>
          <cell r="D480" t="str">
            <v>Dumont(Marcel)</v>
          </cell>
          <cell r="F480" t="str">
            <v>1588 St-Laurent</v>
          </cell>
          <cell r="G480" t="str">
            <v>Plessisville</v>
          </cell>
          <cell r="H480" t="str">
            <v>G6L2P7</v>
          </cell>
          <cell r="I480">
            <v>819</v>
          </cell>
          <cell r="J480">
            <v>3628112</v>
          </cell>
          <cell r="K480">
            <v>64</v>
          </cell>
          <cell r="L480">
            <v>4593</v>
          </cell>
          <cell r="M480">
            <v>68</v>
          </cell>
          <cell r="N480">
            <v>1249</v>
          </cell>
        </row>
        <row r="481">
          <cell r="A481">
            <v>279737</v>
          </cell>
          <cell r="B481" t="str">
            <v>12</v>
          </cell>
          <cell r="C481" t="str">
            <v>Chaudière-Appalaches</v>
          </cell>
          <cell r="D481" t="str">
            <v>McRae(Succession Éric)</v>
          </cell>
          <cell r="E481" t="str">
            <v>McRae(Rick)</v>
          </cell>
          <cell r="F481" t="str">
            <v>20, Craig's Road</v>
          </cell>
          <cell r="G481" t="str">
            <v>Kinnear's Mills</v>
          </cell>
          <cell r="H481" t="str">
            <v>G0N1K0</v>
          </cell>
          <cell r="I481">
            <v>418</v>
          </cell>
          <cell r="J481">
            <v>4243713</v>
          </cell>
          <cell r="K481">
            <v>22</v>
          </cell>
          <cell r="L481">
            <v>1124</v>
          </cell>
        </row>
        <row r="482">
          <cell r="A482">
            <v>283267</v>
          </cell>
          <cell r="B482" t="str">
            <v>07</v>
          </cell>
          <cell r="C482" t="str">
            <v>Outaouais</v>
          </cell>
          <cell r="D482" t="str">
            <v>Pilon(Denis V.)</v>
          </cell>
          <cell r="F482" t="str">
            <v>1328, ch. côte St-Pierre</v>
          </cell>
          <cell r="G482" t="str">
            <v>Saint-André-Avellin</v>
          </cell>
          <cell r="H482" t="str">
            <v>J0V1W0</v>
          </cell>
          <cell r="I482">
            <v>819</v>
          </cell>
          <cell r="J482">
            <v>4283517</v>
          </cell>
          <cell r="K482">
            <v>46</v>
          </cell>
          <cell r="L482">
            <v>5451</v>
          </cell>
          <cell r="M482">
            <v>47</v>
          </cell>
          <cell r="N482">
            <v>10647</v>
          </cell>
        </row>
        <row r="483">
          <cell r="A483">
            <v>283275</v>
          </cell>
          <cell r="B483" t="str">
            <v>16</v>
          </cell>
          <cell r="C483" t="str">
            <v>Montérégie</v>
          </cell>
          <cell r="D483" t="str">
            <v>Bernard(Jacques)</v>
          </cell>
          <cell r="F483" t="str">
            <v>532, rue Mountain</v>
          </cell>
          <cell r="G483" t="str">
            <v>Granby</v>
          </cell>
          <cell r="H483" t="str">
            <v>J2G8C6</v>
          </cell>
          <cell r="I483">
            <v>450</v>
          </cell>
          <cell r="J483">
            <v>3721392</v>
          </cell>
          <cell r="K483">
            <v>37</v>
          </cell>
          <cell r="L483">
            <v>1732</v>
          </cell>
          <cell r="M483">
            <v>34</v>
          </cell>
        </row>
        <row r="484">
          <cell r="A484">
            <v>284323</v>
          </cell>
          <cell r="B484" t="str">
            <v>01</v>
          </cell>
          <cell r="C484" t="str">
            <v>Bas-Saint-Laurent</v>
          </cell>
          <cell r="D484" t="str">
            <v>Roy(Jacques)</v>
          </cell>
          <cell r="F484" t="str">
            <v>891 rue Roy</v>
          </cell>
          <cell r="G484" t="str">
            <v>Sainte-Angèle-de-Mérici</v>
          </cell>
          <cell r="H484" t="str">
            <v>G0J2H0</v>
          </cell>
          <cell r="I484">
            <v>418</v>
          </cell>
          <cell r="J484">
            <v>7755882</v>
          </cell>
          <cell r="K484">
            <v>57</v>
          </cell>
          <cell r="L484">
            <v>8591</v>
          </cell>
          <cell r="M484">
            <v>55</v>
          </cell>
          <cell r="N484">
            <v>6476</v>
          </cell>
        </row>
        <row r="485">
          <cell r="A485">
            <v>284414</v>
          </cell>
          <cell r="B485" t="str">
            <v>12</v>
          </cell>
          <cell r="C485" t="str">
            <v>Chaudière-Appalaches</v>
          </cell>
          <cell r="D485" t="str">
            <v>Ferme des Roy inc.</v>
          </cell>
          <cell r="E485" t="str">
            <v>Roy(Simon)</v>
          </cell>
          <cell r="F485" t="str">
            <v>330, rue Barbin</v>
          </cell>
          <cell r="G485" t="str">
            <v>Sainte-Croix</v>
          </cell>
          <cell r="H485" t="str">
            <v>G0S2H0</v>
          </cell>
          <cell r="I485">
            <v>418</v>
          </cell>
          <cell r="J485">
            <v>9263225</v>
          </cell>
          <cell r="K485">
            <v>77</v>
          </cell>
          <cell r="L485">
            <v>9700</v>
          </cell>
          <cell r="M485">
            <v>81</v>
          </cell>
          <cell r="N485">
            <v>2233</v>
          </cell>
        </row>
        <row r="486">
          <cell r="A486">
            <v>285759</v>
          </cell>
          <cell r="B486" t="str">
            <v>12</v>
          </cell>
          <cell r="C486" t="str">
            <v>Chaudière-Appalaches</v>
          </cell>
          <cell r="D486" t="str">
            <v>Tardif(Gervais)</v>
          </cell>
          <cell r="F486" t="str">
            <v>24, rue Principale</v>
          </cell>
          <cell r="G486" t="str">
            <v>Saint-Apollinaire</v>
          </cell>
          <cell r="H486" t="str">
            <v>G0S2E0</v>
          </cell>
          <cell r="I486">
            <v>418</v>
          </cell>
          <cell r="J486">
            <v>8813183</v>
          </cell>
          <cell r="K486">
            <v>24</v>
          </cell>
          <cell r="L486">
            <v>694</v>
          </cell>
        </row>
        <row r="487">
          <cell r="A487">
            <v>285932</v>
          </cell>
          <cell r="B487" t="str">
            <v>17</v>
          </cell>
          <cell r="C487" t="str">
            <v>Centre-du-Québec</v>
          </cell>
          <cell r="D487" t="str">
            <v>Bilodeau(Yvon)</v>
          </cell>
          <cell r="E487" t="str">
            <v>Bilodeau(Yvon)</v>
          </cell>
          <cell r="F487" t="str">
            <v>970, rang 9</v>
          </cell>
          <cell r="G487" t="str">
            <v>Laurierville</v>
          </cell>
          <cell r="H487" t="str">
            <v>G0S1P0</v>
          </cell>
          <cell r="I487">
            <v>819</v>
          </cell>
          <cell r="J487">
            <v>3654656</v>
          </cell>
          <cell r="K487">
            <v>69</v>
          </cell>
          <cell r="L487">
            <v>8861</v>
          </cell>
          <cell r="M487">
            <v>70</v>
          </cell>
          <cell r="N487">
            <v>15685</v>
          </cell>
        </row>
        <row r="488">
          <cell r="A488">
            <v>287458</v>
          </cell>
          <cell r="B488" t="str">
            <v>17</v>
          </cell>
          <cell r="C488" t="str">
            <v>Centre-du-Québec</v>
          </cell>
          <cell r="D488" t="str">
            <v>Ferme Day Break S.E.N.C.</v>
          </cell>
          <cell r="E488" t="str">
            <v>Morin(Danny)</v>
          </cell>
          <cell r="F488" t="str">
            <v>474, rang 4, R.R. 1</v>
          </cell>
          <cell r="G488" t="str">
            <v>Saint-Félix-de-Kingsey</v>
          </cell>
          <cell r="H488" t="str">
            <v>J0B2T0</v>
          </cell>
          <cell r="I488">
            <v>819</v>
          </cell>
          <cell r="J488">
            <v>8482320</v>
          </cell>
          <cell r="K488">
            <v>13</v>
          </cell>
        </row>
        <row r="489">
          <cell r="A489">
            <v>288183</v>
          </cell>
          <cell r="B489" t="str">
            <v>07</v>
          </cell>
          <cell r="C489" t="str">
            <v>Outaouais</v>
          </cell>
          <cell r="D489" t="str">
            <v>Lafontaine(Noël)</v>
          </cell>
          <cell r="F489" t="str">
            <v>378, route 105</v>
          </cell>
          <cell r="G489" t="str">
            <v>Bois-Franc</v>
          </cell>
          <cell r="H489" t="str">
            <v>J9E3A9</v>
          </cell>
          <cell r="I489">
            <v>819</v>
          </cell>
          <cell r="J489">
            <v>4493056</v>
          </cell>
          <cell r="K489">
            <v>31</v>
          </cell>
          <cell r="M489">
            <v>29</v>
          </cell>
        </row>
        <row r="490">
          <cell r="A490">
            <v>288571</v>
          </cell>
          <cell r="B490" t="str">
            <v>12</v>
          </cell>
          <cell r="C490" t="str">
            <v>Chaudière-Appalaches</v>
          </cell>
          <cell r="D490" t="str">
            <v>Sylvain(Jean-Louis)</v>
          </cell>
          <cell r="F490" t="str">
            <v>830, rue des Pionniers</v>
          </cell>
          <cell r="G490" t="str">
            <v>Saint-Séverin (de Beauce)</v>
          </cell>
          <cell r="H490" t="str">
            <v>G0N1V0</v>
          </cell>
          <cell r="I490">
            <v>418</v>
          </cell>
          <cell r="J490">
            <v>4263119</v>
          </cell>
          <cell r="K490">
            <v>21</v>
          </cell>
          <cell r="L490">
            <v>2717</v>
          </cell>
          <cell r="M490">
            <v>20</v>
          </cell>
          <cell r="N490">
            <v>3654</v>
          </cell>
        </row>
        <row r="491">
          <cell r="A491">
            <v>289298</v>
          </cell>
          <cell r="B491" t="str">
            <v>12</v>
          </cell>
          <cell r="C491" t="str">
            <v>Chaudière-Appalaches</v>
          </cell>
          <cell r="D491" t="str">
            <v>Lessard(Germain)</v>
          </cell>
          <cell r="F491" t="str">
            <v>555, rang 3</v>
          </cell>
          <cell r="G491" t="str">
            <v>Saint-Jules</v>
          </cell>
          <cell r="H491" t="str">
            <v>G0N1R0</v>
          </cell>
          <cell r="I491">
            <v>418</v>
          </cell>
          <cell r="J491">
            <v>4262620</v>
          </cell>
          <cell r="K491">
            <v>14</v>
          </cell>
          <cell r="L491">
            <v>2762</v>
          </cell>
        </row>
        <row r="492">
          <cell r="A492">
            <v>291039</v>
          </cell>
          <cell r="B492" t="str">
            <v>05</v>
          </cell>
          <cell r="C492" t="str">
            <v>Estrie</v>
          </cell>
          <cell r="D492" t="str">
            <v>Lessard(Yvon)</v>
          </cell>
          <cell r="F492" t="str">
            <v>328 rang 9</v>
          </cell>
          <cell r="G492" t="str">
            <v>Saint-Isidore-de-Clifton</v>
          </cell>
          <cell r="H492" t="str">
            <v>J0B2X0</v>
          </cell>
          <cell r="I492">
            <v>819</v>
          </cell>
          <cell r="J492">
            <v>6583690</v>
          </cell>
          <cell r="K492">
            <v>80</v>
          </cell>
          <cell r="L492">
            <v>2394</v>
          </cell>
          <cell r="M492">
            <v>70</v>
          </cell>
          <cell r="N492">
            <v>9495</v>
          </cell>
        </row>
        <row r="493">
          <cell r="A493">
            <v>291427</v>
          </cell>
          <cell r="B493" t="str">
            <v>17</v>
          </cell>
          <cell r="C493" t="str">
            <v>Centre-du-Québec</v>
          </cell>
          <cell r="D493" t="str">
            <v>Pinette(Jean)</v>
          </cell>
          <cell r="F493" t="str">
            <v>711, chemin Gosford</v>
          </cell>
          <cell r="G493" t="str">
            <v>Saint-Ferdinand (d'Halifax)</v>
          </cell>
          <cell r="H493" t="str">
            <v>G0N1N0</v>
          </cell>
          <cell r="I493">
            <v>418</v>
          </cell>
          <cell r="J493">
            <v>4283252</v>
          </cell>
          <cell r="K493">
            <v>25</v>
          </cell>
          <cell r="L493">
            <v>4844</v>
          </cell>
          <cell r="M493">
            <v>23</v>
          </cell>
          <cell r="N493">
            <v>5597</v>
          </cell>
        </row>
        <row r="494">
          <cell r="A494">
            <v>291583</v>
          </cell>
          <cell r="B494" t="str">
            <v>07</v>
          </cell>
          <cell r="C494" t="str">
            <v>Outaouais</v>
          </cell>
          <cell r="D494" t="str">
            <v>Boucher Laurent &amp; Roger</v>
          </cell>
          <cell r="E494" t="str">
            <v>Boucher(Laurent et Roger)</v>
          </cell>
          <cell r="F494" t="str">
            <v>1235, ch. Thomas Sud, R.R. 1</v>
          </cell>
          <cell r="G494" t="str">
            <v>Notre-Dame-de-la-Salette</v>
          </cell>
          <cell r="H494" t="str">
            <v>J0X2L0</v>
          </cell>
          <cell r="I494">
            <v>819</v>
          </cell>
          <cell r="J494">
            <v>7662231</v>
          </cell>
          <cell r="K494">
            <v>72</v>
          </cell>
          <cell r="L494">
            <v>5678</v>
          </cell>
          <cell r="M494">
            <v>94</v>
          </cell>
          <cell r="N494">
            <v>4990</v>
          </cell>
        </row>
        <row r="495">
          <cell r="A495">
            <v>291633</v>
          </cell>
          <cell r="B495" t="str">
            <v>16</v>
          </cell>
          <cell r="C495" t="str">
            <v>Montérégie</v>
          </cell>
          <cell r="D495" t="str">
            <v>Les Prés Verts M.B. Ltée</v>
          </cell>
          <cell r="E495" t="str">
            <v>Brouillard(Marcel)</v>
          </cell>
          <cell r="F495" t="str">
            <v>135, rang 4 Sud</v>
          </cell>
          <cell r="G495" t="str">
            <v>Saint-Marcel-de-Richelieu</v>
          </cell>
          <cell r="H495" t="str">
            <v>J0H1T0</v>
          </cell>
          <cell r="I495">
            <v>450</v>
          </cell>
          <cell r="J495">
            <v>7942755</v>
          </cell>
          <cell r="K495">
            <v>15</v>
          </cell>
          <cell r="L495">
            <v>2037</v>
          </cell>
          <cell r="M495">
            <v>5</v>
          </cell>
        </row>
        <row r="496">
          <cell r="A496">
            <v>292946</v>
          </cell>
          <cell r="B496" t="str">
            <v>16</v>
          </cell>
          <cell r="C496" t="str">
            <v>Montérégie</v>
          </cell>
          <cell r="D496" t="str">
            <v>Hupin(François)</v>
          </cell>
          <cell r="F496" t="str">
            <v>407, chemin de Granby</v>
          </cell>
          <cell r="G496" t="str">
            <v>Bromont</v>
          </cell>
          <cell r="H496" t="str">
            <v>J2L1G7</v>
          </cell>
          <cell r="I496">
            <v>450</v>
          </cell>
          <cell r="J496">
            <v>5343151</v>
          </cell>
          <cell r="K496">
            <v>79</v>
          </cell>
          <cell r="L496">
            <v>14745</v>
          </cell>
          <cell r="M496">
            <v>74</v>
          </cell>
          <cell r="N496">
            <v>15196</v>
          </cell>
        </row>
        <row r="497">
          <cell r="A497">
            <v>293449</v>
          </cell>
          <cell r="B497" t="str">
            <v>12</v>
          </cell>
          <cell r="C497" t="str">
            <v>Chaudière-Appalaches</v>
          </cell>
          <cell r="D497" t="str">
            <v>Fillion(Gilles)</v>
          </cell>
          <cell r="F497" t="str">
            <v>504, chemin de la rivière Etchemin</v>
          </cell>
          <cell r="G497" t="str">
            <v>Sainte-Claire (de Bellechasse)</v>
          </cell>
          <cell r="H497" t="str">
            <v>G0R2V0</v>
          </cell>
          <cell r="I497">
            <v>418</v>
          </cell>
          <cell r="J497">
            <v>8833245</v>
          </cell>
          <cell r="K497">
            <v>16</v>
          </cell>
          <cell r="L497">
            <v>2214</v>
          </cell>
          <cell r="M497">
            <v>16</v>
          </cell>
          <cell r="N497">
            <v>4275</v>
          </cell>
        </row>
        <row r="498">
          <cell r="A498">
            <v>293852</v>
          </cell>
          <cell r="B498" t="str">
            <v>07</v>
          </cell>
          <cell r="C498" t="str">
            <v>Outaouais</v>
          </cell>
          <cell r="D498" t="str">
            <v>Wilson(Michaël)</v>
          </cell>
          <cell r="F498" t="str">
            <v>C128 Stoney Batter</v>
          </cell>
          <cell r="G498" t="str">
            <v>Shawville</v>
          </cell>
          <cell r="H498" t="str">
            <v>J0X2Y0</v>
          </cell>
          <cell r="I498">
            <v>819</v>
          </cell>
          <cell r="J498">
            <v>6473316</v>
          </cell>
          <cell r="K498">
            <v>33</v>
          </cell>
          <cell r="L498">
            <v>649</v>
          </cell>
          <cell r="M498">
            <v>21</v>
          </cell>
        </row>
        <row r="499">
          <cell r="A499">
            <v>294058</v>
          </cell>
          <cell r="B499" t="str">
            <v>12</v>
          </cell>
          <cell r="C499" t="str">
            <v>Chaudière-Appalaches</v>
          </cell>
          <cell r="D499" t="str">
            <v>Audet(Marc)</v>
          </cell>
          <cell r="F499" t="str">
            <v>29, rang St-Léon Nord</v>
          </cell>
          <cell r="G499" t="str">
            <v>Saint-Léon-de-Standon</v>
          </cell>
          <cell r="H499" t="str">
            <v>G0R4L0</v>
          </cell>
          <cell r="I499">
            <v>418</v>
          </cell>
          <cell r="J499">
            <v>6425145</v>
          </cell>
          <cell r="K499">
            <v>99</v>
          </cell>
          <cell r="L499">
            <v>9399</v>
          </cell>
          <cell r="M499">
            <v>76</v>
          </cell>
          <cell r="N499">
            <v>9959</v>
          </cell>
        </row>
        <row r="500">
          <cell r="A500">
            <v>294439</v>
          </cell>
          <cell r="B500" t="str">
            <v>01</v>
          </cell>
          <cell r="C500" t="str">
            <v>Bas-Saint-Laurent</v>
          </cell>
          <cell r="D500" t="str">
            <v>Rioux(Gaétan)</v>
          </cell>
          <cell r="F500" t="str">
            <v>44 Gauvin B.P.84</v>
          </cell>
          <cell r="G500" t="str">
            <v>Saint-Jean-de-Dieu</v>
          </cell>
          <cell r="H500" t="str">
            <v>G0L3M0</v>
          </cell>
          <cell r="I500">
            <v>418</v>
          </cell>
          <cell r="J500">
            <v>9632877</v>
          </cell>
          <cell r="K500">
            <v>230</v>
          </cell>
          <cell r="L500">
            <v>15171</v>
          </cell>
          <cell r="M500">
            <v>230</v>
          </cell>
          <cell r="N500">
            <v>34940</v>
          </cell>
        </row>
        <row r="501">
          <cell r="A501">
            <v>294652</v>
          </cell>
          <cell r="B501" t="str">
            <v>03</v>
          </cell>
          <cell r="C501" t="str">
            <v>Capitale-Nationale</v>
          </cell>
          <cell r="D501" t="str">
            <v>Racine(Pierre)</v>
          </cell>
          <cell r="F501" t="str">
            <v>337, rang St-Elzéar</v>
          </cell>
          <cell r="G501" t="str">
            <v>Saint-Tite-des-Caps</v>
          </cell>
          <cell r="H501" t="str">
            <v>G0A4J0</v>
          </cell>
          <cell r="I501">
            <v>418</v>
          </cell>
          <cell r="J501">
            <v>8232476</v>
          </cell>
          <cell r="K501">
            <v>81</v>
          </cell>
          <cell r="L501">
            <v>24042</v>
          </cell>
          <cell r="M501">
            <v>71</v>
          </cell>
          <cell r="N501">
            <v>25364</v>
          </cell>
        </row>
        <row r="502">
          <cell r="A502">
            <v>294736</v>
          </cell>
          <cell r="B502" t="str">
            <v>17</v>
          </cell>
          <cell r="C502" t="str">
            <v>Centre-du-Québec</v>
          </cell>
          <cell r="D502" t="str">
            <v>Arseneault(Laurent)</v>
          </cell>
          <cell r="F502" t="str">
            <v>575, rang 5</v>
          </cell>
          <cell r="G502" t="str">
            <v>Saint-Félix-de-Kingsey</v>
          </cell>
          <cell r="H502" t="str">
            <v>J0B2T0</v>
          </cell>
          <cell r="I502">
            <v>819</v>
          </cell>
          <cell r="J502">
            <v>8482307</v>
          </cell>
          <cell r="K502">
            <v>55</v>
          </cell>
          <cell r="L502">
            <v>9628</v>
          </cell>
          <cell r="M502">
            <v>58</v>
          </cell>
          <cell r="N502">
            <v>10259</v>
          </cell>
        </row>
        <row r="503">
          <cell r="A503">
            <v>296608</v>
          </cell>
          <cell r="B503" t="str">
            <v>17</v>
          </cell>
          <cell r="C503" t="str">
            <v>Centre-du-Québec</v>
          </cell>
          <cell r="D503" t="str">
            <v>Turmel(Onil)</v>
          </cell>
          <cell r="F503" t="str">
            <v>928, route 218</v>
          </cell>
          <cell r="G503" t="str">
            <v>Notre-Dame-de-Lourdes</v>
          </cell>
          <cell r="H503" t="str">
            <v>G0S1T0</v>
          </cell>
          <cell r="I503">
            <v>819</v>
          </cell>
          <cell r="J503">
            <v>3854340</v>
          </cell>
          <cell r="K503">
            <v>16</v>
          </cell>
          <cell r="L503">
            <v>1959</v>
          </cell>
          <cell r="M503">
            <v>16</v>
          </cell>
          <cell r="N503">
            <v>2041</v>
          </cell>
        </row>
        <row r="504">
          <cell r="A504">
            <v>297028</v>
          </cell>
          <cell r="B504" t="str">
            <v>07</v>
          </cell>
          <cell r="C504" t="str">
            <v>Outaouais</v>
          </cell>
          <cell r="D504" t="str">
            <v>Knox(Succession John-Alfred)</v>
          </cell>
          <cell r="E504" t="str">
            <v>Knox(Mr.)</v>
          </cell>
          <cell r="F504" t="str">
            <v>77, Route 148</v>
          </cell>
          <cell r="G504" t="str">
            <v>Bristol</v>
          </cell>
          <cell r="H504" t="str">
            <v>J0X1G0</v>
          </cell>
          <cell r="I504">
            <v>819</v>
          </cell>
          <cell r="J504">
            <v>6473834</v>
          </cell>
          <cell r="K504">
            <v>104</v>
          </cell>
          <cell r="M504">
            <v>103</v>
          </cell>
        </row>
        <row r="505">
          <cell r="A505">
            <v>300368</v>
          </cell>
          <cell r="B505" t="str">
            <v>12</v>
          </cell>
          <cell r="C505" t="str">
            <v>Chaudière-Appalaches</v>
          </cell>
          <cell r="D505" t="str">
            <v>Huppé(Gérard)</v>
          </cell>
          <cell r="F505" t="str">
            <v>714, rang Haut St-Jacques</v>
          </cell>
          <cell r="G505" t="str">
            <v>Saint-Elzéar</v>
          </cell>
          <cell r="H505" t="str">
            <v>G0S2J0</v>
          </cell>
          <cell r="I505">
            <v>418</v>
          </cell>
          <cell r="J505">
            <v>3876446</v>
          </cell>
          <cell r="K505">
            <v>35</v>
          </cell>
          <cell r="L505">
            <v>6427</v>
          </cell>
          <cell r="M505">
            <v>33</v>
          </cell>
          <cell r="N505">
            <v>4293</v>
          </cell>
        </row>
        <row r="506">
          <cell r="A506">
            <v>300822</v>
          </cell>
          <cell r="B506" t="str">
            <v>15</v>
          </cell>
          <cell r="C506" t="str">
            <v>Laurentides</v>
          </cell>
          <cell r="D506" t="str">
            <v>Lavallée(André)</v>
          </cell>
          <cell r="F506" t="str">
            <v>748, Rivière Nord</v>
          </cell>
          <cell r="G506" t="str">
            <v>Saint-Eustache</v>
          </cell>
          <cell r="H506" t="str">
            <v>J7R4K3</v>
          </cell>
          <cell r="I506">
            <v>450</v>
          </cell>
          <cell r="J506">
            <v>4733840</v>
          </cell>
          <cell r="K506">
            <v>35</v>
          </cell>
          <cell r="L506">
            <v>238</v>
          </cell>
          <cell r="M506">
            <v>36</v>
          </cell>
          <cell r="N506">
            <v>340</v>
          </cell>
        </row>
        <row r="507">
          <cell r="A507">
            <v>300996</v>
          </cell>
          <cell r="B507" t="str">
            <v>07</v>
          </cell>
          <cell r="C507" t="str">
            <v>Outaouais</v>
          </cell>
          <cell r="D507" t="str">
            <v>Lasalle(Victor)</v>
          </cell>
          <cell r="F507" t="str">
            <v>R.R.2, 400 chemin des Outaouais</v>
          </cell>
          <cell r="G507" t="str">
            <v>L'Ile-du-Grand-Calumet</v>
          </cell>
          <cell r="H507" t="str">
            <v>J0X1J0</v>
          </cell>
          <cell r="I507">
            <v>819</v>
          </cell>
          <cell r="J507">
            <v>6482680</v>
          </cell>
          <cell r="K507">
            <v>35</v>
          </cell>
          <cell r="L507">
            <v>7683</v>
          </cell>
          <cell r="M507">
            <v>30</v>
          </cell>
          <cell r="N507">
            <v>3452</v>
          </cell>
        </row>
        <row r="508">
          <cell r="A508">
            <v>301564</v>
          </cell>
          <cell r="B508" t="str">
            <v>12</v>
          </cell>
          <cell r="C508" t="str">
            <v>Chaudière-Appalaches</v>
          </cell>
          <cell r="D508" t="str">
            <v>Aubé(Guy)</v>
          </cell>
          <cell r="F508" t="str">
            <v>161, rang 4</v>
          </cell>
          <cell r="G508" t="str">
            <v>Saint-Nazaire-de-Dorchester</v>
          </cell>
          <cell r="H508" t="str">
            <v>G0R3T0</v>
          </cell>
          <cell r="I508">
            <v>418</v>
          </cell>
          <cell r="J508">
            <v>6425089</v>
          </cell>
          <cell r="K508">
            <v>36</v>
          </cell>
          <cell r="L508">
            <v>2824</v>
          </cell>
          <cell r="M508">
            <v>40</v>
          </cell>
          <cell r="N508">
            <v>4919</v>
          </cell>
        </row>
        <row r="509">
          <cell r="A509">
            <v>301580</v>
          </cell>
          <cell r="B509" t="str">
            <v>17</v>
          </cell>
          <cell r="C509" t="str">
            <v>Centre-du-Québec</v>
          </cell>
          <cell r="D509" t="str">
            <v>Caouette(Gaétan)</v>
          </cell>
          <cell r="E509" t="str">
            <v>Caouette(Gaétan)</v>
          </cell>
          <cell r="F509" t="str">
            <v>144 rte Ste-Sophie</v>
          </cell>
          <cell r="G509" t="str">
            <v>Saint-Norbert-d'Arthabaska</v>
          </cell>
          <cell r="H509" t="str">
            <v>G0P1B0</v>
          </cell>
          <cell r="I509">
            <v>819</v>
          </cell>
          <cell r="J509">
            <v>3699669</v>
          </cell>
          <cell r="K509">
            <v>29</v>
          </cell>
          <cell r="L509">
            <v>3448</v>
          </cell>
          <cell r="M509">
            <v>30</v>
          </cell>
          <cell r="N509">
            <v>3760</v>
          </cell>
        </row>
        <row r="510">
          <cell r="A510">
            <v>304824</v>
          </cell>
          <cell r="B510" t="str">
            <v>05</v>
          </cell>
          <cell r="C510" t="str">
            <v>Estrie</v>
          </cell>
          <cell r="D510" t="str">
            <v>Ferme Diane R. et Victor Blais</v>
          </cell>
          <cell r="E510" t="str">
            <v>Blais(Diane R. et Victor)</v>
          </cell>
          <cell r="F510" t="str">
            <v>450, chemin Vaillancourt</v>
          </cell>
          <cell r="G510" t="str">
            <v>Compton</v>
          </cell>
          <cell r="H510" t="str">
            <v>J0B1L0</v>
          </cell>
          <cell r="I510">
            <v>819</v>
          </cell>
          <cell r="J510">
            <v>8493143</v>
          </cell>
          <cell r="K510">
            <v>70</v>
          </cell>
          <cell r="L510">
            <v>10206</v>
          </cell>
          <cell r="M510">
            <v>74</v>
          </cell>
          <cell r="N510">
            <v>8165</v>
          </cell>
        </row>
        <row r="511">
          <cell r="A511">
            <v>304899</v>
          </cell>
          <cell r="B511" t="str">
            <v>16</v>
          </cell>
          <cell r="C511" t="str">
            <v>Montérégie</v>
          </cell>
          <cell r="D511" t="str">
            <v>Ostiguy(Jean-Claude)</v>
          </cell>
          <cell r="F511" t="str">
            <v>1463, route 241</v>
          </cell>
          <cell r="G511" t="str">
            <v>Shefford</v>
          </cell>
          <cell r="H511" t="str">
            <v>J2M1L2</v>
          </cell>
          <cell r="I511">
            <v>450</v>
          </cell>
          <cell r="J511">
            <v>5394739</v>
          </cell>
          <cell r="K511">
            <v>25</v>
          </cell>
          <cell r="L511">
            <v>8356</v>
          </cell>
        </row>
        <row r="512">
          <cell r="A512">
            <v>304980</v>
          </cell>
          <cell r="B512" t="str">
            <v>12</v>
          </cell>
          <cell r="C512" t="str">
            <v>Chaudière-Appalaches</v>
          </cell>
          <cell r="D512" t="str">
            <v>Landry Armand &amp; Perreault Suzanne</v>
          </cell>
          <cell r="E512" t="str">
            <v>Landry(Armand)</v>
          </cell>
          <cell r="F512" t="str">
            <v>970,  rang St-Gabriel Nord</v>
          </cell>
          <cell r="G512" t="str">
            <v>Sainte-Marie</v>
          </cell>
          <cell r="H512" t="str">
            <v>G6E3N2</v>
          </cell>
          <cell r="I512">
            <v>418</v>
          </cell>
          <cell r="J512">
            <v>3873808</v>
          </cell>
          <cell r="K512">
            <v>15</v>
          </cell>
          <cell r="L512">
            <v>3116</v>
          </cell>
          <cell r="M512">
            <v>17</v>
          </cell>
          <cell r="N512">
            <v>2840</v>
          </cell>
        </row>
        <row r="513">
          <cell r="A513">
            <v>305359</v>
          </cell>
          <cell r="B513" t="str">
            <v>17</v>
          </cell>
          <cell r="C513" t="str">
            <v>Centre-du-Québec</v>
          </cell>
          <cell r="D513" t="str">
            <v>Ferme Dubuc &amp; Frères S.E.N.C.</v>
          </cell>
          <cell r="E513" t="str">
            <v>Dubuc(Gilbert)</v>
          </cell>
          <cell r="F513" t="str">
            <v>184, rang des Cèdres</v>
          </cell>
          <cell r="G513" t="str">
            <v>Sainte-Eulalie</v>
          </cell>
          <cell r="H513" t="str">
            <v>G0Z1E0</v>
          </cell>
          <cell r="I513">
            <v>819</v>
          </cell>
          <cell r="J513">
            <v>2254298</v>
          </cell>
          <cell r="K513">
            <v>128</v>
          </cell>
          <cell r="L513">
            <v>41992</v>
          </cell>
          <cell r="M513">
            <v>123</v>
          </cell>
          <cell r="N513">
            <v>39233</v>
          </cell>
        </row>
        <row r="514">
          <cell r="A514">
            <v>306423</v>
          </cell>
          <cell r="B514" t="str">
            <v>07</v>
          </cell>
          <cell r="C514" t="str">
            <v>Outaouais</v>
          </cell>
          <cell r="D514" t="str">
            <v>Lafontaine(Marcel)</v>
          </cell>
          <cell r="F514" t="str">
            <v>R.R. 2, 217, chemin rang 3 Sud</v>
          </cell>
          <cell r="G514" t="str">
            <v>Montcerf-Lytton</v>
          </cell>
          <cell r="H514" t="str">
            <v>J0W1N0</v>
          </cell>
          <cell r="I514">
            <v>819</v>
          </cell>
          <cell r="J514">
            <v>4491925</v>
          </cell>
          <cell r="K514">
            <v>47</v>
          </cell>
          <cell r="L514">
            <v>3500</v>
          </cell>
          <cell r="M514">
            <v>45</v>
          </cell>
          <cell r="N514">
            <v>3500</v>
          </cell>
        </row>
        <row r="515">
          <cell r="A515">
            <v>307181</v>
          </cell>
          <cell r="B515" t="str">
            <v>12</v>
          </cell>
          <cell r="C515" t="str">
            <v>Chaudière-Appalaches</v>
          </cell>
          <cell r="D515" t="str">
            <v>Ferme J.P. Poulin et Fils inc.</v>
          </cell>
          <cell r="E515" t="str">
            <v>(Simon Poulin)</v>
          </cell>
          <cell r="F515" t="str">
            <v>126, 40e Avenue Nord</v>
          </cell>
          <cell r="G515" t="str">
            <v>Saint-Georges (de Beauce)</v>
          </cell>
          <cell r="H515" t="str">
            <v>G5Z1V3</v>
          </cell>
          <cell r="I515">
            <v>418</v>
          </cell>
          <cell r="J515">
            <v>2280524</v>
          </cell>
          <cell r="K515">
            <v>17</v>
          </cell>
          <cell r="L515">
            <v>4145</v>
          </cell>
          <cell r="M515">
            <v>18</v>
          </cell>
          <cell r="N515">
            <v>4223</v>
          </cell>
        </row>
        <row r="516">
          <cell r="A516">
            <v>307538</v>
          </cell>
          <cell r="B516" t="str">
            <v>07</v>
          </cell>
          <cell r="C516" t="str">
            <v>Outaouais</v>
          </cell>
          <cell r="D516" t="str">
            <v>Robineau(Euclide)</v>
          </cell>
          <cell r="F516" t="str">
            <v>710, ch. Burke</v>
          </cell>
          <cell r="G516" t="str">
            <v>Mayo</v>
          </cell>
          <cell r="H516" t="str">
            <v>J8L4G2</v>
          </cell>
          <cell r="I516">
            <v>819</v>
          </cell>
          <cell r="J516">
            <v>9852375</v>
          </cell>
          <cell r="K516">
            <v>35</v>
          </cell>
          <cell r="L516">
            <v>5488</v>
          </cell>
          <cell r="M516">
            <v>37</v>
          </cell>
          <cell r="N516">
            <v>7551</v>
          </cell>
        </row>
        <row r="517">
          <cell r="A517">
            <v>308510</v>
          </cell>
          <cell r="B517" t="str">
            <v>12</v>
          </cell>
          <cell r="C517" t="str">
            <v>Chaudière-Appalaches</v>
          </cell>
          <cell r="D517" t="str">
            <v>Leblond(Charles)</v>
          </cell>
          <cell r="F517" t="str">
            <v>78, route 204 Ouest</v>
          </cell>
          <cell r="G517" t="str">
            <v>Sainte-Justine</v>
          </cell>
          <cell r="H517" t="str">
            <v>G0R1Y0</v>
          </cell>
          <cell r="I517">
            <v>418</v>
          </cell>
          <cell r="J517">
            <v>3833666</v>
          </cell>
          <cell r="K517">
            <v>17</v>
          </cell>
          <cell r="L517">
            <v>733</v>
          </cell>
          <cell r="M517">
            <v>17</v>
          </cell>
          <cell r="N517">
            <v>733</v>
          </cell>
        </row>
        <row r="518">
          <cell r="A518">
            <v>308932</v>
          </cell>
          <cell r="B518" t="str">
            <v>16</v>
          </cell>
          <cell r="C518" t="str">
            <v>Montérégie</v>
          </cell>
          <cell r="D518" t="str">
            <v>St-Pierre(Serge)</v>
          </cell>
          <cell r="F518" t="str">
            <v>118, chemin St-Armand</v>
          </cell>
          <cell r="G518" t="str">
            <v>Frelighsburg</v>
          </cell>
          <cell r="H518" t="str">
            <v>J0J1C0</v>
          </cell>
          <cell r="I518">
            <v>450</v>
          </cell>
          <cell r="J518">
            <v>2981069</v>
          </cell>
          <cell r="K518">
            <v>73</v>
          </cell>
          <cell r="L518">
            <v>1591</v>
          </cell>
          <cell r="M518">
            <v>74</v>
          </cell>
          <cell r="N518">
            <v>3255</v>
          </cell>
        </row>
        <row r="519">
          <cell r="A519">
            <v>308957</v>
          </cell>
          <cell r="B519" t="str">
            <v>12</v>
          </cell>
          <cell r="C519" t="str">
            <v>Chaudière-Appalaches</v>
          </cell>
          <cell r="D519" t="str">
            <v>Paré(Albert)</v>
          </cell>
          <cell r="E519" t="str">
            <v>Paré(Gilles)</v>
          </cell>
          <cell r="F519" t="str">
            <v>565, Route 108 ouest</v>
          </cell>
          <cell r="G519" t="str">
            <v>Saint-Éphrem-de-Beauce</v>
          </cell>
          <cell r="H519" t="str">
            <v>G0M1R0</v>
          </cell>
          <cell r="I519">
            <v>418</v>
          </cell>
          <cell r="J519">
            <v>4845418</v>
          </cell>
          <cell r="K519">
            <v>23</v>
          </cell>
          <cell r="L519">
            <v>2895</v>
          </cell>
          <cell r="M519">
            <v>26</v>
          </cell>
        </row>
        <row r="520">
          <cell r="A520">
            <v>310615</v>
          </cell>
          <cell r="B520" t="str">
            <v>05</v>
          </cell>
          <cell r="C520" t="str">
            <v>Estrie</v>
          </cell>
          <cell r="D520" t="str">
            <v>Beaton(Howard)</v>
          </cell>
          <cell r="E520" t="str">
            <v>Beaton(Élizabeth A.)</v>
          </cell>
          <cell r="F520" t="str">
            <v>28 rte 108</v>
          </cell>
          <cell r="G520" t="str">
            <v>Lingwick</v>
          </cell>
          <cell r="H520" t="str">
            <v>J0B2Z0</v>
          </cell>
          <cell r="I520">
            <v>819</v>
          </cell>
          <cell r="J520">
            <v>8772562</v>
          </cell>
          <cell r="K520">
            <v>31</v>
          </cell>
          <cell r="L520">
            <v>5882</v>
          </cell>
          <cell r="M520">
            <v>30</v>
          </cell>
          <cell r="N520">
            <v>3581</v>
          </cell>
        </row>
        <row r="521">
          <cell r="A521">
            <v>314328</v>
          </cell>
          <cell r="B521" t="str">
            <v>11</v>
          </cell>
          <cell r="C521" t="str">
            <v>Gaspésie-Iles-de-la-Madeleine</v>
          </cell>
          <cell r="D521" t="str">
            <v>Ferme Yves Richard &amp; Fils inc.</v>
          </cell>
          <cell r="E521" t="str">
            <v>Richard(Normand)</v>
          </cell>
          <cell r="F521" t="str">
            <v>201 rang St-Louis</v>
          </cell>
          <cell r="G521" t="str">
            <v>Saint-Alexis-de-Matapédia</v>
          </cell>
          <cell r="H521" t="str">
            <v>G0J2E0</v>
          </cell>
          <cell r="I521">
            <v>418</v>
          </cell>
          <cell r="J521">
            <v>2992038</v>
          </cell>
          <cell r="K521">
            <v>95</v>
          </cell>
          <cell r="L521">
            <v>11896</v>
          </cell>
          <cell r="M521">
            <v>87</v>
          </cell>
          <cell r="N521">
            <v>13180</v>
          </cell>
        </row>
        <row r="522">
          <cell r="A522">
            <v>315739</v>
          </cell>
          <cell r="B522" t="str">
            <v>05</v>
          </cell>
          <cell r="C522" t="str">
            <v>Estrie</v>
          </cell>
          <cell r="D522" t="str">
            <v>Marois(Réjean)</v>
          </cell>
          <cell r="F522" t="str">
            <v>1565, Yamaska</v>
          </cell>
          <cell r="G522" t="str">
            <v>Lawrenceville</v>
          </cell>
          <cell r="H522" t="str">
            <v>J0E1W0</v>
          </cell>
          <cell r="I522">
            <v>450</v>
          </cell>
          <cell r="J522">
            <v>5356621</v>
          </cell>
          <cell r="K522">
            <v>82</v>
          </cell>
          <cell r="L522">
            <v>19145</v>
          </cell>
          <cell r="M522">
            <v>87</v>
          </cell>
          <cell r="N522">
            <v>18730</v>
          </cell>
        </row>
        <row r="523">
          <cell r="A523">
            <v>316190</v>
          </cell>
          <cell r="B523" t="str">
            <v>01</v>
          </cell>
          <cell r="C523" t="str">
            <v>Bas-Saint-Laurent</v>
          </cell>
          <cell r="D523" t="str">
            <v>Fournier(Mario)</v>
          </cell>
          <cell r="F523" t="str">
            <v>37 route Ste-Irène</v>
          </cell>
          <cell r="G523" t="str">
            <v>Sainte-Irène</v>
          </cell>
          <cell r="H523" t="str">
            <v>G0J2P0</v>
          </cell>
          <cell r="I523">
            <v>418</v>
          </cell>
          <cell r="J523">
            <v>6292454</v>
          </cell>
          <cell r="K523">
            <v>119</v>
          </cell>
          <cell r="L523">
            <v>23865</v>
          </cell>
          <cell r="M523">
            <v>128</v>
          </cell>
          <cell r="N523">
            <v>25696</v>
          </cell>
        </row>
        <row r="524">
          <cell r="A524">
            <v>316208</v>
          </cell>
          <cell r="B524" t="str">
            <v>12</v>
          </cell>
          <cell r="C524" t="str">
            <v>Chaudière-Appalaches</v>
          </cell>
          <cell r="D524" t="str">
            <v>Larose(Normand)</v>
          </cell>
          <cell r="F524" t="str">
            <v>131, 1er Rang</v>
          </cell>
          <cell r="G524" t="str">
            <v>Dosquet</v>
          </cell>
          <cell r="H524" t="str">
            <v>G0S1H0</v>
          </cell>
          <cell r="I524">
            <v>418</v>
          </cell>
          <cell r="J524">
            <v>7283862</v>
          </cell>
          <cell r="K524">
            <v>13</v>
          </cell>
          <cell r="L524">
            <v>3479</v>
          </cell>
          <cell r="M524">
            <v>15</v>
          </cell>
          <cell r="N524">
            <v>1179</v>
          </cell>
        </row>
        <row r="525">
          <cell r="A525">
            <v>316448</v>
          </cell>
          <cell r="B525" t="str">
            <v>12</v>
          </cell>
          <cell r="C525" t="str">
            <v>Chaudière-Appalaches</v>
          </cell>
          <cell r="D525" t="str">
            <v>Patry(Jean)</v>
          </cell>
          <cell r="F525" t="str">
            <v>139, Rang 9</v>
          </cell>
          <cell r="G525" t="str">
            <v>Saint-Honoré-de-Shenley</v>
          </cell>
          <cell r="H525" t="str">
            <v>G0M1V0</v>
          </cell>
          <cell r="I525">
            <v>418</v>
          </cell>
          <cell r="J525">
            <v>4856430</v>
          </cell>
          <cell r="K525">
            <v>115</v>
          </cell>
          <cell r="L525">
            <v>22216</v>
          </cell>
          <cell r="M525">
            <v>101</v>
          </cell>
          <cell r="N525">
            <v>27792</v>
          </cell>
        </row>
        <row r="526">
          <cell r="A526">
            <v>316836</v>
          </cell>
          <cell r="B526" t="str">
            <v>12</v>
          </cell>
          <cell r="C526" t="str">
            <v>Chaudière-Appalaches</v>
          </cell>
          <cell r="D526" t="str">
            <v>Gagné(Marcel)</v>
          </cell>
          <cell r="F526" t="str">
            <v>852, 8e Rang Sud</v>
          </cell>
          <cell r="G526" t="str">
            <v>East Broughton</v>
          </cell>
          <cell r="H526" t="str">
            <v>G0N1G0</v>
          </cell>
          <cell r="I526">
            <v>418</v>
          </cell>
          <cell r="J526">
            <v>4275513</v>
          </cell>
          <cell r="K526">
            <v>29</v>
          </cell>
          <cell r="L526">
            <v>4795</v>
          </cell>
          <cell r="M526">
            <v>29</v>
          </cell>
          <cell r="N526">
            <v>4970</v>
          </cell>
        </row>
        <row r="527">
          <cell r="A527">
            <v>317859</v>
          </cell>
          <cell r="B527" t="str">
            <v>07</v>
          </cell>
          <cell r="C527" t="str">
            <v>Outaouais</v>
          </cell>
          <cell r="D527" t="str">
            <v>Dumouchel(André)</v>
          </cell>
          <cell r="F527" t="str">
            <v>718, Montée Dalton</v>
          </cell>
          <cell r="G527" t="str">
            <v>Gatineau</v>
          </cell>
          <cell r="H527" t="str">
            <v>J8R3C4</v>
          </cell>
          <cell r="I527">
            <v>819</v>
          </cell>
          <cell r="J527">
            <v>6637023</v>
          </cell>
          <cell r="K527">
            <v>45</v>
          </cell>
          <cell r="L527">
            <v>10398</v>
          </cell>
          <cell r="M527">
            <v>49</v>
          </cell>
          <cell r="N527">
            <v>12878</v>
          </cell>
        </row>
        <row r="528">
          <cell r="A528">
            <v>317867</v>
          </cell>
          <cell r="B528" t="str">
            <v>01</v>
          </cell>
          <cell r="C528" t="str">
            <v>Bas-Saint-Laurent</v>
          </cell>
          <cell r="D528" t="str">
            <v>Ferme Patoine &amp; frères inc.</v>
          </cell>
          <cell r="E528" t="str">
            <v>Patoine(Gilles)</v>
          </cell>
          <cell r="F528" t="str">
            <v>705 rang 7</v>
          </cell>
          <cell r="G528" t="str">
            <v>Packington</v>
          </cell>
          <cell r="H528" t="str">
            <v>G0L1Z0</v>
          </cell>
          <cell r="I528">
            <v>418</v>
          </cell>
          <cell r="J528">
            <v>8532555</v>
          </cell>
          <cell r="K528">
            <v>97</v>
          </cell>
          <cell r="L528">
            <v>13498</v>
          </cell>
          <cell r="M528">
            <v>82</v>
          </cell>
          <cell r="N528">
            <v>19420</v>
          </cell>
        </row>
        <row r="529">
          <cell r="A529">
            <v>318014</v>
          </cell>
          <cell r="B529" t="str">
            <v>05</v>
          </cell>
          <cell r="C529" t="str">
            <v>Estrie</v>
          </cell>
          <cell r="D529" t="str">
            <v>Chabot(François)</v>
          </cell>
          <cell r="F529" t="str">
            <v>990, route 108 R.R.2</v>
          </cell>
          <cell r="G529" t="str">
            <v>Cookshire-Eaton</v>
          </cell>
          <cell r="H529" t="str">
            <v>J0B1M0</v>
          </cell>
          <cell r="I529">
            <v>819</v>
          </cell>
          <cell r="J529">
            <v>8723298</v>
          </cell>
          <cell r="K529">
            <v>17</v>
          </cell>
          <cell r="L529">
            <v>1710</v>
          </cell>
          <cell r="M529">
            <v>16</v>
          </cell>
        </row>
        <row r="530">
          <cell r="A530">
            <v>319673</v>
          </cell>
          <cell r="B530" t="str">
            <v>12</v>
          </cell>
          <cell r="C530" t="str">
            <v>Chaudière-Appalaches</v>
          </cell>
          <cell r="D530" t="str">
            <v>Ferme Moffette inc.</v>
          </cell>
          <cell r="E530" t="str">
            <v>Moffette(Mario)</v>
          </cell>
          <cell r="F530" t="str">
            <v>25, route 116 Est</v>
          </cell>
          <cell r="G530" t="str">
            <v>Dosquet</v>
          </cell>
          <cell r="H530" t="str">
            <v>G0S1H0</v>
          </cell>
          <cell r="I530">
            <v>418</v>
          </cell>
          <cell r="J530">
            <v>7282306</v>
          </cell>
          <cell r="K530">
            <v>124</v>
          </cell>
          <cell r="L530">
            <v>41720</v>
          </cell>
          <cell r="M530">
            <v>126</v>
          </cell>
          <cell r="N530">
            <v>38056</v>
          </cell>
        </row>
        <row r="531">
          <cell r="A531">
            <v>319707</v>
          </cell>
          <cell r="B531" t="str">
            <v>01</v>
          </cell>
          <cell r="C531" t="str">
            <v>Bas-Saint-Laurent</v>
          </cell>
          <cell r="D531" t="str">
            <v>Boutot(Hubert)</v>
          </cell>
          <cell r="F531" t="str">
            <v>67, du Nord-du-Lac</v>
          </cell>
          <cell r="G531" t="str">
            <v>Lac-des-Aigles</v>
          </cell>
          <cell r="H531" t="str">
            <v>G0K1V0</v>
          </cell>
          <cell r="I531">
            <v>418</v>
          </cell>
          <cell r="J531">
            <v>7792715</v>
          </cell>
          <cell r="K531">
            <v>56</v>
          </cell>
          <cell r="L531">
            <v>9880</v>
          </cell>
          <cell r="M531">
            <v>51</v>
          </cell>
          <cell r="N531">
            <v>13023</v>
          </cell>
        </row>
        <row r="532">
          <cell r="A532">
            <v>319723</v>
          </cell>
          <cell r="B532" t="str">
            <v>02</v>
          </cell>
          <cell r="C532" t="str">
            <v>Saguenay-Lac-Saint-Jean</v>
          </cell>
          <cell r="D532" t="str">
            <v>Tremblay(Louis-Maurice)</v>
          </cell>
          <cell r="E532" t="str">
            <v>Lachance(Guillaume)</v>
          </cell>
          <cell r="F532" t="str">
            <v>137 route 172</v>
          </cell>
          <cell r="G532" t="str">
            <v>Saint-Nazaire</v>
          </cell>
          <cell r="H532" t="str">
            <v>G0W2V0</v>
          </cell>
          <cell r="I532">
            <v>418</v>
          </cell>
          <cell r="J532">
            <v>6621005</v>
          </cell>
          <cell r="K532">
            <v>41</v>
          </cell>
          <cell r="L532">
            <v>7590</v>
          </cell>
          <cell r="M532">
            <v>40</v>
          </cell>
          <cell r="N532">
            <v>9080</v>
          </cell>
        </row>
        <row r="533">
          <cell r="A533">
            <v>319905</v>
          </cell>
          <cell r="B533" t="str">
            <v>14</v>
          </cell>
          <cell r="C533" t="str">
            <v>Lanaudière</v>
          </cell>
          <cell r="D533" t="str">
            <v>Dauphin(André)</v>
          </cell>
          <cell r="F533" t="str">
            <v>1621, Rang Nord</v>
          </cell>
          <cell r="G533" t="str">
            <v>Saint-Norbert</v>
          </cell>
          <cell r="H533" t="str">
            <v>J0K3C0</v>
          </cell>
          <cell r="I533">
            <v>450</v>
          </cell>
          <cell r="J533">
            <v>8362830</v>
          </cell>
          <cell r="K533">
            <v>26</v>
          </cell>
          <cell r="L533">
            <v>586</v>
          </cell>
          <cell r="M533">
            <v>26</v>
          </cell>
          <cell r="N533">
            <v>1789</v>
          </cell>
        </row>
        <row r="534">
          <cell r="A534">
            <v>320168</v>
          </cell>
          <cell r="B534" t="str">
            <v>07</v>
          </cell>
          <cell r="C534" t="str">
            <v>Outaouais</v>
          </cell>
          <cell r="D534" t="str">
            <v>Brennan(Irvin)</v>
          </cell>
          <cell r="F534" t="str">
            <v>461 Martindale Road</v>
          </cell>
          <cell r="G534" t="str">
            <v>Low</v>
          </cell>
          <cell r="H534" t="str">
            <v>J0X2C0</v>
          </cell>
          <cell r="I534">
            <v>819</v>
          </cell>
          <cell r="J534">
            <v>4223374</v>
          </cell>
          <cell r="K534">
            <v>59</v>
          </cell>
          <cell r="L534">
            <v>12071</v>
          </cell>
          <cell r="M534">
            <v>60</v>
          </cell>
          <cell r="N534">
            <v>11962</v>
          </cell>
        </row>
        <row r="535">
          <cell r="A535">
            <v>320341</v>
          </cell>
          <cell r="B535" t="str">
            <v>16</v>
          </cell>
          <cell r="C535" t="str">
            <v>Montérégie</v>
          </cell>
          <cell r="D535" t="str">
            <v>Laplante(Laurent)</v>
          </cell>
          <cell r="F535" t="str">
            <v>89, route 222</v>
          </cell>
          <cell r="G535" t="str">
            <v>Sainte-Christine</v>
          </cell>
          <cell r="H535" t="str">
            <v>J0H1H0</v>
          </cell>
          <cell r="I535">
            <v>819</v>
          </cell>
          <cell r="J535">
            <v>8582360</v>
          </cell>
          <cell r="K535">
            <v>21</v>
          </cell>
          <cell r="L535">
            <v>1256</v>
          </cell>
          <cell r="M535">
            <v>23</v>
          </cell>
          <cell r="N535">
            <v>227</v>
          </cell>
        </row>
        <row r="536">
          <cell r="A536">
            <v>321620</v>
          </cell>
          <cell r="B536" t="str">
            <v>12</v>
          </cell>
          <cell r="C536" t="str">
            <v>Chaudière-Appalaches</v>
          </cell>
          <cell r="D536" t="str">
            <v>Ferme Paré inc.</v>
          </cell>
          <cell r="E536" t="str">
            <v>Paré(Réjean &amp; Gérald)</v>
          </cell>
          <cell r="F536" t="str">
            <v>3837, Route 263</v>
          </cell>
          <cell r="G536" t="str">
            <v>Disraeli</v>
          </cell>
          <cell r="H536" t="str">
            <v>G0N1E0</v>
          </cell>
          <cell r="I536">
            <v>418</v>
          </cell>
          <cell r="J536">
            <v>4493359</v>
          </cell>
          <cell r="K536">
            <v>119</v>
          </cell>
          <cell r="L536">
            <v>16993</v>
          </cell>
          <cell r="M536">
            <v>112</v>
          </cell>
          <cell r="N536">
            <v>15737</v>
          </cell>
        </row>
        <row r="537">
          <cell r="A537">
            <v>322461</v>
          </cell>
          <cell r="B537" t="str">
            <v>12</v>
          </cell>
          <cell r="C537" t="str">
            <v>Chaudière-Appalaches</v>
          </cell>
          <cell r="D537" t="str">
            <v>Fortin(Michel)</v>
          </cell>
          <cell r="F537" t="str">
            <v>5200, 30e Avenue</v>
          </cell>
          <cell r="G537" t="str">
            <v>Saint-Georges (de Beauce)</v>
          </cell>
          <cell r="H537" t="str">
            <v>G5Y5B7</v>
          </cell>
          <cell r="I537">
            <v>418</v>
          </cell>
          <cell r="J537">
            <v>2284442</v>
          </cell>
          <cell r="K537">
            <v>152</v>
          </cell>
          <cell r="L537">
            <v>15505</v>
          </cell>
          <cell r="M537">
            <v>130</v>
          </cell>
        </row>
        <row r="538">
          <cell r="A538">
            <v>322859</v>
          </cell>
          <cell r="B538" t="str">
            <v>17</v>
          </cell>
          <cell r="C538" t="str">
            <v>Centre-du-Québec</v>
          </cell>
          <cell r="D538" t="str">
            <v>Bilodeau(Jean-Marc)</v>
          </cell>
          <cell r="F538" t="str">
            <v>1604, Rang 8</v>
          </cell>
          <cell r="G538" t="str">
            <v>Inverness</v>
          </cell>
          <cell r="H538" t="str">
            <v>G0S1K0</v>
          </cell>
          <cell r="I538">
            <v>418</v>
          </cell>
          <cell r="J538">
            <v>4532889</v>
          </cell>
          <cell r="K538">
            <v>72</v>
          </cell>
          <cell r="L538">
            <v>19748</v>
          </cell>
          <cell r="M538">
            <v>69</v>
          </cell>
          <cell r="N538">
            <v>15887</v>
          </cell>
        </row>
        <row r="539">
          <cell r="A539">
            <v>323600</v>
          </cell>
          <cell r="B539" t="str">
            <v>07</v>
          </cell>
          <cell r="C539" t="str">
            <v>Outaouais</v>
          </cell>
          <cell r="D539" t="str">
            <v>Les Fermes Willow Hollow inc.</v>
          </cell>
          <cell r="E539" t="str">
            <v>Younge(Robert)</v>
          </cell>
          <cell r="F539" t="str">
            <v>C11 Herbie Road, R.R. 3</v>
          </cell>
          <cell r="G539" t="str">
            <v>Shawville</v>
          </cell>
          <cell r="H539" t="str">
            <v>J0X2Y0</v>
          </cell>
          <cell r="I539">
            <v>819</v>
          </cell>
          <cell r="J539">
            <v>6475284</v>
          </cell>
          <cell r="K539">
            <v>263</v>
          </cell>
          <cell r="L539">
            <v>46948</v>
          </cell>
          <cell r="M539">
            <v>291</v>
          </cell>
          <cell r="N539">
            <v>53071</v>
          </cell>
        </row>
        <row r="540">
          <cell r="A540">
            <v>323998</v>
          </cell>
          <cell r="B540" t="str">
            <v>04</v>
          </cell>
          <cell r="C540" t="str">
            <v>Mauricie</v>
          </cell>
          <cell r="D540" t="str">
            <v>Ferme Jerrayco inc.</v>
          </cell>
          <cell r="E540" t="str">
            <v>Cossette(Luc)</v>
          </cell>
          <cell r="F540" t="str">
            <v>225, Du Tremblay</v>
          </cell>
          <cell r="G540" t="str">
            <v>Sainte-Anne-de-la-Pérade</v>
          </cell>
          <cell r="H540" t="str">
            <v>G0X2J0</v>
          </cell>
          <cell r="I540">
            <v>418</v>
          </cell>
          <cell r="J540">
            <v>3253055</v>
          </cell>
          <cell r="K540">
            <v>69</v>
          </cell>
          <cell r="L540">
            <v>680</v>
          </cell>
          <cell r="M540">
            <v>56</v>
          </cell>
          <cell r="N540">
            <v>554</v>
          </cell>
        </row>
        <row r="541">
          <cell r="A541">
            <v>324152</v>
          </cell>
          <cell r="B541" t="str">
            <v>05</v>
          </cell>
          <cell r="C541" t="str">
            <v>Estrie</v>
          </cell>
          <cell r="D541" t="str">
            <v>Moisan(Pierre)</v>
          </cell>
          <cell r="F541" t="str">
            <v>119 rang 9</v>
          </cell>
          <cell r="G541" t="str">
            <v>Saint-Camille</v>
          </cell>
          <cell r="H541" t="str">
            <v>J0A1G0</v>
          </cell>
          <cell r="I541">
            <v>819</v>
          </cell>
          <cell r="J541">
            <v>8280260</v>
          </cell>
          <cell r="M541">
            <v>15</v>
          </cell>
          <cell r="N541">
            <v>1417</v>
          </cell>
        </row>
        <row r="542">
          <cell r="A542">
            <v>324392</v>
          </cell>
          <cell r="B542" t="str">
            <v>01</v>
          </cell>
          <cell r="C542" t="str">
            <v>Bas-Saint-Laurent</v>
          </cell>
          <cell r="D542" t="str">
            <v>Ferme Cotover S.E.N.C.</v>
          </cell>
          <cell r="E542" t="str">
            <v>Caron(Jean-François)</v>
          </cell>
          <cell r="F542" t="str">
            <v>138 Coteau des Érables</v>
          </cell>
          <cell r="G542" t="str">
            <v>L'Isle-Verte</v>
          </cell>
          <cell r="H542" t="str">
            <v>G0L1L0</v>
          </cell>
          <cell r="I542">
            <v>418</v>
          </cell>
          <cell r="J542">
            <v>8982493</v>
          </cell>
          <cell r="K542">
            <v>100</v>
          </cell>
          <cell r="L542">
            <v>14890</v>
          </cell>
          <cell r="M542">
            <v>77</v>
          </cell>
          <cell r="N542">
            <v>14595</v>
          </cell>
        </row>
        <row r="543">
          <cell r="A543">
            <v>325233</v>
          </cell>
          <cell r="B543" t="str">
            <v>02</v>
          </cell>
          <cell r="C543" t="str">
            <v>Saguenay-Lac-Saint-Jean</v>
          </cell>
          <cell r="D543" t="str">
            <v>Girard(Bernard)</v>
          </cell>
          <cell r="F543" t="str">
            <v>326 rang 4</v>
          </cell>
          <cell r="G543" t="str">
            <v>Bégin</v>
          </cell>
          <cell r="H543" t="str">
            <v>G0V1B0</v>
          </cell>
          <cell r="I543">
            <v>418</v>
          </cell>
          <cell r="J543">
            <v>6722200</v>
          </cell>
          <cell r="K543">
            <v>85</v>
          </cell>
          <cell r="L543">
            <v>24871</v>
          </cell>
          <cell r="M543">
            <v>86</v>
          </cell>
          <cell r="N543">
            <v>16932</v>
          </cell>
        </row>
        <row r="544">
          <cell r="A544">
            <v>326819</v>
          </cell>
          <cell r="B544" t="str">
            <v>01</v>
          </cell>
          <cell r="C544" t="str">
            <v>Bas-Saint-Laurent</v>
          </cell>
          <cell r="D544" t="str">
            <v>Deschênes(Gérald)</v>
          </cell>
          <cell r="F544" t="str">
            <v>501 Vieux Chemin</v>
          </cell>
          <cell r="G544" t="str">
            <v>Dégelis</v>
          </cell>
          <cell r="H544" t="str">
            <v>G5T1S7</v>
          </cell>
          <cell r="I544">
            <v>418</v>
          </cell>
          <cell r="J544">
            <v>8532590</v>
          </cell>
          <cell r="M544">
            <v>16</v>
          </cell>
        </row>
        <row r="545">
          <cell r="A545">
            <v>326827</v>
          </cell>
          <cell r="B545" t="str">
            <v>12</v>
          </cell>
          <cell r="C545" t="str">
            <v>Chaudière-Appalaches</v>
          </cell>
          <cell r="D545" t="str">
            <v>Domaine Gagnon SENC</v>
          </cell>
          <cell r="E545" t="str">
            <v>Gagnon(Jérôme)</v>
          </cell>
          <cell r="F545" t="str">
            <v>904, rang 9 Nord</v>
          </cell>
          <cell r="G545" t="str">
            <v>East Broughton</v>
          </cell>
          <cell r="H545" t="str">
            <v>G0N1G0</v>
          </cell>
          <cell r="I545">
            <v>418</v>
          </cell>
          <cell r="J545">
            <v>4274230</v>
          </cell>
          <cell r="K545">
            <v>30</v>
          </cell>
          <cell r="L545">
            <v>8947</v>
          </cell>
          <cell r="M545">
            <v>27</v>
          </cell>
          <cell r="N545">
            <v>9860</v>
          </cell>
        </row>
        <row r="546">
          <cell r="A546">
            <v>327106</v>
          </cell>
          <cell r="B546" t="str">
            <v>16</v>
          </cell>
          <cell r="C546" t="str">
            <v>Montérégie</v>
          </cell>
          <cell r="D546" t="str">
            <v>Ferme Nouveau Ranch</v>
          </cell>
          <cell r="E546" t="str">
            <v>Whitcher(Edward)</v>
          </cell>
          <cell r="F546" t="str">
            <v>241, Foster Road</v>
          </cell>
          <cell r="G546" t="str">
            <v>Bolton-Ouest</v>
          </cell>
          <cell r="H546" t="str">
            <v>J0E2T0</v>
          </cell>
          <cell r="I546">
            <v>450</v>
          </cell>
          <cell r="J546">
            <v>5391896</v>
          </cell>
          <cell r="K546">
            <v>28</v>
          </cell>
          <cell r="L546">
            <v>4228</v>
          </cell>
          <cell r="M546">
            <v>28</v>
          </cell>
          <cell r="N546">
            <v>5230</v>
          </cell>
        </row>
        <row r="547">
          <cell r="A547">
            <v>327403</v>
          </cell>
          <cell r="B547" t="str">
            <v>15</v>
          </cell>
          <cell r="C547" t="str">
            <v>Laurentides</v>
          </cell>
          <cell r="D547" t="str">
            <v>Lavigne, Alain et André</v>
          </cell>
          <cell r="E547" t="str">
            <v>Lavigne(André)</v>
          </cell>
          <cell r="F547" t="str">
            <v>226, rang St-Vincent</v>
          </cell>
          <cell r="G547" t="str">
            <v>Saint-Placide</v>
          </cell>
          <cell r="H547" t="str">
            <v>J0V2B0</v>
          </cell>
          <cell r="I547">
            <v>450</v>
          </cell>
          <cell r="J547">
            <v>2582930</v>
          </cell>
          <cell r="K547">
            <v>80</v>
          </cell>
          <cell r="L547">
            <v>9841</v>
          </cell>
          <cell r="M547">
            <v>85</v>
          </cell>
          <cell r="N547">
            <v>1134</v>
          </cell>
        </row>
        <row r="548">
          <cell r="A548">
            <v>327528</v>
          </cell>
          <cell r="B548" t="str">
            <v>14</v>
          </cell>
          <cell r="C548" t="str">
            <v>Lanaudière</v>
          </cell>
          <cell r="D548" t="str">
            <v>Drainville(Jacques)</v>
          </cell>
          <cell r="F548" t="str">
            <v>850 rang L'Achigan</v>
          </cell>
          <cell r="G548" t="str">
            <v>L'Assomption</v>
          </cell>
          <cell r="H548" t="str">
            <v>J5W3N2</v>
          </cell>
          <cell r="I548">
            <v>450</v>
          </cell>
          <cell r="J548">
            <v>5895267</v>
          </cell>
          <cell r="K548">
            <v>58</v>
          </cell>
          <cell r="L548">
            <v>2041</v>
          </cell>
          <cell r="M548">
            <v>53</v>
          </cell>
          <cell r="N548">
            <v>13268</v>
          </cell>
        </row>
        <row r="549">
          <cell r="A549">
            <v>327650</v>
          </cell>
          <cell r="B549" t="str">
            <v>12</v>
          </cell>
          <cell r="C549" t="str">
            <v>Chaudière-Appalaches</v>
          </cell>
          <cell r="D549" t="str">
            <v>Plamondon(Clément)</v>
          </cell>
          <cell r="E549" t="str">
            <v>Plamondon(Clément et Annie)</v>
          </cell>
          <cell r="F549" t="str">
            <v>5775, 90e Rue Est</v>
          </cell>
          <cell r="G549" t="str">
            <v>Saint-Georges (de Beauce)</v>
          </cell>
          <cell r="H549" t="str">
            <v>G5Y5C2</v>
          </cell>
          <cell r="I549">
            <v>418</v>
          </cell>
          <cell r="J549">
            <v>2289541</v>
          </cell>
          <cell r="K549">
            <v>31</v>
          </cell>
          <cell r="L549">
            <v>8995</v>
          </cell>
          <cell r="M549">
            <v>29</v>
          </cell>
          <cell r="N549">
            <v>7992</v>
          </cell>
        </row>
        <row r="550">
          <cell r="A550">
            <v>327858</v>
          </cell>
          <cell r="B550" t="str">
            <v>17</v>
          </cell>
          <cell r="C550" t="str">
            <v>Centre-du-Québec</v>
          </cell>
          <cell r="D550" t="str">
            <v>Habel(Gérard)</v>
          </cell>
          <cell r="F550" t="str">
            <v>1472, rang Saint-Antoine Ouest</v>
          </cell>
          <cell r="G550" t="str">
            <v>Fortierville</v>
          </cell>
          <cell r="H550" t="str">
            <v>G0S1J0</v>
          </cell>
          <cell r="I550">
            <v>819</v>
          </cell>
          <cell r="J550">
            <v>2875785</v>
          </cell>
          <cell r="K550">
            <v>30</v>
          </cell>
          <cell r="L550">
            <v>578</v>
          </cell>
          <cell r="M550">
            <v>29</v>
          </cell>
          <cell r="N550">
            <v>8049</v>
          </cell>
        </row>
        <row r="551">
          <cell r="A551">
            <v>328021</v>
          </cell>
          <cell r="B551" t="str">
            <v>01</v>
          </cell>
          <cell r="C551" t="str">
            <v>Bas-Saint-Laurent</v>
          </cell>
          <cell r="D551" t="str">
            <v>Langlois(Rock)</v>
          </cell>
          <cell r="F551" t="str">
            <v>227, route 132</v>
          </cell>
          <cell r="G551" t="str">
            <v>Grand-Métis</v>
          </cell>
          <cell r="H551" t="str">
            <v>G0J1Z0</v>
          </cell>
          <cell r="I551">
            <v>418</v>
          </cell>
          <cell r="J551">
            <v>7753704</v>
          </cell>
          <cell r="K551">
            <v>18</v>
          </cell>
        </row>
        <row r="552">
          <cell r="A552">
            <v>328302</v>
          </cell>
          <cell r="B552" t="str">
            <v>08</v>
          </cell>
          <cell r="C552" t="str">
            <v>Abitibi-Témiscamingue</v>
          </cell>
          <cell r="D552" t="str">
            <v>Le Cheptel des Frères Bégin inc.</v>
          </cell>
          <cell r="E552" t="str">
            <v>Bégin(Jean-Marc)</v>
          </cell>
          <cell r="F552" t="str">
            <v>119, rangs 2-3, R.R. 1</v>
          </cell>
          <cell r="G552" t="str">
            <v>Sainte-Germaine-Boulé</v>
          </cell>
          <cell r="H552" t="str">
            <v>J0Z1M0</v>
          </cell>
          <cell r="I552">
            <v>819</v>
          </cell>
          <cell r="J552">
            <v>7876295</v>
          </cell>
          <cell r="K552">
            <v>244</v>
          </cell>
          <cell r="L552">
            <v>46464</v>
          </cell>
          <cell r="M552">
            <v>240</v>
          </cell>
          <cell r="N552">
            <v>42095</v>
          </cell>
        </row>
        <row r="553">
          <cell r="A553">
            <v>328310</v>
          </cell>
          <cell r="B553" t="str">
            <v>08</v>
          </cell>
          <cell r="C553" t="str">
            <v>Abitibi-Témiscamingue</v>
          </cell>
          <cell r="D553" t="str">
            <v>Gauthier(Gilles)</v>
          </cell>
          <cell r="F553" t="str">
            <v>854, rang de la Croix</v>
          </cell>
          <cell r="G553" t="str">
            <v>Mont-Brun</v>
          </cell>
          <cell r="H553" t="str">
            <v>J0Z2Y0</v>
          </cell>
          <cell r="I553">
            <v>819</v>
          </cell>
          <cell r="J553">
            <v>6377079</v>
          </cell>
          <cell r="K553">
            <v>24</v>
          </cell>
          <cell r="L553">
            <v>4584</v>
          </cell>
          <cell r="M553">
            <v>28</v>
          </cell>
          <cell r="N553">
            <v>3529</v>
          </cell>
        </row>
        <row r="554">
          <cell r="A554">
            <v>328617</v>
          </cell>
          <cell r="B554" t="str">
            <v>03</v>
          </cell>
          <cell r="C554" t="str">
            <v>Capitale-Nationale</v>
          </cell>
          <cell r="D554" t="str">
            <v>Ferme Fernand Pilote et Fils S.E.N.C.</v>
          </cell>
          <cell r="E554" t="str">
            <v>Pilote(Sylvain)</v>
          </cell>
          <cell r="F554" t="str">
            <v>410, rang Saint-Pierre</v>
          </cell>
          <cell r="G554" t="str">
            <v>Saint-Irénée</v>
          </cell>
          <cell r="H554" t="str">
            <v>G0T1V0</v>
          </cell>
          <cell r="I554">
            <v>418</v>
          </cell>
          <cell r="J554">
            <v>4528218</v>
          </cell>
          <cell r="K554">
            <v>33</v>
          </cell>
          <cell r="M554">
            <v>32</v>
          </cell>
          <cell r="N554">
            <v>5762</v>
          </cell>
        </row>
        <row r="555">
          <cell r="A555">
            <v>328815</v>
          </cell>
          <cell r="B555" t="str">
            <v>04</v>
          </cell>
          <cell r="C555" t="str">
            <v>Mauricie</v>
          </cell>
          <cell r="D555" t="str">
            <v>Lafontaine(Pierre)</v>
          </cell>
          <cell r="F555" t="str">
            <v>627, Petit Ste-Marie</v>
          </cell>
          <cell r="G555" t="str">
            <v>Sainte-Anne-de-la-Pérade</v>
          </cell>
          <cell r="H555" t="str">
            <v>G0X2J0</v>
          </cell>
          <cell r="I555">
            <v>418</v>
          </cell>
          <cell r="J555">
            <v>3252022</v>
          </cell>
          <cell r="K555">
            <v>11</v>
          </cell>
          <cell r="L555">
            <v>3504</v>
          </cell>
          <cell r="M555">
            <v>15</v>
          </cell>
          <cell r="N555">
            <v>1787</v>
          </cell>
        </row>
        <row r="556">
          <cell r="A556">
            <v>329466</v>
          </cell>
          <cell r="B556" t="str">
            <v>07</v>
          </cell>
          <cell r="C556" t="str">
            <v>Outaouais</v>
          </cell>
          <cell r="D556" t="str">
            <v>Cousineau(André)</v>
          </cell>
          <cell r="F556" t="str">
            <v>70, chemin Ruisseau des Cerises</v>
          </cell>
          <cell r="G556" t="str">
            <v>Gracefield</v>
          </cell>
          <cell r="H556" t="str">
            <v>J0X1W0</v>
          </cell>
          <cell r="I556">
            <v>819</v>
          </cell>
          <cell r="J556">
            <v>4633262</v>
          </cell>
          <cell r="K556">
            <v>31</v>
          </cell>
          <cell r="L556">
            <v>3676</v>
          </cell>
          <cell r="M556">
            <v>27</v>
          </cell>
        </row>
        <row r="557">
          <cell r="A557">
            <v>329516</v>
          </cell>
          <cell r="B557" t="str">
            <v>01</v>
          </cell>
          <cell r="C557" t="str">
            <v>Bas-Saint-Laurent</v>
          </cell>
          <cell r="D557" t="str">
            <v>Ferme Luron enr.</v>
          </cell>
          <cell r="E557" t="str">
            <v>Caron(Guy et Roger)</v>
          </cell>
          <cell r="F557" t="str">
            <v>96 rang 3 Est</v>
          </cell>
          <cell r="G557" t="str">
            <v>Trois-Pistoles</v>
          </cell>
          <cell r="H557" t="str">
            <v>G0L4K0</v>
          </cell>
          <cell r="I557">
            <v>418</v>
          </cell>
          <cell r="J557">
            <v>8514309</v>
          </cell>
          <cell r="K557">
            <v>30</v>
          </cell>
          <cell r="L557">
            <v>1873</v>
          </cell>
          <cell r="M557">
            <v>31</v>
          </cell>
          <cell r="N557">
            <v>2987</v>
          </cell>
        </row>
        <row r="558">
          <cell r="A558">
            <v>329821</v>
          </cell>
          <cell r="B558" t="str">
            <v>04</v>
          </cell>
          <cell r="C558" t="str">
            <v>Mauricie</v>
          </cell>
          <cell r="D558" t="str">
            <v>Bouchard(Jean-Guy)</v>
          </cell>
          <cell r="F558" t="str">
            <v>3180, boulevard Ste-Marguerite</v>
          </cell>
          <cell r="G558" t="str">
            <v>Saint-Maurice</v>
          </cell>
          <cell r="H558" t="str">
            <v>G0X2X0</v>
          </cell>
          <cell r="I558">
            <v>819</v>
          </cell>
          <cell r="J558">
            <v>3761437</v>
          </cell>
          <cell r="K558">
            <v>24</v>
          </cell>
          <cell r="L558">
            <v>774</v>
          </cell>
          <cell r="M558">
            <v>35</v>
          </cell>
          <cell r="N558">
            <v>3584</v>
          </cell>
        </row>
        <row r="559">
          <cell r="A559">
            <v>330050</v>
          </cell>
          <cell r="B559" t="str">
            <v>08</v>
          </cell>
          <cell r="C559" t="str">
            <v>Abitibi-Témiscamingue</v>
          </cell>
          <cell r="D559" t="str">
            <v>Lemieux(Jean-Pierre)</v>
          </cell>
          <cell r="F559" t="str">
            <v>900, rang 6, C.P. 205</v>
          </cell>
          <cell r="G559" t="str">
            <v>Palmarolle</v>
          </cell>
          <cell r="H559" t="str">
            <v>J0Z3C0</v>
          </cell>
          <cell r="I559">
            <v>819</v>
          </cell>
          <cell r="J559">
            <v>7872236</v>
          </cell>
          <cell r="K559">
            <v>52</v>
          </cell>
          <cell r="L559">
            <v>1776</v>
          </cell>
          <cell r="M559">
            <v>55</v>
          </cell>
        </row>
        <row r="560">
          <cell r="A560">
            <v>331298</v>
          </cell>
          <cell r="B560" t="str">
            <v>16</v>
          </cell>
          <cell r="C560" t="str">
            <v>Montérégie</v>
          </cell>
          <cell r="D560" t="str">
            <v>Ryan(Jacques)</v>
          </cell>
          <cell r="F560" t="str">
            <v>426 4e Concession</v>
          </cell>
          <cell r="G560" t="str">
            <v>Saint-Georges-de-Clarenceville</v>
          </cell>
          <cell r="H560" t="str">
            <v>J0J1B0</v>
          </cell>
          <cell r="I560">
            <v>450</v>
          </cell>
          <cell r="J560">
            <v>2942394</v>
          </cell>
          <cell r="K560">
            <v>48</v>
          </cell>
          <cell r="L560">
            <v>2449</v>
          </cell>
        </row>
        <row r="561">
          <cell r="A561">
            <v>331603</v>
          </cell>
          <cell r="B561" t="str">
            <v>05</v>
          </cell>
          <cell r="C561" t="str">
            <v>Estrie</v>
          </cell>
          <cell r="D561" t="str">
            <v>Ferme Dolloff inc.</v>
          </cell>
          <cell r="E561" t="str">
            <v>Dolloff(Burton)</v>
          </cell>
          <cell r="F561" t="str">
            <v>1935 Brown's Hill Rd</v>
          </cell>
          <cell r="G561" t="str">
            <v>Ayer's Cliff</v>
          </cell>
          <cell r="H561" t="str">
            <v>J0B1C0</v>
          </cell>
          <cell r="I561">
            <v>819</v>
          </cell>
          <cell r="J561">
            <v>8385554</v>
          </cell>
          <cell r="K561">
            <v>87</v>
          </cell>
          <cell r="L561">
            <v>12495</v>
          </cell>
          <cell r="M561">
            <v>93</v>
          </cell>
          <cell r="N561">
            <v>9978</v>
          </cell>
        </row>
        <row r="562">
          <cell r="A562">
            <v>332239</v>
          </cell>
          <cell r="B562" t="str">
            <v>16</v>
          </cell>
          <cell r="C562" t="str">
            <v>Montérégie</v>
          </cell>
          <cell r="D562" t="str">
            <v>Pettigrew(Pierre)</v>
          </cell>
          <cell r="F562" t="str">
            <v>173, chemin Richford</v>
          </cell>
          <cell r="G562" t="str">
            <v>Frelighsburg</v>
          </cell>
          <cell r="H562" t="str">
            <v>J0J1C0</v>
          </cell>
          <cell r="I562">
            <v>450</v>
          </cell>
          <cell r="J562">
            <v>2985451</v>
          </cell>
          <cell r="K562">
            <v>22</v>
          </cell>
          <cell r="L562">
            <v>2661</v>
          </cell>
          <cell r="M562">
            <v>23</v>
          </cell>
          <cell r="N562">
            <v>4027</v>
          </cell>
        </row>
        <row r="563">
          <cell r="A563">
            <v>332981</v>
          </cell>
          <cell r="B563" t="str">
            <v>17</v>
          </cell>
          <cell r="C563" t="str">
            <v>Centre-du-Québec</v>
          </cell>
          <cell r="D563" t="str">
            <v>Ferme Allary enr.</v>
          </cell>
          <cell r="E563" t="str">
            <v>Allaire(Paul-André)</v>
          </cell>
          <cell r="F563" t="str">
            <v>264, Rang 1 Est</v>
          </cell>
          <cell r="G563" t="str">
            <v>Norbertville</v>
          </cell>
          <cell r="H563" t="str">
            <v>G0P1B0</v>
          </cell>
          <cell r="I563">
            <v>819</v>
          </cell>
          <cell r="J563">
            <v>3699606</v>
          </cell>
          <cell r="K563">
            <v>10</v>
          </cell>
          <cell r="L563">
            <v>629</v>
          </cell>
        </row>
        <row r="564">
          <cell r="A564">
            <v>334144</v>
          </cell>
          <cell r="B564" t="str">
            <v>01</v>
          </cell>
          <cell r="C564" t="str">
            <v>Bas-Saint-Laurent</v>
          </cell>
          <cell r="D564" t="str">
            <v>Côté(Louis)</v>
          </cell>
          <cell r="F564" t="str">
            <v>578 rang Notre-Dame-des-Champs</v>
          </cell>
          <cell r="G564" t="str">
            <v>Pohénégamook</v>
          </cell>
          <cell r="H564" t="str">
            <v>G0L1J0</v>
          </cell>
          <cell r="I564">
            <v>418</v>
          </cell>
          <cell r="J564">
            <v>8935533</v>
          </cell>
          <cell r="K564">
            <v>20</v>
          </cell>
          <cell r="M564">
            <v>17</v>
          </cell>
        </row>
        <row r="565">
          <cell r="A565">
            <v>334771</v>
          </cell>
          <cell r="B565" t="str">
            <v>07</v>
          </cell>
          <cell r="C565" t="str">
            <v>Outaouais</v>
          </cell>
          <cell r="D565" t="str">
            <v>Corriveau(Brian)</v>
          </cell>
          <cell r="F565" t="str">
            <v>214, Ridge Road</v>
          </cell>
          <cell r="G565" t="str">
            <v>Campbell's Bay</v>
          </cell>
          <cell r="H565" t="str">
            <v>J0X1K0</v>
          </cell>
          <cell r="I565">
            <v>819</v>
          </cell>
          <cell r="J565">
            <v>6482198</v>
          </cell>
          <cell r="K565">
            <v>245</v>
          </cell>
          <cell r="L565">
            <v>22200</v>
          </cell>
          <cell r="M565">
            <v>242</v>
          </cell>
          <cell r="N565">
            <v>27222</v>
          </cell>
        </row>
        <row r="566">
          <cell r="A566">
            <v>336032</v>
          </cell>
          <cell r="B566" t="str">
            <v>07</v>
          </cell>
          <cell r="C566" t="str">
            <v>Outaouais</v>
          </cell>
          <cell r="D566" t="str">
            <v>Fitzpatrick(Robert)</v>
          </cell>
          <cell r="F566" t="str">
            <v>1, McCool Lane, Chapeau</v>
          </cell>
          <cell r="G566" t="str">
            <v>l'isle-aux-Allumettes</v>
          </cell>
          <cell r="H566" t="str">
            <v>J0X1M0</v>
          </cell>
          <cell r="I566">
            <v>819</v>
          </cell>
          <cell r="J566">
            <v>6892161</v>
          </cell>
          <cell r="K566">
            <v>281</v>
          </cell>
          <cell r="L566">
            <v>110325</v>
          </cell>
          <cell r="M566">
            <v>314</v>
          </cell>
          <cell r="N566">
            <v>70340</v>
          </cell>
        </row>
        <row r="567">
          <cell r="A567">
            <v>336149</v>
          </cell>
          <cell r="B567" t="str">
            <v>04</v>
          </cell>
          <cell r="C567" t="str">
            <v>Mauricie</v>
          </cell>
          <cell r="D567" t="str">
            <v>Ferme Karmen et Yves  Bordeleau enr.</v>
          </cell>
          <cell r="E567" t="str">
            <v>Bordeleau(Yves et Karmen)</v>
          </cell>
          <cell r="F567" t="str">
            <v>307, Rivière Batiscan Est</v>
          </cell>
          <cell r="G567" t="str">
            <v>Saint-Stanislas (de Mauricie)</v>
          </cell>
          <cell r="H567" t="str">
            <v>G0X3E0</v>
          </cell>
          <cell r="I567">
            <v>418</v>
          </cell>
          <cell r="J567">
            <v>3283891</v>
          </cell>
          <cell r="K567">
            <v>26</v>
          </cell>
          <cell r="L567">
            <v>1021</v>
          </cell>
          <cell r="M567">
            <v>23</v>
          </cell>
          <cell r="N567">
            <v>1798</v>
          </cell>
        </row>
        <row r="568">
          <cell r="A568">
            <v>336172</v>
          </cell>
          <cell r="B568" t="str">
            <v>01</v>
          </cell>
          <cell r="C568" t="str">
            <v>Bas-Saint-Laurent</v>
          </cell>
          <cell r="D568" t="str">
            <v>Lévesque(Denis)</v>
          </cell>
          <cell r="F568" t="str">
            <v>2 Anseville</v>
          </cell>
          <cell r="G568" t="str">
            <v>Rivière-du-Loup</v>
          </cell>
          <cell r="H568" t="str">
            <v>G5R4H9</v>
          </cell>
          <cell r="I568">
            <v>418</v>
          </cell>
          <cell r="J568">
            <v>8628894</v>
          </cell>
          <cell r="K568">
            <v>24</v>
          </cell>
          <cell r="M568">
            <v>23</v>
          </cell>
          <cell r="N568">
            <v>1980</v>
          </cell>
        </row>
        <row r="569">
          <cell r="A569">
            <v>336255</v>
          </cell>
          <cell r="B569" t="str">
            <v>05</v>
          </cell>
          <cell r="C569" t="str">
            <v>Estrie</v>
          </cell>
          <cell r="D569" t="str">
            <v>Ferme Ponton S.E.N.C.</v>
          </cell>
          <cell r="E569" t="str">
            <v>Ponton(Raymond &amp; Nicole)</v>
          </cell>
          <cell r="F569" t="str">
            <v>519, route de Windsor</v>
          </cell>
          <cell r="G569" t="str">
            <v>Sherbrooke</v>
          </cell>
          <cell r="H569" t="str">
            <v>J1C0E3</v>
          </cell>
          <cell r="I569">
            <v>819</v>
          </cell>
          <cell r="J569">
            <v>8464471</v>
          </cell>
          <cell r="K569">
            <v>30</v>
          </cell>
          <cell r="L569">
            <v>6574</v>
          </cell>
          <cell r="M569">
            <v>25</v>
          </cell>
          <cell r="N569">
            <v>7899</v>
          </cell>
        </row>
        <row r="570">
          <cell r="A570">
            <v>336883</v>
          </cell>
          <cell r="B570" t="str">
            <v>02</v>
          </cell>
          <cell r="C570" t="str">
            <v>Saguenay-Lac-Saint-Jean</v>
          </cell>
          <cell r="D570" t="str">
            <v>Ferme Horizon enr.</v>
          </cell>
          <cell r="E570" t="str">
            <v>Dallaire(Pierre)</v>
          </cell>
          <cell r="F570" t="str">
            <v>6571 rang St-Eugène</v>
          </cell>
          <cell r="G570" t="str">
            <v>La Doré</v>
          </cell>
          <cell r="H570" t="str">
            <v>G8J1G6</v>
          </cell>
          <cell r="I570">
            <v>418</v>
          </cell>
          <cell r="J570">
            <v>2563902</v>
          </cell>
          <cell r="K570">
            <v>377</v>
          </cell>
          <cell r="L570">
            <v>68346</v>
          </cell>
          <cell r="M570">
            <v>400</v>
          </cell>
          <cell r="N570">
            <v>87893</v>
          </cell>
        </row>
        <row r="571">
          <cell r="A571">
            <v>337527</v>
          </cell>
          <cell r="B571" t="str">
            <v>01</v>
          </cell>
          <cell r="C571" t="str">
            <v>Bas-Saint-Laurent</v>
          </cell>
          <cell r="D571" t="str">
            <v>Bérubé(Luc)</v>
          </cell>
          <cell r="F571" t="str">
            <v>164 rang 6 Est</v>
          </cell>
          <cell r="G571" t="str">
            <v>Saint-Donat</v>
          </cell>
          <cell r="H571" t="str">
            <v>G0K1L0</v>
          </cell>
          <cell r="I571">
            <v>418</v>
          </cell>
          <cell r="J571">
            <v>7393672</v>
          </cell>
          <cell r="K571">
            <v>81</v>
          </cell>
          <cell r="L571">
            <v>18571</v>
          </cell>
          <cell r="M571">
            <v>91</v>
          </cell>
          <cell r="N571">
            <v>21033</v>
          </cell>
        </row>
        <row r="572">
          <cell r="A572">
            <v>337907</v>
          </cell>
          <cell r="B572" t="str">
            <v>01</v>
          </cell>
          <cell r="C572" t="str">
            <v>Bas-Saint-Laurent</v>
          </cell>
          <cell r="D572" t="str">
            <v>Beaulieu(Jean-Louis)</v>
          </cell>
          <cell r="F572" t="str">
            <v>387 route Mercier</v>
          </cell>
          <cell r="G572" t="str">
            <v>Amqui</v>
          </cell>
          <cell r="H572" t="str">
            <v>G5J3J3</v>
          </cell>
          <cell r="I572">
            <v>418</v>
          </cell>
          <cell r="J572">
            <v>6291894</v>
          </cell>
          <cell r="K572">
            <v>53</v>
          </cell>
          <cell r="L572">
            <v>13260</v>
          </cell>
          <cell r="M572">
            <v>54</v>
          </cell>
          <cell r="N572">
            <v>11142</v>
          </cell>
        </row>
        <row r="573">
          <cell r="A573">
            <v>338129</v>
          </cell>
          <cell r="B573" t="str">
            <v>05</v>
          </cell>
          <cell r="C573" t="str">
            <v>Estrie</v>
          </cell>
          <cell r="D573" t="str">
            <v>Breton(Roger)</v>
          </cell>
          <cell r="F573" t="str">
            <v>83 ch. Gosford R.R.2</v>
          </cell>
          <cell r="G573" t="str">
            <v>Dudswell</v>
          </cell>
          <cell r="H573" t="str">
            <v>J0B1G0</v>
          </cell>
          <cell r="I573">
            <v>819</v>
          </cell>
          <cell r="J573">
            <v>8846628</v>
          </cell>
          <cell r="K573">
            <v>28</v>
          </cell>
          <cell r="L573">
            <v>4124</v>
          </cell>
          <cell r="M573">
            <v>27</v>
          </cell>
          <cell r="N573">
            <v>2138</v>
          </cell>
        </row>
        <row r="574">
          <cell r="A574">
            <v>338343</v>
          </cell>
          <cell r="B574" t="str">
            <v>12</v>
          </cell>
          <cell r="C574" t="str">
            <v>Chaudière-Appalaches</v>
          </cell>
          <cell r="D574" t="str">
            <v>Deschênes(Mario)</v>
          </cell>
          <cell r="F574" t="str">
            <v>2950, rang Double</v>
          </cell>
          <cell r="G574" t="str">
            <v>Saint-Pamphile</v>
          </cell>
          <cell r="H574" t="str">
            <v>G0R3X0</v>
          </cell>
          <cell r="I574">
            <v>418</v>
          </cell>
          <cell r="J574">
            <v>3563009</v>
          </cell>
          <cell r="K574">
            <v>38</v>
          </cell>
          <cell r="L574">
            <v>680</v>
          </cell>
          <cell r="M574">
            <v>49</v>
          </cell>
          <cell r="N574">
            <v>5766</v>
          </cell>
        </row>
        <row r="575">
          <cell r="A575">
            <v>338756</v>
          </cell>
          <cell r="B575" t="str">
            <v>08</v>
          </cell>
          <cell r="C575" t="str">
            <v>Abitibi-Témiscamingue</v>
          </cell>
          <cell r="D575" t="str">
            <v>Ferme Romanic</v>
          </cell>
          <cell r="E575" t="str">
            <v>Bédard(Mario)</v>
          </cell>
          <cell r="F575" t="str">
            <v>800, rang 3</v>
          </cell>
          <cell r="G575" t="str">
            <v>Sainte-Hélène-de-Mancebourg</v>
          </cell>
          <cell r="H575" t="str">
            <v>J0Z2T0</v>
          </cell>
          <cell r="I575">
            <v>819</v>
          </cell>
          <cell r="J575">
            <v>3336400</v>
          </cell>
          <cell r="K575">
            <v>122</v>
          </cell>
          <cell r="L575">
            <v>29470</v>
          </cell>
          <cell r="M575">
            <v>120</v>
          </cell>
          <cell r="N575">
            <v>12962</v>
          </cell>
        </row>
        <row r="576">
          <cell r="A576">
            <v>338988</v>
          </cell>
          <cell r="B576" t="str">
            <v>17</v>
          </cell>
          <cell r="C576" t="str">
            <v>Centre-du-Québec</v>
          </cell>
          <cell r="D576" t="str">
            <v>Goupil(Renald)</v>
          </cell>
          <cell r="E576" t="str">
            <v>Goupil(Rénald)</v>
          </cell>
          <cell r="F576" t="str">
            <v>145, rang 2</v>
          </cell>
          <cell r="G576" t="str">
            <v>Saint-Louis-de-Blandford</v>
          </cell>
          <cell r="H576" t="str">
            <v>G0Z1B0</v>
          </cell>
          <cell r="I576">
            <v>819</v>
          </cell>
          <cell r="J576">
            <v>3647366</v>
          </cell>
          <cell r="K576">
            <v>12</v>
          </cell>
        </row>
        <row r="577">
          <cell r="A577">
            <v>339143</v>
          </cell>
          <cell r="B577" t="str">
            <v>07</v>
          </cell>
          <cell r="C577" t="str">
            <v>Outaouais</v>
          </cell>
          <cell r="D577" t="str">
            <v>Molyneaux(Lawrence)</v>
          </cell>
          <cell r="F577" t="str">
            <v>31, ch. Village Aylwin</v>
          </cell>
          <cell r="G577" t="str">
            <v>Kazabazua</v>
          </cell>
          <cell r="H577" t="str">
            <v>J0X1X0</v>
          </cell>
          <cell r="I577">
            <v>819</v>
          </cell>
          <cell r="J577">
            <v>4672304</v>
          </cell>
          <cell r="K577">
            <v>32</v>
          </cell>
          <cell r="L577">
            <v>1503</v>
          </cell>
          <cell r="M577">
            <v>35</v>
          </cell>
          <cell r="N577">
            <v>1163</v>
          </cell>
        </row>
        <row r="578">
          <cell r="A578">
            <v>339499</v>
          </cell>
          <cell r="B578" t="str">
            <v>17</v>
          </cell>
          <cell r="C578" t="str">
            <v>Centre-du-Québec</v>
          </cell>
          <cell r="D578" t="str">
            <v>Ferme du Trèfle enr.</v>
          </cell>
          <cell r="E578" t="str">
            <v>Simoneau(Gilles)</v>
          </cell>
          <cell r="F578" t="str">
            <v>361, rang 10</v>
          </cell>
          <cell r="G578" t="str">
            <v>Saint-Germain-de-Grantham</v>
          </cell>
          <cell r="H578" t="str">
            <v>J0C1K0</v>
          </cell>
          <cell r="I578">
            <v>819</v>
          </cell>
          <cell r="J578">
            <v>3954463</v>
          </cell>
          <cell r="K578">
            <v>17</v>
          </cell>
        </row>
        <row r="579">
          <cell r="A579">
            <v>340133</v>
          </cell>
          <cell r="B579" t="str">
            <v>02</v>
          </cell>
          <cell r="C579" t="str">
            <v>Saguenay-Lac-Saint-Jean</v>
          </cell>
          <cell r="D579" t="str">
            <v>Ferme du Domaine Vert inc.</v>
          </cell>
          <cell r="E579" t="str">
            <v>Bergeron(Jérome Jean et Léo)</v>
          </cell>
          <cell r="F579" t="str">
            <v>4223 route 169</v>
          </cell>
          <cell r="G579" t="str">
            <v>Saint-Félicien</v>
          </cell>
          <cell r="H579" t="str">
            <v>G8K3B6</v>
          </cell>
          <cell r="I579">
            <v>418</v>
          </cell>
          <cell r="J579">
            <v>6791580</v>
          </cell>
          <cell r="K579">
            <v>68</v>
          </cell>
          <cell r="L579">
            <v>26195</v>
          </cell>
          <cell r="M579">
            <v>67</v>
          </cell>
          <cell r="N579">
            <v>18413</v>
          </cell>
        </row>
        <row r="580">
          <cell r="A580">
            <v>340505</v>
          </cell>
          <cell r="B580" t="str">
            <v>01</v>
          </cell>
          <cell r="C580" t="str">
            <v>Bas-Saint-Laurent</v>
          </cell>
          <cell r="D580" t="str">
            <v>Lévesque(Serge)</v>
          </cell>
          <cell r="F580" t="str">
            <v>592, route 195</v>
          </cell>
          <cell r="G580" t="str">
            <v>Saint-Léon-le-Grand(Bas-Saint-Laurent)</v>
          </cell>
          <cell r="H580" t="str">
            <v>G0J2W0</v>
          </cell>
          <cell r="I580">
            <v>418</v>
          </cell>
          <cell r="J580">
            <v>7432907</v>
          </cell>
          <cell r="K580">
            <v>125</v>
          </cell>
          <cell r="L580">
            <v>19215</v>
          </cell>
          <cell r="M580">
            <v>78</v>
          </cell>
          <cell r="N580">
            <v>23716</v>
          </cell>
        </row>
        <row r="581">
          <cell r="A581">
            <v>340927</v>
          </cell>
          <cell r="B581" t="str">
            <v>05</v>
          </cell>
          <cell r="C581" t="str">
            <v>Estrie</v>
          </cell>
          <cell r="D581" t="str">
            <v>Ferme F. Keet inc.</v>
          </cell>
          <cell r="E581" t="str">
            <v>Keet(John)</v>
          </cell>
          <cell r="F581" t="str">
            <v>261, ch. Sheldon</v>
          </cell>
          <cell r="G581" t="str">
            <v>Magog</v>
          </cell>
          <cell r="H581" t="str">
            <v>J1X3W4</v>
          </cell>
          <cell r="I581">
            <v>819</v>
          </cell>
          <cell r="J581">
            <v>8435256</v>
          </cell>
          <cell r="K581">
            <v>98</v>
          </cell>
          <cell r="L581">
            <v>15317</v>
          </cell>
          <cell r="M581">
            <v>96</v>
          </cell>
          <cell r="N581">
            <v>12380</v>
          </cell>
        </row>
        <row r="582">
          <cell r="A582">
            <v>341313</v>
          </cell>
          <cell r="B582" t="str">
            <v>05</v>
          </cell>
          <cell r="C582" t="str">
            <v>Estrie</v>
          </cell>
          <cell r="D582" t="str">
            <v>Lemelin(Henri)</v>
          </cell>
          <cell r="F582" t="str">
            <v>491 route 108 RR #5</v>
          </cell>
          <cell r="G582" t="str">
            <v>Cookshire-Eaton</v>
          </cell>
          <cell r="H582" t="str">
            <v>J0B1M0</v>
          </cell>
          <cell r="I582">
            <v>819</v>
          </cell>
          <cell r="J582">
            <v>8755138</v>
          </cell>
          <cell r="K582">
            <v>45</v>
          </cell>
          <cell r="L582">
            <v>13188</v>
          </cell>
          <cell r="M582">
            <v>40</v>
          </cell>
          <cell r="N582">
            <v>14417</v>
          </cell>
        </row>
        <row r="583">
          <cell r="A583">
            <v>343061</v>
          </cell>
          <cell r="B583" t="str">
            <v>05</v>
          </cell>
          <cell r="C583" t="str">
            <v>Estrie</v>
          </cell>
          <cell r="D583" t="str">
            <v>Côté(Pierre)</v>
          </cell>
          <cell r="F583" t="str">
            <v>795, chemin Tomifobia</v>
          </cell>
          <cell r="G583" t="str">
            <v>Ogden</v>
          </cell>
          <cell r="H583" t="str">
            <v>J0B3E3</v>
          </cell>
          <cell r="I583">
            <v>818</v>
          </cell>
          <cell r="J583">
            <v>8762950</v>
          </cell>
          <cell r="K583">
            <v>37</v>
          </cell>
          <cell r="L583">
            <v>7061</v>
          </cell>
          <cell r="M583">
            <v>35</v>
          </cell>
          <cell r="N583">
            <v>6804</v>
          </cell>
        </row>
        <row r="584">
          <cell r="A584">
            <v>344341</v>
          </cell>
          <cell r="B584" t="str">
            <v>05</v>
          </cell>
          <cell r="C584" t="str">
            <v>Estrie</v>
          </cell>
          <cell r="D584" t="str">
            <v>Desorcy(Roger)</v>
          </cell>
          <cell r="F584" t="str">
            <v>910, chemin Léon-Gérin</v>
          </cell>
          <cell r="G584" t="str">
            <v>Sainte-Edwidge-de-Clifton</v>
          </cell>
          <cell r="H584" t="str">
            <v>J0B2R0</v>
          </cell>
          <cell r="I584">
            <v>819</v>
          </cell>
          <cell r="J584">
            <v>8496481</v>
          </cell>
          <cell r="K584">
            <v>30</v>
          </cell>
          <cell r="L584">
            <v>5427</v>
          </cell>
          <cell r="M584">
            <v>27</v>
          </cell>
          <cell r="N584">
            <v>5498</v>
          </cell>
        </row>
        <row r="585">
          <cell r="A585">
            <v>346312</v>
          </cell>
          <cell r="B585" t="str">
            <v>16</v>
          </cell>
          <cell r="C585" t="str">
            <v>Montérégie</v>
          </cell>
          <cell r="D585" t="str">
            <v>Salisbury Hugh &amp; John</v>
          </cell>
          <cell r="E585" t="str">
            <v>Salisbury(Hugh &amp; John)</v>
          </cell>
          <cell r="F585" t="str">
            <v>1269, rte 139</v>
          </cell>
          <cell r="G585" t="str">
            <v>Sutton</v>
          </cell>
          <cell r="H585" t="str">
            <v>J0E2K0</v>
          </cell>
          <cell r="I585">
            <v>450</v>
          </cell>
          <cell r="J585">
            <v>5380997</v>
          </cell>
          <cell r="K585">
            <v>38</v>
          </cell>
          <cell r="L585">
            <v>4204</v>
          </cell>
          <cell r="M585">
            <v>33</v>
          </cell>
          <cell r="N585">
            <v>5402</v>
          </cell>
        </row>
        <row r="586">
          <cell r="A586">
            <v>346874</v>
          </cell>
          <cell r="B586" t="str">
            <v>08</v>
          </cell>
          <cell r="C586" t="str">
            <v>Abitibi-Témiscamingue</v>
          </cell>
          <cell r="D586" t="str">
            <v>Rouillard(Richard)</v>
          </cell>
          <cell r="F586" t="str">
            <v>3979,chemin Veillette, B.P.2104</v>
          </cell>
          <cell r="G586" t="str">
            <v>Amos</v>
          </cell>
          <cell r="H586" t="str">
            <v>J9T3A1</v>
          </cell>
          <cell r="I586">
            <v>819</v>
          </cell>
          <cell r="J586">
            <v>7279844</v>
          </cell>
          <cell r="K586">
            <v>86</v>
          </cell>
          <cell r="L586">
            <v>19391</v>
          </cell>
          <cell r="M586">
            <v>86</v>
          </cell>
          <cell r="N586">
            <v>19958</v>
          </cell>
        </row>
        <row r="587">
          <cell r="A587">
            <v>348086</v>
          </cell>
          <cell r="B587" t="str">
            <v>01</v>
          </cell>
          <cell r="C587" t="str">
            <v>Bas-Saint-Laurent</v>
          </cell>
          <cell r="D587" t="str">
            <v>Dubé(Bruno)</v>
          </cell>
          <cell r="F587" t="str">
            <v>180 de l'Église - C.P. 84</v>
          </cell>
          <cell r="G587" t="str">
            <v>Lejeune</v>
          </cell>
          <cell r="H587" t="str">
            <v>G0L1S0</v>
          </cell>
          <cell r="I587">
            <v>418</v>
          </cell>
          <cell r="J587">
            <v>8552530</v>
          </cell>
          <cell r="K587">
            <v>226</v>
          </cell>
          <cell r="L587">
            <v>28811</v>
          </cell>
          <cell r="M587">
            <v>236</v>
          </cell>
          <cell r="N587">
            <v>40394</v>
          </cell>
        </row>
        <row r="588">
          <cell r="A588">
            <v>348094</v>
          </cell>
          <cell r="B588" t="str">
            <v>12</v>
          </cell>
          <cell r="C588" t="str">
            <v>Chaudière-Appalaches</v>
          </cell>
          <cell r="D588" t="str">
            <v>Fluet(Guy)</v>
          </cell>
          <cell r="F588" t="str">
            <v>145, Rang 4 Nord</v>
          </cell>
          <cell r="G588" t="str">
            <v>Saint-Victor</v>
          </cell>
          <cell r="H588" t="str">
            <v>G0M2B0</v>
          </cell>
          <cell r="I588">
            <v>418</v>
          </cell>
          <cell r="J588">
            <v>5886507</v>
          </cell>
          <cell r="K588">
            <v>18</v>
          </cell>
          <cell r="L588">
            <v>2938</v>
          </cell>
          <cell r="M588">
            <v>18</v>
          </cell>
          <cell r="N588">
            <v>1868</v>
          </cell>
        </row>
        <row r="589">
          <cell r="A589">
            <v>348193</v>
          </cell>
          <cell r="B589" t="str">
            <v>01</v>
          </cell>
          <cell r="C589" t="str">
            <v>Bas-Saint-Laurent</v>
          </cell>
          <cell r="D589" t="str">
            <v>Dufour(Origène)</v>
          </cell>
          <cell r="F589" t="str">
            <v>560 rang 7 Est</v>
          </cell>
          <cell r="G589" t="str">
            <v>Saint-Damase (de Matapédia)</v>
          </cell>
          <cell r="H589" t="str">
            <v>G0J2J0</v>
          </cell>
          <cell r="I589">
            <v>418</v>
          </cell>
          <cell r="J589">
            <v>7762040</v>
          </cell>
          <cell r="K589">
            <v>68</v>
          </cell>
          <cell r="L589">
            <v>9937</v>
          </cell>
          <cell r="M589">
            <v>58</v>
          </cell>
          <cell r="N589">
            <v>19860</v>
          </cell>
        </row>
        <row r="590">
          <cell r="A590">
            <v>348417</v>
          </cell>
          <cell r="B590" t="str">
            <v>12</v>
          </cell>
          <cell r="C590" t="str">
            <v>Chaudière-Appalaches</v>
          </cell>
          <cell r="D590" t="str">
            <v>Lagrange(Réjean)</v>
          </cell>
          <cell r="F590" t="str">
            <v>400, rue Ferland</v>
          </cell>
          <cell r="G590" t="str">
            <v>Saints-Anges</v>
          </cell>
          <cell r="H590" t="str">
            <v>G0S3E0</v>
          </cell>
          <cell r="I590">
            <v>418</v>
          </cell>
          <cell r="J590">
            <v>2535792</v>
          </cell>
          <cell r="K590">
            <v>40</v>
          </cell>
          <cell r="L590">
            <v>5822</v>
          </cell>
          <cell r="M590">
            <v>40</v>
          </cell>
          <cell r="N590">
            <v>4535</v>
          </cell>
        </row>
        <row r="591">
          <cell r="A591">
            <v>349274</v>
          </cell>
          <cell r="B591" t="str">
            <v>12</v>
          </cell>
          <cell r="C591" t="str">
            <v>Chaudière-Appalaches</v>
          </cell>
          <cell r="D591" t="str">
            <v>Ferme Viateur Turmel S.E.N.C.</v>
          </cell>
          <cell r="E591" t="str">
            <v>Turmel(Viateur)</v>
          </cell>
          <cell r="F591" t="str">
            <v>240, Rang 5</v>
          </cell>
          <cell r="G591" t="str">
            <v>Lac-Etchemin</v>
          </cell>
          <cell r="H591" t="str">
            <v>G0R1S0</v>
          </cell>
          <cell r="I591">
            <v>418</v>
          </cell>
          <cell r="J591">
            <v>6252555</v>
          </cell>
          <cell r="K591">
            <v>10</v>
          </cell>
          <cell r="L591">
            <v>680</v>
          </cell>
        </row>
        <row r="592">
          <cell r="A592">
            <v>349928</v>
          </cell>
          <cell r="B592" t="str">
            <v>16</v>
          </cell>
          <cell r="C592" t="str">
            <v>Montérégie</v>
          </cell>
          <cell r="D592" t="str">
            <v>Ferme du Rapide S.N.C.</v>
          </cell>
          <cell r="E592" t="str">
            <v>Lagacé(Simon)</v>
          </cell>
          <cell r="F592" t="str">
            <v>8420, chemin du Rapide Plat Nord</v>
          </cell>
          <cell r="G592" t="str">
            <v>Saint-Hyacinthe</v>
          </cell>
          <cell r="H592" t="str">
            <v>J2R1H6</v>
          </cell>
          <cell r="I592">
            <v>450</v>
          </cell>
          <cell r="J592">
            <v>7995117</v>
          </cell>
          <cell r="K592">
            <v>16</v>
          </cell>
          <cell r="L592">
            <v>918</v>
          </cell>
          <cell r="M592">
            <v>15</v>
          </cell>
          <cell r="N592">
            <v>227</v>
          </cell>
        </row>
        <row r="593">
          <cell r="A593">
            <v>350249</v>
          </cell>
          <cell r="B593" t="str">
            <v>11</v>
          </cell>
          <cell r="C593" t="str">
            <v>Gaspésie-Iles-de-la-Madeleine</v>
          </cell>
          <cell r="D593" t="str">
            <v>Parent(Christian)</v>
          </cell>
          <cell r="F593" t="str">
            <v>250, Notre-Dame Est</v>
          </cell>
          <cell r="G593" t="str">
            <v>Cap-Chat</v>
          </cell>
          <cell r="H593" t="str">
            <v>G0J1G0</v>
          </cell>
          <cell r="I593">
            <v>418</v>
          </cell>
          <cell r="J593">
            <v>7869129</v>
          </cell>
          <cell r="K593">
            <v>52</v>
          </cell>
          <cell r="L593">
            <v>901</v>
          </cell>
          <cell r="M593">
            <v>50</v>
          </cell>
          <cell r="N593">
            <v>639</v>
          </cell>
        </row>
        <row r="594">
          <cell r="A594">
            <v>350272</v>
          </cell>
          <cell r="B594" t="str">
            <v>11</v>
          </cell>
          <cell r="C594" t="str">
            <v>Gaspésie-Iles-de-la-Madeleine</v>
          </cell>
          <cell r="D594" t="str">
            <v>Sullivan(Kenneth)</v>
          </cell>
          <cell r="F594" t="str">
            <v>#132 route 132</v>
          </cell>
          <cell r="G594" t="str">
            <v>Shigawake</v>
          </cell>
          <cell r="H594" t="str">
            <v>G0C3E0</v>
          </cell>
          <cell r="I594">
            <v>418</v>
          </cell>
          <cell r="J594">
            <v>7522387</v>
          </cell>
          <cell r="K594">
            <v>16</v>
          </cell>
          <cell r="L594">
            <v>3016</v>
          </cell>
          <cell r="M594">
            <v>16</v>
          </cell>
        </row>
        <row r="595">
          <cell r="A595">
            <v>350488</v>
          </cell>
          <cell r="B595" t="str">
            <v>11</v>
          </cell>
          <cell r="C595" t="str">
            <v>Gaspésie-Iles-de-la-Madeleine</v>
          </cell>
          <cell r="D595" t="str">
            <v>Boudreau(Normand)</v>
          </cell>
          <cell r="F595" t="str">
            <v>174 route St-Jules</v>
          </cell>
          <cell r="G595" t="str">
            <v>Maria</v>
          </cell>
          <cell r="H595" t="str">
            <v>G0C1Y0</v>
          </cell>
          <cell r="I595">
            <v>418</v>
          </cell>
          <cell r="J595">
            <v>7595602</v>
          </cell>
          <cell r="K595">
            <v>16</v>
          </cell>
          <cell r="L595">
            <v>7002</v>
          </cell>
          <cell r="M595">
            <v>15</v>
          </cell>
          <cell r="N595">
            <v>6122</v>
          </cell>
        </row>
        <row r="596">
          <cell r="A596">
            <v>354936</v>
          </cell>
          <cell r="B596" t="str">
            <v>01</v>
          </cell>
          <cell r="C596" t="str">
            <v>Bas-Saint-Laurent</v>
          </cell>
          <cell r="D596" t="str">
            <v>Ouellet(Alain)</v>
          </cell>
          <cell r="F596" t="str">
            <v>705, route 230</v>
          </cell>
          <cell r="G596" t="str">
            <v>Saint-Alexandre</v>
          </cell>
          <cell r="H596" t="str">
            <v>G0L2G0</v>
          </cell>
          <cell r="I596">
            <v>418</v>
          </cell>
          <cell r="J596">
            <v>4952208</v>
          </cell>
          <cell r="K596">
            <v>83</v>
          </cell>
          <cell r="L596">
            <v>14036</v>
          </cell>
          <cell r="M596">
            <v>69</v>
          </cell>
          <cell r="N596">
            <v>5091</v>
          </cell>
        </row>
        <row r="597">
          <cell r="A597">
            <v>361832</v>
          </cell>
          <cell r="B597" t="str">
            <v>12</v>
          </cell>
          <cell r="C597" t="str">
            <v>Chaudière-Appalaches</v>
          </cell>
          <cell r="D597" t="str">
            <v>Genest(Raynald)</v>
          </cell>
          <cell r="F597" t="str">
            <v>3126, chemin Bois-Clair</v>
          </cell>
          <cell r="G597" t="str">
            <v>Saint-Antoine-de-Tilly</v>
          </cell>
          <cell r="H597" t="str">
            <v>G0S2C0</v>
          </cell>
          <cell r="I597">
            <v>418</v>
          </cell>
          <cell r="J597">
            <v>8862104</v>
          </cell>
          <cell r="K597">
            <v>36</v>
          </cell>
          <cell r="L597">
            <v>23815</v>
          </cell>
          <cell r="M597">
            <v>34</v>
          </cell>
          <cell r="N597">
            <v>10720</v>
          </cell>
        </row>
        <row r="598">
          <cell r="A598">
            <v>367243</v>
          </cell>
          <cell r="B598" t="str">
            <v>12</v>
          </cell>
          <cell r="C598" t="str">
            <v>Chaudière-Appalaches</v>
          </cell>
          <cell r="D598" t="str">
            <v>Vachon(Pierre)</v>
          </cell>
          <cell r="F598" t="str">
            <v>130, 1er Rang</v>
          </cell>
          <cell r="G598" t="str">
            <v>Saint-Séverin (de Beauce)</v>
          </cell>
          <cell r="H598" t="str">
            <v>G0N1V0</v>
          </cell>
          <cell r="I598">
            <v>418</v>
          </cell>
          <cell r="J598">
            <v>4263331</v>
          </cell>
          <cell r="K598">
            <v>109</v>
          </cell>
          <cell r="L598">
            <v>31713</v>
          </cell>
          <cell r="M598">
            <v>95</v>
          </cell>
          <cell r="N598">
            <v>28069</v>
          </cell>
        </row>
        <row r="599">
          <cell r="A599">
            <v>373654</v>
          </cell>
          <cell r="B599" t="str">
            <v>17</v>
          </cell>
          <cell r="C599" t="str">
            <v>Centre-du-Québec</v>
          </cell>
          <cell r="D599" t="str">
            <v>Lambert(Johanne)</v>
          </cell>
          <cell r="E599" t="str">
            <v>Lambert(Johanne)</v>
          </cell>
          <cell r="F599" t="str">
            <v>73, rang 9</v>
          </cell>
          <cell r="G599" t="str">
            <v>Norbertville</v>
          </cell>
          <cell r="H599" t="str">
            <v>G0P1B0</v>
          </cell>
          <cell r="I599">
            <v>819</v>
          </cell>
          <cell r="J599">
            <v>3699344</v>
          </cell>
          <cell r="K599">
            <v>28</v>
          </cell>
          <cell r="M599">
            <v>29</v>
          </cell>
        </row>
        <row r="600">
          <cell r="A600">
            <v>382101</v>
          </cell>
          <cell r="B600" t="str">
            <v>05</v>
          </cell>
          <cell r="C600" t="str">
            <v>Estrie</v>
          </cell>
          <cell r="D600" t="str">
            <v>Hodge(Robert)</v>
          </cell>
          <cell r="F600" t="str">
            <v>531 Hardwoodflat Road R.R.3</v>
          </cell>
          <cell r="G600" t="str">
            <v>Bury</v>
          </cell>
          <cell r="H600" t="str">
            <v>J0B1J0</v>
          </cell>
          <cell r="I600">
            <v>819</v>
          </cell>
          <cell r="J600">
            <v>8723797</v>
          </cell>
          <cell r="K600">
            <v>151</v>
          </cell>
          <cell r="L600">
            <v>28894</v>
          </cell>
        </row>
        <row r="601">
          <cell r="A601">
            <v>387423</v>
          </cell>
          <cell r="B601" t="str">
            <v>05</v>
          </cell>
          <cell r="C601" t="str">
            <v>Estrie</v>
          </cell>
          <cell r="D601" t="str">
            <v>Schoolcraft(Lionel)</v>
          </cell>
          <cell r="F601" t="str">
            <v>848 Clough C.P. 229</v>
          </cell>
          <cell r="G601" t="str">
            <v>Ayer's Cliff</v>
          </cell>
          <cell r="H601" t="str">
            <v>J0B1C0</v>
          </cell>
          <cell r="I601">
            <v>819</v>
          </cell>
          <cell r="J601">
            <v>8384216</v>
          </cell>
          <cell r="K601">
            <v>41</v>
          </cell>
          <cell r="L601">
            <v>2373</v>
          </cell>
          <cell r="M601">
            <v>34</v>
          </cell>
          <cell r="N601">
            <v>3329</v>
          </cell>
        </row>
        <row r="602">
          <cell r="A602">
            <v>389817</v>
          </cell>
          <cell r="B602" t="str">
            <v>16</v>
          </cell>
          <cell r="C602" t="str">
            <v>Montérégie</v>
          </cell>
          <cell r="D602" t="str">
            <v>Lussier(Rock)</v>
          </cell>
          <cell r="F602" t="str">
            <v>693, 3e Rang Ouest</v>
          </cell>
          <cell r="G602" t="str">
            <v>Sainte-Cécile-de-Milton</v>
          </cell>
          <cell r="H602" t="str">
            <v>J0E2C0</v>
          </cell>
          <cell r="I602">
            <v>450</v>
          </cell>
          <cell r="J602">
            <v>3757022</v>
          </cell>
          <cell r="K602">
            <v>25</v>
          </cell>
          <cell r="L602">
            <v>4915</v>
          </cell>
          <cell r="M602">
            <v>24</v>
          </cell>
          <cell r="N602">
            <v>4391</v>
          </cell>
        </row>
        <row r="603">
          <cell r="A603">
            <v>391185</v>
          </cell>
          <cell r="B603" t="str">
            <v>16</v>
          </cell>
          <cell r="C603" t="str">
            <v>Montérégie</v>
          </cell>
          <cell r="D603" t="str">
            <v>Provost(Germain)</v>
          </cell>
          <cell r="F603" t="str">
            <v>423, route 116 Est</v>
          </cell>
          <cell r="G603" t="str">
            <v>Acton Vale</v>
          </cell>
          <cell r="H603" t="str">
            <v>J0H1A0</v>
          </cell>
          <cell r="I603">
            <v>450</v>
          </cell>
          <cell r="J603">
            <v>5467509</v>
          </cell>
          <cell r="K603">
            <v>16</v>
          </cell>
          <cell r="L603">
            <v>3173</v>
          </cell>
        </row>
        <row r="604">
          <cell r="A604">
            <v>391227</v>
          </cell>
          <cell r="B604" t="str">
            <v>16</v>
          </cell>
          <cell r="C604" t="str">
            <v>Montérégie</v>
          </cell>
          <cell r="D604" t="str">
            <v>St-Amant(Luc)</v>
          </cell>
          <cell r="E604" t="str">
            <v>St-Amant(Luc)</v>
          </cell>
          <cell r="F604" t="str">
            <v>756, route 139</v>
          </cell>
          <cell r="G604" t="str">
            <v>Acton Vale</v>
          </cell>
          <cell r="H604" t="str">
            <v>J0H1A0</v>
          </cell>
          <cell r="I604">
            <v>450</v>
          </cell>
          <cell r="J604">
            <v>5462497</v>
          </cell>
          <cell r="K604">
            <v>95</v>
          </cell>
          <cell r="L604">
            <v>9587</v>
          </cell>
          <cell r="M604">
            <v>80</v>
          </cell>
          <cell r="N604">
            <v>18228</v>
          </cell>
        </row>
        <row r="605">
          <cell r="A605">
            <v>401554</v>
          </cell>
          <cell r="B605" t="str">
            <v>16</v>
          </cell>
          <cell r="C605" t="str">
            <v>Montérégie</v>
          </cell>
          <cell r="D605" t="str">
            <v>Santerre(Gilles)</v>
          </cell>
          <cell r="E605" t="str">
            <v>Santerre(Gilles)</v>
          </cell>
          <cell r="F605" t="str">
            <v>1958, chemin Saint-Ignace</v>
          </cell>
          <cell r="G605" t="str">
            <v>Saint-Ignace-de-Stanbridge</v>
          </cell>
          <cell r="H605" t="str">
            <v>J0J1Y0</v>
          </cell>
          <cell r="I605">
            <v>450</v>
          </cell>
          <cell r="J605">
            <v>2482239</v>
          </cell>
          <cell r="K605">
            <v>26</v>
          </cell>
          <cell r="L605">
            <v>4193</v>
          </cell>
          <cell r="M605">
            <v>23</v>
          </cell>
          <cell r="N605">
            <v>4278</v>
          </cell>
        </row>
        <row r="606">
          <cell r="A606">
            <v>401596</v>
          </cell>
          <cell r="B606" t="str">
            <v>16</v>
          </cell>
          <cell r="C606" t="str">
            <v>Montérégie</v>
          </cell>
          <cell r="D606" t="str">
            <v>Santerre(Jean-Paul)</v>
          </cell>
          <cell r="F606" t="str">
            <v>1199, 1er Rang Nord</v>
          </cell>
          <cell r="G606" t="str">
            <v>Saint-Ignace-de-Stanbridge</v>
          </cell>
          <cell r="H606" t="str">
            <v>J0J1Y0</v>
          </cell>
          <cell r="I606">
            <v>450</v>
          </cell>
          <cell r="J606">
            <v>2483850</v>
          </cell>
          <cell r="K606">
            <v>79</v>
          </cell>
          <cell r="L606">
            <v>16113</v>
          </cell>
          <cell r="M606">
            <v>88</v>
          </cell>
          <cell r="N606">
            <v>15089</v>
          </cell>
        </row>
        <row r="607">
          <cell r="A607">
            <v>401844</v>
          </cell>
          <cell r="B607" t="str">
            <v>16</v>
          </cell>
          <cell r="C607" t="str">
            <v>Montérégie</v>
          </cell>
          <cell r="D607" t="str">
            <v>Magnin(Jean-Claude)</v>
          </cell>
          <cell r="F607" t="str">
            <v>235, rang Kempt</v>
          </cell>
          <cell r="G607" t="str">
            <v>Sainte-Sabine (de Montérégie)</v>
          </cell>
          <cell r="H607" t="str">
            <v>J0J2B0</v>
          </cell>
          <cell r="I607">
            <v>450</v>
          </cell>
          <cell r="J607">
            <v>2964997</v>
          </cell>
          <cell r="K607">
            <v>38</v>
          </cell>
          <cell r="L607">
            <v>12115</v>
          </cell>
          <cell r="M607">
            <v>21</v>
          </cell>
          <cell r="N607">
            <v>4122</v>
          </cell>
        </row>
        <row r="608">
          <cell r="A608">
            <v>402164</v>
          </cell>
          <cell r="B608" t="str">
            <v>16</v>
          </cell>
          <cell r="C608" t="str">
            <v>Montérégie</v>
          </cell>
          <cell r="D608" t="str">
            <v>Samson(Benoît)</v>
          </cell>
          <cell r="F608" t="str">
            <v>105 du Golf</v>
          </cell>
          <cell r="G608" t="str">
            <v>Farnham</v>
          </cell>
          <cell r="H608" t="str">
            <v>J2N2P9</v>
          </cell>
          <cell r="I608">
            <v>450</v>
          </cell>
          <cell r="J608">
            <v>2937798</v>
          </cell>
          <cell r="K608">
            <v>19</v>
          </cell>
          <cell r="L608">
            <v>1589</v>
          </cell>
        </row>
        <row r="609">
          <cell r="A609">
            <v>402180</v>
          </cell>
          <cell r="B609" t="str">
            <v>16</v>
          </cell>
          <cell r="C609" t="str">
            <v>Montérégie</v>
          </cell>
          <cell r="D609" t="str">
            <v>Groux(François)</v>
          </cell>
          <cell r="F609" t="str">
            <v>2092 route 235</v>
          </cell>
          <cell r="G609" t="str">
            <v>Sainte-Sabine (de Montérégie)</v>
          </cell>
          <cell r="H609" t="str">
            <v>J0J2B0</v>
          </cell>
          <cell r="I609">
            <v>450</v>
          </cell>
          <cell r="J609">
            <v>2937651</v>
          </cell>
          <cell r="K609">
            <v>38</v>
          </cell>
          <cell r="L609">
            <v>620</v>
          </cell>
          <cell r="M609">
            <v>38</v>
          </cell>
        </row>
        <row r="610">
          <cell r="A610">
            <v>408922</v>
          </cell>
          <cell r="B610" t="str">
            <v>16</v>
          </cell>
          <cell r="C610" t="str">
            <v>Montérégie</v>
          </cell>
          <cell r="D610" t="str">
            <v>Hamilton(Garry Robert)</v>
          </cell>
          <cell r="F610" t="str">
            <v>2848, North River Road</v>
          </cell>
          <cell r="G610" t="str">
            <v>Ormstown</v>
          </cell>
          <cell r="H610" t="str">
            <v>J0S1K0</v>
          </cell>
          <cell r="I610">
            <v>450</v>
          </cell>
          <cell r="J610">
            <v>8292047</v>
          </cell>
          <cell r="K610">
            <v>43</v>
          </cell>
          <cell r="L610">
            <v>8470</v>
          </cell>
          <cell r="M610">
            <v>45</v>
          </cell>
          <cell r="N610">
            <v>9185</v>
          </cell>
        </row>
        <row r="611">
          <cell r="A611">
            <v>409060</v>
          </cell>
          <cell r="B611" t="str">
            <v>16</v>
          </cell>
          <cell r="C611" t="str">
            <v>Montérégie</v>
          </cell>
          <cell r="D611" t="str">
            <v>Bourdon(François)</v>
          </cell>
          <cell r="F611" t="str">
            <v>746,  rg du 10</v>
          </cell>
          <cell r="G611" t="str">
            <v>Saint-Étienne-de-Beauharnois</v>
          </cell>
          <cell r="H611" t="str">
            <v>J0S1S0</v>
          </cell>
          <cell r="I611">
            <v>450</v>
          </cell>
          <cell r="J611">
            <v>4296303</v>
          </cell>
          <cell r="K611">
            <v>22</v>
          </cell>
          <cell r="L611">
            <v>5005</v>
          </cell>
          <cell r="M611">
            <v>21</v>
          </cell>
          <cell r="N611">
            <v>4763</v>
          </cell>
        </row>
        <row r="612">
          <cell r="A612">
            <v>413278</v>
          </cell>
          <cell r="B612" t="str">
            <v>07</v>
          </cell>
          <cell r="C612" t="str">
            <v>Outaouais</v>
          </cell>
          <cell r="D612" t="str">
            <v>Storey(David)</v>
          </cell>
          <cell r="F612" t="str">
            <v>36, Storey Road</v>
          </cell>
          <cell r="G612" t="str">
            <v>Cantley</v>
          </cell>
          <cell r="H612" t="str">
            <v>J8V3A2</v>
          </cell>
          <cell r="I612">
            <v>819</v>
          </cell>
          <cell r="J612">
            <v>4574242</v>
          </cell>
          <cell r="K612">
            <v>48</v>
          </cell>
          <cell r="L612">
            <v>6031</v>
          </cell>
          <cell r="M612">
            <v>47</v>
          </cell>
          <cell r="N612">
            <v>4711</v>
          </cell>
        </row>
        <row r="613">
          <cell r="A613">
            <v>413476</v>
          </cell>
          <cell r="B613" t="str">
            <v>07</v>
          </cell>
          <cell r="C613" t="str">
            <v>Outaouais</v>
          </cell>
          <cell r="D613" t="str">
            <v>Lapointe(Charles)</v>
          </cell>
          <cell r="F613" t="str">
            <v>349, chemin Montcerf</v>
          </cell>
          <cell r="G613" t="str">
            <v>Egan-Sud</v>
          </cell>
          <cell r="H613" t="str">
            <v>J0W1N0</v>
          </cell>
          <cell r="I613">
            <v>819</v>
          </cell>
          <cell r="J613">
            <v>4493347</v>
          </cell>
          <cell r="K613">
            <v>35</v>
          </cell>
          <cell r="L613">
            <v>9902</v>
          </cell>
          <cell r="M613">
            <v>35</v>
          </cell>
          <cell r="N613">
            <v>4234</v>
          </cell>
        </row>
        <row r="614">
          <cell r="A614">
            <v>413534</v>
          </cell>
          <cell r="B614" t="str">
            <v>07</v>
          </cell>
          <cell r="C614" t="str">
            <v>Outaouais</v>
          </cell>
          <cell r="D614" t="str">
            <v>Lafontaine Célia &amp; Oscar</v>
          </cell>
          <cell r="F614" t="str">
            <v>364, Route 105</v>
          </cell>
          <cell r="G614" t="str">
            <v>Bois-Franc</v>
          </cell>
          <cell r="H614" t="str">
            <v>J9E3A9</v>
          </cell>
          <cell r="I614">
            <v>819</v>
          </cell>
          <cell r="J614">
            <v>4491019</v>
          </cell>
          <cell r="K614">
            <v>21</v>
          </cell>
          <cell r="L614">
            <v>616</v>
          </cell>
        </row>
        <row r="615">
          <cell r="A615">
            <v>414870</v>
          </cell>
          <cell r="B615" t="str">
            <v>08</v>
          </cell>
          <cell r="C615" t="str">
            <v>Abitibi-Témiscamingue</v>
          </cell>
          <cell r="D615" t="str">
            <v>Peluso(Norma)</v>
          </cell>
          <cell r="E615" t="str">
            <v>Heath(Chad)</v>
          </cell>
          <cell r="F615" t="str">
            <v>26, route 101 Sud</v>
          </cell>
          <cell r="G615" t="str">
            <v>Notre-Dame-du-Nord</v>
          </cell>
          <cell r="H615" t="str">
            <v>J0Z3B0</v>
          </cell>
          <cell r="I615">
            <v>819</v>
          </cell>
          <cell r="J615">
            <v>7232763</v>
          </cell>
          <cell r="K615">
            <v>45</v>
          </cell>
          <cell r="M615">
            <v>107</v>
          </cell>
        </row>
        <row r="616">
          <cell r="A616">
            <v>415323</v>
          </cell>
          <cell r="B616" t="str">
            <v>08</v>
          </cell>
          <cell r="C616" t="str">
            <v>Abitibi-Témiscamingue</v>
          </cell>
          <cell r="D616" t="str">
            <v>Dubreuil(Claude)</v>
          </cell>
          <cell r="F616" t="str">
            <v>185, route 386</v>
          </cell>
          <cell r="G616" t="str">
            <v>Senneterre</v>
          </cell>
          <cell r="H616" t="str">
            <v>J0Y2M0</v>
          </cell>
          <cell r="I616">
            <v>819</v>
          </cell>
          <cell r="J616">
            <v>7374975</v>
          </cell>
          <cell r="K616">
            <v>53</v>
          </cell>
          <cell r="L616">
            <v>6950</v>
          </cell>
          <cell r="M616">
            <v>42</v>
          </cell>
          <cell r="N616">
            <v>6270</v>
          </cell>
        </row>
        <row r="617">
          <cell r="A617">
            <v>417998</v>
          </cell>
          <cell r="B617" t="str">
            <v>14</v>
          </cell>
          <cell r="C617" t="str">
            <v>Lanaudière</v>
          </cell>
          <cell r="D617" t="str">
            <v>Plante(Richard)</v>
          </cell>
          <cell r="E617" t="str">
            <v>Plante(Richard)</v>
          </cell>
          <cell r="F617" t="str">
            <v>961 rang St-Joachim</v>
          </cell>
          <cell r="G617" t="str">
            <v>Saint-Barthélemy</v>
          </cell>
          <cell r="H617" t="str">
            <v>J0K1X0</v>
          </cell>
          <cell r="I617">
            <v>450</v>
          </cell>
          <cell r="J617">
            <v>8852340</v>
          </cell>
          <cell r="K617">
            <v>17</v>
          </cell>
          <cell r="L617">
            <v>1727</v>
          </cell>
        </row>
        <row r="618">
          <cell r="A618">
            <v>419648</v>
          </cell>
          <cell r="B618" t="str">
            <v>14</v>
          </cell>
          <cell r="C618" t="str">
            <v>Lanaudière</v>
          </cell>
          <cell r="D618" t="str">
            <v>Boyer(Rosaire)</v>
          </cell>
          <cell r="F618" t="str">
            <v>161 5e Rang</v>
          </cell>
          <cell r="G618" t="str">
            <v>Saint-Liguori</v>
          </cell>
          <cell r="H618" t="str">
            <v>J0K2X0</v>
          </cell>
          <cell r="I618">
            <v>450</v>
          </cell>
          <cell r="J618">
            <v>8346203</v>
          </cell>
          <cell r="K618">
            <v>106</v>
          </cell>
          <cell r="L618">
            <v>11900</v>
          </cell>
          <cell r="M618">
            <v>106</v>
          </cell>
          <cell r="N618">
            <v>14630</v>
          </cell>
        </row>
        <row r="619">
          <cell r="A619">
            <v>420737</v>
          </cell>
          <cell r="B619" t="str">
            <v>14</v>
          </cell>
          <cell r="C619" t="str">
            <v>Lanaudière</v>
          </cell>
          <cell r="D619" t="str">
            <v>Urbain(Normand)</v>
          </cell>
          <cell r="F619" t="str">
            <v>397, Bas l'Assomption Sud</v>
          </cell>
          <cell r="G619" t="str">
            <v>L'Assomption</v>
          </cell>
          <cell r="H619" t="str">
            <v>J5W1Z8</v>
          </cell>
          <cell r="I619">
            <v>450</v>
          </cell>
          <cell r="J619">
            <v>5895066</v>
          </cell>
          <cell r="M619">
            <v>47</v>
          </cell>
          <cell r="N619">
            <v>454</v>
          </cell>
        </row>
        <row r="620">
          <cell r="A620">
            <v>429357</v>
          </cell>
          <cell r="B620" t="str">
            <v>02</v>
          </cell>
          <cell r="C620" t="str">
            <v>Saguenay-Lac-Saint-Jean</v>
          </cell>
          <cell r="D620" t="str">
            <v>Jean(Marc)</v>
          </cell>
          <cell r="F620" t="str">
            <v>164 chemin Desmeules</v>
          </cell>
          <cell r="G620" t="str">
            <v>Saint-Honoré</v>
          </cell>
          <cell r="H620" t="str">
            <v>G0V1L0</v>
          </cell>
          <cell r="I620">
            <v>418</v>
          </cell>
          <cell r="J620">
            <v>5432346</v>
          </cell>
          <cell r="K620">
            <v>31</v>
          </cell>
          <cell r="M620">
            <v>37</v>
          </cell>
        </row>
        <row r="621">
          <cell r="A621">
            <v>435073</v>
          </cell>
          <cell r="B621" t="str">
            <v>12</v>
          </cell>
          <cell r="C621" t="str">
            <v>Chaudière-Appalaches</v>
          </cell>
          <cell r="D621" t="str">
            <v>Cloutier(Richard)</v>
          </cell>
          <cell r="F621" t="str">
            <v>816, rang St-Alfred</v>
          </cell>
          <cell r="G621" t="str">
            <v>Sainte-Hénédine</v>
          </cell>
          <cell r="H621" t="str">
            <v>G0S2R0</v>
          </cell>
          <cell r="I621">
            <v>418</v>
          </cell>
          <cell r="J621">
            <v>9353052</v>
          </cell>
          <cell r="K621">
            <v>36</v>
          </cell>
          <cell r="L621">
            <v>12536</v>
          </cell>
          <cell r="M621">
            <v>36</v>
          </cell>
          <cell r="N621">
            <v>13874</v>
          </cell>
        </row>
        <row r="622">
          <cell r="A622">
            <v>440271</v>
          </cell>
          <cell r="B622" t="str">
            <v>17</v>
          </cell>
          <cell r="C622" t="str">
            <v>Centre-du-Québec</v>
          </cell>
          <cell r="D622" t="str">
            <v>Mastine(Robert)</v>
          </cell>
          <cell r="F622" t="str">
            <v>351, rang 3</v>
          </cell>
          <cell r="G622" t="str">
            <v>Saint-Félix-de-Kingsey</v>
          </cell>
          <cell r="H622" t="str">
            <v>J0B2T0</v>
          </cell>
          <cell r="I622">
            <v>819</v>
          </cell>
          <cell r="J622">
            <v>8482147</v>
          </cell>
          <cell r="K622">
            <v>20</v>
          </cell>
          <cell r="M622">
            <v>17</v>
          </cell>
          <cell r="N622">
            <v>1188</v>
          </cell>
        </row>
        <row r="623">
          <cell r="A623">
            <v>442210</v>
          </cell>
          <cell r="B623" t="str">
            <v>15</v>
          </cell>
          <cell r="C623" t="str">
            <v>Laurentides</v>
          </cell>
          <cell r="D623" t="str">
            <v>Falardeau(André)</v>
          </cell>
          <cell r="F623" t="str">
            <v>943, route de l'Ascension</v>
          </cell>
          <cell r="G623" t="str">
            <v>Riviere-Rouge</v>
          </cell>
          <cell r="H623" t="str">
            <v>J0T1T0</v>
          </cell>
          <cell r="I623">
            <v>819</v>
          </cell>
          <cell r="J623">
            <v>2757600</v>
          </cell>
          <cell r="K623">
            <v>43</v>
          </cell>
          <cell r="L623">
            <v>4913</v>
          </cell>
          <cell r="M623">
            <v>34</v>
          </cell>
          <cell r="N623">
            <v>11527</v>
          </cell>
        </row>
        <row r="624">
          <cell r="A624">
            <v>448381</v>
          </cell>
          <cell r="B624" t="str">
            <v>07</v>
          </cell>
          <cell r="C624" t="str">
            <v>Outaouais</v>
          </cell>
          <cell r="D624" t="str">
            <v>Maloney(Brian)</v>
          </cell>
          <cell r="F624" t="str">
            <v>469, rang 7 Est</v>
          </cell>
          <cell r="G624" t="str">
            <v>Lochaber</v>
          </cell>
          <cell r="H624" t="str">
            <v>J0X3B0</v>
          </cell>
          <cell r="I624">
            <v>819</v>
          </cell>
          <cell r="J624">
            <v>9853882</v>
          </cell>
          <cell r="K624">
            <v>20</v>
          </cell>
          <cell r="L624">
            <v>4393</v>
          </cell>
          <cell r="M624">
            <v>20</v>
          </cell>
          <cell r="N624">
            <v>1021</v>
          </cell>
        </row>
        <row r="625">
          <cell r="A625">
            <v>448480</v>
          </cell>
          <cell r="B625" t="str">
            <v>08</v>
          </cell>
          <cell r="C625" t="str">
            <v>Abitibi-Témiscamingue</v>
          </cell>
          <cell r="K625">
            <v>201</v>
          </cell>
          <cell r="L625">
            <v>56086</v>
          </cell>
        </row>
        <row r="626">
          <cell r="A626">
            <v>453928</v>
          </cell>
          <cell r="B626" t="str">
            <v>17</v>
          </cell>
          <cell r="C626" t="str">
            <v>Centre-du-Québec</v>
          </cell>
          <cell r="D626" t="str">
            <v>Rousseau(Denis)</v>
          </cell>
          <cell r="F626" t="str">
            <v>3320, rang Grand St-Esprit</v>
          </cell>
          <cell r="G626" t="str">
            <v>Nicolet</v>
          </cell>
          <cell r="H626" t="str">
            <v>J3T1T7</v>
          </cell>
          <cell r="I626">
            <v>819</v>
          </cell>
          <cell r="J626">
            <v>2935390</v>
          </cell>
          <cell r="K626">
            <v>38</v>
          </cell>
          <cell r="M626">
            <v>30</v>
          </cell>
          <cell r="N626">
            <v>6324</v>
          </cell>
        </row>
        <row r="627">
          <cell r="A627">
            <v>454041</v>
          </cell>
          <cell r="B627" t="str">
            <v>12</v>
          </cell>
          <cell r="C627" t="str">
            <v>Chaudière-Appalaches</v>
          </cell>
          <cell r="D627" t="str">
            <v>Poulin(Martin)</v>
          </cell>
          <cell r="E627" t="str">
            <v>Poulin(Martin)</v>
          </cell>
          <cell r="F627" t="str">
            <v>189, Rang 1 Shenley Nord</v>
          </cell>
          <cell r="G627" t="str">
            <v>Saint-Martin</v>
          </cell>
          <cell r="H627" t="str">
            <v>G0M1B0</v>
          </cell>
          <cell r="I627">
            <v>418</v>
          </cell>
          <cell r="J627">
            <v>3825824</v>
          </cell>
          <cell r="K627">
            <v>81</v>
          </cell>
          <cell r="L627">
            <v>9100</v>
          </cell>
          <cell r="M627">
            <v>80</v>
          </cell>
          <cell r="N627">
            <v>21903</v>
          </cell>
        </row>
        <row r="628">
          <cell r="A628">
            <v>460964</v>
          </cell>
          <cell r="B628" t="str">
            <v>05</v>
          </cell>
          <cell r="C628" t="str">
            <v>Estrie</v>
          </cell>
          <cell r="D628" t="str">
            <v>Doyon(Jocelyn)</v>
          </cell>
          <cell r="F628" t="str">
            <v>4576, de Cabano</v>
          </cell>
          <cell r="G628" t="str">
            <v>Sherbrooke</v>
          </cell>
          <cell r="H628" t="str">
            <v>J1N2B8</v>
          </cell>
          <cell r="I628">
            <v>819</v>
          </cell>
          <cell r="J628">
            <v>5754567</v>
          </cell>
          <cell r="K628">
            <v>77</v>
          </cell>
          <cell r="L628">
            <v>14214</v>
          </cell>
          <cell r="M628">
            <v>74</v>
          </cell>
          <cell r="N628">
            <v>10678</v>
          </cell>
        </row>
        <row r="629">
          <cell r="A629">
            <v>463695</v>
          </cell>
          <cell r="B629" t="str">
            <v>17</v>
          </cell>
          <cell r="C629" t="str">
            <v>Centre-du-Québec</v>
          </cell>
          <cell r="D629" t="str">
            <v>Paillé(Nathalie)</v>
          </cell>
          <cell r="E629" t="str">
            <v>Paillé(Nathalie)</v>
          </cell>
          <cell r="F629" t="str">
            <v>145, rang 2</v>
          </cell>
          <cell r="G629" t="str">
            <v>Saint-Louis-de-Blandford</v>
          </cell>
          <cell r="H629" t="str">
            <v>G0Z1B0</v>
          </cell>
          <cell r="I629">
            <v>819</v>
          </cell>
          <cell r="J629">
            <v>3647366</v>
          </cell>
          <cell r="K629">
            <v>10</v>
          </cell>
        </row>
        <row r="630">
          <cell r="A630">
            <v>466375</v>
          </cell>
          <cell r="B630" t="str">
            <v>05</v>
          </cell>
          <cell r="C630" t="str">
            <v>Estrie</v>
          </cell>
          <cell r="D630" t="str">
            <v>Lavoie(Marcel)</v>
          </cell>
          <cell r="F630" t="str">
            <v>201, ch. Lavoie</v>
          </cell>
          <cell r="G630" t="str">
            <v>Coaticook</v>
          </cell>
          <cell r="H630" t="str">
            <v>J1A2S2</v>
          </cell>
          <cell r="I630">
            <v>819</v>
          </cell>
          <cell r="J630">
            <v>8492198</v>
          </cell>
          <cell r="K630">
            <v>18</v>
          </cell>
          <cell r="L630">
            <v>5069</v>
          </cell>
          <cell r="M630">
            <v>19</v>
          </cell>
          <cell r="N630">
            <v>5069</v>
          </cell>
        </row>
        <row r="631">
          <cell r="A631">
            <v>467274</v>
          </cell>
          <cell r="B631" t="str">
            <v>03</v>
          </cell>
          <cell r="C631" t="str">
            <v>Capitale-Nationale</v>
          </cell>
          <cell r="D631" t="str">
            <v>Gilpin(Douglas)</v>
          </cell>
          <cell r="E631" t="str">
            <v>Gilpin(Douglas)</v>
          </cell>
          <cell r="F631" t="str">
            <v>1487, Chute Panet</v>
          </cell>
          <cell r="G631" t="str">
            <v>Saint-Raymond</v>
          </cell>
          <cell r="H631" t="str">
            <v>G3L4P4</v>
          </cell>
          <cell r="I631">
            <v>418</v>
          </cell>
          <cell r="J631">
            <v>3377881</v>
          </cell>
          <cell r="K631">
            <v>28</v>
          </cell>
          <cell r="L631">
            <v>2455</v>
          </cell>
          <cell r="M631">
            <v>26</v>
          </cell>
          <cell r="N631">
            <v>2321</v>
          </cell>
        </row>
        <row r="632">
          <cell r="A632">
            <v>469379</v>
          </cell>
          <cell r="B632" t="str">
            <v>08</v>
          </cell>
          <cell r="C632" t="str">
            <v>Abitibi-Témiscamingue</v>
          </cell>
          <cell r="D632" t="str">
            <v>Châteauvert(Jean)</v>
          </cell>
          <cell r="F632" t="str">
            <v>602 rang 5</v>
          </cell>
          <cell r="G632" t="str">
            <v>Gallichan</v>
          </cell>
          <cell r="H632" t="str">
            <v>J0Z2B0</v>
          </cell>
          <cell r="I632">
            <v>819</v>
          </cell>
          <cell r="J632">
            <v>7876080</v>
          </cell>
          <cell r="N632">
            <v>5725</v>
          </cell>
        </row>
        <row r="633">
          <cell r="A633">
            <v>471714</v>
          </cell>
          <cell r="B633" t="str">
            <v>17</v>
          </cell>
          <cell r="C633" t="str">
            <v>Centre-du-Québec</v>
          </cell>
          <cell r="D633" t="str">
            <v>Fréchette(Richard)</v>
          </cell>
          <cell r="F633" t="str">
            <v>1065, rang 10</v>
          </cell>
          <cell r="G633" t="str">
            <v>Sainte-Brigitte-des-Saults</v>
          </cell>
          <cell r="H633" t="str">
            <v>J0C1E0</v>
          </cell>
          <cell r="I633">
            <v>819</v>
          </cell>
          <cell r="J633">
            <v>3364366</v>
          </cell>
          <cell r="K633">
            <v>27</v>
          </cell>
          <cell r="L633">
            <v>12732</v>
          </cell>
          <cell r="M633">
            <v>25</v>
          </cell>
          <cell r="N633">
            <v>8340</v>
          </cell>
        </row>
        <row r="634">
          <cell r="A634">
            <v>476291</v>
          </cell>
          <cell r="B634" t="str">
            <v>02</v>
          </cell>
          <cell r="C634" t="str">
            <v>Saguenay-Lac-Saint-Jean</v>
          </cell>
          <cell r="D634" t="str">
            <v>Larouche(Jean-Marie)</v>
          </cell>
          <cell r="F634" t="str">
            <v>368, rang 5 Ouest</v>
          </cell>
          <cell r="G634" t="str">
            <v>Saint-Nazaire</v>
          </cell>
          <cell r="H634" t="str">
            <v>G0W2V0</v>
          </cell>
          <cell r="I634">
            <v>418</v>
          </cell>
          <cell r="J634">
            <v>6682847</v>
          </cell>
          <cell r="K634">
            <v>114</v>
          </cell>
          <cell r="L634">
            <v>22114</v>
          </cell>
          <cell r="M634">
            <v>117</v>
          </cell>
          <cell r="N634">
            <v>2041</v>
          </cell>
        </row>
        <row r="635">
          <cell r="A635">
            <v>476739</v>
          </cell>
          <cell r="B635" t="str">
            <v>12</v>
          </cell>
          <cell r="C635" t="str">
            <v>Chaudière-Appalaches</v>
          </cell>
          <cell r="D635" t="str">
            <v>Giguère(Raymond)</v>
          </cell>
          <cell r="F635" t="str">
            <v>303 Rang Tanguay</v>
          </cell>
          <cell r="G635" t="str">
            <v>Saint-Évariste-de-Forsyth</v>
          </cell>
          <cell r="H635" t="str">
            <v>G0M1S0</v>
          </cell>
          <cell r="I635">
            <v>418</v>
          </cell>
          <cell r="J635">
            <v>4596719</v>
          </cell>
          <cell r="K635">
            <v>19</v>
          </cell>
          <cell r="L635">
            <v>2741</v>
          </cell>
          <cell r="M635">
            <v>19</v>
          </cell>
          <cell r="N635">
            <v>4447</v>
          </cell>
        </row>
        <row r="636">
          <cell r="A636">
            <v>480319</v>
          </cell>
          <cell r="B636" t="str">
            <v>12</v>
          </cell>
          <cell r="C636" t="str">
            <v>Chaudière-Appalaches</v>
          </cell>
          <cell r="D636" t="str">
            <v>Lessard(Monique)</v>
          </cell>
          <cell r="E636" t="str">
            <v>Lessard(Monique)</v>
          </cell>
          <cell r="F636" t="str">
            <v>260, rang 4 Sud</v>
          </cell>
          <cell r="G636" t="str">
            <v>Saint-Victor</v>
          </cell>
          <cell r="H636" t="str">
            <v>G0M2B0</v>
          </cell>
          <cell r="I636">
            <v>418</v>
          </cell>
          <cell r="J636">
            <v>5883591</v>
          </cell>
          <cell r="K636">
            <v>19</v>
          </cell>
          <cell r="L636">
            <v>2180</v>
          </cell>
          <cell r="M636">
            <v>19</v>
          </cell>
          <cell r="N636">
            <v>2500</v>
          </cell>
        </row>
        <row r="637">
          <cell r="A637">
            <v>482935</v>
          </cell>
          <cell r="B637" t="str">
            <v>07</v>
          </cell>
          <cell r="C637" t="str">
            <v>Outaouais</v>
          </cell>
          <cell r="D637" t="str">
            <v>Marois(André)</v>
          </cell>
          <cell r="E637" t="str">
            <v>Marois(André)</v>
          </cell>
          <cell r="F637" t="str">
            <v>73, chemin Point Comfort</v>
          </cell>
          <cell r="G637" t="str">
            <v>Gracefield</v>
          </cell>
          <cell r="H637" t="str">
            <v>J0X1W0</v>
          </cell>
          <cell r="I637">
            <v>819</v>
          </cell>
          <cell r="J637">
            <v>4634330</v>
          </cell>
          <cell r="K637">
            <v>29</v>
          </cell>
          <cell r="L637">
            <v>4496</v>
          </cell>
          <cell r="M637">
            <v>29</v>
          </cell>
          <cell r="N637">
            <v>4110</v>
          </cell>
        </row>
        <row r="638">
          <cell r="A638">
            <v>489534</v>
          </cell>
          <cell r="B638" t="str">
            <v>05</v>
          </cell>
          <cell r="C638" t="str">
            <v>Estrie</v>
          </cell>
          <cell r="D638" t="str">
            <v>Brouillard(Éric)</v>
          </cell>
          <cell r="F638" t="str">
            <v>1337 rte 249</v>
          </cell>
          <cell r="G638" t="str">
            <v>Saint-Georges-de-Windsor</v>
          </cell>
          <cell r="H638" t="str">
            <v>J0A1J0</v>
          </cell>
          <cell r="I638">
            <v>819</v>
          </cell>
          <cell r="J638">
            <v>8280900</v>
          </cell>
          <cell r="K638">
            <v>27</v>
          </cell>
          <cell r="L638">
            <v>6418</v>
          </cell>
        </row>
        <row r="639">
          <cell r="A639">
            <v>489542</v>
          </cell>
          <cell r="B639" t="str">
            <v>05</v>
          </cell>
          <cell r="C639" t="str">
            <v>Estrie</v>
          </cell>
          <cell r="D639" t="str">
            <v>Thibault(Mario)</v>
          </cell>
          <cell r="F639" t="str">
            <v>187, rang 3</v>
          </cell>
          <cell r="G639" t="str">
            <v>Saint-Georges-de-Windsor</v>
          </cell>
          <cell r="H639" t="str">
            <v>J0A1J0</v>
          </cell>
          <cell r="I639">
            <v>819</v>
          </cell>
          <cell r="J639">
            <v>8282529</v>
          </cell>
          <cell r="K639">
            <v>16</v>
          </cell>
          <cell r="L639">
            <v>3096</v>
          </cell>
          <cell r="M639">
            <v>19</v>
          </cell>
          <cell r="N639">
            <v>3436</v>
          </cell>
        </row>
        <row r="640">
          <cell r="A640">
            <v>491464</v>
          </cell>
          <cell r="B640" t="str">
            <v>02</v>
          </cell>
          <cell r="C640" t="str">
            <v>Saguenay-Lac-Saint-Jean</v>
          </cell>
          <cell r="D640" t="str">
            <v>Labonté(Germaine)</v>
          </cell>
          <cell r="F640" t="str">
            <v>1401, chemin Villebois</v>
          </cell>
          <cell r="G640" t="str">
            <v>Alma</v>
          </cell>
          <cell r="H640" t="str">
            <v>G8B5V2</v>
          </cell>
          <cell r="I640">
            <v>418</v>
          </cell>
          <cell r="J640">
            <v>6625581</v>
          </cell>
          <cell r="K640">
            <v>46</v>
          </cell>
          <cell r="L640">
            <v>5397</v>
          </cell>
          <cell r="M640">
            <v>41</v>
          </cell>
          <cell r="N640">
            <v>7345</v>
          </cell>
        </row>
        <row r="641">
          <cell r="A641">
            <v>496588</v>
          </cell>
          <cell r="B641" t="str">
            <v>05</v>
          </cell>
          <cell r="C641" t="str">
            <v>Estrie</v>
          </cell>
          <cell r="D641" t="str">
            <v>Trudeau(Daniel)</v>
          </cell>
          <cell r="E641" t="str">
            <v>Trudeau(Daniel)</v>
          </cell>
          <cell r="F641" t="str">
            <v>611 ch. Grande Ligne</v>
          </cell>
          <cell r="G641" t="str">
            <v>Coaticook</v>
          </cell>
          <cell r="H641" t="str">
            <v>J1A2R9</v>
          </cell>
          <cell r="I641">
            <v>819</v>
          </cell>
          <cell r="J641">
            <v>8492478</v>
          </cell>
          <cell r="K641">
            <v>83</v>
          </cell>
          <cell r="L641">
            <v>1471</v>
          </cell>
          <cell r="M641">
            <v>76</v>
          </cell>
          <cell r="N641">
            <v>6768</v>
          </cell>
        </row>
        <row r="642">
          <cell r="A642">
            <v>500090</v>
          </cell>
          <cell r="B642" t="str">
            <v>05</v>
          </cell>
          <cell r="C642" t="str">
            <v>Estrie</v>
          </cell>
          <cell r="D642" t="str">
            <v>La Ferme du Petit Lac inc.</v>
          </cell>
          <cell r="E642" t="str">
            <v>Boisvert(Benoit)</v>
          </cell>
          <cell r="F642" t="str">
            <v>110 rang des Quarante</v>
          </cell>
          <cell r="G642" t="str">
            <v>Stratford</v>
          </cell>
          <cell r="H642" t="str">
            <v>G0Y1P0</v>
          </cell>
          <cell r="I642">
            <v>418</v>
          </cell>
          <cell r="J642">
            <v>4432680</v>
          </cell>
          <cell r="M642">
            <v>20</v>
          </cell>
        </row>
        <row r="643">
          <cell r="A643">
            <v>501304</v>
          </cell>
          <cell r="B643" t="str">
            <v>17</v>
          </cell>
          <cell r="C643" t="str">
            <v>Centre-du-Québec</v>
          </cell>
          <cell r="D643" t="str">
            <v>Bisaillon(Jean-Yves)</v>
          </cell>
          <cell r="F643" t="str">
            <v>999, route Gagnon, R.R. 2</v>
          </cell>
          <cell r="G643" t="str">
            <v>L'Avenir</v>
          </cell>
          <cell r="H643" t="str">
            <v>J0C1B0</v>
          </cell>
          <cell r="I643">
            <v>819</v>
          </cell>
          <cell r="J643">
            <v>3942649</v>
          </cell>
          <cell r="K643">
            <v>25</v>
          </cell>
          <cell r="L643">
            <v>5162</v>
          </cell>
          <cell r="M643">
            <v>21</v>
          </cell>
          <cell r="N643">
            <v>2488</v>
          </cell>
        </row>
        <row r="644">
          <cell r="A644">
            <v>501379</v>
          </cell>
          <cell r="B644" t="str">
            <v>17</v>
          </cell>
          <cell r="C644" t="str">
            <v>Centre-du-Québec</v>
          </cell>
          <cell r="D644" t="str">
            <v>Côté(Denis)</v>
          </cell>
          <cell r="F644" t="str">
            <v>179, rang St-Joseph</v>
          </cell>
          <cell r="G644" t="str">
            <v>La Visitation-de-Yamaska</v>
          </cell>
          <cell r="H644" t="str">
            <v>J0G1C0</v>
          </cell>
          <cell r="I644">
            <v>450</v>
          </cell>
          <cell r="J644">
            <v>5642486</v>
          </cell>
          <cell r="K644">
            <v>22</v>
          </cell>
          <cell r="L644">
            <v>601</v>
          </cell>
          <cell r="M644">
            <v>23</v>
          </cell>
        </row>
        <row r="645">
          <cell r="A645">
            <v>501536</v>
          </cell>
          <cell r="B645" t="str">
            <v>01</v>
          </cell>
          <cell r="C645" t="str">
            <v>Bas-Saint-Laurent</v>
          </cell>
          <cell r="D645" t="str">
            <v>Dionne(Donald)</v>
          </cell>
          <cell r="F645" t="str">
            <v>115 route 230 Est</v>
          </cell>
          <cell r="G645" t="str">
            <v>La Pocatière</v>
          </cell>
          <cell r="H645" t="str">
            <v>G0R1Z0</v>
          </cell>
          <cell r="I645">
            <v>418</v>
          </cell>
          <cell r="J645">
            <v>8562042</v>
          </cell>
          <cell r="K645">
            <v>161</v>
          </cell>
          <cell r="L645">
            <v>22969</v>
          </cell>
          <cell r="M645">
            <v>156</v>
          </cell>
          <cell r="N645">
            <v>25217</v>
          </cell>
        </row>
        <row r="646">
          <cell r="A646">
            <v>501866</v>
          </cell>
          <cell r="B646" t="str">
            <v>08</v>
          </cell>
          <cell r="C646" t="str">
            <v>Abitibi-Témiscamingue</v>
          </cell>
          <cell r="D646" t="str">
            <v>Ferme Dugourd</v>
          </cell>
          <cell r="E646" t="str">
            <v>Dugourd(Daniel)</v>
          </cell>
          <cell r="F646" t="str">
            <v>64 route 101 Sud, R.R.1</v>
          </cell>
          <cell r="G646" t="str">
            <v>Notre-Dame-du-Nord</v>
          </cell>
          <cell r="H646" t="str">
            <v>J0Z3B0</v>
          </cell>
          <cell r="I646">
            <v>819</v>
          </cell>
          <cell r="J646">
            <v>7232238</v>
          </cell>
          <cell r="K646">
            <v>12</v>
          </cell>
          <cell r="L646">
            <v>680</v>
          </cell>
        </row>
        <row r="647">
          <cell r="A647">
            <v>502450</v>
          </cell>
          <cell r="B647" t="str">
            <v>07</v>
          </cell>
          <cell r="C647" t="str">
            <v>Outaouais</v>
          </cell>
          <cell r="D647" t="str">
            <v>Daetwyler(Jakob)</v>
          </cell>
          <cell r="F647" t="str">
            <v>571, rang 7 Est</v>
          </cell>
          <cell r="G647" t="str">
            <v>Lochaber</v>
          </cell>
          <cell r="H647" t="str">
            <v>J0X3B0</v>
          </cell>
          <cell r="I647">
            <v>819</v>
          </cell>
          <cell r="J647">
            <v>9852890</v>
          </cell>
          <cell r="K647">
            <v>50</v>
          </cell>
          <cell r="L647">
            <v>2230</v>
          </cell>
          <cell r="M647">
            <v>57</v>
          </cell>
          <cell r="N647">
            <v>1893</v>
          </cell>
        </row>
        <row r="648">
          <cell r="A648">
            <v>502542</v>
          </cell>
          <cell r="B648" t="str">
            <v>15</v>
          </cell>
          <cell r="C648" t="str">
            <v>Laurentides</v>
          </cell>
          <cell r="D648" t="str">
            <v>Bélanger(Daniel)</v>
          </cell>
          <cell r="F648" t="str">
            <v>17161, chemin Victor</v>
          </cell>
          <cell r="G648" t="str">
            <v>Mirabel</v>
          </cell>
          <cell r="H648" t="str">
            <v>J7J1P3</v>
          </cell>
          <cell r="I648">
            <v>450</v>
          </cell>
          <cell r="J648">
            <v>4301073</v>
          </cell>
          <cell r="K648">
            <v>25</v>
          </cell>
          <cell r="L648">
            <v>3622</v>
          </cell>
          <cell r="M648">
            <v>25</v>
          </cell>
          <cell r="N648">
            <v>617</v>
          </cell>
        </row>
        <row r="649">
          <cell r="A649">
            <v>502682</v>
          </cell>
          <cell r="B649" t="str">
            <v>12</v>
          </cell>
          <cell r="C649" t="str">
            <v>Chaudière-Appalaches</v>
          </cell>
          <cell r="D649" t="str">
            <v>Marcoux(Réal)</v>
          </cell>
          <cell r="F649" t="str">
            <v>35, Route 263</v>
          </cell>
          <cell r="G649" t="str">
            <v>Saint-Fortunat</v>
          </cell>
          <cell r="H649" t="str">
            <v>G0P1G0</v>
          </cell>
          <cell r="I649">
            <v>819</v>
          </cell>
          <cell r="J649">
            <v>3445424</v>
          </cell>
          <cell r="K649">
            <v>33</v>
          </cell>
          <cell r="L649">
            <v>5506</v>
          </cell>
          <cell r="M649">
            <v>31</v>
          </cell>
          <cell r="N649">
            <v>7586</v>
          </cell>
        </row>
        <row r="650">
          <cell r="A650">
            <v>502807</v>
          </cell>
          <cell r="B650" t="str">
            <v>01</v>
          </cell>
          <cell r="C650" t="str">
            <v>Bas-Saint-Laurent</v>
          </cell>
          <cell r="D650" t="str">
            <v>Ferme Ladrière inc.</v>
          </cell>
          <cell r="E650" t="str">
            <v>Viel(Henri, Claude &amp; Guy)</v>
          </cell>
          <cell r="F650" t="str">
            <v>624 rang 5 Est</v>
          </cell>
          <cell r="G650" t="str">
            <v>Saint-Eugène-de-Ladrière</v>
          </cell>
          <cell r="H650" t="str">
            <v>G0L1P0</v>
          </cell>
          <cell r="I650">
            <v>418</v>
          </cell>
          <cell r="J650">
            <v>8692128</v>
          </cell>
          <cell r="K650">
            <v>74</v>
          </cell>
          <cell r="L650">
            <v>17299</v>
          </cell>
          <cell r="M650">
            <v>68</v>
          </cell>
          <cell r="N650">
            <v>18031</v>
          </cell>
        </row>
        <row r="651">
          <cell r="A651">
            <v>502971</v>
          </cell>
          <cell r="B651" t="str">
            <v>08</v>
          </cell>
          <cell r="C651" t="str">
            <v>Abitibi-Témiscamingue</v>
          </cell>
          <cell r="D651" t="str">
            <v>Gauthier(Jacquelin)</v>
          </cell>
          <cell r="F651" t="str">
            <v>563, rang 2-3</v>
          </cell>
          <cell r="G651" t="str">
            <v>Lorrainville</v>
          </cell>
          <cell r="H651" t="str">
            <v>J0Z2R0</v>
          </cell>
          <cell r="I651">
            <v>819</v>
          </cell>
          <cell r="J651">
            <v>6252546</v>
          </cell>
          <cell r="K651">
            <v>24</v>
          </cell>
          <cell r="L651">
            <v>4165</v>
          </cell>
          <cell r="M651">
            <v>25</v>
          </cell>
          <cell r="N651">
            <v>3761</v>
          </cell>
        </row>
        <row r="652">
          <cell r="A652">
            <v>503482</v>
          </cell>
          <cell r="B652" t="str">
            <v>12</v>
          </cell>
          <cell r="C652" t="str">
            <v>Chaudière-Appalaches</v>
          </cell>
          <cell r="D652" t="str">
            <v>Gingras(Raymond)</v>
          </cell>
          <cell r="F652" t="str">
            <v>940, chemin Craig Sud</v>
          </cell>
          <cell r="G652" t="str">
            <v>Saint-Jean-de-Brébeuf</v>
          </cell>
          <cell r="H652" t="str">
            <v>G6G5R6</v>
          </cell>
          <cell r="I652">
            <v>418</v>
          </cell>
          <cell r="J652">
            <v>4537785</v>
          </cell>
          <cell r="K652">
            <v>33</v>
          </cell>
          <cell r="L652">
            <v>7875</v>
          </cell>
          <cell r="M652">
            <v>29</v>
          </cell>
          <cell r="N652">
            <v>6862</v>
          </cell>
        </row>
        <row r="653">
          <cell r="A653">
            <v>503920</v>
          </cell>
          <cell r="B653" t="str">
            <v>05</v>
          </cell>
          <cell r="C653" t="str">
            <v>Estrie</v>
          </cell>
          <cell r="D653" t="str">
            <v>Peterson(Howard J.)</v>
          </cell>
          <cell r="F653" t="str">
            <v>38 Main Street</v>
          </cell>
          <cell r="G653" t="str">
            <v>Hatley</v>
          </cell>
          <cell r="H653" t="str">
            <v>J0B4B0</v>
          </cell>
          <cell r="I653">
            <v>819</v>
          </cell>
          <cell r="J653">
            <v>8384859</v>
          </cell>
          <cell r="K653">
            <v>139</v>
          </cell>
          <cell r="L653">
            <v>12761</v>
          </cell>
          <cell r="M653">
            <v>156</v>
          </cell>
          <cell r="N653">
            <v>20619</v>
          </cell>
        </row>
        <row r="654">
          <cell r="A654">
            <v>504209</v>
          </cell>
          <cell r="B654" t="str">
            <v>11</v>
          </cell>
          <cell r="C654" t="str">
            <v>Gaspésie-Iles-de-la-Madeleine</v>
          </cell>
          <cell r="D654" t="str">
            <v>Bourgeois(Daniel)</v>
          </cell>
          <cell r="F654" t="str">
            <v>1354, chemin Bassin  C.P. 238</v>
          </cell>
          <cell r="G654" t="str">
            <v>Bassin</v>
          </cell>
          <cell r="H654" t="str">
            <v>G4T0K2</v>
          </cell>
          <cell r="I654">
            <v>418</v>
          </cell>
          <cell r="J654">
            <v>9375551</v>
          </cell>
          <cell r="K654">
            <v>16</v>
          </cell>
          <cell r="L654">
            <v>1411</v>
          </cell>
          <cell r="M654">
            <v>17</v>
          </cell>
        </row>
        <row r="655">
          <cell r="A655">
            <v>504241</v>
          </cell>
          <cell r="B655" t="str">
            <v>01</v>
          </cell>
          <cell r="C655" t="str">
            <v>Bas-Saint-Laurent</v>
          </cell>
          <cell r="D655" t="str">
            <v>Bossé(Toussaint)</v>
          </cell>
          <cell r="F655" t="str">
            <v>126, rang 3</v>
          </cell>
          <cell r="G655" t="str">
            <v>Saint-Marc-du-Lac-Long</v>
          </cell>
          <cell r="H655" t="str">
            <v>G0L1T0</v>
          </cell>
          <cell r="I655">
            <v>418</v>
          </cell>
          <cell r="J655">
            <v>8932434</v>
          </cell>
          <cell r="K655">
            <v>26</v>
          </cell>
          <cell r="L655">
            <v>3363</v>
          </cell>
          <cell r="M655">
            <v>25</v>
          </cell>
          <cell r="N655">
            <v>4208</v>
          </cell>
        </row>
        <row r="656">
          <cell r="A656">
            <v>505008</v>
          </cell>
          <cell r="B656" t="str">
            <v>12</v>
          </cell>
          <cell r="C656" t="str">
            <v>Chaudière-Appalaches</v>
          </cell>
          <cell r="D656" t="str">
            <v>Mercier(Clément)</v>
          </cell>
          <cell r="F656" t="str">
            <v>185, route Mercier</v>
          </cell>
          <cell r="G656" t="str">
            <v>La Durantaye</v>
          </cell>
          <cell r="H656" t="str">
            <v>G0R1W0</v>
          </cell>
          <cell r="I656">
            <v>418</v>
          </cell>
          <cell r="J656">
            <v>8842220</v>
          </cell>
          <cell r="K656">
            <v>12</v>
          </cell>
          <cell r="L656">
            <v>2974</v>
          </cell>
        </row>
        <row r="657">
          <cell r="A657">
            <v>505164</v>
          </cell>
          <cell r="B657" t="str">
            <v>02</v>
          </cell>
          <cell r="C657" t="str">
            <v>Saguenay-Lac-Saint-Jean</v>
          </cell>
          <cell r="D657" t="str">
            <v>Fournier(Lévis)</v>
          </cell>
          <cell r="F657" t="str">
            <v>222, rang Nord</v>
          </cell>
          <cell r="G657" t="str">
            <v>Normandin</v>
          </cell>
          <cell r="H657" t="str">
            <v>G8M4P2</v>
          </cell>
          <cell r="I657">
            <v>418</v>
          </cell>
          <cell r="J657">
            <v>2745343</v>
          </cell>
          <cell r="K657">
            <v>51</v>
          </cell>
          <cell r="L657">
            <v>3358</v>
          </cell>
          <cell r="M657">
            <v>91</v>
          </cell>
        </row>
        <row r="658">
          <cell r="A658">
            <v>506113</v>
          </cell>
          <cell r="B658" t="str">
            <v>17</v>
          </cell>
          <cell r="C658" t="str">
            <v>Centre-du-Québec</v>
          </cell>
          <cell r="D658" t="str">
            <v>Pomerleau(René)</v>
          </cell>
          <cell r="E658" t="str">
            <v>Pomerleau(René)</v>
          </cell>
          <cell r="F658" t="str">
            <v>3321 rang 8</v>
          </cell>
          <cell r="G658" t="str">
            <v>Inverness</v>
          </cell>
          <cell r="H658" t="str">
            <v>G0S1K0</v>
          </cell>
          <cell r="I658">
            <v>418</v>
          </cell>
          <cell r="J658">
            <v>4532419</v>
          </cell>
          <cell r="K658">
            <v>118</v>
          </cell>
          <cell r="L658">
            <v>20393</v>
          </cell>
          <cell r="M658">
            <v>110</v>
          </cell>
          <cell r="N658">
            <v>22949</v>
          </cell>
        </row>
        <row r="659">
          <cell r="A659">
            <v>506360</v>
          </cell>
          <cell r="B659" t="str">
            <v>11</v>
          </cell>
          <cell r="C659" t="str">
            <v>Gaspésie-Iles-de-la-Madeleine</v>
          </cell>
          <cell r="D659" t="str">
            <v>Vigneau(Normand)</v>
          </cell>
          <cell r="F659" t="str">
            <v>42 chemin des Vigneau</v>
          </cell>
          <cell r="G659" t="str">
            <v>L'Ile-du-Havre-Aubert</v>
          </cell>
          <cell r="H659" t="str">
            <v>G4T9H4</v>
          </cell>
          <cell r="I659">
            <v>418</v>
          </cell>
          <cell r="J659">
            <v>9375447</v>
          </cell>
          <cell r="K659">
            <v>36</v>
          </cell>
          <cell r="L659">
            <v>3299</v>
          </cell>
          <cell r="M659">
            <v>32</v>
          </cell>
          <cell r="N659">
            <v>3876</v>
          </cell>
        </row>
        <row r="660">
          <cell r="A660">
            <v>506568</v>
          </cell>
          <cell r="B660" t="str">
            <v>12</v>
          </cell>
          <cell r="C660" t="str">
            <v>Chaudière-Appalaches</v>
          </cell>
          <cell r="D660" t="str">
            <v>Larivière(Marc-Yvan)</v>
          </cell>
          <cell r="F660" t="str">
            <v>5173, rang 5</v>
          </cell>
          <cell r="G660" t="str">
            <v>Saint-Zacharie</v>
          </cell>
          <cell r="H660" t="str">
            <v>G0M2C0</v>
          </cell>
          <cell r="I660">
            <v>418</v>
          </cell>
          <cell r="J660">
            <v>5936903</v>
          </cell>
          <cell r="K660">
            <v>44</v>
          </cell>
          <cell r="L660">
            <v>6498</v>
          </cell>
          <cell r="M660">
            <v>44</v>
          </cell>
          <cell r="N660">
            <v>9290</v>
          </cell>
        </row>
        <row r="661">
          <cell r="A661">
            <v>506634</v>
          </cell>
          <cell r="B661" t="str">
            <v>07</v>
          </cell>
          <cell r="C661" t="str">
            <v>Outaouais</v>
          </cell>
          <cell r="D661" t="str">
            <v>Woods(Robert)</v>
          </cell>
          <cell r="F661" t="str">
            <v>C209, 12 e Concession</v>
          </cell>
          <cell r="G661" t="str">
            <v>Shawville</v>
          </cell>
          <cell r="H661" t="str">
            <v>J0X2Y0</v>
          </cell>
          <cell r="I661">
            <v>819</v>
          </cell>
          <cell r="J661">
            <v>6472354</v>
          </cell>
          <cell r="K661">
            <v>198</v>
          </cell>
          <cell r="L661">
            <v>24195</v>
          </cell>
          <cell r="M661">
            <v>190</v>
          </cell>
          <cell r="N661">
            <v>21125</v>
          </cell>
        </row>
        <row r="662">
          <cell r="A662">
            <v>506881</v>
          </cell>
          <cell r="B662" t="str">
            <v>12</v>
          </cell>
          <cell r="C662" t="str">
            <v>Chaudière-Appalaches</v>
          </cell>
          <cell r="D662" t="str">
            <v>Fecteau(Daniel)</v>
          </cell>
          <cell r="F662" t="str">
            <v>1420, Rang 3</v>
          </cell>
          <cell r="G662" t="str">
            <v>Sainte-Marie</v>
          </cell>
          <cell r="H662" t="str">
            <v>G6E3A8</v>
          </cell>
          <cell r="I662">
            <v>418</v>
          </cell>
          <cell r="J662">
            <v>3872258</v>
          </cell>
          <cell r="K662">
            <v>15</v>
          </cell>
          <cell r="L662">
            <v>2646</v>
          </cell>
          <cell r="M662">
            <v>15</v>
          </cell>
          <cell r="N662">
            <v>2722</v>
          </cell>
        </row>
        <row r="663">
          <cell r="A663">
            <v>507210</v>
          </cell>
          <cell r="B663" t="str">
            <v>05</v>
          </cell>
          <cell r="C663" t="str">
            <v>Estrie</v>
          </cell>
          <cell r="D663" t="str">
            <v>Patry(Luc)</v>
          </cell>
          <cell r="F663" t="str">
            <v>16, route 257</v>
          </cell>
          <cell r="G663" t="str">
            <v>Lingwick</v>
          </cell>
          <cell r="H663" t="str">
            <v>J0B2Z0</v>
          </cell>
          <cell r="I663">
            <v>819</v>
          </cell>
          <cell r="J663">
            <v>8773184</v>
          </cell>
          <cell r="K663">
            <v>26</v>
          </cell>
          <cell r="M663">
            <v>24</v>
          </cell>
        </row>
        <row r="664">
          <cell r="A664">
            <v>507939</v>
          </cell>
          <cell r="B664" t="str">
            <v>01</v>
          </cell>
          <cell r="C664" t="str">
            <v>Bas-Saint-Laurent</v>
          </cell>
          <cell r="D664" t="str">
            <v>Leclerc(Camil)</v>
          </cell>
          <cell r="F664" t="str">
            <v>25 rang St-Alfred</v>
          </cell>
          <cell r="G664" t="str">
            <v>Saint-Alexandre-des-Lacs</v>
          </cell>
          <cell r="H664" t="str">
            <v>G0J2C0</v>
          </cell>
          <cell r="I664">
            <v>418</v>
          </cell>
          <cell r="J664">
            <v>7783464</v>
          </cell>
          <cell r="K664">
            <v>32</v>
          </cell>
          <cell r="L664">
            <v>2928</v>
          </cell>
        </row>
        <row r="665">
          <cell r="A665">
            <v>508804</v>
          </cell>
          <cell r="B665" t="str">
            <v>05</v>
          </cell>
          <cell r="C665" t="str">
            <v>Estrie</v>
          </cell>
          <cell r="D665" t="str">
            <v>Ferme Hondo Enregistrée SENC</v>
          </cell>
          <cell r="E665" t="str">
            <v>Custeau(Raymond)</v>
          </cell>
          <cell r="F665" t="str">
            <v>597, rang 2</v>
          </cell>
          <cell r="G665" t="str">
            <v>Saint-François-Xavier-de-Brompton</v>
          </cell>
          <cell r="H665" t="str">
            <v>J0B2V0</v>
          </cell>
          <cell r="I665">
            <v>819</v>
          </cell>
          <cell r="J665">
            <v>8452591</v>
          </cell>
          <cell r="K665">
            <v>48</v>
          </cell>
          <cell r="L665">
            <v>7635</v>
          </cell>
          <cell r="M665">
            <v>52</v>
          </cell>
          <cell r="N665">
            <v>10167</v>
          </cell>
        </row>
        <row r="666">
          <cell r="A666">
            <v>508838</v>
          </cell>
          <cell r="B666" t="str">
            <v>16</v>
          </cell>
          <cell r="C666" t="str">
            <v>Montérégie</v>
          </cell>
          <cell r="D666" t="str">
            <v>Ferme Jérôme Poirier inc.</v>
          </cell>
          <cell r="E666" t="str">
            <v>Poirier(Jérôme)</v>
          </cell>
          <cell r="F666" t="str">
            <v>7725, 5ième Rang</v>
          </cell>
          <cell r="G666" t="str">
            <v>Saint-Hyacinthe</v>
          </cell>
          <cell r="H666" t="str">
            <v>J2R2A3</v>
          </cell>
          <cell r="I666">
            <v>450</v>
          </cell>
          <cell r="J666">
            <v>7994073</v>
          </cell>
          <cell r="K666">
            <v>86</v>
          </cell>
          <cell r="L666">
            <v>19187</v>
          </cell>
          <cell r="M666">
            <v>80</v>
          </cell>
          <cell r="N666">
            <v>20752</v>
          </cell>
        </row>
        <row r="667">
          <cell r="A667">
            <v>508929</v>
          </cell>
          <cell r="B667" t="str">
            <v>16</v>
          </cell>
          <cell r="C667" t="str">
            <v>Montérégie</v>
          </cell>
          <cell r="D667" t="str">
            <v>Brown(Gerald)</v>
          </cell>
          <cell r="F667" t="str">
            <v>1599 Fertile Creek Road</v>
          </cell>
          <cell r="G667" t="str">
            <v>Howick</v>
          </cell>
          <cell r="H667" t="str">
            <v>J0S1G0</v>
          </cell>
          <cell r="I667">
            <v>450</v>
          </cell>
          <cell r="J667">
            <v>8252864</v>
          </cell>
          <cell r="K667">
            <v>32</v>
          </cell>
          <cell r="L667">
            <v>5697</v>
          </cell>
          <cell r="M667">
            <v>31</v>
          </cell>
          <cell r="N667">
            <v>6622</v>
          </cell>
        </row>
        <row r="668">
          <cell r="A668">
            <v>509372</v>
          </cell>
          <cell r="B668" t="str">
            <v>08</v>
          </cell>
          <cell r="C668" t="str">
            <v>Abitibi-Témiscamingue</v>
          </cell>
          <cell r="D668" t="str">
            <v>Pichette(Bertrand)</v>
          </cell>
          <cell r="E668" t="str">
            <v>Pichette(Bertrand ou Charlotte)</v>
          </cell>
          <cell r="F668" t="str">
            <v>888, rg 5,</v>
          </cell>
          <cell r="G668" t="str">
            <v>Laforce</v>
          </cell>
          <cell r="H668" t="str">
            <v>J0Z2J0</v>
          </cell>
          <cell r="I668">
            <v>819</v>
          </cell>
          <cell r="J668">
            <v>7222550</v>
          </cell>
          <cell r="K668">
            <v>102</v>
          </cell>
          <cell r="L668">
            <v>4182</v>
          </cell>
          <cell r="M668">
            <v>75</v>
          </cell>
          <cell r="N668">
            <v>14356</v>
          </cell>
        </row>
        <row r="669">
          <cell r="A669">
            <v>509679</v>
          </cell>
          <cell r="B669" t="str">
            <v>05</v>
          </cell>
          <cell r="C669" t="str">
            <v>Estrie</v>
          </cell>
          <cell r="D669" t="str">
            <v>Lebrun(Yoland)</v>
          </cell>
          <cell r="F669" t="str">
            <v>375, rang 5</v>
          </cell>
          <cell r="G669" t="str">
            <v>Sherbrooke</v>
          </cell>
          <cell r="H669" t="str">
            <v>J1C0H6</v>
          </cell>
          <cell r="I669">
            <v>819</v>
          </cell>
          <cell r="J669">
            <v>8463581</v>
          </cell>
          <cell r="K669">
            <v>52</v>
          </cell>
          <cell r="L669">
            <v>5789</v>
          </cell>
          <cell r="M669">
            <v>49</v>
          </cell>
          <cell r="N669">
            <v>9666</v>
          </cell>
        </row>
        <row r="670">
          <cell r="A670">
            <v>509828</v>
          </cell>
          <cell r="B670" t="str">
            <v>12</v>
          </cell>
          <cell r="C670" t="str">
            <v>Chaudière-Appalaches</v>
          </cell>
          <cell r="D670" t="str">
            <v>Roy(Christian)</v>
          </cell>
          <cell r="F670" t="str">
            <v>170 route Langevin</v>
          </cell>
          <cell r="G670" t="str">
            <v>Sainte-Hénédine</v>
          </cell>
          <cell r="H670" t="str">
            <v>G0S2R0</v>
          </cell>
          <cell r="I670">
            <v>418</v>
          </cell>
          <cell r="J670">
            <v>9357124</v>
          </cell>
          <cell r="K670">
            <v>59</v>
          </cell>
          <cell r="L670">
            <v>8197</v>
          </cell>
          <cell r="M670">
            <v>58</v>
          </cell>
          <cell r="N670">
            <v>13630</v>
          </cell>
        </row>
        <row r="671">
          <cell r="A671">
            <v>510768</v>
          </cell>
          <cell r="B671" t="str">
            <v>12</v>
          </cell>
          <cell r="C671" t="str">
            <v>Chaudière-Appalaches</v>
          </cell>
          <cell r="D671" t="str">
            <v>Guillemette(Bernard)</v>
          </cell>
          <cell r="F671" t="str">
            <v>15, rang du Ruisseau à l'Eau Chaude</v>
          </cell>
          <cell r="G671" t="str">
            <v>Saint-Léon-de-Standon</v>
          </cell>
          <cell r="H671" t="str">
            <v>G0R4L0</v>
          </cell>
          <cell r="I671">
            <v>418</v>
          </cell>
          <cell r="J671">
            <v>6425693</v>
          </cell>
          <cell r="K671">
            <v>51</v>
          </cell>
          <cell r="L671">
            <v>6281</v>
          </cell>
          <cell r="M671">
            <v>52</v>
          </cell>
          <cell r="N671">
            <v>7210</v>
          </cell>
        </row>
        <row r="672">
          <cell r="A672">
            <v>511097</v>
          </cell>
          <cell r="B672" t="str">
            <v>01</v>
          </cell>
          <cell r="C672" t="str">
            <v>Bas-Saint-Laurent</v>
          </cell>
          <cell r="D672" t="str">
            <v>Ferme P. &amp; H. Bélanger enr.</v>
          </cell>
          <cell r="E672" t="str">
            <v>Bélanger(Paul-Émile et Henri)</v>
          </cell>
          <cell r="F672" t="str">
            <v>174 des Frontieres Ouest</v>
          </cell>
          <cell r="G672" t="str">
            <v>Rivière-Bleue</v>
          </cell>
          <cell r="H672" t="str">
            <v>G0L2B0</v>
          </cell>
          <cell r="I672">
            <v>418</v>
          </cell>
          <cell r="J672">
            <v>8932984</v>
          </cell>
          <cell r="K672">
            <v>27</v>
          </cell>
          <cell r="L672">
            <v>3379</v>
          </cell>
          <cell r="M672">
            <v>19</v>
          </cell>
          <cell r="N672">
            <v>2387</v>
          </cell>
        </row>
        <row r="673">
          <cell r="A673">
            <v>511451</v>
          </cell>
          <cell r="B673" t="str">
            <v>16</v>
          </cell>
          <cell r="C673" t="str">
            <v>Montérégie</v>
          </cell>
          <cell r="D673" t="str">
            <v>Noiseux Beaupré(Suzanne)</v>
          </cell>
          <cell r="F673" t="str">
            <v>1745 Rang Sud</v>
          </cell>
          <cell r="G673" t="str">
            <v>Saint-Jean-Baptiste</v>
          </cell>
          <cell r="H673" t="str">
            <v>J0L2B0</v>
          </cell>
          <cell r="I673">
            <v>450</v>
          </cell>
          <cell r="J673">
            <v>4645107</v>
          </cell>
          <cell r="K673">
            <v>35</v>
          </cell>
          <cell r="M673">
            <v>32</v>
          </cell>
        </row>
        <row r="674">
          <cell r="A674">
            <v>512483</v>
          </cell>
          <cell r="B674" t="str">
            <v>12</v>
          </cell>
          <cell r="C674" t="str">
            <v>Chaudière-Appalaches</v>
          </cell>
          <cell r="D674" t="str">
            <v>Ferme Beauceval (1981) inc.</v>
          </cell>
          <cell r="E674" t="str">
            <v>Bourque(Jeannine)</v>
          </cell>
          <cell r="F674" t="str">
            <v>6805, 6e Avenue</v>
          </cell>
          <cell r="G674" t="str">
            <v>Saint-Georges (de Beauce)</v>
          </cell>
          <cell r="H674" t="str">
            <v>G5Z1N7</v>
          </cell>
          <cell r="I674">
            <v>418</v>
          </cell>
          <cell r="J674">
            <v>2284615</v>
          </cell>
          <cell r="K674">
            <v>91</v>
          </cell>
          <cell r="L674">
            <v>25515</v>
          </cell>
          <cell r="M674">
            <v>79</v>
          </cell>
          <cell r="N674">
            <v>15309</v>
          </cell>
        </row>
        <row r="675">
          <cell r="A675">
            <v>513036</v>
          </cell>
          <cell r="B675" t="str">
            <v>16</v>
          </cell>
          <cell r="C675" t="str">
            <v>Montérégie</v>
          </cell>
          <cell r="D675" t="str">
            <v>McCartney(Robert)</v>
          </cell>
          <cell r="F675" t="str">
            <v>1923, route 202</v>
          </cell>
          <cell r="G675" t="str">
            <v>Hinchinbrooke</v>
          </cell>
          <cell r="H675" t="str">
            <v>J0S1A0</v>
          </cell>
          <cell r="I675">
            <v>450</v>
          </cell>
          <cell r="J675">
            <v>2642006</v>
          </cell>
          <cell r="K675">
            <v>30</v>
          </cell>
          <cell r="L675">
            <v>10720</v>
          </cell>
          <cell r="M675">
            <v>33</v>
          </cell>
          <cell r="N675">
            <v>9700</v>
          </cell>
        </row>
        <row r="676">
          <cell r="A676">
            <v>513911</v>
          </cell>
          <cell r="B676" t="str">
            <v>01</v>
          </cell>
          <cell r="C676" t="str">
            <v>Bas-Saint-Laurent</v>
          </cell>
          <cell r="D676" t="str">
            <v>Ouellet(Gilles)</v>
          </cell>
          <cell r="F676" t="str">
            <v>1281 chemin Ouellet</v>
          </cell>
          <cell r="G676" t="str">
            <v>Packington</v>
          </cell>
          <cell r="H676" t="str">
            <v>G0L1Z0</v>
          </cell>
          <cell r="I676">
            <v>418</v>
          </cell>
          <cell r="J676">
            <v>8532245</v>
          </cell>
          <cell r="K676">
            <v>24</v>
          </cell>
          <cell r="L676">
            <v>4937</v>
          </cell>
          <cell r="M676">
            <v>23</v>
          </cell>
          <cell r="N676">
            <v>4633</v>
          </cell>
        </row>
        <row r="677">
          <cell r="A677">
            <v>514307</v>
          </cell>
          <cell r="B677" t="str">
            <v>07</v>
          </cell>
          <cell r="C677" t="str">
            <v>Outaouais</v>
          </cell>
          <cell r="D677" t="str">
            <v>Lacroix(Jean-Marie)</v>
          </cell>
          <cell r="F677" t="str">
            <v>202, chemin Rivière Gatineau Nord</v>
          </cell>
          <cell r="G677" t="str">
            <v>Bouchette</v>
          </cell>
          <cell r="H677" t="str">
            <v>J0X1E0</v>
          </cell>
          <cell r="I677">
            <v>819</v>
          </cell>
          <cell r="J677">
            <v>4652775</v>
          </cell>
          <cell r="K677">
            <v>30</v>
          </cell>
          <cell r="L677">
            <v>5719</v>
          </cell>
          <cell r="M677">
            <v>30</v>
          </cell>
        </row>
        <row r="678">
          <cell r="A678">
            <v>514620</v>
          </cell>
          <cell r="B678" t="str">
            <v>17</v>
          </cell>
          <cell r="C678" t="str">
            <v>Centre-du-Québec</v>
          </cell>
          <cell r="D678" t="str">
            <v>Turgeon(Doris)</v>
          </cell>
          <cell r="E678" t="str">
            <v>Turgeon(Doris)</v>
          </cell>
          <cell r="F678" t="str">
            <v>276 rang 6</v>
          </cell>
          <cell r="G678" t="str">
            <v>Saint-Rosaire</v>
          </cell>
          <cell r="H678" t="str">
            <v>G0Z1K0</v>
          </cell>
          <cell r="I678">
            <v>819</v>
          </cell>
          <cell r="J678">
            <v>7526294</v>
          </cell>
          <cell r="K678">
            <v>80</v>
          </cell>
          <cell r="L678">
            <v>21284</v>
          </cell>
          <cell r="M678">
            <v>68</v>
          </cell>
          <cell r="N678">
            <v>12556</v>
          </cell>
        </row>
        <row r="679">
          <cell r="A679">
            <v>514760</v>
          </cell>
          <cell r="B679" t="str">
            <v>12</v>
          </cell>
          <cell r="C679" t="str">
            <v>Chaudière-Appalaches</v>
          </cell>
          <cell r="D679" t="str">
            <v>Royer(Roger)</v>
          </cell>
          <cell r="E679" t="str">
            <v>Royer(Roger)</v>
          </cell>
          <cell r="F679" t="str">
            <v>333 route 275</v>
          </cell>
          <cell r="G679" t="str">
            <v>Sainte-Marguerite (de Beauce)</v>
          </cell>
          <cell r="H679" t="str">
            <v>G0S2X0</v>
          </cell>
          <cell r="I679">
            <v>418</v>
          </cell>
          <cell r="J679">
            <v>9353021</v>
          </cell>
          <cell r="K679">
            <v>36</v>
          </cell>
          <cell r="L679">
            <v>2922</v>
          </cell>
          <cell r="M679">
            <v>40</v>
          </cell>
          <cell r="N679">
            <v>4910</v>
          </cell>
        </row>
        <row r="680">
          <cell r="A680">
            <v>514836</v>
          </cell>
          <cell r="B680" t="str">
            <v>03</v>
          </cell>
          <cell r="C680" t="str">
            <v>Capitale-Nationale</v>
          </cell>
          <cell r="D680" t="str">
            <v>Tremblay(Raynald)</v>
          </cell>
          <cell r="E680" t="str">
            <v>Tremblay(Guylain)</v>
          </cell>
          <cell r="F680" t="str">
            <v>1703, chemin des Coudriers</v>
          </cell>
          <cell r="G680" t="str">
            <v>L'Isle-aux-Coudres</v>
          </cell>
          <cell r="H680" t="str">
            <v>G0A1X0</v>
          </cell>
          <cell r="I680">
            <v>418</v>
          </cell>
          <cell r="J680">
            <v>4382266</v>
          </cell>
          <cell r="K680">
            <v>56</v>
          </cell>
          <cell r="L680">
            <v>10529</v>
          </cell>
          <cell r="M680">
            <v>37</v>
          </cell>
          <cell r="N680">
            <v>6344</v>
          </cell>
        </row>
        <row r="681">
          <cell r="A681">
            <v>515296</v>
          </cell>
          <cell r="B681" t="str">
            <v>03</v>
          </cell>
          <cell r="C681" t="str">
            <v>Capitale-Nationale</v>
          </cell>
          <cell r="D681" t="str">
            <v>Savard(Placide)</v>
          </cell>
          <cell r="F681" t="str">
            <v>486, avenue Royale</v>
          </cell>
          <cell r="G681" t="str">
            <v>Saint-Tite-des-Caps</v>
          </cell>
          <cell r="H681" t="str">
            <v>G0A4J0</v>
          </cell>
          <cell r="I681">
            <v>418</v>
          </cell>
          <cell r="J681">
            <v>8232148</v>
          </cell>
          <cell r="K681">
            <v>17</v>
          </cell>
          <cell r="L681">
            <v>1987</v>
          </cell>
          <cell r="M681">
            <v>24</v>
          </cell>
          <cell r="N681">
            <v>5883</v>
          </cell>
        </row>
        <row r="682">
          <cell r="A682">
            <v>515692</v>
          </cell>
          <cell r="B682" t="str">
            <v>05</v>
          </cell>
          <cell r="C682" t="str">
            <v>Estrie</v>
          </cell>
          <cell r="D682" t="str">
            <v>Ferme Claude Isabel inc.</v>
          </cell>
          <cell r="E682" t="str">
            <v>Isabel(Olivier)</v>
          </cell>
          <cell r="F682" t="str">
            <v>181 route Sainte-Cécile</v>
          </cell>
          <cell r="G682" t="str">
            <v>Saint-Romain</v>
          </cell>
          <cell r="H682" t="str">
            <v>G0Y1L0</v>
          </cell>
          <cell r="I682">
            <v>418</v>
          </cell>
          <cell r="J682">
            <v>4867786</v>
          </cell>
          <cell r="K682">
            <v>132</v>
          </cell>
          <cell r="L682">
            <v>38678</v>
          </cell>
          <cell r="M682">
            <v>130</v>
          </cell>
          <cell r="N682">
            <v>38773</v>
          </cell>
        </row>
        <row r="683">
          <cell r="A683">
            <v>515767</v>
          </cell>
          <cell r="B683" t="str">
            <v>01</v>
          </cell>
          <cell r="C683" t="str">
            <v>Bas-Saint-Laurent</v>
          </cell>
          <cell r="D683" t="str">
            <v>Boucher(Francis)</v>
          </cell>
          <cell r="F683" t="str">
            <v>46 sud du Lac</v>
          </cell>
          <cell r="G683" t="str">
            <v>Lac-des-Aigles</v>
          </cell>
          <cell r="H683" t="str">
            <v>G0K1V0</v>
          </cell>
          <cell r="I683">
            <v>418</v>
          </cell>
          <cell r="J683">
            <v>7792560</v>
          </cell>
          <cell r="K683">
            <v>89</v>
          </cell>
          <cell r="L683">
            <v>30309</v>
          </cell>
          <cell r="M683">
            <v>105</v>
          </cell>
          <cell r="N683">
            <v>18711</v>
          </cell>
        </row>
        <row r="684">
          <cell r="A684">
            <v>515791</v>
          </cell>
          <cell r="B684" t="str">
            <v>12</v>
          </cell>
          <cell r="C684" t="str">
            <v>Chaudière-Appalaches</v>
          </cell>
          <cell r="D684" t="str">
            <v>Audet(René)</v>
          </cell>
          <cell r="F684" t="str">
            <v>249, Route 204</v>
          </cell>
          <cell r="G684" t="str">
            <v>Saint-Camille-de-Lellis</v>
          </cell>
          <cell r="H684" t="str">
            <v>G0R2S0</v>
          </cell>
          <cell r="I684">
            <v>418</v>
          </cell>
          <cell r="J684">
            <v>5952300</v>
          </cell>
          <cell r="K684">
            <v>20</v>
          </cell>
          <cell r="L684">
            <v>4042</v>
          </cell>
          <cell r="M684">
            <v>22</v>
          </cell>
          <cell r="N684">
            <v>5682</v>
          </cell>
        </row>
        <row r="685">
          <cell r="A685">
            <v>516682</v>
          </cell>
          <cell r="B685" t="str">
            <v>16</v>
          </cell>
          <cell r="C685" t="str">
            <v>Montérégie</v>
          </cell>
          <cell r="D685" t="str">
            <v>Laflamme(Pierre)</v>
          </cell>
          <cell r="E685" t="str">
            <v>Laflamme(Pierre)</v>
          </cell>
          <cell r="F685" t="str">
            <v>700, 2ième Rang</v>
          </cell>
          <cell r="G685" t="str">
            <v>Saint-Simon (de Montérégie)</v>
          </cell>
          <cell r="H685" t="str">
            <v>J0H1Y0</v>
          </cell>
          <cell r="I685">
            <v>450</v>
          </cell>
          <cell r="J685">
            <v>7982802</v>
          </cell>
          <cell r="K685">
            <v>17</v>
          </cell>
        </row>
        <row r="686">
          <cell r="A686">
            <v>517136</v>
          </cell>
          <cell r="B686" t="str">
            <v>07</v>
          </cell>
          <cell r="C686" t="str">
            <v>Outaouais</v>
          </cell>
          <cell r="D686" t="str">
            <v>Poirier(Luc)</v>
          </cell>
          <cell r="F686" t="str">
            <v>28, rue du Pont</v>
          </cell>
          <cell r="G686" t="str">
            <v>Bouchette</v>
          </cell>
          <cell r="H686" t="str">
            <v>J0X1E0</v>
          </cell>
          <cell r="I686">
            <v>819</v>
          </cell>
          <cell r="J686">
            <v>4652312</v>
          </cell>
          <cell r="K686">
            <v>79</v>
          </cell>
          <cell r="L686">
            <v>5347</v>
          </cell>
          <cell r="M686">
            <v>73</v>
          </cell>
          <cell r="N686">
            <v>8189</v>
          </cell>
        </row>
        <row r="687">
          <cell r="A687">
            <v>517326</v>
          </cell>
          <cell r="B687" t="str">
            <v>17</v>
          </cell>
          <cell r="C687" t="str">
            <v>Centre-du-Québec</v>
          </cell>
          <cell r="D687" t="str">
            <v>Ferme John Houley et fils ltée</v>
          </cell>
          <cell r="E687" t="str">
            <v>Houley(John)</v>
          </cell>
          <cell r="F687" t="str">
            <v>439, chemin Craig</v>
          </cell>
          <cell r="G687" t="str">
            <v>Saint-Sylvestre</v>
          </cell>
          <cell r="H687" t="str">
            <v>G0S3C0</v>
          </cell>
          <cell r="I687">
            <v>418</v>
          </cell>
          <cell r="J687">
            <v>5962872</v>
          </cell>
          <cell r="K687">
            <v>304</v>
          </cell>
          <cell r="L687">
            <v>21773</v>
          </cell>
          <cell r="M687">
            <v>329</v>
          </cell>
          <cell r="N687">
            <v>59535</v>
          </cell>
        </row>
        <row r="688">
          <cell r="A688">
            <v>517888</v>
          </cell>
          <cell r="B688" t="str">
            <v>08</v>
          </cell>
          <cell r="C688" t="str">
            <v>Abitibi-Témiscamingue</v>
          </cell>
          <cell r="D688" t="str">
            <v>Lachance(Pierre)</v>
          </cell>
          <cell r="F688" t="str">
            <v>225, route 111</v>
          </cell>
          <cell r="G688" t="str">
            <v>Launay</v>
          </cell>
          <cell r="H688" t="str">
            <v>J0Y1W0</v>
          </cell>
          <cell r="I688">
            <v>819</v>
          </cell>
          <cell r="J688">
            <v>7962698</v>
          </cell>
          <cell r="K688">
            <v>23</v>
          </cell>
          <cell r="M688">
            <v>19</v>
          </cell>
          <cell r="N688">
            <v>5972</v>
          </cell>
        </row>
        <row r="689">
          <cell r="A689">
            <v>519041</v>
          </cell>
          <cell r="B689" t="str">
            <v>03</v>
          </cell>
          <cell r="C689" t="str">
            <v>Capitale-Nationale</v>
          </cell>
          <cell r="D689" t="str">
            <v>Gagnon(Marcellin)</v>
          </cell>
          <cell r="F689" t="str">
            <v>462, rang Saint-Thomas</v>
          </cell>
          <cell r="G689" t="str">
            <v>Les Éboulements</v>
          </cell>
          <cell r="H689" t="str">
            <v>G0A2M0</v>
          </cell>
          <cell r="I689">
            <v>418</v>
          </cell>
          <cell r="J689">
            <v>4523373</v>
          </cell>
          <cell r="K689">
            <v>19</v>
          </cell>
          <cell r="L689">
            <v>3691</v>
          </cell>
        </row>
        <row r="690">
          <cell r="A690">
            <v>519447</v>
          </cell>
          <cell r="B690" t="str">
            <v>03</v>
          </cell>
          <cell r="C690" t="str">
            <v>Capitale-Nationale</v>
          </cell>
          <cell r="D690" t="str">
            <v>Martin Gérald et Roger</v>
          </cell>
          <cell r="E690" t="str">
            <v>Martin(Gérald et Roger)</v>
          </cell>
          <cell r="F690" t="str">
            <v>1126, Grand Bois</v>
          </cell>
          <cell r="G690" t="str">
            <v>Saint-Casimir</v>
          </cell>
          <cell r="H690" t="str">
            <v>G0A3L0</v>
          </cell>
          <cell r="I690">
            <v>418</v>
          </cell>
          <cell r="J690">
            <v>3393468</v>
          </cell>
          <cell r="K690">
            <v>63</v>
          </cell>
          <cell r="L690">
            <v>9913</v>
          </cell>
          <cell r="M690">
            <v>69</v>
          </cell>
          <cell r="N690">
            <v>9689</v>
          </cell>
        </row>
        <row r="691">
          <cell r="A691">
            <v>520056</v>
          </cell>
          <cell r="B691" t="str">
            <v>01</v>
          </cell>
          <cell r="C691" t="str">
            <v>Bas-Saint-Laurent</v>
          </cell>
          <cell r="D691" t="str">
            <v>D'Auteuil(Raymond)</v>
          </cell>
          <cell r="F691" t="str">
            <v>41 rue D'Auteuil</v>
          </cell>
          <cell r="G691" t="str">
            <v>Saint-Jean-de-Dieu</v>
          </cell>
          <cell r="H691" t="str">
            <v>G0L3M0</v>
          </cell>
          <cell r="I691">
            <v>418</v>
          </cell>
          <cell r="J691">
            <v>9633205</v>
          </cell>
          <cell r="K691">
            <v>53</v>
          </cell>
          <cell r="L691">
            <v>8293</v>
          </cell>
          <cell r="M691">
            <v>49</v>
          </cell>
          <cell r="N691">
            <v>10472</v>
          </cell>
        </row>
        <row r="692">
          <cell r="A692">
            <v>520262</v>
          </cell>
          <cell r="B692" t="str">
            <v>05</v>
          </cell>
          <cell r="C692" t="str">
            <v>Estrie</v>
          </cell>
          <cell r="D692" t="str">
            <v>Blair(Robert)</v>
          </cell>
          <cell r="F692" t="str">
            <v>125, route 253, R.R.2</v>
          </cell>
          <cell r="G692" t="str">
            <v>Saint-Isidore-de-Clifton</v>
          </cell>
          <cell r="H692" t="str">
            <v>J0B2X0</v>
          </cell>
          <cell r="I692">
            <v>819</v>
          </cell>
          <cell r="J692">
            <v>8892715</v>
          </cell>
          <cell r="K692">
            <v>33</v>
          </cell>
          <cell r="L692">
            <v>4442</v>
          </cell>
          <cell r="M692">
            <v>29</v>
          </cell>
          <cell r="N692">
            <v>4999</v>
          </cell>
        </row>
        <row r="693">
          <cell r="A693">
            <v>520403</v>
          </cell>
          <cell r="B693" t="str">
            <v>16</v>
          </cell>
          <cell r="C693" t="str">
            <v>Montérégie</v>
          </cell>
          <cell r="D693" t="str">
            <v>Ferme Franguy S.E.N.C.</v>
          </cell>
          <cell r="E693" t="str">
            <v>Dolbec(Jean-Guy)</v>
          </cell>
          <cell r="F693" t="str">
            <v>455, rang Bourchemin Ouest</v>
          </cell>
          <cell r="G693" t="str">
            <v>Saint-Hugues</v>
          </cell>
          <cell r="H693" t="str">
            <v>J0H1N0</v>
          </cell>
          <cell r="I693">
            <v>450</v>
          </cell>
          <cell r="J693">
            <v>7942466</v>
          </cell>
          <cell r="K693">
            <v>15</v>
          </cell>
          <cell r="L693">
            <v>1887</v>
          </cell>
        </row>
        <row r="694">
          <cell r="A694">
            <v>521211</v>
          </cell>
          <cell r="B694" t="str">
            <v>08</v>
          </cell>
          <cell r="C694" t="str">
            <v>Abitibi-Témiscamingue</v>
          </cell>
          <cell r="D694" t="str">
            <v>Brassard(Jacques)</v>
          </cell>
          <cell r="F694" t="str">
            <v>264, rang 1 Sud</v>
          </cell>
          <cell r="G694" t="str">
            <v>Laverlochère</v>
          </cell>
          <cell r="H694" t="str">
            <v>J0Z2P0</v>
          </cell>
          <cell r="I694">
            <v>819</v>
          </cell>
          <cell r="J694">
            <v>7655597</v>
          </cell>
          <cell r="K694">
            <v>53</v>
          </cell>
          <cell r="L694">
            <v>9786</v>
          </cell>
          <cell r="M694">
            <v>42</v>
          </cell>
          <cell r="N694">
            <v>8789</v>
          </cell>
        </row>
        <row r="695">
          <cell r="A695">
            <v>521518</v>
          </cell>
          <cell r="B695" t="str">
            <v>07</v>
          </cell>
          <cell r="C695" t="str">
            <v>Outaouais</v>
          </cell>
          <cell r="D695" t="str">
            <v>Danis(Yves)</v>
          </cell>
          <cell r="F695" t="str">
            <v>169, Rang 6</v>
          </cell>
          <cell r="G695" t="str">
            <v>Montcerf-Lytton</v>
          </cell>
          <cell r="H695" t="str">
            <v>J0W1N0</v>
          </cell>
          <cell r="I695">
            <v>819</v>
          </cell>
          <cell r="J695">
            <v>4495772</v>
          </cell>
          <cell r="K695">
            <v>244</v>
          </cell>
          <cell r="L695">
            <v>27549</v>
          </cell>
          <cell r="M695">
            <v>237</v>
          </cell>
          <cell r="N695">
            <v>59897</v>
          </cell>
        </row>
        <row r="696">
          <cell r="A696">
            <v>521591</v>
          </cell>
          <cell r="B696" t="str">
            <v>05</v>
          </cell>
          <cell r="C696" t="str">
            <v>Estrie</v>
          </cell>
          <cell r="D696" t="str">
            <v>Boulanger(Gilles)</v>
          </cell>
          <cell r="F696" t="str">
            <v>297, route 263</v>
          </cell>
          <cell r="G696" t="str">
            <v>Lambton</v>
          </cell>
          <cell r="H696" t="str">
            <v>G0M1H0</v>
          </cell>
          <cell r="I696">
            <v>418</v>
          </cell>
          <cell r="J696">
            <v>4862419</v>
          </cell>
          <cell r="K696">
            <v>32</v>
          </cell>
          <cell r="L696">
            <v>6173</v>
          </cell>
          <cell r="M696">
            <v>32</v>
          </cell>
          <cell r="N696">
            <v>6474</v>
          </cell>
        </row>
        <row r="697">
          <cell r="A697">
            <v>521997</v>
          </cell>
          <cell r="B697" t="str">
            <v>12</v>
          </cell>
          <cell r="C697" t="str">
            <v>Chaudière-Appalaches</v>
          </cell>
          <cell r="D697" t="str">
            <v>Laferrière(André)</v>
          </cell>
          <cell r="F697" t="str">
            <v>340, rang 8 Ouest</v>
          </cell>
          <cell r="G697" t="str">
            <v>Armagh</v>
          </cell>
          <cell r="H697" t="str">
            <v>G0R1A0</v>
          </cell>
          <cell r="I697">
            <v>418</v>
          </cell>
          <cell r="J697">
            <v>4662236</v>
          </cell>
          <cell r="K697">
            <v>34</v>
          </cell>
          <cell r="L697">
            <v>6015</v>
          </cell>
          <cell r="M697">
            <v>33</v>
          </cell>
          <cell r="N697">
            <v>5123</v>
          </cell>
        </row>
        <row r="698">
          <cell r="A698">
            <v>522573</v>
          </cell>
          <cell r="B698" t="str">
            <v>12</v>
          </cell>
          <cell r="C698" t="str">
            <v>Chaudière-Appalaches</v>
          </cell>
          <cell r="D698" t="str">
            <v>Massie(Normand)</v>
          </cell>
          <cell r="F698" t="str">
            <v>6351, Rang 6</v>
          </cell>
          <cell r="G698" t="str">
            <v>Beaulac-Garthby</v>
          </cell>
          <cell r="H698" t="str">
            <v>G0Y1B0</v>
          </cell>
          <cell r="I698">
            <v>418</v>
          </cell>
          <cell r="J698">
            <v>4582662</v>
          </cell>
          <cell r="K698">
            <v>20</v>
          </cell>
          <cell r="L698">
            <v>1858</v>
          </cell>
          <cell r="M698">
            <v>23</v>
          </cell>
          <cell r="N698">
            <v>3414</v>
          </cell>
        </row>
        <row r="699">
          <cell r="A699">
            <v>523985</v>
          </cell>
          <cell r="B699" t="str">
            <v>16</v>
          </cell>
          <cell r="C699" t="str">
            <v>Montérégie</v>
          </cell>
          <cell r="D699" t="str">
            <v>Boisvert(Clément)</v>
          </cell>
          <cell r="F699" t="str">
            <v>690 route 116</v>
          </cell>
          <cell r="G699" t="str">
            <v>Sainte-Christine</v>
          </cell>
          <cell r="H699" t="str">
            <v>J0H1H0</v>
          </cell>
          <cell r="I699">
            <v>819</v>
          </cell>
          <cell r="J699">
            <v>8582410</v>
          </cell>
          <cell r="K699">
            <v>16</v>
          </cell>
          <cell r="L699">
            <v>1256</v>
          </cell>
          <cell r="M699">
            <v>18</v>
          </cell>
          <cell r="N699">
            <v>2527</v>
          </cell>
        </row>
        <row r="700">
          <cell r="A700">
            <v>524504</v>
          </cell>
          <cell r="B700" t="str">
            <v>05</v>
          </cell>
          <cell r="C700" t="str">
            <v>Estrie</v>
          </cell>
          <cell r="D700" t="str">
            <v>Graham(Harry)</v>
          </cell>
          <cell r="E700" t="str">
            <v>Graham(Harry Jr)</v>
          </cell>
          <cell r="F700" t="str">
            <v>100 High Forest Road</v>
          </cell>
          <cell r="G700" t="str">
            <v>Sawyerville</v>
          </cell>
          <cell r="H700" t="str">
            <v>J0B3A0</v>
          </cell>
          <cell r="I700">
            <v>819</v>
          </cell>
          <cell r="J700">
            <v>8892726</v>
          </cell>
          <cell r="K700">
            <v>122</v>
          </cell>
          <cell r="L700">
            <v>23781</v>
          </cell>
          <cell r="M700">
            <v>119</v>
          </cell>
          <cell r="N700">
            <v>19414</v>
          </cell>
        </row>
        <row r="701">
          <cell r="A701">
            <v>525451</v>
          </cell>
          <cell r="B701" t="str">
            <v>12</v>
          </cell>
          <cell r="C701" t="str">
            <v>Chaudière-Appalaches</v>
          </cell>
          <cell r="D701" t="str">
            <v>Mercier(Georges)</v>
          </cell>
          <cell r="F701" t="str">
            <v>957, rue Gosford Est</v>
          </cell>
          <cell r="G701" t="str">
            <v>Sainte-Agathe-de-Lotbinière</v>
          </cell>
          <cell r="H701" t="str">
            <v>G0S2A0</v>
          </cell>
          <cell r="I701">
            <v>418</v>
          </cell>
          <cell r="J701">
            <v>5992210</v>
          </cell>
          <cell r="K701">
            <v>16</v>
          </cell>
          <cell r="L701">
            <v>4491</v>
          </cell>
          <cell r="M701">
            <v>21</v>
          </cell>
          <cell r="N701">
            <v>4395</v>
          </cell>
        </row>
        <row r="702">
          <cell r="A702">
            <v>525550</v>
          </cell>
          <cell r="B702" t="str">
            <v>12</v>
          </cell>
          <cell r="C702" t="str">
            <v>Chaudière-Appalaches</v>
          </cell>
          <cell r="D702" t="str">
            <v>Leblond(Raynald)</v>
          </cell>
          <cell r="F702" t="str">
            <v>754, chemin de la rivière Etchemin</v>
          </cell>
          <cell r="G702" t="str">
            <v>Sainte-Claire (de Bellechasse)</v>
          </cell>
          <cell r="H702" t="str">
            <v>G0R2V0</v>
          </cell>
          <cell r="I702">
            <v>418</v>
          </cell>
          <cell r="J702">
            <v>8833129</v>
          </cell>
          <cell r="K702">
            <v>29</v>
          </cell>
          <cell r="M702">
            <v>25</v>
          </cell>
          <cell r="N702">
            <v>797</v>
          </cell>
        </row>
        <row r="703">
          <cell r="A703">
            <v>526426</v>
          </cell>
          <cell r="B703" t="str">
            <v>01</v>
          </cell>
          <cell r="C703" t="str">
            <v>Bas-Saint-Laurent</v>
          </cell>
          <cell r="D703" t="str">
            <v>Roussel(François)</v>
          </cell>
          <cell r="F703" t="str">
            <v>400 route Landry</v>
          </cell>
          <cell r="G703" t="str">
            <v>Sainte-Angèle-de-Mérici</v>
          </cell>
          <cell r="H703" t="str">
            <v>G0J2H0</v>
          </cell>
          <cell r="I703">
            <v>418</v>
          </cell>
          <cell r="J703">
            <v>7752073</v>
          </cell>
          <cell r="K703">
            <v>88</v>
          </cell>
          <cell r="L703">
            <v>18195</v>
          </cell>
          <cell r="M703">
            <v>90</v>
          </cell>
          <cell r="N703">
            <v>13678</v>
          </cell>
        </row>
        <row r="704">
          <cell r="A704">
            <v>526731</v>
          </cell>
          <cell r="B704" t="str">
            <v>12</v>
          </cell>
          <cell r="C704" t="str">
            <v>Chaudière-Appalaches</v>
          </cell>
          <cell r="D704" t="str">
            <v>Ferme Lace inc.</v>
          </cell>
          <cell r="E704" t="str">
            <v>Lagrange(Laval)</v>
          </cell>
          <cell r="F704" t="str">
            <v>238, rang Ste-Anne</v>
          </cell>
          <cell r="G704" t="str">
            <v>Sainte-Marguerite (de Beauce)</v>
          </cell>
          <cell r="H704" t="str">
            <v>G0S2X0</v>
          </cell>
          <cell r="I704">
            <v>418</v>
          </cell>
          <cell r="J704">
            <v>9353393</v>
          </cell>
          <cell r="K704">
            <v>13</v>
          </cell>
          <cell r="L704">
            <v>2554</v>
          </cell>
          <cell r="M704">
            <v>15</v>
          </cell>
          <cell r="N704">
            <v>2722</v>
          </cell>
        </row>
        <row r="705">
          <cell r="A705">
            <v>527598</v>
          </cell>
          <cell r="B705" t="str">
            <v>17</v>
          </cell>
          <cell r="C705" t="str">
            <v>Centre-du-Québec</v>
          </cell>
          <cell r="D705" t="str">
            <v>Deslandes(Normand)</v>
          </cell>
          <cell r="E705" t="str">
            <v>(mère)(Mme Delandes)</v>
          </cell>
          <cell r="F705" t="str">
            <v>2801, rang St-Pierre</v>
          </cell>
          <cell r="G705" t="str">
            <v>Saint-Zéphirin-de-Courval</v>
          </cell>
          <cell r="H705" t="str">
            <v>J0G1V0</v>
          </cell>
          <cell r="I705">
            <v>450</v>
          </cell>
          <cell r="J705">
            <v>5642720</v>
          </cell>
          <cell r="K705">
            <v>11</v>
          </cell>
          <cell r="L705">
            <v>1596</v>
          </cell>
        </row>
        <row r="706">
          <cell r="A706">
            <v>528646</v>
          </cell>
          <cell r="B706" t="str">
            <v>05</v>
          </cell>
          <cell r="C706" t="str">
            <v>Estrie</v>
          </cell>
          <cell r="D706" t="str">
            <v>Ferme Haut-Bois enr.</v>
          </cell>
          <cell r="E706" t="str">
            <v>Gagné(Robert)</v>
          </cell>
          <cell r="F706" t="str">
            <v>410 rte 253</v>
          </cell>
          <cell r="G706" t="str">
            <v>Saint-Malo</v>
          </cell>
          <cell r="H706" t="str">
            <v>J0B2Y0</v>
          </cell>
          <cell r="I706">
            <v>819</v>
          </cell>
          <cell r="J706">
            <v>6582172</v>
          </cell>
          <cell r="K706">
            <v>60</v>
          </cell>
          <cell r="L706">
            <v>7632</v>
          </cell>
          <cell r="M706">
            <v>58</v>
          </cell>
          <cell r="N706">
            <v>7200</v>
          </cell>
        </row>
        <row r="707">
          <cell r="A707">
            <v>528844</v>
          </cell>
          <cell r="B707" t="str">
            <v>02</v>
          </cell>
          <cell r="C707" t="str">
            <v>Saguenay-Lac-Saint-Jean</v>
          </cell>
          <cell r="D707" t="str">
            <v>Laforest(Marc)</v>
          </cell>
          <cell r="F707" t="str">
            <v>1206 rang 4</v>
          </cell>
          <cell r="G707" t="str">
            <v>Saint-Nazaire</v>
          </cell>
          <cell r="H707" t="str">
            <v>G0W2V0</v>
          </cell>
          <cell r="I707">
            <v>418</v>
          </cell>
          <cell r="J707">
            <v>6684307</v>
          </cell>
          <cell r="K707">
            <v>194</v>
          </cell>
          <cell r="L707">
            <v>50271</v>
          </cell>
          <cell r="M707">
            <v>180</v>
          </cell>
          <cell r="N707">
            <v>58855</v>
          </cell>
        </row>
        <row r="708">
          <cell r="A708">
            <v>529412</v>
          </cell>
          <cell r="B708" t="str">
            <v>12</v>
          </cell>
          <cell r="C708" t="str">
            <v>Chaudière-Appalaches</v>
          </cell>
          <cell r="D708" t="str">
            <v>Daigle(Vital)</v>
          </cell>
          <cell r="E708" t="str">
            <v>Daigle(Vital)</v>
          </cell>
          <cell r="F708" t="str">
            <v>853, route 165</v>
          </cell>
          <cell r="G708" t="str">
            <v>Thetford Mines</v>
          </cell>
          <cell r="H708" t="str">
            <v>G6H2M2</v>
          </cell>
          <cell r="I708">
            <v>418</v>
          </cell>
          <cell r="J708">
            <v>4232526</v>
          </cell>
          <cell r="K708">
            <v>30</v>
          </cell>
          <cell r="L708">
            <v>1132</v>
          </cell>
          <cell r="M708">
            <v>30</v>
          </cell>
          <cell r="N708">
            <v>1132</v>
          </cell>
        </row>
        <row r="709">
          <cell r="A709">
            <v>529586</v>
          </cell>
          <cell r="B709" t="str">
            <v>17</v>
          </cell>
          <cell r="C709" t="str">
            <v>Centre-du-Québec</v>
          </cell>
          <cell r="D709" t="str">
            <v>Côté(Jacques)</v>
          </cell>
          <cell r="F709" t="str">
            <v>9555, route 143</v>
          </cell>
          <cell r="G709" t="str">
            <v>Drummondville</v>
          </cell>
          <cell r="H709" t="str">
            <v>J2A3W8</v>
          </cell>
          <cell r="I709">
            <v>819</v>
          </cell>
          <cell r="J709">
            <v>3942264</v>
          </cell>
          <cell r="K709">
            <v>61</v>
          </cell>
          <cell r="L709">
            <v>12152</v>
          </cell>
          <cell r="M709">
            <v>45</v>
          </cell>
          <cell r="N709">
            <v>9919</v>
          </cell>
        </row>
        <row r="710">
          <cell r="A710">
            <v>530006</v>
          </cell>
          <cell r="B710" t="str">
            <v>14</v>
          </cell>
          <cell r="C710" t="str">
            <v>Lanaudière</v>
          </cell>
          <cell r="D710" t="str">
            <v>Ferme Pierre Lépicier inc.</v>
          </cell>
          <cell r="E710" t="str">
            <v>Lepicier(Pierre)</v>
          </cell>
          <cell r="F710" t="str">
            <v>3440, rang St-Pierre</v>
          </cell>
          <cell r="G710" t="str">
            <v>Saint-Félix-de-Valois</v>
          </cell>
          <cell r="H710" t="str">
            <v>J0K2M0</v>
          </cell>
          <cell r="I710">
            <v>450</v>
          </cell>
          <cell r="J710">
            <v>8892065</v>
          </cell>
          <cell r="K710">
            <v>58</v>
          </cell>
          <cell r="L710">
            <v>15288</v>
          </cell>
          <cell r="M710">
            <v>59</v>
          </cell>
          <cell r="N710">
            <v>12067</v>
          </cell>
        </row>
        <row r="711">
          <cell r="A711">
            <v>530030</v>
          </cell>
          <cell r="B711" t="str">
            <v>08</v>
          </cell>
          <cell r="C711" t="str">
            <v>Abitibi-Témiscamingue</v>
          </cell>
          <cell r="D711" t="str">
            <v>Dubreuil(Yvan)</v>
          </cell>
          <cell r="F711" t="str">
            <v>144, route 386</v>
          </cell>
          <cell r="G711" t="str">
            <v>Senneterre</v>
          </cell>
          <cell r="H711" t="str">
            <v>J0Y2M0</v>
          </cell>
          <cell r="I711">
            <v>819</v>
          </cell>
          <cell r="J711">
            <v>7374562</v>
          </cell>
          <cell r="K711">
            <v>56</v>
          </cell>
          <cell r="L711">
            <v>20995</v>
          </cell>
          <cell r="M711">
            <v>63</v>
          </cell>
          <cell r="N711">
            <v>26608</v>
          </cell>
        </row>
        <row r="712">
          <cell r="A712">
            <v>530147</v>
          </cell>
          <cell r="B712" t="str">
            <v>07</v>
          </cell>
          <cell r="C712" t="str">
            <v>Outaouais</v>
          </cell>
          <cell r="D712" t="str">
            <v>Philippe Dumouchel &amp; Gayle Stewart</v>
          </cell>
          <cell r="F712" t="str">
            <v>250, chemin Dunraven</v>
          </cell>
          <cell r="G712" t="str">
            <v>L'Ile-du-Grand-Calumet</v>
          </cell>
          <cell r="H712" t="str">
            <v>J0X1J0</v>
          </cell>
          <cell r="I712">
            <v>819</v>
          </cell>
          <cell r="J712">
            <v>6482538</v>
          </cell>
          <cell r="K712">
            <v>154</v>
          </cell>
          <cell r="L712">
            <v>26680</v>
          </cell>
          <cell r="M712">
            <v>154</v>
          </cell>
          <cell r="N712">
            <v>29740</v>
          </cell>
        </row>
        <row r="713">
          <cell r="A713">
            <v>530634</v>
          </cell>
          <cell r="B713" t="str">
            <v>16</v>
          </cell>
          <cell r="C713" t="str">
            <v>Montérégie</v>
          </cell>
          <cell r="D713" t="str">
            <v>Deschambault(Edgar)</v>
          </cell>
          <cell r="F713" t="str">
            <v>8172, rte 132</v>
          </cell>
          <cell r="G713" t="str">
            <v>Dundee</v>
          </cell>
          <cell r="H713" t="str">
            <v>J0S1L0</v>
          </cell>
          <cell r="I713">
            <v>450</v>
          </cell>
          <cell r="J713">
            <v>2643584</v>
          </cell>
          <cell r="K713">
            <v>49</v>
          </cell>
          <cell r="L713">
            <v>11227</v>
          </cell>
          <cell r="M713">
            <v>51</v>
          </cell>
          <cell r="N713">
            <v>13578</v>
          </cell>
        </row>
        <row r="714">
          <cell r="A714">
            <v>530915</v>
          </cell>
          <cell r="B714" t="str">
            <v>12</v>
          </cell>
          <cell r="C714" t="str">
            <v>Chaudière-Appalaches</v>
          </cell>
          <cell r="D714" t="str">
            <v>Rodrigue(Vital)</v>
          </cell>
          <cell r="F714" t="str">
            <v>460, route 267</v>
          </cell>
          <cell r="G714" t="str">
            <v>Adstock</v>
          </cell>
          <cell r="H714" t="str">
            <v>G0N1S0</v>
          </cell>
          <cell r="I714">
            <v>418</v>
          </cell>
          <cell r="J714">
            <v>4222963</v>
          </cell>
          <cell r="K714">
            <v>25</v>
          </cell>
          <cell r="M714">
            <v>29</v>
          </cell>
          <cell r="N714">
            <v>340</v>
          </cell>
        </row>
        <row r="715">
          <cell r="A715">
            <v>531004</v>
          </cell>
          <cell r="B715" t="str">
            <v>12</v>
          </cell>
          <cell r="C715" t="str">
            <v>Chaudière-Appalaches</v>
          </cell>
          <cell r="D715" t="str">
            <v>Ferme Angesol enr.</v>
          </cell>
          <cell r="E715" t="str">
            <v>Guay(Marie-Ls Grégoire &amp; M.Claire)</v>
          </cell>
          <cell r="F715" t="str">
            <v>285 rang 4</v>
          </cell>
          <cell r="G715" t="str">
            <v>Saints-Anges</v>
          </cell>
          <cell r="H715" t="str">
            <v>G0S3E0</v>
          </cell>
          <cell r="I715">
            <v>418</v>
          </cell>
          <cell r="J715">
            <v>2535708</v>
          </cell>
          <cell r="K715">
            <v>22</v>
          </cell>
          <cell r="L715">
            <v>3677</v>
          </cell>
          <cell r="M715">
            <v>22</v>
          </cell>
          <cell r="N715">
            <v>5107</v>
          </cell>
        </row>
        <row r="716">
          <cell r="A716">
            <v>531228</v>
          </cell>
          <cell r="B716" t="str">
            <v>17</v>
          </cell>
          <cell r="C716" t="str">
            <v>Centre-du-Québec</v>
          </cell>
          <cell r="D716" t="str">
            <v>Geoffroy(Gilbert)</v>
          </cell>
          <cell r="F716" t="str">
            <v>1805, rang 9</v>
          </cell>
          <cell r="G716" t="str">
            <v>Manseau</v>
          </cell>
          <cell r="H716" t="str">
            <v>G0X1V0</v>
          </cell>
          <cell r="I716">
            <v>819</v>
          </cell>
          <cell r="J716">
            <v>3562981</v>
          </cell>
          <cell r="K716">
            <v>21</v>
          </cell>
          <cell r="L716">
            <v>3119</v>
          </cell>
        </row>
        <row r="717">
          <cell r="A717">
            <v>531368</v>
          </cell>
          <cell r="B717" t="str">
            <v>14</v>
          </cell>
          <cell r="C717" t="str">
            <v>Lanaudière</v>
          </cell>
          <cell r="D717" t="str">
            <v>Ferme Guy Touzeau enr.</v>
          </cell>
          <cell r="E717" t="str">
            <v>Touzeau(Guy)</v>
          </cell>
          <cell r="F717" t="str">
            <v>1849 côte Joseph</v>
          </cell>
          <cell r="G717" t="str">
            <v>Saint-Lin-Laurentides</v>
          </cell>
          <cell r="H717" t="str">
            <v>J5M1Z6</v>
          </cell>
          <cell r="I717">
            <v>450</v>
          </cell>
          <cell r="J717">
            <v>4391630</v>
          </cell>
          <cell r="K717">
            <v>41</v>
          </cell>
          <cell r="L717">
            <v>4588</v>
          </cell>
          <cell r="M717">
            <v>32</v>
          </cell>
          <cell r="N717">
            <v>6241</v>
          </cell>
        </row>
        <row r="718">
          <cell r="A718">
            <v>531418</v>
          </cell>
          <cell r="B718" t="str">
            <v>05</v>
          </cell>
          <cell r="C718" t="str">
            <v>Estrie</v>
          </cell>
          <cell r="D718" t="str">
            <v>Bailey(Edwin Thomas)</v>
          </cell>
          <cell r="F718" t="str">
            <v>R.R.1 3875, route 108</v>
          </cell>
          <cell r="G718" t="str">
            <v>Cookshire-Eaton</v>
          </cell>
          <cell r="H718" t="str">
            <v>J0B1M0</v>
          </cell>
          <cell r="I718">
            <v>819</v>
          </cell>
          <cell r="J718">
            <v>5633956</v>
          </cell>
          <cell r="K718">
            <v>31</v>
          </cell>
          <cell r="L718">
            <v>1277</v>
          </cell>
          <cell r="M718">
            <v>28</v>
          </cell>
          <cell r="N718">
            <v>1384</v>
          </cell>
        </row>
        <row r="719">
          <cell r="A719">
            <v>531772</v>
          </cell>
          <cell r="B719" t="str">
            <v>01</v>
          </cell>
          <cell r="C719" t="str">
            <v>Bas-Saint-Laurent</v>
          </cell>
          <cell r="D719" t="str">
            <v>Ferme du Pilote inc.</v>
          </cell>
          <cell r="E719" t="str">
            <v>Plourde(Serge Plourde et Johanne)</v>
          </cell>
          <cell r="F719" t="str">
            <v>249 route de l'Anse-au-Persil</v>
          </cell>
          <cell r="G719" t="str">
            <v>Rivière-du-Loup</v>
          </cell>
          <cell r="H719" t="str">
            <v>G5R5Z5</v>
          </cell>
          <cell r="I719">
            <v>418</v>
          </cell>
          <cell r="J719">
            <v>8625976</v>
          </cell>
          <cell r="K719">
            <v>150</v>
          </cell>
          <cell r="L719">
            <v>6617</v>
          </cell>
          <cell r="M719">
            <v>145</v>
          </cell>
          <cell r="N719">
            <v>7419</v>
          </cell>
        </row>
        <row r="720">
          <cell r="A720">
            <v>531996</v>
          </cell>
          <cell r="B720" t="str">
            <v>16</v>
          </cell>
          <cell r="C720" t="str">
            <v>Montérégie</v>
          </cell>
          <cell r="D720" t="str">
            <v>Lussier(France)</v>
          </cell>
          <cell r="F720" t="str">
            <v>1110, rue Guertin</v>
          </cell>
          <cell r="G720" t="str">
            <v>Granby</v>
          </cell>
          <cell r="H720" t="str">
            <v>J2G8C6</v>
          </cell>
          <cell r="I720">
            <v>450</v>
          </cell>
          <cell r="J720">
            <v>3729649</v>
          </cell>
          <cell r="K720">
            <v>14</v>
          </cell>
          <cell r="L720">
            <v>2860</v>
          </cell>
          <cell r="M720">
            <v>16</v>
          </cell>
          <cell r="N720">
            <v>3858</v>
          </cell>
        </row>
        <row r="721">
          <cell r="A721">
            <v>532671</v>
          </cell>
          <cell r="B721" t="str">
            <v>12</v>
          </cell>
          <cell r="C721" t="str">
            <v>Chaudière-Appalaches</v>
          </cell>
          <cell r="D721" t="str">
            <v>Ferme Bercy &amp; Fils inc.</v>
          </cell>
          <cell r="E721" t="str">
            <v>Lessard(Bernard Groleau et Nancy)</v>
          </cell>
          <cell r="F721" t="str">
            <v>181, route Kennedy Nord</v>
          </cell>
          <cell r="G721" t="str">
            <v>Vallée-Jonction</v>
          </cell>
          <cell r="H721" t="str">
            <v>G0S3J0</v>
          </cell>
          <cell r="I721">
            <v>418</v>
          </cell>
          <cell r="J721">
            <v>2536388</v>
          </cell>
          <cell r="K721">
            <v>74</v>
          </cell>
          <cell r="L721">
            <v>5020</v>
          </cell>
          <cell r="M721">
            <v>74</v>
          </cell>
          <cell r="N721">
            <v>5128</v>
          </cell>
        </row>
        <row r="722">
          <cell r="A722">
            <v>532689</v>
          </cell>
          <cell r="B722" t="str">
            <v>05</v>
          </cell>
          <cell r="C722" t="str">
            <v>Estrie</v>
          </cell>
          <cell r="D722" t="str">
            <v>Ferme Vachon &amp; Fils</v>
          </cell>
          <cell r="E722" t="str">
            <v>Vachon(Alain)</v>
          </cell>
          <cell r="F722" t="str">
            <v>175, route 253</v>
          </cell>
          <cell r="G722" t="str">
            <v>Saint-Isidore-de-Clifton</v>
          </cell>
          <cell r="H722" t="str">
            <v>J0B2X0</v>
          </cell>
          <cell r="I722">
            <v>819</v>
          </cell>
          <cell r="J722">
            <v>8893127</v>
          </cell>
          <cell r="K722">
            <v>58</v>
          </cell>
          <cell r="L722">
            <v>9524</v>
          </cell>
          <cell r="M722">
            <v>48</v>
          </cell>
          <cell r="N722">
            <v>11061</v>
          </cell>
        </row>
        <row r="723">
          <cell r="A723">
            <v>532721</v>
          </cell>
          <cell r="B723" t="str">
            <v>12</v>
          </cell>
          <cell r="C723" t="str">
            <v>Chaudière-Appalaches</v>
          </cell>
          <cell r="D723" t="str">
            <v>Moffet(Réal)</v>
          </cell>
          <cell r="F723" t="str">
            <v>257, rang 4</v>
          </cell>
          <cell r="G723" t="str">
            <v>Dosquet</v>
          </cell>
          <cell r="H723" t="str">
            <v>G0S1H0</v>
          </cell>
          <cell r="I723">
            <v>418</v>
          </cell>
          <cell r="J723">
            <v>7283151</v>
          </cell>
          <cell r="K723">
            <v>18</v>
          </cell>
          <cell r="L723">
            <v>2933</v>
          </cell>
          <cell r="M723">
            <v>24</v>
          </cell>
          <cell r="N723">
            <v>1522</v>
          </cell>
        </row>
        <row r="724">
          <cell r="A724">
            <v>533919</v>
          </cell>
          <cell r="B724" t="str">
            <v>08</v>
          </cell>
          <cell r="C724" t="str">
            <v>Abitibi-Témiscamingue</v>
          </cell>
          <cell r="D724" t="str">
            <v>Grondin(Jules)</v>
          </cell>
          <cell r="F724" t="str">
            <v>260, rang du Lac à la Prêle</v>
          </cell>
          <cell r="G724" t="str">
            <v>Berry</v>
          </cell>
          <cell r="H724" t="str">
            <v>J0Y2G0</v>
          </cell>
          <cell r="I724">
            <v>819</v>
          </cell>
          <cell r="J724">
            <v>7323876</v>
          </cell>
          <cell r="K724">
            <v>104</v>
          </cell>
          <cell r="M724">
            <v>103</v>
          </cell>
          <cell r="N724">
            <v>8065</v>
          </cell>
        </row>
        <row r="725">
          <cell r="A725">
            <v>534867</v>
          </cell>
          <cell r="B725" t="str">
            <v>12</v>
          </cell>
          <cell r="C725" t="str">
            <v>Chaudière-Appalaches</v>
          </cell>
          <cell r="D725" t="str">
            <v>Leclerc(Doris)</v>
          </cell>
          <cell r="F725" t="str">
            <v>714, rang St-Pierre</v>
          </cell>
          <cell r="G725" t="str">
            <v>Saint-Frédéric</v>
          </cell>
          <cell r="H725" t="str">
            <v>G0N1P0</v>
          </cell>
          <cell r="I725">
            <v>418</v>
          </cell>
          <cell r="J725">
            <v>4262678</v>
          </cell>
          <cell r="K725">
            <v>102</v>
          </cell>
          <cell r="L725">
            <v>15831</v>
          </cell>
          <cell r="M725">
            <v>101</v>
          </cell>
          <cell r="N725">
            <v>9899</v>
          </cell>
        </row>
        <row r="726">
          <cell r="A726">
            <v>534917</v>
          </cell>
          <cell r="B726" t="str">
            <v>02</v>
          </cell>
          <cell r="C726" t="str">
            <v>Saguenay-Lac-Saint-Jean</v>
          </cell>
          <cell r="D726" t="str">
            <v>Turmel(Simon)</v>
          </cell>
          <cell r="F726" t="str">
            <v>2060, Rang 7 est</v>
          </cell>
          <cell r="G726" t="str">
            <v>Labrecque</v>
          </cell>
          <cell r="H726" t="str">
            <v>G0W2S0</v>
          </cell>
          <cell r="I726">
            <v>418</v>
          </cell>
          <cell r="J726">
            <v>4811260</v>
          </cell>
          <cell r="K726">
            <v>26</v>
          </cell>
          <cell r="M726">
            <v>49</v>
          </cell>
          <cell r="N726">
            <v>8395</v>
          </cell>
        </row>
        <row r="727">
          <cell r="A727">
            <v>534941</v>
          </cell>
          <cell r="B727" t="str">
            <v>17</v>
          </cell>
          <cell r="C727" t="str">
            <v>Centre-du-Québec</v>
          </cell>
          <cell r="D727" t="str">
            <v>Lystel Holstein S.E.N.C.</v>
          </cell>
          <cell r="E727" t="str">
            <v>Martineau(Frédéric)</v>
          </cell>
          <cell r="F727" t="str">
            <v>3375, rue King</v>
          </cell>
          <cell r="G727" t="str">
            <v>Lyster</v>
          </cell>
          <cell r="H727" t="str">
            <v>G0S1V0</v>
          </cell>
          <cell r="I727">
            <v>819</v>
          </cell>
          <cell r="J727">
            <v>3891203</v>
          </cell>
          <cell r="M727">
            <v>45</v>
          </cell>
        </row>
        <row r="728">
          <cell r="A728">
            <v>535062</v>
          </cell>
          <cell r="B728" t="str">
            <v>12</v>
          </cell>
          <cell r="C728" t="str">
            <v>Chaudière-Appalaches</v>
          </cell>
          <cell r="D728" t="str">
            <v>Gosselin(Benoit)</v>
          </cell>
          <cell r="F728" t="str">
            <v>783, chemin Grande-Grillade</v>
          </cell>
          <cell r="G728" t="str">
            <v>Saint-Henri</v>
          </cell>
          <cell r="H728" t="str">
            <v>G0R3E0</v>
          </cell>
          <cell r="I728">
            <v>418</v>
          </cell>
          <cell r="J728">
            <v>8822734</v>
          </cell>
          <cell r="K728">
            <v>27</v>
          </cell>
          <cell r="L728">
            <v>7140</v>
          </cell>
          <cell r="M728">
            <v>27</v>
          </cell>
          <cell r="N728">
            <v>6765</v>
          </cell>
        </row>
        <row r="729">
          <cell r="A729">
            <v>535195</v>
          </cell>
          <cell r="B729" t="str">
            <v>01</v>
          </cell>
          <cell r="C729" t="str">
            <v>Bas-Saint-Laurent</v>
          </cell>
          <cell r="D729" t="str">
            <v>Ferme Belon inc.</v>
          </cell>
          <cell r="E729" t="str">
            <v>Bélanger(Réjean)</v>
          </cell>
          <cell r="F729" t="str">
            <v>353 rang 2 Ouest</v>
          </cell>
          <cell r="G729" t="str">
            <v>Saint-Fabien</v>
          </cell>
          <cell r="H729" t="str">
            <v>G0L2Z0</v>
          </cell>
          <cell r="I729">
            <v>418</v>
          </cell>
          <cell r="J729">
            <v>8693125</v>
          </cell>
          <cell r="K729">
            <v>38</v>
          </cell>
          <cell r="L729">
            <v>9514</v>
          </cell>
          <cell r="M729">
            <v>21</v>
          </cell>
          <cell r="N729">
            <v>6211</v>
          </cell>
        </row>
        <row r="730">
          <cell r="A730">
            <v>535443</v>
          </cell>
          <cell r="B730" t="str">
            <v>05</v>
          </cell>
          <cell r="C730" t="str">
            <v>Estrie</v>
          </cell>
          <cell r="D730" t="str">
            <v>Duplessis(Edgar)</v>
          </cell>
          <cell r="F730" t="str">
            <v>557 rang 4</v>
          </cell>
          <cell r="G730" t="str">
            <v>Stoke</v>
          </cell>
          <cell r="H730" t="str">
            <v>J0B3G0</v>
          </cell>
          <cell r="I730">
            <v>819</v>
          </cell>
          <cell r="J730">
            <v>8462595</v>
          </cell>
          <cell r="K730">
            <v>88</v>
          </cell>
          <cell r="L730">
            <v>9823</v>
          </cell>
          <cell r="M730">
            <v>76</v>
          </cell>
          <cell r="N730">
            <v>9475</v>
          </cell>
        </row>
        <row r="731">
          <cell r="A731">
            <v>535534</v>
          </cell>
          <cell r="B731" t="str">
            <v>11</v>
          </cell>
          <cell r="C731" t="str">
            <v>Gaspésie-Iles-de-la-Madeleine</v>
          </cell>
          <cell r="D731" t="str">
            <v>La Ferme G.Y. inc.</v>
          </cell>
          <cell r="E731" t="str">
            <v>English(Gabriel)</v>
          </cell>
          <cell r="F731" t="str">
            <v>26 rue Aubut, CP 11-Rivière au Renard</v>
          </cell>
          <cell r="G731" t="str">
            <v>Gaspé</v>
          </cell>
          <cell r="H731" t="str">
            <v>G4X5H6</v>
          </cell>
          <cell r="I731">
            <v>418</v>
          </cell>
          <cell r="J731">
            <v>2695112</v>
          </cell>
          <cell r="K731">
            <v>84</v>
          </cell>
          <cell r="L731">
            <v>5876</v>
          </cell>
          <cell r="M731">
            <v>59</v>
          </cell>
          <cell r="N731">
            <v>5379</v>
          </cell>
        </row>
        <row r="732">
          <cell r="A732">
            <v>536466</v>
          </cell>
          <cell r="B732" t="str">
            <v>17</v>
          </cell>
          <cell r="C732" t="str">
            <v>Centre-du-Québec</v>
          </cell>
          <cell r="D732" t="str">
            <v>Rouillard(Hélène)</v>
          </cell>
          <cell r="F732" t="str">
            <v>561, Haut de l'Ile</v>
          </cell>
          <cell r="G732" t="str">
            <v>Sainte-Monique</v>
          </cell>
          <cell r="H732" t="str">
            <v>J0G1N0</v>
          </cell>
          <cell r="I732">
            <v>819</v>
          </cell>
          <cell r="J732">
            <v>2892720</v>
          </cell>
          <cell r="K732">
            <v>46</v>
          </cell>
          <cell r="L732">
            <v>10886</v>
          </cell>
          <cell r="M732">
            <v>52</v>
          </cell>
          <cell r="N732">
            <v>11567</v>
          </cell>
        </row>
        <row r="733">
          <cell r="A733">
            <v>537019</v>
          </cell>
          <cell r="B733" t="str">
            <v>01</v>
          </cell>
          <cell r="C733" t="str">
            <v>Bas-Saint-Laurent</v>
          </cell>
          <cell r="D733" t="str">
            <v>La Ferme Chénard S.E.N.C.</v>
          </cell>
          <cell r="E733" t="str">
            <v>Chénard(Mario)</v>
          </cell>
          <cell r="F733" t="str">
            <v>321, rang 3 Est</v>
          </cell>
          <cell r="G733" t="str">
            <v>Sainte-Luce</v>
          </cell>
          <cell r="H733" t="str">
            <v>G0K1P0</v>
          </cell>
          <cell r="I733">
            <v>418</v>
          </cell>
          <cell r="J733">
            <v>7394735</v>
          </cell>
          <cell r="K733">
            <v>29</v>
          </cell>
          <cell r="L733">
            <v>4526</v>
          </cell>
          <cell r="M733">
            <v>28</v>
          </cell>
          <cell r="N733">
            <v>5236</v>
          </cell>
        </row>
        <row r="734">
          <cell r="A734">
            <v>537191</v>
          </cell>
          <cell r="B734" t="str">
            <v>12</v>
          </cell>
          <cell r="C734" t="str">
            <v>Chaudière-Appalaches</v>
          </cell>
          <cell r="D734" t="str">
            <v>Cloutier(Luc)</v>
          </cell>
          <cell r="F734" t="str">
            <v>285, rang 3</v>
          </cell>
          <cell r="G734" t="str">
            <v>Saint-Jules</v>
          </cell>
          <cell r="H734" t="str">
            <v>G0N1R0</v>
          </cell>
          <cell r="I734">
            <v>418</v>
          </cell>
          <cell r="J734">
            <v>4262454</v>
          </cell>
          <cell r="K734">
            <v>10</v>
          </cell>
          <cell r="L734">
            <v>471</v>
          </cell>
        </row>
        <row r="735">
          <cell r="A735">
            <v>537456</v>
          </cell>
          <cell r="B735" t="str">
            <v>17</v>
          </cell>
          <cell r="C735" t="str">
            <v>Centre-du-Québec</v>
          </cell>
          <cell r="D735" t="str">
            <v>Morin(Michael)</v>
          </cell>
          <cell r="F735" t="str">
            <v>41, chemin des Domaines</v>
          </cell>
          <cell r="G735" t="str">
            <v>Saint-Félix-de-Kingsey</v>
          </cell>
          <cell r="H735" t="str">
            <v>J0B2T0</v>
          </cell>
          <cell r="I735">
            <v>819</v>
          </cell>
          <cell r="J735">
            <v>8482627</v>
          </cell>
          <cell r="K735">
            <v>88</v>
          </cell>
          <cell r="L735">
            <v>16126</v>
          </cell>
          <cell r="M735">
            <v>95</v>
          </cell>
          <cell r="N735">
            <v>11492</v>
          </cell>
        </row>
        <row r="736">
          <cell r="A736">
            <v>538595</v>
          </cell>
          <cell r="B736" t="str">
            <v>14</v>
          </cell>
          <cell r="C736" t="str">
            <v>Lanaudière</v>
          </cell>
          <cell r="D736" t="str">
            <v>Durand(Denis)</v>
          </cell>
          <cell r="F736" t="str">
            <v>7301 rang Brassard</v>
          </cell>
          <cell r="G736" t="str">
            <v>Saint-Zénon</v>
          </cell>
          <cell r="H736" t="str">
            <v>J0K3N0</v>
          </cell>
          <cell r="I736">
            <v>450</v>
          </cell>
          <cell r="J736">
            <v>8845438</v>
          </cell>
          <cell r="K736">
            <v>24</v>
          </cell>
          <cell r="L736">
            <v>2313</v>
          </cell>
          <cell r="M736">
            <v>36</v>
          </cell>
        </row>
        <row r="737">
          <cell r="A737">
            <v>538884</v>
          </cell>
          <cell r="B737" t="str">
            <v>07</v>
          </cell>
          <cell r="C737" t="str">
            <v>Outaouais</v>
          </cell>
          <cell r="D737" t="str">
            <v>Les Fermes Stanhow inc.</v>
          </cell>
          <cell r="E737" t="str">
            <v>Stanley(Lee)</v>
          </cell>
          <cell r="F737" t="str">
            <v>6 Wharf Road</v>
          </cell>
          <cell r="G737" t="str">
            <v>Bristol</v>
          </cell>
          <cell r="H737" t="str">
            <v>J0X1G0</v>
          </cell>
          <cell r="I737">
            <v>819</v>
          </cell>
          <cell r="J737">
            <v>6473961</v>
          </cell>
          <cell r="K737">
            <v>30</v>
          </cell>
          <cell r="L737">
            <v>7276</v>
          </cell>
          <cell r="M737">
            <v>39</v>
          </cell>
          <cell r="N737">
            <v>9215</v>
          </cell>
        </row>
        <row r="738">
          <cell r="A738">
            <v>539023</v>
          </cell>
          <cell r="B738" t="str">
            <v>16</v>
          </cell>
          <cell r="C738" t="str">
            <v>Montérégie</v>
          </cell>
          <cell r="D738" t="str">
            <v>Choinière(Daniel)</v>
          </cell>
          <cell r="F738" t="str">
            <v>2336, route 133</v>
          </cell>
          <cell r="G738" t="str">
            <v>Saint-Jean-sur-Richelieu</v>
          </cell>
          <cell r="H738" t="str">
            <v>J2X5V3</v>
          </cell>
          <cell r="I738">
            <v>450</v>
          </cell>
          <cell r="J738">
            <v>3476613</v>
          </cell>
          <cell r="K738">
            <v>17</v>
          </cell>
          <cell r="L738">
            <v>340</v>
          </cell>
        </row>
        <row r="739">
          <cell r="A739">
            <v>539056</v>
          </cell>
          <cell r="B739" t="str">
            <v>16</v>
          </cell>
          <cell r="C739" t="str">
            <v>Montérégie</v>
          </cell>
          <cell r="D739" t="str">
            <v>Bachand(Paul-Émile)</v>
          </cell>
          <cell r="F739" t="str">
            <v>485, Bergeron Est</v>
          </cell>
          <cell r="G739" t="str">
            <v>Bromont</v>
          </cell>
          <cell r="H739" t="str">
            <v>J2L1B1</v>
          </cell>
          <cell r="I739">
            <v>450</v>
          </cell>
          <cell r="J739">
            <v>3727372</v>
          </cell>
          <cell r="K739">
            <v>50</v>
          </cell>
          <cell r="L739">
            <v>5692</v>
          </cell>
          <cell r="M739">
            <v>44</v>
          </cell>
          <cell r="N739">
            <v>749</v>
          </cell>
        </row>
        <row r="740">
          <cell r="A740">
            <v>539122</v>
          </cell>
          <cell r="B740" t="str">
            <v>09</v>
          </cell>
          <cell r="C740" t="str">
            <v>Cote-Nord</v>
          </cell>
          <cell r="D740" t="str">
            <v>Simard(Gilles)</v>
          </cell>
          <cell r="F740" t="str">
            <v>201, Anse de Roche</v>
          </cell>
          <cell r="G740" t="str">
            <v>Sacré-Coeur</v>
          </cell>
          <cell r="H740" t="str">
            <v>G0T1Y0</v>
          </cell>
          <cell r="I740">
            <v>418</v>
          </cell>
          <cell r="J740">
            <v>2364792</v>
          </cell>
          <cell r="K740">
            <v>39</v>
          </cell>
          <cell r="L740">
            <v>6936</v>
          </cell>
        </row>
        <row r="741">
          <cell r="A741">
            <v>539171</v>
          </cell>
          <cell r="B741" t="str">
            <v>16</v>
          </cell>
          <cell r="C741" t="str">
            <v>Montérégie</v>
          </cell>
          <cell r="D741" t="str">
            <v>Brouillard(Paul-André)</v>
          </cell>
          <cell r="F741" t="str">
            <v>360, rang Grand Chenal</v>
          </cell>
          <cell r="G741" t="str">
            <v>Yamaska</v>
          </cell>
          <cell r="H741" t="str">
            <v>J0G1X0</v>
          </cell>
          <cell r="I741">
            <v>450</v>
          </cell>
          <cell r="J741">
            <v>7892032</v>
          </cell>
          <cell r="K741">
            <v>51</v>
          </cell>
          <cell r="L741">
            <v>8392</v>
          </cell>
          <cell r="M741">
            <v>53</v>
          </cell>
          <cell r="N741">
            <v>8911</v>
          </cell>
        </row>
        <row r="742">
          <cell r="A742">
            <v>539635</v>
          </cell>
          <cell r="B742" t="str">
            <v>12</v>
          </cell>
          <cell r="C742" t="str">
            <v>Chaudière-Appalaches</v>
          </cell>
          <cell r="D742" t="str">
            <v>Lemieux(Alain)</v>
          </cell>
          <cell r="F742" t="str">
            <v>1661, 1er rang Ouest</v>
          </cell>
          <cell r="G742" t="str">
            <v>Val-Alain</v>
          </cell>
          <cell r="H742" t="str">
            <v>G0S3H0</v>
          </cell>
          <cell r="I742">
            <v>418</v>
          </cell>
          <cell r="J742">
            <v>7443453</v>
          </cell>
          <cell r="K742">
            <v>37</v>
          </cell>
          <cell r="L742">
            <v>7586</v>
          </cell>
          <cell r="M742">
            <v>41</v>
          </cell>
          <cell r="N742">
            <v>8865</v>
          </cell>
        </row>
        <row r="743">
          <cell r="A743">
            <v>540435</v>
          </cell>
          <cell r="B743" t="str">
            <v>16</v>
          </cell>
          <cell r="C743" t="str">
            <v>Montérégie</v>
          </cell>
          <cell r="D743" t="str">
            <v>Hancock(Timothy)</v>
          </cell>
          <cell r="F743" t="str">
            <v>379 Richford Road</v>
          </cell>
          <cell r="G743" t="str">
            <v>Frelighsburg</v>
          </cell>
          <cell r="H743" t="str">
            <v>J0J1C0</v>
          </cell>
          <cell r="I743">
            <v>450</v>
          </cell>
          <cell r="J743">
            <v>5386002</v>
          </cell>
          <cell r="K743">
            <v>51</v>
          </cell>
          <cell r="L743">
            <v>11127</v>
          </cell>
          <cell r="M743">
            <v>52</v>
          </cell>
          <cell r="N743">
            <v>8558</v>
          </cell>
        </row>
        <row r="744">
          <cell r="A744">
            <v>540542</v>
          </cell>
          <cell r="B744" t="str">
            <v>14</v>
          </cell>
          <cell r="C744" t="str">
            <v>Lanaudière</v>
          </cell>
          <cell r="D744" t="str">
            <v>Armstrong(François)</v>
          </cell>
          <cell r="E744" t="str">
            <v>Desrosiers(Nathalie)</v>
          </cell>
          <cell r="F744" t="str">
            <v>1360 rang St-David</v>
          </cell>
          <cell r="G744" t="str">
            <v>Saint-Gabriel-de-Brandon</v>
          </cell>
          <cell r="H744" t="str">
            <v>J0K2N0</v>
          </cell>
          <cell r="I744">
            <v>450</v>
          </cell>
          <cell r="J744">
            <v>8354317</v>
          </cell>
          <cell r="K744">
            <v>20</v>
          </cell>
          <cell r="L744">
            <v>1885</v>
          </cell>
          <cell r="M744">
            <v>23</v>
          </cell>
          <cell r="N744">
            <v>1328</v>
          </cell>
        </row>
        <row r="745">
          <cell r="A745">
            <v>541763</v>
          </cell>
          <cell r="B745" t="str">
            <v>12</v>
          </cell>
          <cell r="C745" t="str">
            <v>Chaudière-Appalaches</v>
          </cell>
          <cell r="D745" t="str">
            <v>Desrochers Beaudoin(Armelle)</v>
          </cell>
          <cell r="F745" t="str">
            <v>1546, 5e Rang</v>
          </cell>
          <cell r="G745" t="str">
            <v>Val-Alain</v>
          </cell>
          <cell r="H745" t="str">
            <v>G0S3H0</v>
          </cell>
          <cell r="I745">
            <v>418</v>
          </cell>
          <cell r="J745">
            <v>7443725</v>
          </cell>
          <cell r="K745">
            <v>35</v>
          </cell>
          <cell r="L745">
            <v>3543</v>
          </cell>
          <cell r="M745">
            <v>34</v>
          </cell>
          <cell r="N745">
            <v>3702</v>
          </cell>
        </row>
        <row r="746">
          <cell r="A746">
            <v>542118</v>
          </cell>
          <cell r="B746" t="str">
            <v>05</v>
          </cell>
          <cell r="C746" t="str">
            <v>Estrie</v>
          </cell>
          <cell r="D746" t="str">
            <v>Roy(Luc)</v>
          </cell>
          <cell r="F746" t="str">
            <v>750, chemin Carrier</v>
          </cell>
          <cell r="G746" t="str">
            <v>Stoke</v>
          </cell>
          <cell r="H746" t="str">
            <v>J0B3G0</v>
          </cell>
          <cell r="I746">
            <v>819</v>
          </cell>
          <cell r="J746">
            <v>8462619</v>
          </cell>
          <cell r="K746">
            <v>40</v>
          </cell>
          <cell r="L746">
            <v>2862</v>
          </cell>
          <cell r="M746">
            <v>35</v>
          </cell>
          <cell r="N746">
            <v>6035</v>
          </cell>
        </row>
        <row r="747">
          <cell r="A747">
            <v>542191</v>
          </cell>
          <cell r="B747" t="str">
            <v>02</v>
          </cell>
          <cell r="C747" t="str">
            <v>Saguenay-Lac-Saint-Jean</v>
          </cell>
          <cell r="D747" t="str">
            <v>J.W.Lavoie enr.</v>
          </cell>
          <cell r="E747" t="str">
            <v>Lavoie(Johanne Bergeron et Wilbrod)</v>
          </cell>
          <cell r="F747" t="str">
            <v>4701 rue Hôtel de Ville</v>
          </cell>
          <cell r="G747" t="str">
            <v>Saint-Honoré</v>
          </cell>
          <cell r="H747" t="str">
            <v>G0V1L0</v>
          </cell>
          <cell r="I747">
            <v>418</v>
          </cell>
          <cell r="J747">
            <v>6733823</v>
          </cell>
          <cell r="K747">
            <v>22</v>
          </cell>
          <cell r="M747">
            <v>29</v>
          </cell>
          <cell r="N747">
            <v>1252</v>
          </cell>
        </row>
        <row r="748">
          <cell r="A748">
            <v>542225</v>
          </cell>
          <cell r="B748" t="str">
            <v>04</v>
          </cell>
          <cell r="C748" t="str">
            <v>Mauricie</v>
          </cell>
          <cell r="D748" t="str">
            <v>Jacob(Pierre)</v>
          </cell>
          <cell r="F748" t="str">
            <v>2101 rang Ste-Marguerite</v>
          </cell>
          <cell r="G748" t="str">
            <v>Saint-Maurice</v>
          </cell>
          <cell r="H748" t="str">
            <v>G0X2X0</v>
          </cell>
          <cell r="I748">
            <v>819</v>
          </cell>
          <cell r="J748">
            <v>3782502</v>
          </cell>
          <cell r="K748">
            <v>102</v>
          </cell>
          <cell r="L748">
            <v>26927</v>
          </cell>
          <cell r="M748">
            <v>109</v>
          </cell>
          <cell r="N748">
            <v>28297</v>
          </cell>
        </row>
        <row r="749">
          <cell r="A749">
            <v>542787</v>
          </cell>
          <cell r="B749" t="str">
            <v>07</v>
          </cell>
          <cell r="C749" t="str">
            <v>Outaouais</v>
          </cell>
          <cell r="D749" t="str">
            <v>Pilon(Richard)</v>
          </cell>
          <cell r="F749" t="str">
            <v>R.R. 4</v>
          </cell>
          <cell r="G749" t="str">
            <v>Campbell's Bay</v>
          </cell>
          <cell r="H749" t="str">
            <v>J0X1K0</v>
          </cell>
          <cell r="I749">
            <v>819</v>
          </cell>
          <cell r="J749">
            <v>6832393</v>
          </cell>
          <cell r="K749">
            <v>18</v>
          </cell>
          <cell r="L749">
            <v>4266</v>
          </cell>
          <cell r="M749">
            <v>19</v>
          </cell>
          <cell r="N749">
            <v>4247</v>
          </cell>
        </row>
        <row r="750">
          <cell r="A750">
            <v>544304</v>
          </cell>
          <cell r="B750" t="str">
            <v>12</v>
          </cell>
          <cell r="C750" t="str">
            <v>Chaudière-Appalaches</v>
          </cell>
          <cell r="D750" t="str">
            <v>Patry(Paul)</v>
          </cell>
          <cell r="F750" t="str">
            <v>540, rang 6 Nord</v>
          </cell>
          <cell r="G750" t="str">
            <v>Saint-Benoît-Labre</v>
          </cell>
          <cell r="H750" t="str">
            <v>G0M1P0</v>
          </cell>
          <cell r="I750">
            <v>418</v>
          </cell>
          <cell r="J750">
            <v>2283214</v>
          </cell>
          <cell r="K750">
            <v>49</v>
          </cell>
          <cell r="L750">
            <v>2186</v>
          </cell>
          <cell r="M750">
            <v>49</v>
          </cell>
          <cell r="N750">
            <v>6961</v>
          </cell>
        </row>
        <row r="751">
          <cell r="A751">
            <v>544643</v>
          </cell>
          <cell r="B751" t="str">
            <v>01</v>
          </cell>
          <cell r="C751" t="str">
            <v>Bas-Saint-Laurent</v>
          </cell>
          <cell r="D751" t="str">
            <v>Garon(Pierre-Paul)</v>
          </cell>
          <cell r="F751" t="str">
            <v>733 rang 6 Ouest</v>
          </cell>
          <cell r="G751" t="str">
            <v>Saint-Charles-Garnier</v>
          </cell>
          <cell r="H751" t="str">
            <v>G0K1K0</v>
          </cell>
          <cell r="I751">
            <v>418</v>
          </cell>
          <cell r="J751">
            <v>7984548</v>
          </cell>
          <cell r="K751">
            <v>11</v>
          </cell>
        </row>
        <row r="752">
          <cell r="A752">
            <v>544932</v>
          </cell>
          <cell r="B752" t="str">
            <v>12</v>
          </cell>
          <cell r="C752" t="str">
            <v>Chaudière-Appalaches</v>
          </cell>
          <cell r="D752" t="str">
            <v>Les Fermes Rodrigue enr.</v>
          </cell>
          <cell r="E752" t="str">
            <v>Rodrigue(Claude)</v>
          </cell>
          <cell r="F752" t="str">
            <v>62, avenue Lambert</v>
          </cell>
          <cell r="G752" t="str">
            <v>Beauceville</v>
          </cell>
          <cell r="H752" t="str">
            <v>G5X1T8</v>
          </cell>
          <cell r="I752">
            <v>418</v>
          </cell>
          <cell r="J752">
            <v>7746844</v>
          </cell>
          <cell r="K752">
            <v>41</v>
          </cell>
          <cell r="L752">
            <v>6257</v>
          </cell>
          <cell r="M752">
            <v>41</v>
          </cell>
          <cell r="N752">
            <v>7826</v>
          </cell>
        </row>
        <row r="753">
          <cell r="A753">
            <v>544981</v>
          </cell>
          <cell r="B753" t="str">
            <v>17</v>
          </cell>
          <cell r="C753" t="str">
            <v>Centre-du-Québec</v>
          </cell>
          <cell r="D753" t="str">
            <v>Ranch Macandi SNC</v>
          </cell>
          <cell r="E753" t="str">
            <v>Paradis(Diane Brochu et Mario)</v>
          </cell>
          <cell r="F753" t="str">
            <v>185, rang 8</v>
          </cell>
          <cell r="G753" t="str">
            <v>Lyster</v>
          </cell>
          <cell r="H753" t="str">
            <v>G0S1V0</v>
          </cell>
          <cell r="I753">
            <v>819</v>
          </cell>
          <cell r="J753">
            <v>3895961</v>
          </cell>
          <cell r="K753">
            <v>166</v>
          </cell>
          <cell r="L753">
            <v>43945</v>
          </cell>
          <cell r="M753">
            <v>197</v>
          </cell>
          <cell r="N753">
            <v>46409</v>
          </cell>
        </row>
        <row r="754">
          <cell r="A754">
            <v>545194</v>
          </cell>
          <cell r="B754" t="str">
            <v>05</v>
          </cell>
          <cell r="C754" t="str">
            <v>Estrie</v>
          </cell>
          <cell r="D754" t="str">
            <v>Busque Marius et Gagné Sylvie</v>
          </cell>
          <cell r="E754" t="str">
            <v>Busque(Marius)</v>
          </cell>
          <cell r="F754" t="str">
            <v>210, Rang 9</v>
          </cell>
          <cell r="G754" t="str">
            <v>Saint-Robert-Bellarmin</v>
          </cell>
          <cell r="H754" t="str">
            <v>G0M2E0</v>
          </cell>
          <cell r="I754">
            <v>418</v>
          </cell>
          <cell r="J754">
            <v>5823579</v>
          </cell>
          <cell r="K754">
            <v>79</v>
          </cell>
          <cell r="L754">
            <v>21277</v>
          </cell>
          <cell r="M754">
            <v>76</v>
          </cell>
          <cell r="N754">
            <v>21418</v>
          </cell>
        </row>
        <row r="755">
          <cell r="A755">
            <v>545376</v>
          </cell>
          <cell r="B755" t="str">
            <v>01</v>
          </cell>
          <cell r="C755" t="str">
            <v>Bas-Saint-Laurent</v>
          </cell>
          <cell r="D755" t="str">
            <v>Ferme Masika enr.</v>
          </cell>
          <cell r="E755" t="str">
            <v>Pelletier(Marie-Marthe et Charles)</v>
          </cell>
          <cell r="F755" t="str">
            <v>232 rang 3 Est</v>
          </cell>
          <cell r="G755" t="str">
            <v>Saint-Mathieu-de-Rioux</v>
          </cell>
          <cell r="H755" t="str">
            <v>G0L3T0</v>
          </cell>
          <cell r="I755">
            <v>418</v>
          </cell>
          <cell r="J755">
            <v>7382839</v>
          </cell>
          <cell r="K755">
            <v>25</v>
          </cell>
          <cell r="L755">
            <v>5042</v>
          </cell>
          <cell r="M755">
            <v>31</v>
          </cell>
          <cell r="N755">
            <v>5286</v>
          </cell>
        </row>
        <row r="756">
          <cell r="A756">
            <v>546341</v>
          </cell>
          <cell r="B756" t="str">
            <v>12</v>
          </cell>
          <cell r="C756" t="str">
            <v>Chaudière-Appalaches</v>
          </cell>
          <cell r="D756" t="str">
            <v>Ferme Jolygène S.E.N.C.</v>
          </cell>
          <cell r="E756" t="str">
            <v>Demers(Jocelyne Bernier et Steve)</v>
          </cell>
          <cell r="F756" t="str">
            <v>289, rang du Castor</v>
          </cell>
          <cell r="G756" t="str">
            <v>Leclercville</v>
          </cell>
          <cell r="H756" t="str">
            <v>G0S2K0</v>
          </cell>
          <cell r="I756">
            <v>819</v>
          </cell>
          <cell r="J756">
            <v>2923440</v>
          </cell>
          <cell r="K756">
            <v>56</v>
          </cell>
          <cell r="L756">
            <v>11795</v>
          </cell>
          <cell r="M756">
            <v>50</v>
          </cell>
          <cell r="N756">
            <v>11340</v>
          </cell>
        </row>
        <row r="757">
          <cell r="A757">
            <v>546820</v>
          </cell>
          <cell r="B757" t="str">
            <v>01</v>
          </cell>
          <cell r="C757" t="str">
            <v>Bas-Saint-Laurent</v>
          </cell>
          <cell r="D757" t="str">
            <v>Michaud(Roland)</v>
          </cell>
          <cell r="F757" t="str">
            <v>420, route St-Germain</v>
          </cell>
          <cell r="G757" t="str">
            <v>Saint-Germain</v>
          </cell>
          <cell r="H757" t="str">
            <v>G0L3G0</v>
          </cell>
          <cell r="I757">
            <v>418</v>
          </cell>
          <cell r="J757">
            <v>4921514</v>
          </cell>
          <cell r="K757">
            <v>22</v>
          </cell>
          <cell r="L757">
            <v>3373</v>
          </cell>
          <cell r="M757">
            <v>22</v>
          </cell>
          <cell r="N757">
            <v>5053</v>
          </cell>
        </row>
        <row r="758">
          <cell r="A758">
            <v>546960</v>
          </cell>
          <cell r="B758" t="str">
            <v>12</v>
          </cell>
          <cell r="C758" t="str">
            <v>Chaudière-Appalaches</v>
          </cell>
          <cell r="D758" t="str">
            <v>Ferme R.E. Bilodeau inc.</v>
          </cell>
          <cell r="E758" t="str">
            <v>Bilodeau(Roch)</v>
          </cell>
          <cell r="F758" t="str">
            <v>825, Grande Ligne</v>
          </cell>
          <cell r="G758" t="str">
            <v>Beauceville</v>
          </cell>
          <cell r="H758" t="str">
            <v>G5X1A1</v>
          </cell>
          <cell r="I758">
            <v>418</v>
          </cell>
          <cell r="J758">
            <v>4644322</v>
          </cell>
          <cell r="K758">
            <v>105</v>
          </cell>
          <cell r="L758">
            <v>15309</v>
          </cell>
          <cell r="M758">
            <v>106</v>
          </cell>
          <cell r="N758">
            <v>29257</v>
          </cell>
        </row>
        <row r="759">
          <cell r="A759">
            <v>548172</v>
          </cell>
          <cell r="B759" t="str">
            <v>05</v>
          </cell>
          <cell r="C759" t="str">
            <v>Estrie</v>
          </cell>
          <cell r="D759" t="str">
            <v>Ferme des Peupliers S.E.N.C.</v>
          </cell>
          <cell r="E759" t="str">
            <v>Bélanger(Richard)</v>
          </cell>
          <cell r="F759" t="str">
            <v>565, Rang 8 Nord</v>
          </cell>
          <cell r="G759" t="str">
            <v>Courcelles</v>
          </cell>
          <cell r="H759" t="str">
            <v>G0M1C0</v>
          </cell>
          <cell r="I759">
            <v>418</v>
          </cell>
          <cell r="J759">
            <v>4835501</v>
          </cell>
          <cell r="K759">
            <v>19</v>
          </cell>
          <cell r="L759">
            <v>4753</v>
          </cell>
        </row>
        <row r="760">
          <cell r="A760">
            <v>548511</v>
          </cell>
          <cell r="B760" t="str">
            <v>03</v>
          </cell>
          <cell r="C760" t="str">
            <v>Capitale-Nationale</v>
          </cell>
          <cell r="D760" t="str">
            <v>Beaupré(Jean-Marc)</v>
          </cell>
          <cell r="F760" t="str">
            <v>1591, rang Notre-Dame</v>
          </cell>
          <cell r="G760" t="str">
            <v>Saint-Raymond</v>
          </cell>
          <cell r="H760" t="str">
            <v>G3L1M9</v>
          </cell>
          <cell r="I760">
            <v>418</v>
          </cell>
          <cell r="J760">
            <v>3376346</v>
          </cell>
          <cell r="K760">
            <v>12</v>
          </cell>
          <cell r="L760">
            <v>680</v>
          </cell>
        </row>
        <row r="761">
          <cell r="A761">
            <v>549063</v>
          </cell>
          <cell r="B761" t="str">
            <v>12</v>
          </cell>
          <cell r="C761" t="str">
            <v>Chaudière-Appalaches</v>
          </cell>
          <cell r="D761" t="str">
            <v>Ferme Piersol Enrg.</v>
          </cell>
          <cell r="E761" t="str">
            <v>Champagne(Pierre)</v>
          </cell>
          <cell r="F761" t="str">
            <v>210, route 269</v>
          </cell>
          <cell r="G761" t="str">
            <v>Saint-Honoré-de-Shenley</v>
          </cell>
          <cell r="H761" t="str">
            <v>G0M1V0</v>
          </cell>
          <cell r="I761">
            <v>418</v>
          </cell>
          <cell r="J761">
            <v>4856697</v>
          </cell>
          <cell r="K761">
            <v>45</v>
          </cell>
          <cell r="L761">
            <v>2483</v>
          </cell>
          <cell r="M761">
            <v>43</v>
          </cell>
          <cell r="N761">
            <v>3292</v>
          </cell>
        </row>
        <row r="762">
          <cell r="A762">
            <v>549238</v>
          </cell>
          <cell r="B762" t="str">
            <v>07</v>
          </cell>
          <cell r="C762" t="str">
            <v>Outaouais</v>
          </cell>
          <cell r="D762" t="str">
            <v>Ferme Namur enr.</v>
          </cell>
          <cell r="E762" t="str">
            <v>Dardel(Gilbert)</v>
          </cell>
          <cell r="F762" t="str">
            <v>1313, chemin Marcel Dardel</v>
          </cell>
          <cell r="G762" t="str">
            <v>Namur</v>
          </cell>
          <cell r="H762" t="str">
            <v>J0V1N0</v>
          </cell>
          <cell r="I762">
            <v>819</v>
          </cell>
          <cell r="J762">
            <v>4262600</v>
          </cell>
          <cell r="K762">
            <v>29</v>
          </cell>
          <cell r="L762">
            <v>2819</v>
          </cell>
          <cell r="M762">
            <v>33</v>
          </cell>
          <cell r="N762">
            <v>2442</v>
          </cell>
        </row>
        <row r="763">
          <cell r="A763">
            <v>549337</v>
          </cell>
          <cell r="B763" t="str">
            <v>03</v>
          </cell>
          <cell r="C763" t="str">
            <v>Capitale-Nationale</v>
          </cell>
          <cell r="D763" t="str">
            <v>La Ferme Jacques Gravel inc.</v>
          </cell>
          <cell r="E763" t="str">
            <v>Gravel(Jacques)</v>
          </cell>
          <cell r="F763" t="str">
            <v>8494, avenue Royale</v>
          </cell>
          <cell r="G763" t="str">
            <v>Château-Richer</v>
          </cell>
          <cell r="H763" t="str">
            <v>G0A1N0</v>
          </cell>
          <cell r="I763">
            <v>418</v>
          </cell>
          <cell r="J763">
            <v>8244846</v>
          </cell>
          <cell r="K763">
            <v>10</v>
          </cell>
        </row>
        <row r="764">
          <cell r="A764">
            <v>549386</v>
          </cell>
          <cell r="B764" t="str">
            <v>05</v>
          </cell>
          <cell r="C764" t="str">
            <v>Estrie</v>
          </cell>
          <cell r="D764" t="str">
            <v>Ferme Jean-Marc Bureau</v>
          </cell>
          <cell r="E764" t="str">
            <v>Bureau(Jean-Marc)</v>
          </cell>
          <cell r="F764" t="str">
            <v>515, Route 204</v>
          </cell>
          <cell r="G764" t="str">
            <v>Audet</v>
          </cell>
          <cell r="H764" t="str">
            <v>G0Y1A0</v>
          </cell>
          <cell r="I764">
            <v>819</v>
          </cell>
          <cell r="J764">
            <v>5485263</v>
          </cell>
          <cell r="K764">
            <v>15</v>
          </cell>
          <cell r="L764">
            <v>2005</v>
          </cell>
        </row>
        <row r="765">
          <cell r="A765">
            <v>549402</v>
          </cell>
          <cell r="B765" t="str">
            <v>05</v>
          </cell>
          <cell r="C765" t="str">
            <v>Estrie</v>
          </cell>
          <cell r="D765" t="str">
            <v>Bolduc Marc &amp; Roger</v>
          </cell>
          <cell r="E765" t="str">
            <v>Bolduc(Marc)</v>
          </cell>
          <cell r="F765" t="str">
            <v>215, route 253</v>
          </cell>
          <cell r="G765" t="str">
            <v>Sawyerville</v>
          </cell>
          <cell r="H765" t="str">
            <v>J0B3A0</v>
          </cell>
          <cell r="I765">
            <v>819</v>
          </cell>
          <cell r="J765">
            <v>8892739</v>
          </cell>
          <cell r="K765">
            <v>93</v>
          </cell>
          <cell r="L765">
            <v>12639</v>
          </cell>
          <cell r="M765">
            <v>93</v>
          </cell>
          <cell r="N765">
            <v>20361</v>
          </cell>
        </row>
        <row r="766">
          <cell r="A766">
            <v>549618</v>
          </cell>
          <cell r="B766" t="str">
            <v>15</v>
          </cell>
          <cell r="C766" t="str">
            <v>Laurentides</v>
          </cell>
          <cell r="D766" t="str">
            <v>La Ferme Christian &amp; Josée</v>
          </cell>
          <cell r="E766" t="str">
            <v>Ouellette(Christian Forget et Josée)</v>
          </cell>
          <cell r="F766" t="str">
            <v>251 rang 3 Gravel, R.R.3</v>
          </cell>
          <cell r="G766" t="str">
            <v>Ferme-Neuve</v>
          </cell>
          <cell r="H766" t="str">
            <v>J0W1C0</v>
          </cell>
          <cell r="I766">
            <v>819</v>
          </cell>
          <cell r="J766">
            <v>5873456</v>
          </cell>
          <cell r="K766">
            <v>67</v>
          </cell>
          <cell r="M766">
            <v>65</v>
          </cell>
          <cell r="N766">
            <v>6821</v>
          </cell>
        </row>
        <row r="767">
          <cell r="A767">
            <v>550004</v>
          </cell>
          <cell r="B767" t="str">
            <v>17</v>
          </cell>
          <cell r="C767" t="str">
            <v>Centre-du-Québec</v>
          </cell>
          <cell r="D767" t="str">
            <v>Ferme Denroll SENC</v>
          </cell>
          <cell r="E767" t="str">
            <v>Therrien(Denis)</v>
          </cell>
          <cell r="F767" t="str">
            <v>479, Marie-Victorin</v>
          </cell>
          <cell r="G767" t="str">
            <v>Saint-Pierre-les-Becquets</v>
          </cell>
          <cell r="H767" t="str">
            <v>G0X2Z0</v>
          </cell>
          <cell r="I767">
            <v>819</v>
          </cell>
          <cell r="J767">
            <v>2632265</v>
          </cell>
          <cell r="K767">
            <v>24</v>
          </cell>
          <cell r="L767">
            <v>3595</v>
          </cell>
          <cell r="M767">
            <v>19</v>
          </cell>
          <cell r="N767">
            <v>3708</v>
          </cell>
        </row>
        <row r="768">
          <cell r="A768">
            <v>550046</v>
          </cell>
          <cell r="B768" t="str">
            <v>12</v>
          </cell>
          <cell r="C768" t="str">
            <v>Chaudière-Appalaches</v>
          </cell>
          <cell r="D768" t="str">
            <v>Ferme Boutinière inc.</v>
          </cell>
          <cell r="E768" t="str">
            <v>Boutin(Paul-Eugène)</v>
          </cell>
          <cell r="F768" t="str">
            <v>236, route St-Damien</v>
          </cell>
          <cell r="G768" t="str">
            <v>Saint-Malachie</v>
          </cell>
          <cell r="H768" t="str">
            <v>G0R3N0</v>
          </cell>
          <cell r="I768">
            <v>418</v>
          </cell>
          <cell r="J768">
            <v>6422389</v>
          </cell>
          <cell r="K768">
            <v>25</v>
          </cell>
          <cell r="L768">
            <v>5085</v>
          </cell>
          <cell r="M768">
            <v>28</v>
          </cell>
          <cell r="N768">
            <v>4849</v>
          </cell>
        </row>
        <row r="769">
          <cell r="A769">
            <v>550137</v>
          </cell>
          <cell r="B769" t="str">
            <v>17</v>
          </cell>
          <cell r="C769" t="str">
            <v>Centre-du-Québec</v>
          </cell>
          <cell r="D769" t="str">
            <v>Ferme Willaire enr.</v>
          </cell>
          <cell r="E769" t="str">
            <v>Allaire(Wilfrid)</v>
          </cell>
          <cell r="F769" t="str">
            <v>289, route 263</v>
          </cell>
          <cell r="G769" t="str">
            <v>Norbertville</v>
          </cell>
          <cell r="H769" t="str">
            <v>G0P1B0</v>
          </cell>
          <cell r="I769">
            <v>819</v>
          </cell>
          <cell r="J769">
            <v>3699295</v>
          </cell>
          <cell r="K769">
            <v>16</v>
          </cell>
          <cell r="L769">
            <v>3426</v>
          </cell>
          <cell r="M769">
            <v>15</v>
          </cell>
          <cell r="N769">
            <v>3590</v>
          </cell>
        </row>
        <row r="770">
          <cell r="A770">
            <v>550343</v>
          </cell>
          <cell r="B770" t="str">
            <v>17</v>
          </cell>
          <cell r="C770" t="str">
            <v>Centre-du-Québec</v>
          </cell>
          <cell r="D770" t="str">
            <v>Noble(Lionel)</v>
          </cell>
          <cell r="F770" t="str">
            <v>6850, rang 8</v>
          </cell>
          <cell r="G770" t="str">
            <v>Saint-Lucien</v>
          </cell>
          <cell r="H770" t="str">
            <v>J0C1N0</v>
          </cell>
          <cell r="I770">
            <v>819</v>
          </cell>
          <cell r="J770">
            <v>8482678</v>
          </cell>
          <cell r="M770">
            <v>19</v>
          </cell>
          <cell r="N770">
            <v>5447</v>
          </cell>
        </row>
        <row r="771">
          <cell r="A771">
            <v>550707</v>
          </cell>
          <cell r="B771" t="str">
            <v>12</v>
          </cell>
          <cell r="C771" t="str">
            <v>Chaudière-Appalaches</v>
          </cell>
          <cell r="D771" t="str">
            <v>Ferme Chagay inc.</v>
          </cell>
          <cell r="E771" t="str">
            <v>Bédard(Gaétan)</v>
          </cell>
          <cell r="F771" t="str">
            <v>1794, route Kennedy Nord</v>
          </cell>
          <cell r="G771" t="str">
            <v>Sainte-Marie</v>
          </cell>
          <cell r="H771" t="str">
            <v>G6E3A9</v>
          </cell>
          <cell r="I771">
            <v>418</v>
          </cell>
          <cell r="J771">
            <v>3878268</v>
          </cell>
          <cell r="K771">
            <v>16</v>
          </cell>
          <cell r="L771">
            <v>3177</v>
          </cell>
          <cell r="M771">
            <v>16</v>
          </cell>
          <cell r="N771">
            <v>4488</v>
          </cell>
        </row>
        <row r="772">
          <cell r="A772">
            <v>551622</v>
          </cell>
          <cell r="B772" t="str">
            <v>05</v>
          </cell>
          <cell r="C772" t="str">
            <v>Estrie</v>
          </cell>
          <cell r="D772" t="str">
            <v>Ouellet Linda &amp; Sévigny Marcel</v>
          </cell>
          <cell r="E772" t="str">
            <v>Sévigny(Linda Ouellet &amp; Marcel)</v>
          </cell>
          <cell r="F772" t="str">
            <v>593, chemin de la Rivière</v>
          </cell>
          <cell r="G772" t="str">
            <v>Sainte-Edwidge-de-Clifton</v>
          </cell>
          <cell r="H772" t="str">
            <v>J0B2R0</v>
          </cell>
          <cell r="I772">
            <v>819</v>
          </cell>
          <cell r="J772">
            <v>8496445</v>
          </cell>
          <cell r="K772">
            <v>19</v>
          </cell>
          <cell r="L772">
            <v>1487</v>
          </cell>
          <cell r="M772">
            <v>22</v>
          </cell>
          <cell r="N772">
            <v>1556</v>
          </cell>
        </row>
        <row r="773">
          <cell r="A773">
            <v>551655</v>
          </cell>
          <cell r="B773" t="str">
            <v>01</v>
          </cell>
          <cell r="C773" t="str">
            <v>Bas-Saint-Laurent</v>
          </cell>
          <cell r="D773" t="str">
            <v>Ranch Danclau inc.</v>
          </cell>
          <cell r="E773" t="str">
            <v>Reichenbach(Daniel)</v>
          </cell>
          <cell r="F773" t="str">
            <v>3461 rang 2 Tartigou</v>
          </cell>
          <cell r="G773" t="str">
            <v>Saint-Ulric</v>
          </cell>
          <cell r="H773" t="str">
            <v>G0J3H0</v>
          </cell>
          <cell r="I773">
            <v>418</v>
          </cell>
          <cell r="J773">
            <v>7374919</v>
          </cell>
          <cell r="K773">
            <v>294</v>
          </cell>
          <cell r="L773">
            <v>50009</v>
          </cell>
          <cell r="M773">
            <v>299</v>
          </cell>
          <cell r="N773">
            <v>51030</v>
          </cell>
        </row>
        <row r="774">
          <cell r="A774">
            <v>552265</v>
          </cell>
          <cell r="B774" t="str">
            <v>12</v>
          </cell>
          <cell r="C774" t="str">
            <v>Chaudière-Appalaches</v>
          </cell>
          <cell r="D774" t="str">
            <v>Ferme Thérèse et Claude Carbonneau S.E.N.C.</v>
          </cell>
          <cell r="E774" t="str">
            <v>Carbonneau(Claude)</v>
          </cell>
          <cell r="F774" t="str">
            <v>190, Rang 6</v>
          </cell>
          <cell r="G774" t="str">
            <v>Saint-Odilon-de-Cranbourne</v>
          </cell>
          <cell r="H774" t="str">
            <v>G0S3A0</v>
          </cell>
          <cell r="I774">
            <v>418</v>
          </cell>
          <cell r="J774">
            <v>4644546</v>
          </cell>
          <cell r="K774">
            <v>294</v>
          </cell>
          <cell r="L774">
            <v>60484</v>
          </cell>
          <cell r="M774">
            <v>297</v>
          </cell>
          <cell r="N774">
            <v>74996</v>
          </cell>
        </row>
        <row r="775">
          <cell r="A775">
            <v>552299</v>
          </cell>
          <cell r="B775" t="str">
            <v>07</v>
          </cell>
          <cell r="C775" t="str">
            <v>Outaouais</v>
          </cell>
          <cell r="D775" t="str">
            <v>Alain et Danielle Mantha S.E.N.C.</v>
          </cell>
          <cell r="E775" t="str">
            <v>Mantha(Alain et Danielle)</v>
          </cell>
          <cell r="F775" t="str">
            <v>102, rang Sainte-Augustine</v>
          </cell>
          <cell r="G775" t="str">
            <v>Notre-Dame-de-la-Paix</v>
          </cell>
          <cell r="H775" t="str">
            <v>J0V1P0</v>
          </cell>
          <cell r="I775">
            <v>819</v>
          </cell>
          <cell r="J775">
            <v>9832652</v>
          </cell>
          <cell r="K775">
            <v>10</v>
          </cell>
          <cell r="L775">
            <v>340</v>
          </cell>
        </row>
        <row r="776">
          <cell r="A776">
            <v>552661</v>
          </cell>
          <cell r="B776" t="str">
            <v>16</v>
          </cell>
          <cell r="C776" t="str">
            <v>Montérégie</v>
          </cell>
          <cell r="D776" t="str">
            <v>Drouin(Jacques)</v>
          </cell>
          <cell r="E776" t="str">
            <v>Drouin(Jacques)</v>
          </cell>
          <cell r="F776" t="str">
            <v>113, rue Clarence</v>
          </cell>
          <cell r="G776" t="str">
            <v>Granby</v>
          </cell>
          <cell r="H776" t="str">
            <v>J2G6Y1</v>
          </cell>
          <cell r="I776">
            <v>450</v>
          </cell>
          <cell r="J776">
            <v>3728613</v>
          </cell>
          <cell r="K776">
            <v>21</v>
          </cell>
          <cell r="L776">
            <v>2666</v>
          </cell>
          <cell r="M776">
            <v>25</v>
          </cell>
          <cell r="N776">
            <v>2666</v>
          </cell>
        </row>
        <row r="777">
          <cell r="A777">
            <v>552893</v>
          </cell>
          <cell r="B777" t="str">
            <v>08</v>
          </cell>
          <cell r="C777" t="str">
            <v>Abitibi-Témiscamingue</v>
          </cell>
          <cell r="D777" t="str">
            <v>Ferme Jaconic</v>
          </cell>
          <cell r="E777" t="str">
            <v>Lehouiller(Jacquelin)</v>
          </cell>
          <cell r="F777" t="str">
            <v>231, rang 9</v>
          </cell>
          <cell r="G777" t="str">
            <v>Dupuy</v>
          </cell>
          <cell r="H777" t="str">
            <v>J0Z1X0</v>
          </cell>
          <cell r="I777">
            <v>819</v>
          </cell>
          <cell r="J777">
            <v>7832296</v>
          </cell>
          <cell r="K777">
            <v>109</v>
          </cell>
          <cell r="L777">
            <v>20761</v>
          </cell>
          <cell r="M777">
            <v>98</v>
          </cell>
          <cell r="N777">
            <v>39972</v>
          </cell>
        </row>
        <row r="778">
          <cell r="A778">
            <v>552943</v>
          </cell>
          <cell r="B778" t="str">
            <v>16</v>
          </cell>
          <cell r="C778" t="str">
            <v>Montérégie</v>
          </cell>
          <cell r="D778" t="str">
            <v>Grenier(Daniel)</v>
          </cell>
          <cell r="F778" t="str">
            <v>161, Ste-Julie</v>
          </cell>
          <cell r="G778" t="str">
            <v>Sainte-Marthe</v>
          </cell>
          <cell r="H778" t="str">
            <v>J0P1W0</v>
          </cell>
          <cell r="I778">
            <v>450</v>
          </cell>
          <cell r="J778">
            <v>4563195</v>
          </cell>
          <cell r="K778">
            <v>16</v>
          </cell>
          <cell r="M778">
            <v>15</v>
          </cell>
        </row>
        <row r="779">
          <cell r="A779">
            <v>553040</v>
          </cell>
          <cell r="B779" t="str">
            <v>16</v>
          </cell>
          <cell r="C779" t="str">
            <v>Montérégie</v>
          </cell>
          <cell r="D779" t="str">
            <v>Lemaire(Rosaire)</v>
          </cell>
          <cell r="F779" t="str">
            <v>1332, chemin Hudon</v>
          </cell>
          <cell r="G779" t="str">
            <v>Dunham</v>
          </cell>
          <cell r="H779" t="str">
            <v>J0E1M0</v>
          </cell>
          <cell r="I779">
            <v>450</v>
          </cell>
          <cell r="J779">
            <v>2951014</v>
          </cell>
          <cell r="K779">
            <v>21</v>
          </cell>
          <cell r="L779">
            <v>1105</v>
          </cell>
          <cell r="M779">
            <v>19</v>
          </cell>
        </row>
        <row r="780">
          <cell r="A780">
            <v>553123</v>
          </cell>
          <cell r="B780" t="str">
            <v>05</v>
          </cell>
          <cell r="C780" t="str">
            <v>Estrie</v>
          </cell>
          <cell r="D780" t="str">
            <v>Gendreau(Daniel)</v>
          </cell>
          <cell r="E780" t="str">
            <v>Gendreau(Daniel)</v>
          </cell>
          <cell r="F780" t="str">
            <v>616, route 253</v>
          </cell>
          <cell r="G780" t="str">
            <v>Saint-Venant-de-Paquette</v>
          </cell>
          <cell r="H780" t="str">
            <v>J0B1S0</v>
          </cell>
          <cell r="I780">
            <v>819</v>
          </cell>
          <cell r="J780">
            <v>6589095</v>
          </cell>
          <cell r="K780">
            <v>101</v>
          </cell>
          <cell r="L780">
            <v>23209</v>
          </cell>
          <cell r="M780">
            <v>90</v>
          </cell>
          <cell r="N780">
            <v>20494</v>
          </cell>
        </row>
        <row r="781">
          <cell r="A781">
            <v>553792</v>
          </cell>
          <cell r="B781" t="str">
            <v>16</v>
          </cell>
          <cell r="C781" t="str">
            <v>Montérégie</v>
          </cell>
          <cell r="D781" t="str">
            <v>Ferme Stébenne enr.</v>
          </cell>
          <cell r="E781" t="str">
            <v>Stébenne(Guy)</v>
          </cell>
          <cell r="F781" t="str">
            <v>154, rang Basse Double</v>
          </cell>
          <cell r="G781" t="str">
            <v>Saint-Jude</v>
          </cell>
          <cell r="H781" t="str">
            <v>J0H1P0</v>
          </cell>
          <cell r="I781">
            <v>450</v>
          </cell>
          <cell r="J781">
            <v>7925101</v>
          </cell>
          <cell r="K781">
            <v>14</v>
          </cell>
          <cell r="L781">
            <v>2544</v>
          </cell>
          <cell r="M781">
            <v>15</v>
          </cell>
          <cell r="N781">
            <v>3237</v>
          </cell>
        </row>
        <row r="782">
          <cell r="A782">
            <v>554089</v>
          </cell>
          <cell r="B782" t="str">
            <v>17</v>
          </cell>
          <cell r="C782" t="str">
            <v>Centre-du-Québec</v>
          </cell>
          <cell r="D782" t="str">
            <v>Dubois(Carl)</v>
          </cell>
          <cell r="F782" t="str">
            <v>73, rang 6</v>
          </cell>
          <cell r="G782" t="str">
            <v>Saint-Rosaire</v>
          </cell>
          <cell r="H782" t="str">
            <v>G0Z1K0</v>
          </cell>
          <cell r="I782">
            <v>819</v>
          </cell>
          <cell r="J782">
            <v>7510079</v>
          </cell>
          <cell r="K782">
            <v>16</v>
          </cell>
          <cell r="L782">
            <v>2507</v>
          </cell>
          <cell r="M782">
            <v>19</v>
          </cell>
          <cell r="N782">
            <v>2372</v>
          </cell>
        </row>
        <row r="783">
          <cell r="A783">
            <v>554188</v>
          </cell>
          <cell r="B783" t="str">
            <v>12</v>
          </cell>
          <cell r="C783" t="str">
            <v>Chaudière-Appalaches</v>
          </cell>
          <cell r="D783" t="str">
            <v>Lamontagne(Mario)</v>
          </cell>
          <cell r="F783" t="str">
            <v>992, rang St-Georges</v>
          </cell>
          <cell r="G783" t="str">
            <v>Sainte-Agathe-de-Lotbinière</v>
          </cell>
          <cell r="H783" t="str">
            <v>G0S2A0</v>
          </cell>
          <cell r="I783">
            <v>418</v>
          </cell>
          <cell r="J783">
            <v>5992988</v>
          </cell>
          <cell r="K783">
            <v>115</v>
          </cell>
          <cell r="L783">
            <v>16625</v>
          </cell>
          <cell r="M783">
            <v>91</v>
          </cell>
          <cell r="N783">
            <v>16989</v>
          </cell>
        </row>
        <row r="784">
          <cell r="A784">
            <v>554352</v>
          </cell>
          <cell r="B784" t="str">
            <v>08</v>
          </cell>
          <cell r="C784" t="str">
            <v>Abitibi-Témiscamingue</v>
          </cell>
          <cell r="D784" t="str">
            <v>Ferme de L'Aunis enr.</v>
          </cell>
          <cell r="E784" t="str">
            <v>Métivier(Francis)</v>
          </cell>
          <cell r="F784" t="str">
            <v>409, rang 4</v>
          </cell>
          <cell r="G784" t="str">
            <v>Laverlochère</v>
          </cell>
          <cell r="H784" t="str">
            <v>J0Z2P0</v>
          </cell>
          <cell r="I784">
            <v>819</v>
          </cell>
          <cell r="J784">
            <v>7652082</v>
          </cell>
          <cell r="K784">
            <v>94</v>
          </cell>
          <cell r="L784">
            <v>4149</v>
          </cell>
          <cell r="M784">
            <v>85</v>
          </cell>
          <cell r="N784">
            <v>9062</v>
          </cell>
        </row>
        <row r="785">
          <cell r="A785">
            <v>554600</v>
          </cell>
          <cell r="B785" t="str">
            <v>03</v>
          </cell>
          <cell r="C785" t="str">
            <v>Capitale-Nationale</v>
          </cell>
          <cell r="D785" t="str">
            <v>Ferme de la Vallée S.E.N.C.</v>
          </cell>
          <cell r="E785" t="str">
            <v>Turcotte(Yvan)</v>
          </cell>
          <cell r="F785" t="str">
            <v>606, chemin de la Vallée</v>
          </cell>
          <cell r="G785" t="str">
            <v>La Malbaie</v>
          </cell>
          <cell r="H785" t="str">
            <v>G5A1C7</v>
          </cell>
          <cell r="I785">
            <v>418</v>
          </cell>
          <cell r="J785">
            <v>4393648</v>
          </cell>
          <cell r="K785">
            <v>79</v>
          </cell>
          <cell r="L785">
            <v>18597</v>
          </cell>
          <cell r="M785">
            <v>90</v>
          </cell>
          <cell r="N785">
            <v>23774</v>
          </cell>
        </row>
        <row r="786">
          <cell r="A786">
            <v>554618</v>
          </cell>
          <cell r="B786" t="str">
            <v>03</v>
          </cell>
          <cell r="C786" t="str">
            <v>Capitale-Nationale</v>
          </cell>
          <cell r="D786" t="str">
            <v>Ferme M.N.O.P. SENC</v>
          </cell>
          <cell r="E786" t="str">
            <v>Piché(Normand)</v>
          </cell>
          <cell r="F786" t="str">
            <v>92, rang Saint-Paul</v>
          </cell>
          <cell r="G786" t="str">
            <v>Portneuf</v>
          </cell>
          <cell r="H786" t="str">
            <v>G0A2Z0</v>
          </cell>
          <cell r="I786">
            <v>418</v>
          </cell>
          <cell r="J786">
            <v>3293321</v>
          </cell>
          <cell r="K786">
            <v>34</v>
          </cell>
          <cell r="L786">
            <v>1535</v>
          </cell>
        </row>
        <row r="787">
          <cell r="A787">
            <v>554808</v>
          </cell>
          <cell r="B787" t="str">
            <v>12</v>
          </cell>
          <cell r="C787" t="str">
            <v>Chaudière-Appalaches</v>
          </cell>
          <cell r="D787" t="str">
            <v>Ferme Boissonno inc.</v>
          </cell>
          <cell r="E787" t="str">
            <v>Boissonneault(Dany)</v>
          </cell>
          <cell r="F787" t="str">
            <v>400 route St-François</v>
          </cell>
          <cell r="G787" t="str">
            <v>Sainte-Marguerite (de Beauce)</v>
          </cell>
          <cell r="H787" t="str">
            <v>G0S2X0</v>
          </cell>
          <cell r="I787">
            <v>418</v>
          </cell>
          <cell r="J787">
            <v>3875520</v>
          </cell>
          <cell r="K787">
            <v>11</v>
          </cell>
          <cell r="L787">
            <v>1231</v>
          </cell>
        </row>
        <row r="788">
          <cell r="A788">
            <v>555052</v>
          </cell>
          <cell r="B788" t="str">
            <v>17</v>
          </cell>
          <cell r="C788" t="str">
            <v>Centre-du-Québec</v>
          </cell>
          <cell r="D788" t="str">
            <v>Ferme Cèdre d'Or inc.</v>
          </cell>
          <cell r="E788" t="str">
            <v>Bilodeau(Denis)</v>
          </cell>
          <cell r="F788" t="str">
            <v>28, route 116 Est</v>
          </cell>
          <cell r="G788" t="str">
            <v>Warwick</v>
          </cell>
          <cell r="H788" t="str">
            <v>J0A1M0</v>
          </cell>
          <cell r="I788">
            <v>819</v>
          </cell>
          <cell r="J788">
            <v>3582535</v>
          </cell>
          <cell r="K788">
            <v>41</v>
          </cell>
          <cell r="L788">
            <v>9431</v>
          </cell>
          <cell r="M788">
            <v>40</v>
          </cell>
          <cell r="N788">
            <v>10968</v>
          </cell>
        </row>
        <row r="789">
          <cell r="A789">
            <v>555094</v>
          </cell>
          <cell r="B789" t="str">
            <v>04</v>
          </cell>
          <cell r="C789" t="str">
            <v>Mauricie</v>
          </cell>
          <cell r="D789" t="str">
            <v>Ferme Vizanne S.E.N.C.</v>
          </cell>
          <cell r="E789" t="str">
            <v>Boisvert(Stéphane)</v>
          </cell>
          <cell r="F789" t="str">
            <v>315, Rivière Batiscan Est</v>
          </cell>
          <cell r="G789" t="str">
            <v>Saint-Stanislas (de Mauricie)</v>
          </cell>
          <cell r="H789" t="str">
            <v>G0X3E0</v>
          </cell>
          <cell r="I789">
            <v>418</v>
          </cell>
          <cell r="J789">
            <v>3284477</v>
          </cell>
          <cell r="K789">
            <v>202</v>
          </cell>
          <cell r="L789">
            <v>37422</v>
          </cell>
          <cell r="M789">
            <v>197</v>
          </cell>
          <cell r="N789">
            <v>52700</v>
          </cell>
        </row>
        <row r="790">
          <cell r="A790">
            <v>555706</v>
          </cell>
          <cell r="B790" t="str">
            <v>05</v>
          </cell>
          <cell r="C790" t="str">
            <v>Estrie</v>
          </cell>
          <cell r="D790" t="str">
            <v>Gosselin(Richard)</v>
          </cell>
          <cell r="F790" t="str">
            <v>951, route 108</v>
          </cell>
          <cell r="G790" t="str">
            <v>Bury</v>
          </cell>
          <cell r="H790" t="str">
            <v>J0B1J0</v>
          </cell>
          <cell r="I790">
            <v>819</v>
          </cell>
          <cell r="J790">
            <v>8723428</v>
          </cell>
          <cell r="K790">
            <v>29</v>
          </cell>
          <cell r="L790">
            <v>4054</v>
          </cell>
          <cell r="M790">
            <v>29</v>
          </cell>
          <cell r="N790">
            <v>5374</v>
          </cell>
        </row>
        <row r="791">
          <cell r="A791">
            <v>555755</v>
          </cell>
          <cell r="B791" t="str">
            <v>05</v>
          </cell>
          <cell r="C791" t="str">
            <v>Estrie</v>
          </cell>
          <cell r="D791" t="str">
            <v>McGee(Gérald)</v>
          </cell>
          <cell r="F791" t="str">
            <v>315 Ch. de la Grande Ligne</v>
          </cell>
          <cell r="G791" t="str">
            <v>Richmond</v>
          </cell>
          <cell r="H791" t="str">
            <v>J0B2H0</v>
          </cell>
          <cell r="I791">
            <v>819</v>
          </cell>
          <cell r="J791">
            <v>8262918</v>
          </cell>
          <cell r="K791">
            <v>13</v>
          </cell>
          <cell r="L791">
            <v>586</v>
          </cell>
        </row>
        <row r="792">
          <cell r="A792">
            <v>555797</v>
          </cell>
          <cell r="B792" t="str">
            <v>01</v>
          </cell>
          <cell r="C792" t="str">
            <v>Bas-Saint-Laurent</v>
          </cell>
          <cell r="D792" t="str">
            <v>Ferme Riksi</v>
          </cell>
          <cell r="E792" t="str">
            <v>Michaud(René)</v>
          </cell>
          <cell r="F792" t="str">
            <v>127 rang 2</v>
          </cell>
          <cell r="G792" t="str">
            <v>Val-Brillant</v>
          </cell>
          <cell r="H792" t="str">
            <v>G0J3L0</v>
          </cell>
          <cell r="I792">
            <v>418</v>
          </cell>
          <cell r="J792">
            <v>7423540</v>
          </cell>
          <cell r="K792">
            <v>66</v>
          </cell>
          <cell r="L792">
            <v>7059</v>
          </cell>
          <cell r="M792">
            <v>69</v>
          </cell>
          <cell r="N792">
            <v>9616</v>
          </cell>
        </row>
        <row r="793">
          <cell r="A793">
            <v>556522</v>
          </cell>
          <cell r="B793" t="str">
            <v>17</v>
          </cell>
          <cell r="C793" t="str">
            <v>Centre-du-Québec</v>
          </cell>
          <cell r="D793" t="str">
            <v>Ferme Forfrancix (87)</v>
          </cell>
          <cell r="E793" t="str">
            <v>Fortier(Bertrand)</v>
          </cell>
          <cell r="F793" t="str">
            <v>100, rang 7 Ouest</v>
          </cell>
          <cell r="G793" t="str">
            <v>Princeville</v>
          </cell>
          <cell r="H793" t="str">
            <v>G6L4C3</v>
          </cell>
          <cell r="I793">
            <v>819</v>
          </cell>
          <cell r="J793">
            <v>3642409</v>
          </cell>
          <cell r="K793">
            <v>38</v>
          </cell>
          <cell r="L793">
            <v>20139</v>
          </cell>
        </row>
        <row r="794">
          <cell r="A794">
            <v>556944</v>
          </cell>
          <cell r="B794" t="str">
            <v>17</v>
          </cell>
          <cell r="C794" t="str">
            <v>Centre-du-Québec</v>
          </cell>
          <cell r="D794" t="str">
            <v>Bellefeuille Denis et Bouffard Guylaine</v>
          </cell>
          <cell r="E794" t="str">
            <v>Bellefeuille(Denis)</v>
          </cell>
          <cell r="F794" t="str">
            <v>244, Chemin Laurier</v>
          </cell>
          <cell r="G794" t="str">
            <v>Norbertville</v>
          </cell>
          <cell r="H794" t="str">
            <v>G0P1B0</v>
          </cell>
          <cell r="I794">
            <v>819</v>
          </cell>
          <cell r="J794">
            <v>3699328</v>
          </cell>
          <cell r="K794">
            <v>43</v>
          </cell>
          <cell r="L794">
            <v>4106</v>
          </cell>
          <cell r="M794">
            <v>46</v>
          </cell>
          <cell r="N794">
            <v>6100</v>
          </cell>
        </row>
        <row r="795">
          <cell r="A795">
            <v>556977</v>
          </cell>
          <cell r="B795" t="str">
            <v>12</v>
          </cell>
          <cell r="C795" t="str">
            <v>Chaudière-Appalaches</v>
          </cell>
          <cell r="D795" t="str">
            <v>Ferme Gisanne enr.</v>
          </cell>
          <cell r="E795" t="str">
            <v>Huppé(Rosanne Poulin Dany)</v>
          </cell>
          <cell r="F795" t="str">
            <v>947, Rang 3</v>
          </cell>
          <cell r="G795" t="str">
            <v>Saint-Pierre-de-Broughton</v>
          </cell>
          <cell r="H795" t="str">
            <v>G0N1T0</v>
          </cell>
          <cell r="I795">
            <v>418</v>
          </cell>
          <cell r="J795">
            <v>3353813</v>
          </cell>
          <cell r="K795">
            <v>22</v>
          </cell>
          <cell r="L795">
            <v>1890</v>
          </cell>
          <cell r="M795">
            <v>18</v>
          </cell>
          <cell r="N795">
            <v>1825</v>
          </cell>
        </row>
        <row r="796">
          <cell r="A796">
            <v>557223</v>
          </cell>
          <cell r="B796" t="str">
            <v>08</v>
          </cell>
          <cell r="C796" t="str">
            <v>Abitibi-Témiscamingue</v>
          </cell>
          <cell r="D796" t="str">
            <v>Ferme Clouâtre enr.</v>
          </cell>
          <cell r="E796" t="str">
            <v>Clouâtre(Yvon)</v>
          </cell>
          <cell r="F796" t="str">
            <v>1551, route 101</v>
          </cell>
          <cell r="G796" t="str">
            <v>Saint-Édouard-de-Fabre</v>
          </cell>
          <cell r="H796" t="str">
            <v>J0Z1Z0</v>
          </cell>
          <cell r="I796">
            <v>819</v>
          </cell>
          <cell r="J796">
            <v>6343387</v>
          </cell>
          <cell r="K796">
            <v>63</v>
          </cell>
          <cell r="L796">
            <v>13888</v>
          </cell>
          <cell r="M796">
            <v>57</v>
          </cell>
          <cell r="N796">
            <v>14010</v>
          </cell>
        </row>
        <row r="797">
          <cell r="A797">
            <v>557397</v>
          </cell>
          <cell r="B797" t="str">
            <v>12</v>
          </cell>
          <cell r="C797" t="str">
            <v>Chaudière-Appalaches</v>
          </cell>
          <cell r="D797" t="str">
            <v>Ferme Quirion &amp; Fils enr.</v>
          </cell>
          <cell r="E797" t="str">
            <v>Quirion(Gilles)</v>
          </cell>
          <cell r="F797" t="str">
            <v>586, Rang 6 Sud</v>
          </cell>
          <cell r="G797" t="str">
            <v>Saint-Honoré-de-Shenley</v>
          </cell>
          <cell r="H797" t="str">
            <v>G0M1V0</v>
          </cell>
          <cell r="I797">
            <v>418</v>
          </cell>
          <cell r="J797">
            <v>4856420</v>
          </cell>
          <cell r="K797">
            <v>53</v>
          </cell>
          <cell r="L797">
            <v>7679</v>
          </cell>
          <cell r="M797">
            <v>55</v>
          </cell>
          <cell r="N797">
            <v>8980</v>
          </cell>
        </row>
        <row r="798">
          <cell r="A798">
            <v>557645</v>
          </cell>
          <cell r="B798" t="str">
            <v>05</v>
          </cell>
          <cell r="C798" t="str">
            <v>Estrie</v>
          </cell>
          <cell r="D798" t="str">
            <v>Ferme Cherry Farm enr.</v>
          </cell>
          <cell r="E798" t="str">
            <v>Thomas(Brenda &amp; Ross E.)</v>
          </cell>
          <cell r="F798" t="str">
            <v>77, chemin French</v>
          </cell>
          <cell r="G798" t="str">
            <v>Cookshire-Eaton</v>
          </cell>
          <cell r="H798" t="str">
            <v>J0B1M0</v>
          </cell>
          <cell r="I798">
            <v>819</v>
          </cell>
          <cell r="J798">
            <v>8753317</v>
          </cell>
          <cell r="K798">
            <v>21</v>
          </cell>
          <cell r="M798">
            <v>24</v>
          </cell>
          <cell r="N798">
            <v>1227</v>
          </cell>
        </row>
        <row r="799">
          <cell r="A799">
            <v>557884</v>
          </cell>
          <cell r="B799" t="str">
            <v>03</v>
          </cell>
          <cell r="C799" t="str">
            <v>Capitale-Nationale</v>
          </cell>
          <cell r="D799" t="str">
            <v>Ferme du Petit Rang enr.</v>
          </cell>
          <cell r="E799" t="str">
            <v>Matte(Alain Gingras et Carmen)</v>
          </cell>
          <cell r="F799" t="str">
            <v>804, rang St-Charles</v>
          </cell>
          <cell r="G799" t="str">
            <v>Saint-Ubalde</v>
          </cell>
          <cell r="H799" t="str">
            <v>G0A4L0</v>
          </cell>
          <cell r="I799">
            <v>418</v>
          </cell>
          <cell r="J799">
            <v>2772564</v>
          </cell>
          <cell r="K799">
            <v>57</v>
          </cell>
          <cell r="L799">
            <v>7554</v>
          </cell>
          <cell r="M799">
            <v>39</v>
          </cell>
          <cell r="N799">
            <v>7554</v>
          </cell>
        </row>
        <row r="800">
          <cell r="A800">
            <v>558247</v>
          </cell>
          <cell r="B800" t="str">
            <v>02</v>
          </cell>
          <cell r="C800" t="str">
            <v>Saguenay-Lac-Saint-Jean</v>
          </cell>
          <cell r="D800" t="str">
            <v>Ferme du Centre enr.</v>
          </cell>
          <cell r="E800" t="str">
            <v>Néron(Gilles)</v>
          </cell>
          <cell r="F800" t="str">
            <v>473 rang 2</v>
          </cell>
          <cell r="G800" t="str">
            <v>Saint-Charles-de-Bourget</v>
          </cell>
          <cell r="H800" t="str">
            <v>G0V1G0</v>
          </cell>
          <cell r="I800">
            <v>418</v>
          </cell>
          <cell r="J800">
            <v>6722041</v>
          </cell>
          <cell r="K800">
            <v>101</v>
          </cell>
          <cell r="L800">
            <v>16670</v>
          </cell>
          <cell r="M800">
            <v>110</v>
          </cell>
          <cell r="N800">
            <v>31931</v>
          </cell>
        </row>
        <row r="801">
          <cell r="A801">
            <v>558312</v>
          </cell>
          <cell r="B801" t="str">
            <v>05</v>
          </cell>
          <cell r="C801" t="str">
            <v>Estrie</v>
          </cell>
          <cell r="D801" t="str">
            <v>Ferme des Bois Jolis enr.</v>
          </cell>
          <cell r="E801" t="str">
            <v>Huppé(Lise Dodier et Roger)</v>
          </cell>
          <cell r="F801" t="str">
            <v>40 chemin de la Nation</v>
          </cell>
          <cell r="G801" t="str">
            <v>Saint-Isidore-de-Clifton</v>
          </cell>
          <cell r="H801" t="str">
            <v>J0B2X0</v>
          </cell>
          <cell r="I801">
            <v>819</v>
          </cell>
          <cell r="J801">
            <v>8892703</v>
          </cell>
          <cell r="K801">
            <v>35</v>
          </cell>
          <cell r="L801">
            <v>6090</v>
          </cell>
          <cell r="M801">
            <v>35</v>
          </cell>
          <cell r="N801">
            <v>7556</v>
          </cell>
        </row>
        <row r="802">
          <cell r="A802">
            <v>558593</v>
          </cell>
          <cell r="B802" t="str">
            <v>07</v>
          </cell>
          <cell r="C802" t="str">
            <v>Outaouais</v>
          </cell>
          <cell r="D802" t="str">
            <v>Ferme Hen-ber enr.</v>
          </cell>
          <cell r="E802" t="str">
            <v>Rochon(Henri D. et Bernise)</v>
          </cell>
          <cell r="F802" t="str">
            <v>359, chemin Marks, R.R. 3</v>
          </cell>
          <cell r="G802" t="str">
            <v>Gracefield</v>
          </cell>
          <cell r="H802" t="str">
            <v>J0X1W0</v>
          </cell>
          <cell r="I802">
            <v>819</v>
          </cell>
          <cell r="J802">
            <v>4633829</v>
          </cell>
          <cell r="K802">
            <v>78</v>
          </cell>
          <cell r="L802">
            <v>16413</v>
          </cell>
          <cell r="M802">
            <v>85</v>
          </cell>
          <cell r="N802">
            <v>27210</v>
          </cell>
        </row>
        <row r="803">
          <cell r="A803">
            <v>558619</v>
          </cell>
          <cell r="B803" t="str">
            <v>12</v>
          </cell>
          <cell r="C803" t="str">
            <v>Chaudière-Appalaches</v>
          </cell>
          <cell r="D803" t="str">
            <v>Ferme Céligervic et Fils S.E.N.C.</v>
          </cell>
          <cell r="E803" t="str">
            <v>Drouin(Germain)</v>
          </cell>
          <cell r="F803" t="str">
            <v>800, rang St-Gabriel Nord</v>
          </cell>
          <cell r="G803" t="str">
            <v>Sainte-Marie</v>
          </cell>
          <cell r="H803" t="str">
            <v>G6E3A8</v>
          </cell>
          <cell r="I803">
            <v>418</v>
          </cell>
          <cell r="J803">
            <v>3874689</v>
          </cell>
          <cell r="K803">
            <v>50</v>
          </cell>
          <cell r="L803">
            <v>856</v>
          </cell>
          <cell r="M803">
            <v>49</v>
          </cell>
          <cell r="N803">
            <v>10973</v>
          </cell>
        </row>
        <row r="804">
          <cell r="A804">
            <v>559328</v>
          </cell>
          <cell r="B804" t="str">
            <v>01</v>
          </cell>
          <cell r="C804" t="str">
            <v>Bas-Saint-Laurent</v>
          </cell>
          <cell r="D804" t="str">
            <v>Ferme Drapeau et Fils inc.</v>
          </cell>
          <cell r="E804" t="str">
            <v>Drapeau(Gilles)</v>
          </cell>
          <cell r="F804" t="str">
            <v>79 rang des Côtes</v>
          </cell>
          <cell r="G804" t="str">
            <v>Kamouraska</v>
          </cell>
          <cell r="H804" t="str">
            <v>G0L1M0</v>
          </cell>
          <cell r="I804">
            <v>418</v>
          </cell>
          <cell r="J804">
            <v>4925850</v>
          </cell>
          <cell r="L804">
            <v>2268</v>
          </cell>
          <cell r="N804">
            <v>5148</v>
          </cell>
        </row>
        <row r="805">
          <cell r="A805">
            <v>559435</v>
          </cell>
          <cell r="B805" t="str">
            <v>17</v>
          </cell>
          <cell r="C805" t="str">
            <v>Centre-du-Québec</v>
          </cell>
          <cell r="D805" t="str">
            <v>Ferme Pomerleau &amp; Frères inc.</v>
          </cell>
          <cell r="E805" t="str">
            <v>Pomerleau(Michel)</v>
          </cell>
          <cell r="F805" t="str">
            <v>2960 rang 8</v>
          </cell>
          <cell r="G805" t="str">
            <v>Inverness</v>
          </cell>
          <cell r="H805" t="str">
            <v>G0S1K0</v>
          </cell>
          <cell r="I805">
            <v>418</v>
          </cell>
          <cell r="J805">
            <v>4532883</v>
          </cell>
          <cell r="K805">
            <v>57</v>
          </cell>
          <cell r="L805">
            <v>13407</v>
          </cell>
          <cell r="M805">
            <v>57</v>
          </cell>
          <cell r="N805">
            <v>13505</v>
          </cell>
        </row>
        <row r="806">
          <cell r="A806">
            <v>559559</v>
          </cell>
          <cell r="B806" t="str">
            <v>04</v>
          </cell>
          <cell r="C806" t="str">
            <v>Mauricie</v>
          </cell>
          <cell r="D806" t="str">
            <v>La Ferme des Glaudes enrg.</v>
          </cell>
          <cell r="E806" t="str">
            <v>Gélinas(Joé)</v>
          </cell>
          <cell r="F806" t="str">
            <v>251, Grande Rivière</v>
          </cell>
          <cell r="G806" t="str">
            <v>Saint-Barnabé</v>
          </cell>
          <cell r="H806" t="str">
            <v>G0X2K0</v>
          </cell>
          <cell r="I806">
            <v>819</v>
          </cell>
          <cell r="J806">
            <v>2645415</v>
          </cell>
          <cell r="K806">
            <v>29</v>
          </cell>
          <cell r="L806">
            <v>5159</v>
          </cell>
          <cell r="M806">
            <v>24</v>
          </cell>
          <cell r="N806">
            <v>5944</v>
          </cell>
        </row>
        <row r="807">
          <cell r="A807">
            <v>559633</v>
          </cell>
          <cell r="B807" t="str">
            <v>12</v>
          </cell>
          <cell r="C807" t="str">
            <v>Chaudière-Appalaches</v>
          </cell>
          <cell r="D807" t="str">
            <v>Ferme Laitière Gagnon ass. enr.</v>
          </cell>
          <cell r="E807" t="str">
            <v>Gagnon(André et Sébastien)</v>
          </cell>
          <cell r="F807" t="str">
            <v>1960, route Elgin Nord</v>
          </cell>
          <cell r="G807" t="str">
            <v>Saint-Pamphile</v>
          </cell>
          <cell r="H807" t="str">
            <v>G0R3X0</v>
          </cell>
          <cell r="I807">
            <v>418</v>
          </cell>
          <cell r="J807">
            <v>3563450</v>
          </cell>
          <cell r="K807">
            <v>93</v>
          </cell>
          <cell r="L807">
            <v>13153</v>
          </cell>
        </row>
        <row r="808">
          <cell r="A808">
            <v>559716</v>
          </cell>
          <cell r="B808" t="str">
            <v>12</v>
          </cell>
          <cell r="C808" t="str">
            <v>Chaudière-Appalaches</v>
          </cell>
          <cell r="D808" t="str">
            <v>Ferme Michel Vallée et Fils inc.</v>
          </cell>
          <cell r="E808" t="str">
            <v>Vallée(Sylvain)</v>
          </cell>
          <cell r="F808" t="str">
            <v>3, rang Bas St-Jacques</v>
          </cell>
          <cell r="G808" t="str">
            <v>Saint-Elzéar</v>
          </cell>
          <cell r="H808" t="str">
            <v>G0S2J0</v>
          </cell>
          <cell r="I808">
            <v>418</v>
          </cell>
          <cell r="J808">
            <v>3870065</v>
          </cell>
          <cell r="K808">
            <v>38</v>
          </cell>
          <cell r="L808">
            <v>9888</v>
          </cell>
          <cell r="M808">
            <v>36</v>
          </cell>
          <cell r="N808">
            <v>8531</v>
          </cell>
        </row>
        <row r="809">
          <cell r="A809">
            <v>559807</v>
          </cell>
          <cell r="B809" t="str">
            <v>08</v>
          </cell>
          <cell r="C809" t="str">
            <v>Abitibi-Témiscamingue</v>
          </cell>
          <cell r="D809" t="str">
            <v>Ferme Frémyr enr.</v>
          </cell>
          <cell r="E809" t="str">
            <v>Patoine(Claude)</v>
          </cell>
          <cell r="F809" t="str">
            <v>203, Route 101, r.r.1</v>
          </cell>
          <cell r="G809" t="str">
            <v>Nédélec</v>
          </cell>
          <cell r="H809" t="str">
            <v>J0Z2Z0</v>
          </cell>
          <cell r="I809">
            <v>819</v>
          </cell>
          <cell r="J809">
            <v>7844223</v>
          </cell>
          <cell r="K809">
            <v>40</v>
          </cell>
          <cell r="L809">
            <v>10835</v>
          </cell>
          <cell r="M809">
            <v>39</v>
          </cell>
        </row>
        <row r="810">
          <cell r="A810">
            <v>559880</v>
          </cell>
          <cell r="B810" t="str">
            <v>17</v>
          </cell>
          <cell r="C810" t="str">
            <v>Centre-du-Québec</v>
          </cell>
          <cell r="D810" t="str">
            <v>Ferme Tur-Crète et Fils</v>
          </cell>
          <cell r="E810" t="str">
            <v>Crête(Jocelyn)</v>
          </cell>
          <cell r="F810" t="str">
            <v>805, rang 9</v>
          </cell>
          <cell r="G810" t="str">
            <v>Saint-Rémi-de-Tingwick</v>
          </cell>
          <cell r="H810" t="str">
            <v>J0A1K0</v>
          </cell>
          <cell r="I810">
            <v>819</v>
          </cell>
          <cell r="J810">
            <v>3592650</v>
          </cell>
          <cell r="K810">
            <v>23</v>
          </cell>
          <cell r="L810">
            <v>573</v>
          </cell>
          <cell r="M810">
            <v>20</v>
          </cell>
          <cell r="N810">
            <v>227</v>
          </cell>
        </row>
        <row r="811">
          <cell r="A811">
            <v>559997</v>
          </cell>
          <cell r="B811" t="str">
            <v>04</v>
          </cell>
          <cell r="C811" t="str">
            <v>Mauricie</v>
          </cell>
          <cell r="D811" t="str">
            <v>Ferme Caron enr.</v>
          </cell>
          <cell r="E811" t="str">
            <v>Caron(Gaétan)</v>
          </cell>
          <cell r="F811" t="str">
            <v>1091, rue Louis-de-France</v>
          </cell>
          <cell r="G811" t="str">
            <v>Trois-Rivières</v>
          </cell>
          <cell r="H811" t="str">
            <v>G8T1A5</v>
          </cell>
          <cell r="I811">
            <v>819</v>
          </cell>
          <cell r="J811">
            <v>3791772</v>
          </cell>
          <cell r="K811">
            <v>11</v>
          </cell>
          <cell r="L811">
            <v>508</v>
          </cell>
        </row>
        <row r="812">
          <cell r="A812">
            <v>560094</v>
          </cell>
          <cell r="B812" t="str">
            <v>04</v>
          </cell>
          <cell r="C812" t="str">
            <v>Mauricie</v>
          </cell>
          <cell r="D812" t="str">
            <v>Lampron(François)</v>
          </cell>
          <cell r="F812" t="str">
            <v>40, avenue St-Thomas</v>
          </cell>
          <cell r="G812" t="str">
            <v>Saint-Étienne-des-Grès</v>
          </cell>
          <cell r="H812" t="str">
            <v>G0X2P0</v>
          </cell>
          <cell r="I812">
            <v>819</v>
          </cell>
          <cell r="J812">
            <v>2963093</v>
          </cell>
          <cell r="M812">
            <v>19</v>
          </cell>
          <cell r="N812">
            <v>227</v>
          </cell>
        </row>
        <row r="813">
          <cell r="A813">
            <v>560532</v>
          </cell>
          <cell r="B813" t="str">
            <v>03</v>
          </cell>
          <cell r="C813" t="str">
            <v>Capitale-Nationale</v>
          </cell>
          <cell r="D813" t="str">
            <v>Bherer(Jean-Paul)</v>
          </cell>
          <cell r="F813" t="str">
            <v>340, rang St-Antoine</v>
          </cell>
          <cell r="G813" t="str">
            <v>Saint-Léonard-de-Portneuf</v>
          </cell>
          <cell r="H813" t="str">
            <v>G0A4A0</v>
          </cell>
          <cell r="I813">
            <v>418</v>
          </cell>
          <cell r="J813">
            <v>3372528</v>
          </cell>
          <cell r="K813">
            <v>48</v>
          </cell>
          <cell r="L813">
            <v>1293</v>
          </cell>
          <cell r="M813">
            <v>44</v>
          </cell>
          <cell r="N813">
            <v>4649</v>
          </cell>
        </row>
        <row r="814">
          <cell r="A814">
            <v>561548</v>
          </cell>
          <cell r="B814" t="str">
            <v>17</v>
          </cell>
          <cell r="C814" t="str">
            <v>Centre-du-Québec</v>
          </cell>
          <cell r="D814" t="str">
            <v>Ferme Maursy S.E.N.C.</v>
          </cell>
          <cell r="E814" t="str">
            <v>Blais(Maurice)</v>
          </cell>
          <cell r="F814" t="str">
            <v>5, rang 4</v>
          </cell>
          <cell r="G814" t="str">
            <v>Saint-Rosaire</v>
          </cell>
          <cell r="H814" t="str">
            <v>G0Z1K0</v>
          </cell>
          <cell r="I814">
            <v>819</v>
          </cell>
          <cell r="J814">
            <v>7524143</v>
          </cell>
          <cell r="K814">
            <v>80</v>
          </cell>
          <cell r="L814">
            <v>3016</v>
          </cell>
          <cell r="M814">
            <v>91</v>
          </cell>
          <cell r="N814">
            <v>5245</v>
          </cell>
        </row>
        <row r="815">
          <cell r="A815">
            <v>561712</v>
          </cell>
          <cell r="B815" t="str">
            <v>08</v>
          </cell>
          <cell r="C815" t="str">
            <v>Abitibi-Témiscamingue</v>
          </cell>
          <cell r="D815" t="str">
            <v>Ferme Yvon East</v>
          </cell>
          <cell r="E815" t="str">
            <v>East(Yvon)</v>
          </cell>
          <cell r="F815" t="str">
            <v>133, rang 6-7</v>
          </cell>
          <cell r="G815" t="str">
            <v>La Reine</v>
          </cell>
          <cell r="H815" t="str">
            <v>J0Z2L0</v>
          </cell>
          <cell r="I815">
            <v>819</v>
          </cell>
          <cell r="J815">
            <v>9478121</v>
          </cell>
          <cell r="K815">
            <v>158</v>
          </cell>
          <cell r="L815">
            <v>31739</v>
          </cell>
          <cell r="M815">
            <v>174</v>
          </cell>
          <cell r="N815">
            <v>32121</v>
          </cell>
        </row>
        <row r="816">
          <cell r="A816">
            <v>561928</v>
          </cell>
          <cell r="B816" t="str">
            <v>05</v>
          </cell>
          <cell r="C816" t="str">
            <v>Estrie</v>
          </cell>
          <cell r="D816" t="str">
            <v>Ferme Langevin S.E.N.C.</v>
          </cell>
          <cell r="E816" t="str">
            <v>Langevin(Michel)</v>
          </cell>
          <cell r="F816" t="str">
            <v>250, rang 9</v>
          </cell>
          <cell r="G816" t="str">
            <v>Coaticook</v>
          </cell>
          <cell r="H816" t="str">
            <v>J1A2S1</v>
          </cell>
          <cell r="I816">
            <v>819</v>
          </cell>
          <cell r="J816">
            <v>8497497</v>
          </cell>
          <cell r="K816">
            <v>52</v>
          </cell>
          <cell r="L816">
            <v>17253</v>
          </cell>
        </row>
        <row r="817">
          <cell r="A817">
            <v>562249</v>
          </cell>
          <cell r="B817" t="str">
            <v>14</v>
          </cell>
          <cell r="C817" t="str">
            <v>Lanaudière</v>
          </cell>
          <cell r="D817" t="str">
            <v>Ouimet Madeleine &amp; Papin Laurent</v>
          </cell>
          <cell r="E817" t="str">
            <v>Papin(Laurent)</v>
          </cell>
          <cell r="F817" t="str">
            <v>2051, boul. de L'Ange Gardien Nord</v>
          </cell>
          <cell r="G817" t="str">
            <v>L'Assomption</v>
          </cell>
          <cell r="H817" t="str">
            <v>J5W4R6</v>
          </cell>
          <cell r="I817">
            <v>450</v>
          </cell>
          <cell r="J817">
            <v>5884176</v>
          </cell>
          <cell r="K817">
            <v>14</v>
          </cell>
        </row>
        <row r="818">
          <cell r="A818">
            <v>562389</v>
          </cell>
          <cell r="B818" t="str">
            <v>17</v>
          </cell>
          <cell r="C818" t="str">
            <v>Centre-du-Québec</v>
          </cell>
          <cell r="D818" t="str">
            <v>Francoeur(Gérard)</v>
          </cell>
          <cell r="F818" t="str">
            <v>127, chemin Corriveau</v>
          </cell>
          <cell r="G818" t="str">
            <v>Kingsey Falls</v>
          </cell>
          <cell r="H818" t="str">
            <v>J0A1B0</v>
          </cell>
          <cell r="I818">
            <v>819</v>
          </cell>
          <cell r="J818">
            <v>3632949</v>
          </cell>
          <cell r="K818">
            <v>72</v>
          </cell>
          <cell r="L818">
            <v>16575</v>
          </cell>
          <cell r="M818">
            <v>62</v>
          </cell>
          <cell r="N818">
            <v>9619</v>
          </cell>
        </row>
        <row r="819">
          <cell r="A819">
            <v>563072</v>
          </cell>
          <cell r="B819" t="str">
            <v>12</v>
          </cell>
          <cell r="C819" t="str">
            <v>Chaudière-Appalaches</v>
          </cell>
          <cell r="D819" t="str">
            <v>Ferme Jacques Berthiaume inc.</v>
          </cell>
          <cell r="E819" t="str">
            <v>Berthiaume(Jacques)</v>
          </cell>
          <cell r="F819" t="str">
            <v>194, rang du Bas Ste-Anne</v>
          </cell>
          <cell r="G819" t="str">
            <v>Saint-Elzéar</v>
          </cell>
          <cell r="H819" t="str">
            <v>G0S2J0</v>
          </cell>
          <cell r="I819">
            <v>418</v>
          </cell>
          <cell r="J819">
            <v>3872288</v>
          </cell>
          <cell r="K819">
            <v>72</v>
          </cell>
          <cell r="L819">
            <v>11669</v>
          </cell>
          <cell r="M819">
            <v>63</v>
          </cell>
          <cell r="N819">
            <v>11743</v>
          </cell>
        </row>
        <row r="820">
          <cell r="A820">
            <v>563288</v>
          </cell>
          <cell r="B820" t="str">
            <v>05</v>
          </cell>
          <cell r="C820" t="str">
            <v>Estrie</v>
          </cell>
          <cell r="D820" t="str">
            <v>Ferme Pajulous Enregistrée</v>
          </cell>
          <cell r="E820" t="str">
            <v>Thibodeau(Paul)</v>
          </cell>
          <cell r="F820" t="str">
            <v>71, route de l'Eglise Ouest</v>
          </cell>
          <cell r="G820" t="str">
            <v>Saint-François-Xavier-de-Brompton</v>
          </cell>
          <cell r="H820" t="str">
            <v>J0B1V0</v>
          </cell>
          <cell r="I820">
            <v>819</v>
          </cell>
          <cell r="J820">
            <v>8457691</v>
          </cell>
          <cell r="K820">
            <v>15</v>
          </cell>
          <cell r="M820">
            <v>16</v>
          </cell>
          <cell r="N820">
            <v>252</v>
          </cell>
        </row>
        <row r="821">
          <cell r="A821">
            <v>563478</v>
          </cell>
          <cell r="B821" t="str">
            <v>05</v>
          </cell>
          <cell r="C821" t="str">
            <v>Estrie</v>
          </cell>
          <cell r="D821" t="str">
            <v>Durocher(André)</v>
          </cell>
          <cell r="F821" t="str">
            <v>161 rang 4</v>
          </cell>
          <cell r="G821" t="str">
            <v>Saint-Georges-de-Windsor</v>
          </cell>
          <cell r="H821" t="str">
            <v>J0A1J0</v>
          </cell>
          <cell r="I821">
            <v>819</v>
          </cell>
          <cell r="J821">
            <v>8282455</v>
          </cell>
          <cell r="K821">
            <v>33</v>
          </cell>
          <cell r="L821">
            <v>4295</v>
          </cell>
          <cell r="M821">
            <v>30</v>
          </cell>
          <cell r="N821">
            <v>4950</v>
          </cell>
        </row>
        <row r="822">
          <cell r="A822">
            <v>563775</v>
          </cell>
          <cell r="B822" t="str">
            <v>14</v>
          </cell>
          <cell r="C822" t="str">
            <v>Lanaudière</v>
          </cell>
          <cell r="D822" t="str">
            <v>Ferme Roland Pilote et fils inc.</v>
          </cell>
          <cell r="E822" t="str">
            <v>Pilote(Stéphane)</v>
          </cell>
          <cell r="F822" t="str">
            <v>410 2e Ramsay</v>
          </cell>
          <cell r="G822" t="str">
            <v>Saint-Félix-de-Valois</v>
          </cell>
          <cell r="H822" t="str">
            <v>J0K2M0</v>
          </cell>
          <cell r="I822">
            <v>450</v>
          </cell>
          <cell r="J822">
            <v>8892330</v>
          </cell>
          <cell r="K822">
            <v>28</v>
          </cell>
          <cell r="L822">
            <v>3886</v>
          </cell>
          <cell r="M822">
            <v>29</v>
          </cell>
          <cell r="N822">
            <v>2811</v>
          </cell>
        </row>
        <row r="823">
          <cell r="A823">
            <v>563833</v>
          </cell>
          <cell r="B823" t="str">
            <v>14</v>
          </cell>
          <cell r="C823" t="str">
            <v>Lanaudière</v>
          </cell>
          <cell r="D823" t="str">
            <v>Ferme Lanoraie</v>
          </cell>
          <cell r="E823" t="str">
            <v>Verhulst(Yves Bonin et Marie-Paule)</v>
          </cell>
          <cell r="F823" t="str">
            <v>150, chemin Petit Portage</v>
          </cell>
          <cell r="G823" t="str">
            <v>Saint-Didace</v>
          </cell>
          <cell r="H823" t="str">
            <v>J0K2G0</v>
          </cell>
          <cell r="I823">
            <v>450</v>
          </cell>
          <cell r="J823">
            <v>8353374</v>
          </cell>
          <cell r="K823">
            <v>15</v>
          </cell>
          <cell r="L823">
            <v>1964</v>
          </cell>
          <cell r="M823">
            <v>18</v>
          </cell>
          <cell r="N823">
            <v>3229</v>
          </cell>
        </row>
        <row r="824">
          <cell r="A824">
            <v>564146</v>
          </cell>
          <cell r="B824" t="str">
            <v>16</v>
          </cell>
          <cell r="C824" t="str">
            <v>Montérégie</v>
          </cell>
          <cell r="D824" t="str">
            <v>Fabry Cécile &amp; Quoibion Jean</v>
          </cell>
          <cell r="E824" t="str">
            <v>Quoibion(Jean)</v>
          </cell>
          <cell r="F824" t="str">
            <v>501,  North Beech Road</v>
          </cell>
          <cell r="G824" t="str">
            <v>Saint-Georges-de-Clarenceville</v>
          </cell>
          <cell r="H824" t="str">
            <v>J0J1B0</v>
          </cell>
          <cell r="I824">
            <v>450</v>
          </cell>
          <cell r="J824">
            <v>2943090</v>
          </cell>
          <cell r="K824">
            <v>35</v>
          </cell>
          <cell r="L824">
            <v>340</v>
          </cell>
          <cell r="M824">
            <v>15</v>
          </cell>
          <cell r="N824">
            <v>3794</v>
          </cell>
        </row>
        <row r="825">
          <cell r="A825">
            <v>564385</v>
          </cell>
          <cell r="B825" t="str">
            <v>08</v>
          </cell>
          <cell r="C825" t="str">
            <v>Abitibi-Témiscamingue</v>
          </cell>
          <cell r="D825" t="str">
            <v>Wille(Herman)</v>
          </cell>
          <cell r="F825" t="str">
            <v>695, Ile Nepawa</v>
          </cell>
          <cell r="G825" t="str">
            <v>Sainte-Hélène-de-Mancebourg</v>
          </cell>
          <cell r="H825" t="str">
            <v>J0Z2T0</v>
          </cell>
          <cell r="I825">
            <v>819</v>
          </cell>
          <cell r="J825">
            <v>3336103</v>
          </cell>
          <cell r="K825">
            <v>65</v>
          </cell>
          <cell r="L825">
            <v>20902</v>
          </cell>
          <cell r="M825">
            <v>44</v>
          </cell>
          <cell r="N825">
            <v>17269</v>
          </cell>
        </row>
        <row r="826">
          <cell r="A826">
            <v>564799</v>
          </cell>
          <cell r="B826" t="str">
            <v>12</v>
          </cell>
          <cell r="C826" t="str">
            <v>Chaudière-Appalaches</v>
          </cell>
          <cell r="D826" t="str">
            <v>Ferme Rayno</v>
          </cell>
          <cell r="E826" t="str">
            <v>Lessard(Norbert)</v>
          </cell>
          <cell r="F826" t="str">
            <v>624, rang des Érables</v>
          </cell>
          <cell r="G826" t="str">
            <v>Saint-Joseph-des-Érables</v>
          </cell>
          <cell r="H826" t="str">
            <v>G0S2V0</v>
          </cell>
          <cell r="I826">
            <v>418</v>
          </cell>
          <cell r="J826">
            <v>3976715</v>
          </cell>
          <cell r="K826">
            <v>53</v>
          </cell>
          <cell r="L826">
            <v>6500</v>
          </cell>
          <cell r="M826">
            <v>47</v>
          </cell>
          <cell r="N826">
            <v>8166</v>
          </cell>
        </row>
        <row r="827">
          <cell r="A827">
            <v>565473</v>
          </cell>
          <cell r="B827" t="str">
            <v>05</v>
          </cell>
          <cell r="C827" t="str">
            <v>Estrie</v>
          </cell>
          <cell r="D827" t="str">
            <v>Béliveau Charlotte &amp; Larrivée Denis</v>
          </cell>
          <cell r="E827" t="str">
            <v>Larrivée(Béliveau Charlotte &amp; Denis)</v>
          </cell>
          <cell r="F827" t="str">
            <v>1367 route 216, R.R.2</v>
          </cell>
          <cell r="G827" t="str">
            <v>Saint-Adrien</v>
          </cell>
          <cell r="H827" t="str">
            <v>J0A1C0</v>
          </cell>
          <cell r="I827">
            <v>819</v>
          </cell>
          <cell r="J827">
            <v>8282424</v>
          </cell>
          <cell r="K827">
            <v>19</v>
          </cell>
          <cell r="L827">
            <v>2389</v>
          </cell>
          <cell r="M827">
            <v>16</v>
          </cell>
        </row>
        <row r="828">
          <cell r="A828">
            <v>565549</v>
          </cell>
          <cell r="B828" t="str">
            <v>05</v>
          </cell>
          <cell r="C828" t="str">
            <v>Estrie</v>
          </cell>
          <cell r="D828" t="str">
            <v>Breton(Ghislain)</v>
          </cell>
          <cell r="F828" t="str">
            <v>265, Rang 4</v>
          </cell>
          <cell r="G828" t="str">
            <v>Lambton</v>
          </cell>
          <cell r="H828" t="str">
            <v>G0M1H0</v>
          </cell>
          <cell r="I828">
            <v>418</v>
          </cell>
          <cell r="J828">
            <v>4862688</v>
          </cell>
          <cell r="K828">
            <v>53</v>
          </cell>
          <cell r="L828">
            <v>3951</v>
          </cell>
          <cell r="M828">
            <v>53</v>
          </cell>
          <cell r="N828">
            <v>10321</v>
          </cell>
        </row>
        <row r="829">
          <cell r="A829">
            <v>565721</v>
          </cell>
          <cell r="B829" t="str">
            <v>11</v>
          </cell>
          <cell r="C829" t="str">
            <v>Gaspésie-Iles-de-la-Madeleine</v>
          </cell>
          <cell r="D829" t="str">
            <v>Ferme Réjean-Rose Cousin enr.</v>
          </cell>
          <cell r="E829" t="str">
            <v>Cousin(Réjean)</v>
          </cell>
          <cell r="F829" t="str">
            <v>256 chemin Thivierge</v>
          </cell>
          <cell r="G829" t="str">
            <v>Bonaventure</v>
          </cell>
          <cell r="H829" t="str">
            <v>G0C1E0</v>
          </cell>
          <cell r="I829">
            <v>418</v>
          </cell>
          <cell r="J829">
            <v>5343518</v>
          </cell>
          <cell r="K829">
            <v>31</v>
          </cell>
          <cell r="L829">
            <v>7596</v>
          </cell>
          <cell r="M829">
            <v>30</v>
          </cell>
          <cell r="N829">
            <v>9033</v>
          </cell>
        </row>
        <row r="830">
          <cell r="A830">
            <v>565838</v>
          </cell>
          <cell r="B830" t="str">
            <v>16</v>
          </cell>
          <cell r="C830" t="str">
            <v>Montérégie</v>
          </cell>
          <cell r="D830" t="str">
            <v>Booth(Sydney)</v>
          </cell>
          <cell r="F830" t="str">
            <v>751, Pinnacle Road West</v>
          </cell>
          <cell r="G830" t="str">
            <v>Abercorn</v>
          </cell>
          <cell r="H830" t="str">
            <v>J0E1B0</v>
          </cell>
          <cell r="I830">
            <v>450</v>
          </cell>
          <cell r="J830">
            <v>5386533</v>
          </cell>
          <cell r="K830">
            <v>17</v>
          </cell>
          <cell r="L830">
            <v>2445</v>
          </cell>
          <cell r="M830">
            <v>19</v>
          </cell>
          <cell r="N830">
            <v>3443</v>
          </cell>
        </row>
        <row r="831">
          <cell r="A831">
            <v>566703</v>
          </cell>
          <cell r="B831" t="str">
            <v>07</v>
          </cell>
          <cell r="C831" t="str">
            <v>Outaouais</v>
          </cell>
          <cell r="D831" t="str">
            <v>Ferme Raby &amp; Lafrenaye S.E.N.C.</v>
          </cell>
          <cell r="E831" t="str">
            <v>Raby(Louise Lafrenaye et Jean-Yves)</v>
          </cell>
          <cell r="F831" t="str">
            <v>36, montée Berndt</v>
          </cell>
          <cell r="G831" t="str">
            <v>Thurso</v>
          </cell>
          <cell r="H831" t="str">
            <v>J0X3B0</v>
          </cell>
          <cell r="I831">
            <v>819</v>
          </cell>
          <cell r="J831">
            <v>9862211</v>
          </cell>
          <cell r="K831">
            <v>88</v>
          </cell>
          <cell r="L831">
            <v>16670</v>
          </cell>
          <cell r="M831">
            <v>95</v>
          </cell>
          <cell r="N831">
            <v>6686</v>
          </cell>
        </row>
        <row r="832">
          <cell r="A832">
            <v>566745</v>
          </cell>
          <cell r="B832" t="str">
            <v>15</v>
          </cell>
          <cell r="C832" t="str">
            <v>Laurentides</v>
          </cell>
          <cell r="D832" t="str">
            <v>Ferme Bovine Annaka enr.</v>
          </cell>
          <cell r="E832" t="str">
            <v>Desjardins(Robert et Huguette)</v>
          </cell>
          <cell r="F832" t="str">
            <v>1837, Montée Lanthier</v>
          </cell>
          <cell r="G832" t="str">
            <v>Mont-Laurier</v>
          </cell>
          <cell r="H832" t="str">
            <v>J9L3G7</v>
          </cell>
          <cell r="I832">
            <v>819</v>
          </cell>
          <cell r="J832">
            <v>6231621</v>
          </cell>
          <cell r="K832">
            <v>129</v>
          </cell>
          <cell r="L832">
            <v>33081</v>
          </cell>
          <cell r="M832">
            <v>125</v>
          </cell>
          <cell r="N832">
            <v>32591</v>
          </cell>
        </row>
        <row r="833">
          <cell r="A833">
            <v>567560</v>
          </cell>
          <cell r="B833" t="str">
            <v>11</v>
          </cell>
          <cell r="C833" t="str">
            <v>Gaspésie-Iles-de-la-Madeleine</v>
          </cell>
          <cell r="D833" t="str">
            <v>Dow(Douglas)</v>
          </cell>
          <cell r="F833" t="str">
            <v>322 route 132</v>
          </cell>
          <cell r="G833" t="str">
            <v>Port-Daniel-Gascons</v>
          </cell>
          <cell r="H833" t="str">
            <v>G0C2N0</v>
          </cell>
          <cell r="I833">
            <v>418</v>
          </cell>
          <cell r="J833">
            <v>3965313</v>
          </cell>
          <cell r="K833">
            <v>75</v>
          </cell>
          <cell r="L833">
            <v>5416</v>
          </cell>
          <cell r="M833">
            <v>82</v>
          </cell>
          <cell r="N833">
            <v>9830</v>
          </cell>
        </row>
        <row r="834">
          <cell r="A834">
            <v>567644</v>
          </cell>
          <cell r="B834" t="str">
            <v>12</v>
          </cell>
          <cell r="C834" t="str">
            <v>Chaudière-Appalaches</v>
          </cell>
          <cell r="D834" t="str">
            <v>Ferme Pasquier enr.</v>
          </cell>
          <cell r="E834" t="str">
            <v>Paquet(Charles)</v>
          </cell>
          <cell r="F834" t="str">
            <v>1646, route Marie-Victorin</v>
          </cell>
          <cell r="G834" t="str">
            <v>Saint-Nicolas</v>
          </cell>
          <cell r="H834" t="str">
            <v>G7A4H2</v>
          </cell>
          <cell r="I834">
            <v>418</v>
          </cell>
          <cell r="J834">
            <v>8312465</v>
          </cell>
          <cell r="K834">
            <v>30</v>
          </cell>
          <cell r="L834">
            <v>3652</v>
          </cell>
          <cell r="M834">
            <v>35</v>
          </cell>
          <cell r="N834">
            <v>5393</v>
          </cell>
        </row>
        <row r="835">
          <cell r="A835">
            <v>568279</v>
          </cell>
          <cell r="B835" t="str">
            <v>17</v>
          </cell>
          <cell r="C835" t="str">
            <v>Centre-du-Québec</v>
          </cell>
          <cell r="D835" t="str">
            <v>Ferme Monlien (1987) enr.</v>
          </cell>
          <cell r="E835" t="str">
            <v>Desharnais(Rémi)</v>
          </cell>
          <cell r="F835" t="str">
            <v>401, de l'Accueil</v>
          </cell>
          <cell r="G835" t="str">
            <v>Chesterville</v>
          </cell>
          <cell r="H835" t="str">
            <v>G0P1J0</v>
          </cell>
          <cell r="I835">
            <v>819</v>
          </cell>
          <cell r="J835">
            <v>3822839</v>
          </cell>
          <cell r="K835">
            <v>57</v>
          </cell>
          <cell r="L835">
            <v>8011</v>
          </cell>
          <cell r="M835">
            <v>56</v>
          </cell>
          <cell r="N835">
            <v>3818</v>
          </cell>
        </row>
        <row r="836">
          <cell r="A836">
            <v>568527</v>
          </cell>
          <cell r="B836" t="str">
            <v>14</v>
          </cell>
          <cell r="C836" t="str">
            <v>Lanaudière</v>
          </cell>
          <cell r="D836" t="str">
            <v>2529-6716 Québec inc.</v>
          </cell>
          <cell r="E836" t="str">
            <v>Pelland(Chantal)</v>
          </cell>
          <cell r="F836" t="str">
            <v>780 3e Rang</v>
          </cell>
          <cell r="G836" t="str">
            <v>Saint-Gabriel-de-Brandon</v>
          </cell>
          <cell r="H836" t="str">
            <v>J0K2N0</v>
          </cell>
          <cell r="I836">
            <v>450</v>
          </cell>
          <cell r="J836">
            <v>8352486</v>
          </cell>
          <cell r="K836">
            <v>28</v>
          </cell>
          <cell r="L836">
            <v>6307</v>
          </cell>
          <cell r="M836">
            <v>25</v>
          </cell>
          <cell r="N836">
            <v>6376</v>
          </cell>
        </row>
        <row r="837">
          <cell r="A837">
            <v>568634</v>
          </cell>
          <cell r="B837" t="str">
            <v>08</v>
          </cell>
          <cell r="C837" t="str">
            <v>Abitibi-Témiscamingue</v>
          </cell>
          <cell r="D837" t="str">
            <v>Ferme Lortan enr.</v>
          </cell>
          <cell r="E837" t="str">
            <v>Lacroix(Gaétan)</v>
          </cell>
          <cell r="F837" t="str">
            <v>504, rang 9</v>
          </cell>
          <cell r="G837" t="str">
            <v>Saint-Eugène-de-Guigues</v>
          </cell>
          <cell r="H837" t="str">
            <v>J0Z3L0</v>
          </cell>
          <cell r="I837">
            <v>819</v>
          </cell>
          <cell r="J837">
            <v>7852007</v>
          </cell>
          <cell r="K837">
            <v>93</v>
          </cell>
          <cell r="L837">
            <v>13247</v>
          </cell>
          <cell r="M837">
            <v>96</v>
          </cell>
        </row>
        <row r="838">
          <cell r="A838">
            <v>568808</v>
          </cell>
          <cell r="B838" t="str">
            <v>03</v>
          </cell>
          <cell r="C838" t="str">
            <v>Capitale-Nationale</v>
          </cell>
          <cell r="D838" t="str">
            <v>Ferme Foragro inc.</v>
          </cell>
          <cell r="E838" t="str">
            <v>Julien(Réjean)</v>
          </cell>
          <cell r="F838" t="str">
            <v>315, rang Saint-Antoine</v>
          </cell>
          <cell r="G838" t="str">
            <v>Saint-Léonard-de-Portneuf</v>
          </cell>
          <cell r="H838" t="str">
            <v>G0A4A0</v>
          </cell>
          <cell r="I838">
            <v>418</v>
          </cell>
          <cell r="J838">
            <v>3376482</v>
          </cell>
          <cell r="K838">
            <v>114</v>
          </cell>
          <cell r="L838">
            <v>17680</v>
          </cell>
          <cell r="M838">
            <v>122</v>
          </cell>
          <cell r="N838">
            <v>27727</v>
          </cell>
        </row>
        <row r="839">
          <cell r="A839">
            <v>568899</v>
          </cell>
          <cell r="B839" t="str">
            <v>05</v>
          </cell>
          <cell r="C839" t="str">
            <v>Estrie</v>
          </cell>
          <cell r="D839" t="str">
            <v>Ferme Daniel &amp; Maryse S.E.N.C.</v>
          </cell>
          <cell r="E839" t="str">
            <v>Fauteux(Daniel)</v>
          </cell>
          <cell r="F839" t="str">
            <v>1620, ch. Peasley</v>
          </cell>
          <cell r="G839" t="str">
            <v>Stanstead-Est</v>
          </cell>
          <cell r="H839" t="str">
            <v>J0B3E0</v>
          </cell>
          <cell r="I839">
            <v>819</v>
          </cell>
          <cell r="J839">
            <v>8765444</v>
          </cell>
          <cell r="K839">
            <v>75</v>
          </cell>
          <cell r="L839">
            <v>39582</v>
          </cell>
          <cell r="M839">
            <v>60</v>
          </cell>
          <cell r="N839">
            <v>18759</v>
          </cell>
        </row>
        <row r="840">
          <cell r="A840">
            <v>568964</v>
          </cell>
          <cell r="B840" t="str">
            <v>05</v>
          </cell>
          <cell r="C840" t="str">
            <v>Estrie</v>
          </cell>
          <cell r="D840" t="str">
            <v>Ferme Clauber enr.</v>
          </cell>
          <cell r="E840" t="str">
            <v>Bernard(Jean-Yves)</v>
          </cell>
          <cell r="F840" t="str">
            <v>301, rang 6</v>
          </cell>
          <cell r="G840" t="str">
            <v>Courcelles</v>
          </cell>
          <cell r="H840" t="str">
            <v>G0M1C0</v>
          </cell>
          <cell r="I840">
            <v>418</v>
          </cell>
          <cell r="J840">
            <v>4835707</v>
          </cell>
          <cell r="K840">
            <v>36</v>
          </cell>
          <cell r="L840">
            <v>7067</v>
          </cell>
        </row>
        <row r="841">
          <cell r="A841">
            <v>569178</v>
          </cell>
          <cell r="B841" t="str">
            <v>02</v>
          </cell>
          <cell r="C841" t="str">
            <v>Saguenay-Lac-Saint-Jean</v>
          </cell>
          <cell r="D841" t="str">
            <v>Munger Louise et Simard Jacques</v>
          </cell>
          <cell r="E841" t="str">
            <v>Simard(Jacques)</v>
          </cell>
          <cell r="F841" t="str">
            <v>1235 Carreau Gervais</v>
          </cell>
          <cell r="G841" t="str">
            <v>Saint-Nazaire</v>
          </cell>
          <cell r="H841" t="str">
            <v>G0W2V0</v>
          </cell>
          <cell r="I841">
            <v>418</v>
          </cell>
          <cell r="J841">
            <v>6683497</v>
          </cell>
          <cell r="K841">
            <v>105</v>
          </cell>
          <cell r="L841">
            <v>28877</v>
          </cell>
          <cell r="M841">
            <v>104</v>
          </cell>
          <cell r="N841">
            <v>31485</v>
          </cell>
        </row>
        <row r="842">
          <cell r="A842">
            <v>569186</v>
          </cell>
          <cell r="B842" t="str">
            <v>15</v>
          </cell>
          <cell r="C842" t="str">
            <v>Laurentides</v>
          </cell>
          <cell r="D842" t="str">
            <v>Ferme Maroll S.E.N.C.</v>
          </cell>
          <cell r="E842" t="str">
            <v>(Mario et Raymonde Aubin)</v>
          </cell>
          <cell r="F842" t="str">
            <v>2201, ch. rang 5 Sud</v>
          </cell>
          <cell r="G842" t="str">
            <v>Mont-Laurier</v>
          </cell>
          <cell r="H842" t="str">
            <v>J9L3G7</v>
          </cell>
          <cell r="I842">
            <v>819</v>
          </cell>
          <cell r="J842">
            <v>6232285</v>
          </cell>
          <cell r="K842">
            <v>111</v>
          </cell>
          <cell r="L842">
            <v>13686</v>
          </cell>
          <cell r="M842">
            <v>111</v>
          </cell>
          <cell r="N842">
            <v>15793</v>
          </cell>
        </row>
        <row r="843">
          <cell r="A843">
            <v>569442</v>
          </cell>
          <cell r="B843" t="str">
            <v>05</v>
          </cell>
          <cell r="C843" t="str">
            <v>Estrie</v>
          </cell>
          <cell r="D843" t="str">
            <v>Garfat Gordon &amp; Timothy</v>
          </cell>
          <cell r="F843" t="str">
            <v>812 Spring Road</v>
          </cell>
          <cell r="G843" t="str">
            <v>Ascot Corner</v>
          </cell>
          <cell r="H843" t="str">
            <v>J0B1A0</v>
          </cell>
          <cell r="I843">
            <v>819</v>
          </cell>
          <cell r="J843">
            <v>5626245</v>
          </cell>
          <cell r="K843">
            <v>68</v>
          </cell>
          <cell r="L843">
            <v>13325</v>
          </cell>
          <cell r="M843">
            <v>82</v>
          </cell>
          <cell r="N843">
            <v>5438</v>
          </cell>
        </row>
        <row r="844">
          <cell r="A844">
            <v>569459</v>
          </cell>
          <cell r="B844" t="str">
            <v>17</v>
          </cell>
          <cell r="C844" t="str">
            <v>Centre-du-Québec</v>
          </cell>
          <cell r="D844" t="str">
            <v>Ferme Bernard Fortier SENC</v>
          </cell>
          <cell r="E844" t="str">
            <v>Fortier(Bernard)</v>
          </cell>
          <cell r="F844" t="str">
            <v>1734 rang 2</v>
          </cell>
          <cell r="G844" t="str">
            <v>Saint-Pierre-Baptiste</v>
          </cell>
          <cell r="H844" t="str">
            <v>G0P1K0</v>
          </cell>
          <cell r="I844">
            <v>418</v>
          </cell>
          <cell r="J844">
            <v>4532475</v>
          </cell>
          <cell r="K844">
            <v>57</v>
          </cell>
          <cell r="L844">
            <v>4063</v>
          </cell>
          <cell r="M844">
            <v>56</v>
          </cell>
          <cell r="N844">
            <v>8514</v>
          </cell>
        </row>
        <row r="845">
          <cell r="A845">
            <v>569467</v>
          </cell>
          <cell r="B845" t="str">
            <v>17</v>
          </cell>
          <cell r="C845" t="str">
            <v>Centre-du-Québec</v>
          </cell>
          <cell r="D845" t="str">
            <v>Ferme Pamaïsa S.E.N.C.</v>
          </cell>
          <cell r="E845" t="str">
            <v>Godbout(Paul)</v>
          </cell>
          <cell r="F845" t="str">
            <v>1461, Rang 1</v>
          </cell>
          <cell r="G845" t="str">
            <v>Saint-Pierre-Baptiste</v>
          </cell>
          <cell r="H845" t="str">
            <v>G0P1K0</v>
          </cell>
          <cell r="I845">
            <v>819</v>
          </cell>
          <cell r="J845">
            <v>3654545</v>
          </cell>
          <cell r="K845">
            <v>107</v>
          </cell>
          <cell r="L845">
            <v>14286</v>
          </cell>
          <cell r="M845">
            <v>80</v>
          </cell>
          <cell r="N845">
            <v>44950</v>
          </cell>
        </row>
        <row r="846">
          <cell r="A846">
            <v>570267</v>
          </cell>
          <cell r="B846" t="str">
            <v>12</v>
          </cell>
          <cell r="C846" t="str">
            <v>Chaudière-Appalaches</v>
          </cell>
          <cell r="D846" t="str">
            <v>Larochelle(Félix)</v>
          </cell>
          <cell r="F846" t="str">
            <v>1164, rang Petit-Buckland</v>
          </cell>
          <cell r="G846" t="str">
            <v>Saint-Lazare-de-Bellechasse</v>
          </cell>
          <cell r="H846" t="str">
            <v>G0R3J0</v>
          </cell>
          <cell r="I846">
            <v>418</v>
          </cell>
          <cell r="J846">
            <v>8833578</v>
          </cell>
          <cell r="K846">
            <v>10</v>
          </cell>
          <cell r="L846">
            <v>1340</v>
          </cell>
        </row>
        <row r="847">
          <cell r="A847">
            <v>570911</v>
          </cell>
          <cell r="B847" t="str">
            <v>02</v>
          </cell>
          <cell r="C847" t="str">
            <v>Saguenay-Lac-Saint-Jean</v>
          </cell>
          <cell r="D847" t="str">
            <v>Ferme Alcasyl enr.</v>
          </cell>
          <cell r="E847" t="str">
            <v>Chamberland(Sylvain)</v>
          </cell>
          <cell r="F847" t="str">
            <v>19 rue du Collège</v>
          </cell>
          <cell r="G847" t="str">
            <v>Saint-André-du-Lac-Saint-Jean</v>
          </cell>
          <cell r="H847" t="str">
            <v>G0W2K0</v>
          </cell>
          <cell r="I847">
            <v>418</v>
          </cell>
          <cell r="J847">
            <v>3498418</v>
          </cell>
          <cell r="K847">
            <v>32</v>
          </cell>
          <cell r="L847">
            <v>1776</v>
          </cell>
          <cell r="M847">
            <v>65</v>
          </cell>
          <cell r="N847">
            <v>5715</v>
          </cell>
        </row>
        <row r="848">
          <cell r="A848">
            <v>570937</v>
          </cell>
          <cell r="B848" t="str">
            <v>16</v>
          </cell>
          <cell r="C848" t="str">
            <v>Montérégie</v>
          </cell>
          <cell r="D848" t="str">
            <v>Ferme Rémi Savoie inc.</v>
          </cell>
          <cell r="E848" t="str">
            <v>Savoie(Francine Breton &amp; Rémi)</v>
          </cell>
          <cell r="F848" t="str">
            <v>2004, 6e Rang</v>
          </cell>
          <cell r="G848" t="str">
            <v>Roxton Falls</v>
          </cell>
          <cell r="H848" t="str">
            <v>J0H1E0</v>
          </cell>
          <cell r="I848">
            <v>450</v>
          </cell>
          <cell r="J848">
            <v>3722198</v>
          </cell>
          <cell r="K848">
            <v>20</v>
          </cell>
          <cell r="L848">
            <v>4471</v>
          </cell>
          <cell r="M848">
            <v>27</v>
          </cell>
          <cell r="N848">
            <v>5623</v>
          </cell>
        </row>
        <row r="849">
          <cell r="A849">
            <v>571273</v>
          </cell>
          <cell r="B849" t="str">
            <v>12</v>
          </cell>
          <cell r="C849" t="str">
            <v>Chaudière-Appalaches</v>
          </cell>
          <cell r="D849" t="str">
            <v>Lafontaine(Lisette)</v>
          </cell>
          <cell r="F849" t="str">
            <v>19, rang du Moulin</v>
          </cell>
          <cell r="G849" t="str">
            <v>Saint-Léon-de-Standon</v>
          </cell>
          <cell r="H849" t="str">
            <v>G0R4L0</v>
          </cell>
          <cell r="I849">
            <v>418</v>
          </cell>
          <cell r="J849">
            <v>6422877</v>
          </cell>
          <cell r="K849">
            <v>25</v>
          </cell>
          <cell r="L849">
            <v>3910</v>
          </cell>
          <cell r="M849">
            <v>24</v>
          </cell>
          <cell r="N849">
            <v>6569</v>
          </cell>
        </row>
        <row r="850">
          <cell r="A850">
            <v>571539</v>
          </cell>
          <cell r="B850" t="str">
            <v>01</v>
          </cell>
          <cell r="C850" t="str">
            <v>Bas-Saint-Laurent</v>
          </cell>
          <cell r="D850" t="str">
            <v>Ferme de la Coulée</v>
          </cell>
          <cell r="E850" t="str">
            <v>Gagnon(Jean Blouin et Ginette)</v>
          </cell>
          <cell r="F850" t="str">
            <v>114 rang de la Coulée</v>
          </cell>
          <cell r="G850" t="str">
            <v>Matane</v>
          </cell>
          <cell r="H850" t="str">
            <v>G4W9A2</v>
          </cell>
          <cell r="I850">
            <v>418</v>
          </cell>
          <cell r="J850">
            <v>5620902</v>
          </cell>
          <cell r="K850">
            <v>45</v>
          </cell>
          <cell r="L850">
            <v>6986</v>
          </cell>
          <cell r="M850">
            <v>47</v>
          </cell>
          <cell r="N850">
            <v>9633</v>
          </cell>
        </row>
        <row r="851">
          <cell r="A851">
            <v>571737</v>
          </cell>
          <cell r="B851" t="str">
            <v>16</v>
          </cell>
          <cell r="C851" t="str">
            <v>Montérégie</v>
          </cell>
          <cell r="D851" t="str">
            <v>Ferme Brodic</v>
          </cell>
          <cell r="E851" t="str">
            <v>Brodeur(Florian)</v>
          </cell>
          <cell r="F851" t="str">
            <v>421, route 116</v>
          </cell>
          <cell r="G851" t="str">
            <v>Sainte-Christine</v>
          </cell>
          <cell r="H851" t="str">
            <v>J0H1H0</v>
          </cell>
          <cell r="I851">
            <v>819</v>
          </cell>
          <cell r="J851">
            <v>8582571</v>
          </cell>
          <cell r="K851">
            <v>49</v>
          </cell>
          <cell r="L851">
            <v>3240</v>
          </cell>
          <cell r="M851">
            <v>62</v>
          </cell>
          <cell r="N851">
            <v>12718</v>
          </cell>
        </row>
        <row r="852">
          <cell r="A852">
            <v>571802</v>
          </cell>
          <cell r="B852" t="str">
            <v>01</v>
          </cell>
          <cell r="C852" t="str">
            <v>Bas-Saint-Laurent</v>
          </cell>
          <cell r="D852" t="str">
            <v>Ferme des Érables S.E.N.C.</v>
          </cell>
          <cell r="E852" t="str">
            <v>Gauthier(Martin)</v>
          </cell>
          <cell r="F852" t="str">
            <v>75, rang 3</v>
          </cell>
          <cell r="G852" t="str">
            <v>Matane</v>
          </cell>
          <cell r="H852" t="str">
            <v>G4W9C2</v>
          </cell>
          <cell r="I852">
            <v>418</v>
          </cell>
          <cell r="J852">
            <v>5621741</v>
          </cell>
          <cell r="K852">
            <v>99</v>
          </cell>
          <cell r="L852">
            <v>24847</v>
          </cell>
          <cell r="M852">
            <v>99</v>
          </cell>
          <cell r="N852">
            <v>23745</v>
          </cell>
        </row>
        <row r="853">
          <cell r="A853">
            <v>571810</v>
          </cell>
          <cell r="B853" t="str">
            <v>01</v>
          </cell>
          <cell r="C853" t="str">
            <v>Bas-Saint-Laurent</v>
          </cell>
          <cell r="D853" t="str">
            <v>Ferme Marni inc.</v>
          </cell>
          <cell r="E853" t="str">
            <v>St-Laurent(Marcel)</v>
          </cell>
          <cell r="F853" t="str">
            <v>285 rang 8</v>
          </cell>
          <cell r="G853" t="str">
            <v>Padoue</v>
          </cell>
          <cell r="H853" t="str">
            <v>G0J1X0</v>
          </cell>
          <cell r="I853">
            <v>418</v>
          </cell>
          <cell r="J853">
            <v>7757319</v>
          </cell>
          <cell r="K853">
            <v>119</v>
          </cell>
          <cell r="L853">
            <v>6280</v>
          </cell>
          <cell r="M853">
            <v>114</v>
          </cell>
          <cell r="N853">
            <v>12645</v>
          </cell>
        </row>
        <row r="854">
          <cell r="A854">
            <v>572362</v>
          </cell>
          <cell r="B854" t="str">
            <v>04</v>
          </cell>
          <cell r="C854" t="str">
            <v>Mauricie</v>
          </cell>
          <cell r="D854" t="str">
            <v>Desbiens(Daniel)</v>
          </cell>
          <cell r="F854" t="str">
            <v>820, rang Est</v>
          </cell>
          <cell r="G854" t="str">
            <v>La Tuque</v>
          </cell>
          <cell r="H854" t="str">
            <v>G0X1R0</v>
          </cell>
          <cell r="I854">
            <v>819</v>
          </cell>
          <cell r="J854">
            <v>5232650</v>
          </cell>
          <cell r="K854">
            <v>43</v>
          </cell>
          <cell r="L854">
            <v>16030</v>
          </cell>
          <cell r="M854">
            <v>102</v>
          </cell>
          <cell r="N854">
            <v>31560</v>
          </cell>
        </row>
        <row r="855">
          <cell r="A855">
            <v>572586</v>
          </cell>
          <cell r="B855" t="str">
            <v>17</v>
          </cell>
          <cell r="C855" t="str">
            <v>Centre-du-Québec</v>
          </cell>
          <cell r="D855" t="str">
            <v>Houle(Benoit)</v>
          </cell>
          <cell r="F855" t="str">
            <v>1319, rang 7</v>
          </cell>
          <cell r="G855" t="str">
            <v>Wickham</v>
          </cell>
          <cell r="H855" t="str">
            <v>J0C1S0</v>
          </cell>
          <cell r="I855">
            <v>819</v>
          </cell>
          <cell r="J855">
            <v>3985301</v>
          </cell>
          <cell r="K855">
            <v>82</v>
          </cell>
          <cell r="L855">
            <v>21092</v>
          </cell>
          <cell r="M855">
            <v>73</v>
          </cell>
          <cell r="N855">
            <v>17010</v>
          </cell>
        </row>
        <row r="856">
          <cell r="A856">
            <v>572966</v>
          </cell>
          <cell r="B856" t="str">
            <v>04</v>
          </cell>
          <cell r="C856" t="str">
            <v>Mauricie</v>
          </cell>
          <cell r="D856" t="str">
            <v>Lemay(Jean)</v>
          </cell>
          <cell r="F856" t="str">
            <v>470, Bas St-Joseph</v>
          </cell>
          <cell r="G856" t="str">
            <v>Saint-Barnabé</v>
          </cell>
          <cell r="H856" t="str">
            <v>G0X2K0</v>
          </cell>
          <cell r="I856">
            <v>819</v>
          </cell>
          <cell r="J856">
            <v>2645333</v>
          </cell>
          <cell r="K856">
            <v>60</v>
          </cell>
          <cell r="M856">
            <v>60</v>
          </cell>
          <cell r="N856">
            <v>2796</v>
          </cell>
        </row>
        <row r="857">
          <cell r="A857">
            <v>573600</v>
          </cell>
          <cell r="B857" t="str">
            <v>12</v>
          </cell>
          <cell r="C857" t="str">
            <v>Chaudière-Appalaches</v>
          </cell>
          <cell r="D857" t="str">
            <v>Ferme Alipaul enr.</v>
          </cell>
          <cell r="E857" t="str">
            <v>Pomerleau(Paul-Henri)</v>
          </cell>
          <cell r="F857" t="str">
            <v>432, Rang 4</v>
          </cell>
          <cell r="G857" t="str">
            <v>East Broughton</v>
          </cell>
          <cell r="H857" t="str">
            <v>G0N1G0</v>
          </cell>
          <cell r="I857">
            <v>418</v>
          </cell>
          <cell r="J857">
            <v>4262253</v>
          </cell>
          <cell r="K857">
            <v>10</v>
          </cell>
          <cell r="L857">
            <v>244</v>
          </cell>
        </row>
        <row r="858">
          <cell r="A858">
            <v>573725</v>
          </cell>
          <cell r="B858" t="str">
            <v>01</v>
          </cell>
          <cell r="C858" t="str">
            <v>Bas-Saint-Laurent</v>
          </cell>
          <cell r="D858" t="str">
            <v>Marial Côté inc.</v>
          </cell>
          <cell r="E858" t="str">
            <v>Côté(Marial)</v>
          </cell>
          <cell r="F858" t="str">
            <v>376 rang 3 Est</v>
          </cell>
          <cell r="G858" t="str">
            <v>Saint-Octave-des-Métis</v>
          </cell>
          <cell r="H858" t="str">
            <v>G0J3B0</v>
          </cell>
          <cell r="I858">
            <v>418</v>
          </cell>
          <cell r="J858">
            <v>7755514</v>
          </cell>
          <cell r="K858">
            <v>20</v>
          </cell>
          <cell r="M858">
            <v>20</v>
          </cell>
          <cell r="N858">
            <v>5917</v>
          </cell>
        </row>
        <row r="859">
          <cell r="A859">
            <v>573774</v>
          </cell>
          <cell r="B859" t="str">
            <v>17</v>
          </cell>
          <cell r="C859" t="str">
            <v>Centre-du-Québec</v>
          </cell>
          <cell r="D859" t="str">
            <v>Ferme Bo-Veau</v>
          </cell>
          <cell r="E859" t="str">
            <v>Larochelle(Claude)</v>
          </cell>
          <cell r="F859" t="str">
            <v>2485, rang 7</v>
          </cell>
          <cell r="G859" t="str">
            <v>Tingwick</v>
          </cell>
          <cell r="H859" t="str">
            <v>J0A1L0</v>
          </cell>
          <cell r="I859">
            <v>819</v>
          </cell>
          <cell r="J859">
            <v>3592084</v>
          </cell>
          <cell r="K859">
            <v>191</v>
          </cell>
          <cell r="L859">
            <v>36396</v>
          </cell>
          <cell r="M859">
            <v>196</v>
          </cell>
          <cell r="N859">
            <v>44906</v>
          </cell>
        </row>
        <row r="860">
          <cell r="A860">
            <v>573832</v>
          </cell>
          <cell r="B860" t="str">
            <v>07</v>
          </cell>
          <cell r="C860" t="str">
            <v>Outaouais</v>
          </cell>
          <cell r="D860" t="str">
            <v>Lavergne(Jean-Pierre)</v>
          </cell>
          <cell r="F860" t="str">
            <v>181, chemin Petite-Nation, C.P. 97</v>
          </cell>
          <cell r="G860" t="str">
            <v>Chénéville</v>
          </cell>
          <cell r="H860" t="str">
            <v>J0V1E0</v>
          </cell>
          <cell r="I860">
            <v>819</v>
          </cell>
          <cell r="J860">
            <v>4283309</v>
          </cell>
          <cell r="K860">
            <v>26</v>
          </cell>
        </row>
        <row r="861">
          <cell r="A861">
            <v>573931</v>
          </cell>
          <cell r="B861" t="str">
            <v>17</v>
          </cell>
          <cell r="C861" t="str">
            <v>Centre-du-Québec</v>
          </cell>
          <cell r="D861" t="str">
            <v>Ferme Blandine</v>
          </cell>
          <cell r="E861" t="str">
            <v>Blanchette(Pierre)</v>
          </cell>
          <cell r="F861" t="str">
            <v>519, rue de l'Église</v>
          </cell>
          <cell r="G861" t="str">
            <v>Lemieux</v>
          </cell>
          <cell r="H861" t="str">
            <v>G0X1S0</v>
          </cell>
          <cell r="I861">
            <v>819</v>
          </cell>
          <cell r="J861">
            <v>2832601</v>
          </cell>
          <cell r="K861">
            <v>26</v>
          </cell>
          <cell r="L861">
            <v>2398</v>
          </cell>
          <cell r="M861">
            <v>24</v>
          </cell>
          <cell r="N861">
            <v>2291</v>
          </cell>
        </row>
        <row r="862">
          <cell r="A862">
            <v>574616</v>
          </cell>
          <cell r="B862" t="str">
            <v>01</v>
          </cell>
          <cell r="C862" t="str">
            <v>Bas-Saint-Laurent</v>
          </cell>
          <cell r="D862" t="str">
            <v>Ferme au Bon Plaisir enr.</v>
          </cell>
          <cell r="E862" t="str">
            <v>Truchon(Gaétan Imbeault et Andrée)</v>
          </cell>
          <cell r="F862" t="str">
            <v>814, rang 8 Est</v>
          </cell>
          <cell r="G862" t="str">
            <v>Saint-Adelme</v>
          </cell>
          <cell r="H862" t="str">
            <v>G0J2B0</v>
          </cell>
          <cell r="I862">
            <v>418</v>
          </cell>
          <cell r="J862">
            <v>7334451</v>
          </cell>
          <cell r="K862">
            <v>22</v>
          </cell>
          <cell r="L862">
            <v>6317</v>
          </cell>
          <cell r="M862">
            <v>41</v>
          </cell>
          <cell r="N862">
            <v>5745</v>
          </cell>
        </row>
        <row r="863">
          <cell r="A863">
            <v>575100</v>
          </cell>
          <cell r="B863" t="str">
            <v>07</v>
          </cell>
          <cell r="C863" t="str">
            <v>Outaouais</v>
          </cell>
          <cell r="D863" t="str">
            <v>Ferme Sage enr.</v>
          </cell>
          <cell r="E863" t="str">
            <v>Christensen(Stanley)</v>
          </cell>
          <cell r="F863" t="str">
            <v>157, chemin Sage, c.p. 129</v>
          </cell>
          <cell r="G863" t="str">
            <v>Lac-Sainte-Marie</v>
          </cell>
          <cell r="H863" t="str">
            <v>J0X1Z0</v>
          </cell>
          <cell r="I863">
            <v>819</v>
          </cell>
          <cell r="J863">
            <v>4672979</v>
          </cell>
          <cell r="K863">
            <v>145</v>
          </cell>
          <cell r="L863">
            <v>28098</v>
          </cell>
          <cell r="M863">
            <v>157</v>
          </cell>
          <cell r="N863">
            <v>35307</v>
          </cell>
        </row>
        <row r="864">
          <cell r="A864">
            <v>575423</v>
          </cell>
          <cell r="B864" t="str">
            <v>05</v>
          </cell>
          <cell r="C864" t="str">
            <v>Estrie</v>
          </cell>
          <cell r="D864" t="str">
            <v>La Ferme Franclau inc.</v>
          </cell>
          <cell r="E864" t="str">
            <v>Boulanger(Martin)</v>
          </cell>
          <cell r="F864" t="str">
            <v>410, rang 6</v>
          </cell>
          <cell r="G864" t="str">
            <v>Courcelles</v>
          </cell>
          <cell r="H864" t="str">
            <v>G0M1C0</v>
          </cell>
          <cell r="I864">
            <v>418</v>
          </cell>
          <cell r="J864">
            <v>4835304</v>
          </cell>
          <cell r="K864">
            <v>71</v>
          </cell>
          <cell r="L864">
            <v>13934</v>
          </cell>
          <cell r="M864">
            <v>79</v>
          </cell>
          <cell r="N864">
            <v>13608</v>
          </cell>
        </row>
        <row r="865">
          <cell r="A865">
            <v>575878</v>
          </cell>
          <cell r="B865" t="str">
            <v>15</v>
          </cell>
          <cell r="C865" t="str">
            <v>Laurentides</v>
          </cell>
          <cell r="D865" t="str">
            <v>Ferme Le Patriote S.E.N.C.</v>
          </cell>
          <cell r="E865" t="str">
            <v>Patry(François et Rachelle)</v>
          </cell>
          <cell r="F865" t="str">
            <v>135, rang 2 Moreau</v>
          </cell>
          <cell r="G865" t="str">
            <v>Ferme-Neuve</v>
          </cell>
          <cell r="H865" t="str">
            <v>J0W1C0</v>
          </cell>
          <cell r="I865">
            <v>819</v>
          </cell>
          <cell r="J865">
            <v>5874477</v>
          </cell>
          <cell r="K865">
            <v>38</v>
          </cell>
          <cell r="L865">
            <v>6124</v>
          </cell>
          <cell r="M865">
            <v>27</v>
          </cell>
          <cell r="N865">
            <v>6068</v>
          </cell>
        </row>
        <row r="866">
          <cell r="A866">
            <v>576587</v>
          </cell>
          <cell r="B866" t="str">
            <v>12</v>
          </cell>
          <cell r="C866" t="str">
            <v>Chaudière-Appalaches</v>
          </cell>
          <cell r="D866" t="str">
            <v>Ferme G.R.Y. Cim. inc.</v>
          </cell>
          <cell r="E866" t="str">
            <v>Cimon(J-François &amp; Raymond)</v>
          </cell>
          <cell r="F866" t="str">
            <v>6600, chemin des Tours</v>
          </cell>
          <cell r="G866" t="str">
            <v>Thetford Mines</v>
          </cell>
          <cell r="H866" t="str">
            <v>G6H3E8</v>
          </cell>
          <cell r="I866">
            <v>418</v>
          </cell>
          <cell r="J866">
            <v>3357096</v>
          </cell>
          <cell r="K866">
            <v>38</v>
          </cell>
          <cell r="L866">
            <v>501</v>
          </cell>
          <cell r="M866">
            <v>39</v>
          </cell>
          <cell r="N866">
            <v>267</v>
          </cell>
        </row>
        <row r="867">
          <cell r="A867">
            <v>576595</v>
          </cell>
          <cell r="B867" t="str">
            <v>16</v>
          </cell>
          <cell r="C867" t="str">
            <v>Montérégie</v>
          </cell>
          <cell r="D867" t="str">
            <v>Ferme L.R. Picard S.E.N.C.</v>
          </cell>
          <cell r="E867" t="str">
            <v>Picard(Réal)</v>
          </cell>
          <cell r="F867" t="str">
            <v>591, rang Bourgchemin Est</v>
          </cell>
          <cell r="G867" t="str">
            <v>Saint-Hugues</v>
          </cell>
          <cell r="H867" t="str">
            <v>J0H1N0</v>
          </cell>
          <cell r="I867">
            <v>450</v>
          </cell>
          <cell r="J867">
            <v>7942454</v>
          </cell>
          <cell r="K867">
            <v>28</v>
          </cell>
          <cell r="L867">
            <v>9525</v>
          </cell>
          <cell r="M867">
            <v>26</v>
          </cell>
          <cell r="N867">
            <v>6620</v>
          </cell>
        </row>
        <row r="868">
          <cell r="A868">
            <v>576660</v>
          </cell>
          <cell r="B868" t="str">
            <v>12</v>
          </cell>
          <cell r="C868" t="str">
            <v>Chaudière-Appalaches</v>
          </cell>
          <cell r="D868" t="str">
            <v>Ferme B.C.A. S.E.N.C.</v>
          </cell>
          <cell r="E868" t="str">
            <v>Cloutier(Camil)</v>
          </cell>
          <cell r="F868" t="str">
            <v>6531, Rang 6</v>
          </cell>
          <cell r="G868" t="str">
            <v>Saint-Zacharie</v>
          </cell>
          <cell r="H868" t="str">
            <v>G0M2C0</v>
          </cell>
          <cell r="I868">
            <v>418</v>
          </cell>
          <cell r="J868">
            <v>5937364</v>
          </cell>
          <cell r="K868">
            <v>97</v>
          </cell>
          <cell r="L868">
            <v>17246</v>
          </cell>
          <cell r="M868">
            <v>91</v>
          </cell>
          <cell r="N868">
            <v>17119</v>
          </cell>
        </row>
        <row r="869">
          <cell r="A869">
            <v>576835</v>
          </cell>
          <cell r="B869" t="str">
            <v>12</v>
          </cell>
          <cell r="C869" t="str">
            <v>Chaudière-Appalaches</v>
          </cell>
          <cell r="D869" t="str">
            <v>Ferme Beauce Junior enr.</v>
          </cell>
          <cell r="E869" t="str">
            <v>Veilleux(Denis)</v>
          </cell>
          <cell r="F869" t="str">
            <v>7460, 6e Avenue</v>
          </cell>
          <cell r="G869" t="str">
            <v>Saint-Georges (de Beauce)</v>
          </cell>
          <cell r="H869" t="str">
            <v>G5Y5B7</v>
          </cell>
          <cell r="I869">
            <v>418</v>
          </cell>
          <cell r="J869">
            <v>2284517</v>
          </cell>
          <cell r="K869">
            <v>12</v>
          </cell>
          <cell r="L869">
            <v>1680</v>
          </cell>
        </row>
        <row r="870">
          <cell r="A870">
            <v>577155</v>
          </cell>
          <cell r="B870" t="str">
            <v>11</v>
          </cell>
          <cell r="C870" t="str">
            <v>Gaspésie-Iles-de-la-Madeleine</v>
          </cell>
          <cell r="D870" t="str">
            <v>Ferme Jean et Reine Leblanc enr.</v>
          </cell>
          <cell r="E870" t="str">
            <v>Leblanc(Jean)</v>
          </cell>
          <cell r="F870" t="str">
            <v>528 chemin Leblanc</v>
          </cell>
          <cell r="G870" t="str">
            <v>Nouvelle</v>
          </cell>
          <cell r="H870" t="str">
            <v>G0C2G0</v>
          </cell>
          <cell r="I870">
            <v>418</v>
          </cell>
          <cell r="J870">
            <v>7942526</v>
          </cell>
          <cell r="K870">
            <v>76</v>
          </cell>
          <cell r="L870">
            <v>22360</v>
          </cell>
          <cell r="M870">
            <v>63</v>
          </cell>
          <cell r="N870">
            <v>14958</v>
          </cell>
        </row>
        <row r="871">
          <cell r="A871">
            <v>577361</v>
          </cell>
          <cell r="B871" t="str">
            <v>01</v>
          </cell>
          <cell r="C871" t="str">
            <v>Bas-Saint-Laurent</v>
          </cell>
          <cell r="D871" t="str">
            <v>Tremblay(Marcel)</v>
          </cell>
          <cell r="F871" t="str">
            <v>90 Petit rang 2</v>
          </cell>
          <cell r="G871" t="str">
            <v>Causapscal</v>
          </cell>
          <cell r="H871" t="str">
            <v>G0J1J0</v>
          </cell>
          <cell r="I871">
            <v>418</v>
          </cell>
          <cell r="J871">
            <v>7565347</v>
          </cell>
          <cell r="K871">
            <v>16</v>
          </cell>
          <cell r="L871">
            <v>3484</v>
          </cell>
        </row>
        <row r="872">
          <cell r="A872">
            <v>577379</v>
          </cell>
          <cell r="B872" t="str">
            <v>16</v>
          </cell>
          <cell r="C872" t="str">
            <v>Montérégie</v>
          </cell>
          <cell r="D872" t="str">
            <v>Ferme Fort-Berger snc</v>
          </cell>
          <cell r="E872" t="str">
            <v>Dufort(Pierre)</v>
          </cell>
          <cell r="F872" t="str">
            <v>2254, 8ième Rang</v>
          </cell>
          <cell r="G872" t="str">
            <v>Saint-Théodore-d'Acton</v>
          </cell>
          <cell r="H872" t="str">
            <v>J0H1Z0</v>
          </cell>
          <cell r="I872">
            <v>450</v>
          </cell>
          <cell r="J872">
            <v>5463540</v>
          </cell>
          <cell r="K872">
            <v>11</v>
          </cell>
        </row>
        <row r="873">
          <cell r="A873">
            <v>577643</v>
          </cell>
          <cell r="B873" t="str">
            <v>03</v>
          </cell>
          <cell r="C873" t="str">
            <v>Capitale-Nationale</v>
          </cell>
          <cell r="D873" t="str">
            <v>Ferme Lapeltrie S.E.N.C.</v>
          </cell>
          <cell r="E873" t="str">
            <v>Fiset(Richard et Micheline P.)</v>
          </cell>
          <cell r="F873" t="str">
            <v>172-A, rang des Mines</v>
          </cell>
          <cell r="G873" t="str">
            <v>Saint-Augustin-de-Desmaures</v>
          </cell>
          <cell r="H873" t="str">
            <v>G3A1W8</v>
          </cell>
          <cell r="I873">
            <v>418</v>
          </cell>
          <cell r="J873">
            <v>8783730</v>
          </cell>
          <cell r="K873">
            <v>13</v>
          </cell>
          <cell r="L873">
            <v>3551</v>
          </cell>
          <cell r="M873">
            <v>15</v>
          </cell>
          <cell r="N873">
            <v>4265</v>
          </cell>
        </row>
        <row r="874">
          <cell r="A874">
            <v>577700</v>
          </cell>
          <cell r="B874" t="str">
            <v>03</v>
          </cell>
          <cell r="C874" t="str">
            <v>Capitale-Nationale</v>
          </cell>
          <cell r="D874" t="str">
            <v>Ferme J.P. Morissette inc.</v>
          </cell>
          <cell r="E874" t="str">
            <v>Morissette(Paul)</v>
          </cell>
          <cell r="F874" t="str">
            <v>689, chemin de la Station</v>
          </cell>
          <cell r="G874" t="str">
            <v>Saint-Basile</v>
          </cell>
          <cell r="H874" t="str">
            <v>G0A3G0</v>
          </cell>
          <cell r="I874">
            <v>418</v>
          </cell>
          <cell r="J874">
            <v>3292466</v>
          </cell>
          <cell r="K874">
            <v>39</v>
          </cell>
          <cell r="L874">
            <v>11548</v>
          </cell>
          <cell r="M874">
            <v>43</v>
          </cell>
          <cell r="N874">
            <v>4845</v>
          </cell>
        </row>
        <row r="875">
          <cell r="A875">
            <v>578211</v>
          </cell>
          <cell r="B875" t="str">
            <v>12</v>
          </cell>
          <cell r="C875" t="str">
            <v>Chaudière-Appalaches</v>
          </cell>
          <cell r="D875" t="str">
            <v>Ferme Ferguay enr.</v>
          </cell>
          <cell r="E875" t="str">
            <v>Guay(Gaétan)</v>
          </cell>
          <cell r="F875" t="str">
            <v>247, rang Ste-Anne</v>
          </cell>
          <cell r="G875" t="str">
            <v>Saint-Narcisse-de-Beaurivage</v>
          </cell>
          <cell r="H875" t="str">
            <v>G0S1W0</v>
          </cell>
          <cell r="I875">
            <v>418</v>
          </cell>
          <cell r="J875">
            <v>4754252</v>
          </cell>
          <cell r="K875">
            <v>45</v>
          </cell>
        </row>
        <row r="876">
          <cell r="A876">
            <v>578302</v>
          </cell>
          <cell r="B876" t="str">
            <v>12</v>
          </cell>
          <cell r="C876" t="str">
            <v>Chaudière-Appalaches</v>
          </cell>
          <cell r="D876" t="str">
            <v>Ferme Lougil enr.</v>
          </cell>
          <cell r="E876" t="str">
            <v>Bilodeau(Louise)</v>
          </cell>
          <cell r="F876" t="str">
            <v>698, rang Saint-Pierre</v>
          </cell>
          <cell r="G876" t="str">
            <v>Saint-Frédéric</v>
          </cell>
          <cell r="H876" t="str">
            <v>G0N1P0</v>
          </cell>
          <cell r="I876">
            <v>418</v>
          </cell>
          <cell r="J876">
            <v>4262406</v>
          </cell>
          <cell r="K876">
            <v>26</v>
          </cell>
          <cell r="L876">
            <v>3937</v>
          </cell>
          <cell r="M876">
            <v>28</v>
          </cell>
          <cell r="N876">
            <v>4178</v>
          </cell>
        </row>
        <row r="877">
          <cell r="A877">
            <v>578674</v>
          </cell>
          <cell r="B877" t="str">
            <v>12</v>
          </cell>
          <cell r="C877" t="str">
            <v>Chaudière-Appalaches</v>
          </cell>
          <cell r="D877" t="str">
            <v>Landry(Luc)</v>
          </cell>
          <cell r="F877" t="str">
            <v>2389, chemin Bois Francs Est</v>
          </cell>
          <cell r="G877" t="str">
            <v>Thetford Mines</v>
          </cell>
          <cell r="H877" t="str">
            <v>G6H3C8</v>
          </cell>
          <cell r="I877">
            <v>418</v>
          </cell>
          <cell r="J877">
            <v>3357767</v>
          </cell>
          <cell r="K877">
            <v>79</v>
          </cell>
          <cell r="L877">
            <v>8904</v>
          </cell>
          <cell r="M877">
            <v>80</v>
          </cell>
          <cell r="N877">
            <v>8529</v>
          </cell>
        </row>
        <row r="878">
          <cell r="A878">
            <v>579201</v>
          </cell>
          <cell r="B878" t="str">
            <v>05</v>
          </cell>
          <cell r="C878" t="str">
            <v>Estrie</v>
          </cell>
          <cell r="D878" t="str">
            <v>Ferme Michel Dame Enregistrée</v>
          </cell>
          <cell r="E878" t="str">
            <v>Dame(Michel)</v>
          </cell>
          <cell r="F878" t="str">
            <v>920, chemin Ste-Anne</v>
          </cell>
          <cell r="G878" t="str">
            <v>Stukely-Sud</v>
          </cell>
          <cell r="H878" t="str">
            <v>J0E2J0</v>
          </cell>
          <cell r="I878">
            <v>450</v>
          </cell>
          <cell r="J878">
            <v>5391014</v>
          </cell>
          <cell r="K878">
            <v>52</v>
          </cell>
          <cell r="L878">
            <v>9730</v>
          </cell>
          <cell r="M878">
            <v>51</v>
          </cell>
          <cell r="N878">
            <v>12311</v>
          </cell>
        </row>
        <row r="879">
          <cell r="A879">
            <v>580381</v>
          </cell>
          <cell r="B879" t="str">
            <v>12</v>
          </cell>
          <cell r="C879" t="str">
            <v>Chaudière-Appalaches</v>
          </cell>
          <cell r="D879" t="str">
            <v>Bélanger Marguerite &amp; Frank Hans</v>
          </cell>
          <cell r="F879" t="str">
            <v>4022, rang Juliaville</v>
          </cell>
          <cell r="G879" t="str">
            <v>Saint-Édouard-de-Lotbinière</v>
          </cell>
          <cell r="H879" t="str">
            <v>G0S1Y0</v>
          </cell>
          <cell r="I879">
            <v>418</v>
          </cell>
          <cell r="J879">
            <v>7962869</v>
          </cell>
          <cell r="K879">
            <v>114</v>
          </cell>
          <cell r="L879">
            <v>15363</v>
          </cell>
          <cell r="M879">
            <v>106</v>
          </cell>
          <cell r="N879">
            <v>14399</v>
          </cell>
        </row>
        <row r="880">
          <cell r="A880">
            <v>580480</v>
          </cell>
          <cell r="B880" t="str">
            <v>17</v>
          </cell>
          <cell r="C880" t="str">
            <v>Centre-du-Québec</v>
          </cell>
          <cell r="D880" t="str">
            <v>Fortier(Gilles)</v>
          </cell>
          <cell r="F880" t="str">
            <v>1117, Rang 11 Nord</v>
          </cell>
          <cell r="G880" t="str">
            <v>Saint-Pierre-Baptiste</v>
          </cell>
          <cell r="H880" t="str">
            <v>G0P1K0</v>
          </cell>
          <cell r="I880">
            <v>418</v>
          </cell>
          <cell r="J880">
            <v>4532202</v>
          </cell>
          <cell r="K880">
            <v>23</v>
          </cell>
          <cell r="L880">
            <v>7405</v>
          </cell>
          <cell r="M880">
            <v>30</v>
          </cell>
          <cell r="N880">
            <v>4849</v>
          </cell>
        </row>
        <row r="881">
          <cell r="A881">
            <v>581454</v>
          </cell>
          <cell r="B881" t="str">
            <v>01</v>
          </cell>
          <cell r="C881" t="str">
            <v>Bas-Saint-Laurent</v>
          </cell>
          <cell r="D881" t="str">
            <v>Ferme Fonds Brûlé enr.</v>
          </cell>
          <cell r="E881" t="str">
            <v>Banville(Raynald)</v>
          </cell>
          <cell r="F881" t="str">
            <v>440, rang 4 Est</v>
          </cell>
          <cell r="G881" t="str">
            <v>Métis-sur-Mer</v>
          </cell>
          <cell r="H881" t="str">
            <v>G0J1S0</v>
          </cell>
          <cell r="I881">
            <v>418</v>
          </cell>
          <cell r="J881">
            <v>9363503</v>
          </cell>
          <cell r="K881">
            <v>117</v>
          </cell>
          <cell r="L881">
            <v>7144</v>
          </cell>
          <cell r="M881">
            <v>124</v>
          </cell>
          <cell r="N881">
            <v>13730</v>
          </cell>
        </row>
        <row r="882">
          <cell r="A882">
            <v>583146</v>
          </cell>
          <cell r="B882" t="str">
            <v>02</v>
          </cell>
          <cell r="C882" t="str">
            <v>Saguenay-Lac-Saint-Jean</v>
          </cell>
          <cell r="D882" t="str">
            <v>Ferme Maurice Dumais inc.</v>
          </cell>
          <cell r="E882" t="str">
            <v>Dumais(Hélène)</v>
          </cell>
          <cell r="F882" t="str">
            <v>10 rang St-Pierre</v>
          </cell>
          <cell r="G882" t="str">
            <v>Dolbeau-Mistassini</v>
          </cell>
          <cell r="H882" t="str">
            <v>G8L5W2</v>
          </cell>
          <cell r="I882">
            <v>418</v>
          </cell>
          <cell r="J882">
            <v>2760264</v>
          </cell>
          <cell r="K882">
            <v>14</v>
          </cell>
          <cell r="L882">
            <v>960</v>
          </cell>
          <cell r="M882">
            <v>16</v>
          </cell>
          <cell r="N882">
            <v>1049</v>
          </cell>
        </row>
        <row r="883">
          <cell r="A883">
            <v>583237</v>
          </cell>
          <cell r="B883" t="str">
            <v>05</v>
          </cell>
          <cell r="C883" t="str">
            <v>Estrie</v>
          </cell>
          <cell r="D883" t="str">
            <v>Douillard Diane &amp; St-Germain Serge</v>
          </cell>
          <cell r="E883" t="str">
            <v>Germai(Diane Douillard et Serge St-)</v>
          </cell>
          <cell r="F883" t="str">
            <v>5 ch. Robinson</v>
          </cell>
          <cell r="G883" t="str">
            <v>Saint-Malo</v>
          </cell>
          <cell r="H883" t="str">
            <v>J0B2Y0</v>
          </cell>
          <cell r="I883">
            <v>819</v>
          </cell>
          <cell r="J883">
            <v>6582100</v>
          </cell>
          <cell r="K883">
            <v>33</v>
          </cell>
          <cell r="L883">
            <v>8578</v>
          </cell>
          <cell r="M883">
            <v>34</v>
          </cell>
          <cell r="N883">
            <v>7766</v>
          </cell>
        </row>
        <row r="884">
          <cell r="A884">
            <v>583294</v>
          </cell>
          <cell r="B884" t="str">
            <v>16</v>
          </cell>
          <cell r="C884" t="str">
            <v>Montérégie</v>
          </cell>
          <cell r="D884" t="str">
            <v>Daniel Gibeault &amp; Diane Poirier</v>
          </cell>
          <cell r="E884" t="str">
            <v>Gibeault(Daniel)</v>
          </cell>
          <cell r="F884" t="str">
            <v>294, rang Grande Ligne</v>
          </cell>
          <cell r="G884" t="str">
            <v>Saint-Joachim-de-Shefford</v>
          </cell>
          <cell r="H884" t="str">
            <v>J0E2G0</v>
          </cell>
          <cell r="I884">
            <v>450</v>
          </cell>
          <cell r="J884">
            <v>5393595</v>
          </cell>
          <cell r="K884">
            <v>47</v>
          </cell>
          <cell r="L884">
            <v>7298</v>
          </cell>
          <cell r="M884">
            <v>39</v>
          </cell>
          <cell r="N884">
            <v>9845</v>
          </cell>
        </row>
        <row r="885">
          <cell r="A885">
            <v>583625</v>
          </cell>
          <cell r="B885" t="str">
            <v>17</v>
          </cell>
          <cell r="C885" t="str">
            <v>Centre-du-Québec</v>
          </cell>
          <cell r="D885" t="str">
            <v>Ferme Courdo S.E.N.C.</v>
          </cell>
          <cell r="E885" t="str">
            <v>Courchesne(Martin)</v>
          </cell>
          <cell r="F885" t="str">
            <v>165, rang 7</v>
          </cell>
          <cell r="G885" t="str">
            <v>Lefebvre</v>
          </cell>
          <cell r="H885" t="str">
            <v>J0H2C0</v>
          </cell>
          <cell r="I885">
            <v>819</v>
          </cell>
          <cell r="J885">
            <v>3942289</v>
          </cell>
          <cell r="K885">
            <v>19</v>
          </cell>
          <cell r="L885">
            <v>3370</v>
          </cell>
          <cell r="M885">
            <v>19</v>
          </cell>
          <cell r="N885">
            <v>1722</v>
          </cell>
        </row>
        <row r="886">
          <cell r="A886">
            <v>584151</v>
          </cell>
          <cell r="B886" t="str">
            <v>12</v>
          </cell>
          <cell r="C886" t="str">
            <v>Chaudière-Appalaches</v>
          </cell>
          <cell r="D886" t="str">
            <v>Ferme Luben enr.</v>
          </cell>
          <cell r="E886" t="str">
            <v>Richard(Luc)</v>
          </cell>
          <cell r="F886" t="str">
            <v>949, rue Gosford Est</v>
          </cell>
          <cell r="G886" t="str">
            <v>Sainte-Agathe-de-Lotbinière</v>
          </cell>
          <cell r="H886" t="str">
            <v>G0S2A0</v>
          </cell>
          <cell r="I886">
            <v>418</v>
          </cell>
          <cell r="J886">
            <v>5992093</v>
          </cell>
          <cell r="K886">
            <v>70</v>
          </cell>
          <cell r="L886">
            <v>18862</v>
          </cell>
          <cell r="M886">
            <v>67</v>
          </cell>
          <cell r="N886">
            <v>15866</v>
          </cell>
        </row>
        <row r="887">
          <cell r="A887">
            <v>584425</v>
          </cell>
          <cell r="B887" t="str">
            <v>12</v>
          </cell>
          <cell r="C887" t="str">
            <v>Chaudière-Appalaches</v>
          </cell>
          <cell r="D887" t="str">
            <v>Ferme Écoloveau S.E.N.C.</v>
          </cell>
          <cell r="E887" t="str">
            <v>Jimmy(Prévost,)</v>
          </cell>
          <cell r="F887" t="str">
            <v>125, rang 5 Nord</v>
          </cell>
          <cell r="G887" t="str">
            <v>Saint-Victor</v>
          </cell>
          <cell r="H887" t="str">
            <v>G0M2B0</v>
          </cell>
          <cell r="I887">
            <v>418</v>
          </cell>
          <cell r="J887">
            <v>5887609</v>
          </cell>
          <cell r="K887">
            <v>77</v>
          </cell>
          <cell r="L887">
            <v>16318</v>
          </cell>
        </row>
        <row r="888">
          <cell r="A888">
            <v>584920</v>
          </cell>
          <cell r="B888" t="str">
            <v>05</v>
          </cell>
          <cell r="C888" t="str">
            <v>Estrie</v>
          </cell>
          <cell r="D888" t="str">
            <v>Ferme Gagné Magog inc.</v>
          </cell>
          <cell r="E888" t="str">
            <v>Gagné(Jean-François)</v>
          </cell>
          <cell r="F888" t="str">
            <v>150, ch. des Pères, R.R.4</v>
          </cell>
          <cell r="G888" t="str">
            <v>Magog</v>
          </cell>
          <cell r="H888" t="str">
            <v>J1X5R9</v>
          </cell>
          <cell r="I888">
            <v>819</v>
          </cell>
          <cell r="J888">
            <v>8437874</v>
          </cell>
          <cell r="K888">
            <v>69</v>
          </cell>
          <cell r="L888">
            <v>14845</v>
          </cell>
          <cell r="M888">
            <v>67</v>
          </cell>
          <cell r="N888">
            <v>18194</v>
          </cell>
        </row>
        <row r="889">
          <cell r="A889">
            <v>584987</v>
          </cell>
          <cell r="B889" t="str">
            <v>12</v>
          </cell>
          <cell r="C889" t="str">
            <v>Chaudière-Appalaches</v>
          </cell>
          <cell r="D889" t="str">
            <v>La Ferme Marie-France et Gilles Cyr</v>
          </cell>
          <cell r="E889" t="str">
            <v>Cyr(Gilles et Marie-France)</v>
          </cell>
          <cell r="F889" t="str">
            <v>60, Route 269</v>
          </cell>
          <cell r="G889" t="str">
            <v>Saint-Jacques-de-Leeds</v>
          </cell>
          <cell r="H889" t="str">
            <v>G0N1J0</v>
          </cell>
          <cell r="I889">
            <v>418</v>
          </cell>
          <cell r="J889">
            <v>4243381</v>
          </cell>
          <cell r="K889">
            <v>46</v>
          </cell>
          <cell r="L889">
            <v>8140</v>
          </cell>
          <cell r="M889">
            <v>45</v>
          </cell>
          <cell r="N889">
            <v>2259</v>
          </cell>
        </row>
        <row r="890">
          <cell r="A890">
            <v>585745</v>
          </cell>
          <cell r="B890" t="str">
            <v>01</v>
          </cell>
          <cell r="C890" t="str">
            <v>Bas-Saint-Laurent</v>
          </cell>
          <cell r="D890" t="str">
            <v>Ferme G.D.L. S.E.N.C.</v>
          </cell>
          <cell r="E890" t="str">
            <v>Lavoie(Gratien)</v>
          </cell>
          <cell r="F890" t="str">
            <v>2757 rang 5</v>
          </cell>
          <cell r="G890" t="str">
            <v>Saint-Ulric</v>
          </cell>
          <cell r="H890" t="str">
            <v>G0J3H0</v>
          </cell>
          <cell r="I890">
            <v>418</v>
          </cell>
          <cell r="J890">
            <v>7374455</v>
          </cell>
          <cell r="K890">
            <v>56</v>
          </cell>
          <cell r="L890">
            <v>7464</v>
          </cell>
          <cell r="M890">
            <v>56</v>
          </cell>
          <cell r="N890">
            <v>8505</v>
          </cell>
        </row>
        <row r="891">
          <cell r="A891">
            <v>587121</v>
          </cell>
          <cell r="B891" t="str">
            <v>16</v>
          </cell>
          <cell r="C891" t="str">
            <v>Montérégie</v>
          </cell>
          <cell r="D891" t="str">
            <v>Gagnon(Georges-Émile)</v>
          </cell>
          <cell r="F891" t="str">
            <v>40, rue Dupont, C.P. 24</v>
          </cell>
          <cell r="G891" t="str">
            <v>Warden</v>
          </cell>
          <cell r="H891" t="str">
            <v>J0E2M0</v>
          </cell>
          <cell r="I891">
            <v>450</v>
          </cell>
          <cell r="J891">
            <v>5392013</v>
          </cell>
          <cell r="K891">
            <v>45</v>
          </cell>
          <cell r="L891">
            <v>8585</v>
          </cell>
          <cell r="M891">
            <v>40</v>
          </cell>
          <cell r="N891">
            <v>8585</v>
          </cell>
        </row>
        <row r="892">
          <cell r="A892">
            <v>587204</v>
          </cell>
          <cell r="B892" t="str">
            <v>08</v>
          </cell>
          <cell r="C892" t="str">
            <v>Abitibi-Témiscamingue</v>
          </cell>
          <cell r="D892" t="str">
            <v>Agribi inc.</v>
          </cell>
          <cell r="E892" t="str">
            <v>Fredette(Roger Carignan et Pauline)</v>
          </cell>
          <cell r="F892" t="str">
            <v>4373, route 109 Sud, R.R.3</v>
          </cell>
          <cell r="G892" t="str">
            <v>Amos</v>
          </cell>
          <cell r="H892" t="str">
            <v>J9T3A2</v>
          </cell>
          <cell r="I892">
            <v>819</v>
          </cell>
          <cell r="J892">
            <v>7323042</v>
          </cell>
          <cell r="K892">
            <v>174</v>
          </cell>
          <cell r="L892">
            <v>41363</v>
          </cell>
          <cell r="M892">
            <v>165</v>
          </cell>
          <cell r="N892">
            <v>33285</v>
          </cell>
        </row>
        <row r="893">
          <cell r="A893">
            <v>587428</v>
          </cell>
          <cell r="B893" t="str">
            <v>01</v>
          </cell>
          <cell r="C893" t="str">
            <v>Bas-Saint-Laurent</v>
          </cell>
          <cell r="D893" t="str">
            <v>Ferme Germain et Marjolaine Michaud</v>
          </cell>
          <cell r="E893" t="str">
            <v>Michaud(Germain et Marjolaine)</v>
          </cell>
          <cell r="F893" t="str">
            <v>15 rang 3 Blais Nord</v>
          </cell>
          <cell r="G893" t="str">
            <v>Saint-Tharcisius</v>
          </cell>
          <cell r="H893" t="str">
            <v>G0J3G0</v>
          </cell>
          <cell r="I893">
            <v>418</v>
          </cell>
          <cell r="J893">
            <v>6292118</v>
          </cell>
          <cell r="K893">
            <v>52</v>
          </cell>
          <cell r="L893">
            <v>3808</v>
          </cell>
          <cell r="M893">
            <v>55</v>
          </cell>
          <cell r="N893">
            <v>9175</v>
          </cell>
        </row>
        <row r="894">
          <cell r="A894">
            <v>587725</v>
          </cell>
          <cell r="B894" t="str">
            <v>03</v>
          </cell>
          <cell r="C894" t="str">
            <v>Capitale-Nationale</v>
          </cell>
          <cell r="D894" t="str">
            <v>Ferme Eddy Néron &amp; Fils inc.</v>
          </cell>
          <cell r="E894" t="str">
            <v>Néron(Bernard et Cyrille)</v>
          </cell>
          <cell r="F894" t="str">
            <v>835, rang Saint-Joseph</v>
          </cell>
          <cell r="G894" t="str">
            <v>La Malbaie</v>
          </cell>
          <cell r="H894" t="str">
            <v>G5A2A9</v>
          </cell>
          <cell r="I894">
            <v>418</v>
          </cell>
          <cell r="J894">
            <v>4392121</v>
          </cell>
          <cell r="K894">
            <v>59</v>
          </cell>
          <cell r="L894">
            <v>9885</v>
          </cell>
          <cell r="M894">
            <v>60</v>
          </cell>
          <cell r="N894">
            <v>3911</v>
          </cell>
        </row>
        <row r="895">
          <cell r="A895">
            <v>587873</v>
          </cell>
          <cell r="B895" t="str">
            <v>14</v>
          </cell>
          <cell r="C895" t="str">
            <v>Lanaudière</v>
          </cell>
          <cell r="D895" t="str">
            <v>Ferme Leguyjo enr.</v>
          </cell>
          <cell r="E895" t="str">
            <v>Lépine(Jean-Guy)</v>
          </cell>
          <cell r="F895" t="str">
            <v>1960 rang St-Pierre</v>
          </cell>
          <cell r="G895" t="str">
            <v>Sainte-Élisabeth</v>
          </cell>
          <cell r="H895" t="str">
            <v>J0K2J0</v>
          </cell>
          <cell r="I895">
            <v>450</v>
          </cell>
          <cell r="J895">
            <v>7595060</v>
          </cell>
          <cell r="K895">
            <v>96</v>
          </cell>
          <cell r="L895">
            <v>27491</v>
          </cell>
          <cell r="M895">
            <v>81</v>
          </cell>
          <cell r="N895">
            <v>26189</v>
          </cell>
        </row>
        <row r="896">
          <cell r="A896">
            <v>588103</v>
          </cell>
          <cell r="B896" t="str">
            <v>07</v>
          </cell>
          <cell r="C896" t="str">
            <v>Outaouais</v>
          </cell>
          <cell r="D896" t="str">
            <v>Gauthier(Paul-Émile)</v>
          </cell>
          <cell r="F896" t="str">
            <v>1867, chemin de Montréal Ouest</v>
          </cell>
          <cell r="G896" t="str">
            <v>Gatineau</v>
          </cell>
          <cell r="H896" t="str">
            <v>J8M1P3</v>
          </cell>
          <cell r="I896">
            <v>819</v>
          </cell>
          <cell r="J896">
            <v>9862094</v>
          </cell>
          <cell r="K896">
            <v>52</v>
          </cell>
          <cell r="L896">
            <v>4577</v>
          </cell>
          <cell r="M896">
            <v>25</v>
          </cell>
          <cell r="N896">
            <v>4577</v>
          </cell>
        </row>
        <row r="897">
          <cell r="A897">
            <v>588129</v>
          </cell>
          <cell r="B897" t="str">
            <v>05</v>
          </cell>
          <cell r="C897" t="str">
            <v>Estrie</v>
          </cell>
          <cell r="D897" t="str">
            <v>Ferme Broadvista S.E.N.C.</v>
          </cell>
          <cell r="E897" t="str">
            <v>Powell(Ross Allan)</v>
          </cell>
          <cell r="F897" t="str">
            <v>255, chemin Carrier, R.R. 2</v>
          </cell>
          <cell r="G897" t="str">
            <v>Waterville</v>
          </cell>
          <cell r="H897" t="str">
            <v>J0B3H0</v>
          </cell>
          <cell r="I897">
            <v>819</v>
          </cell>
          <cell r="J897">
            <v>8372951</v>
          </cell>
          <cell r="K897">
            <v>20</v>
          </cell>
          <cell r="L897">
            <v>340</v>
          </cell>
          <cell r="M897">
            <v>15</v>
          </cell>
          <cell r="N897">
            <v>340</v>
          </cell>
        </row>
        <row r="898">
          <cell r="A898">
            <v>588582</v>
          </cell>
          <cell r="B898" t="str">
            <v>12</v>
          </cell>
          <cell r="C898" t="str">
            <v>Chaudière-Appalaches</v>
          </cell>
          <cell r="D898" t="str">
            <v>Ferme R &amp; L Doyon S.E.N.C.</v>
          </cell>
          <cell r="E898" t="str">
            <v>Doyon(Richard)</v>
          </cell>
          <cell r="F898" t="str">
            <v>541, rang Ste-Caroline</v>
          </cell>
          <cell r="G898" t="str">
            <v>Saint-Victor</v>
          </cell>
          <cell r="H898" t="str">
            <v>G0M2B0</v>
          </cell>
          <cell r="I898">
            <v>418</v>
          </cell>
          <cell r="J898">
            <v>5883860</v>
          </cell>
          <cell r="K898">
            <v>65</v>
          </cell>
          <cell r="L898">
            <v>6270</v>
          </cell>
          <cell r="M898">
            <v>72</v>
          </cell>
          <cell r="N898">
            <v>16885</v>
          </cell>
        </row>
        <row r="899">
          <cell r="A899">
            <v>588657</v>
          </cell>
          <cell r="B899" t="str">
            <v>14</v>
          </cell>
          <cell r="C899" t="str">
            <v>Lanaudière</v>
          </cell>
          <cell r="D899" t="str">
            <v>Ferme Lu-Men</v>
          </cell>
          <cell r="E899" t="str">
            <v>Pagé(Clémence C. et Luc)</v>
          </cell>
          <cell r="F899" t="str">
            <v>191, rang 1</v>
          </cell>
          <cell r="G899" t="str">
            <v>Sainte-Mélanie</v>
          </cell>
          <cell r="H899" t="str">
            <v>J0K3A0</v>
          </cell>
          <cell r="I899">
            <v>450</v>
          </cell>
          <cell r="J899">
            <v>7562192</v>
          </cell>
          <cell r="K899">
            <v>22</v>
          </cell>
          <cell r="L899">
            <v>1344</v>
          </cell>
          <cell r="M899">
            <v>25</v>
          </cell>
          <cell r="N899">
            <v>663</v>
          </cell>
        </row>
        <row r="900">
          <cell r="A900">
            <v>588707</v>
          </cell>
          <cell r="B900" t="str">
            <v>14</v>
          </cell>
          <cell r="C900" t="str">
            <v>Lanaudière</v>
          </cell>
          <cell r="D900" t="str">
            <v>Ferme Marcel Deschênes &amp; Fils inc.</v>
          </cell>
          <cell r="E900" t="str">
            <v>Deschênes(Patrick)</v>
          </cell>
          <cell r="F900" t="str">
            <v>2811, rang St-André</v>
          </cell>
          <cell r="G900" t="str">
            <v>Saint-Cuthbert</v>
          </cell>
          <cell r="H900" t="str">
            <v>J0K2C0</v>
          </cell>
          <cell r="I900">
            <v>450</v>
          </cell>
          <cell r="J900">
            <v>8360828</v>
          </cell>
          <cell r="K900">
            <v>37</v>
          </cell>
          <cell r="L900">
            <v>1021</v>
          </cell>
        </row>
        <row r="901">
          <cell r="A901">
            <v>589911</v>
          </cell>
          <cell r="B901" t="str">
            <v>17</v>
          </cell>
          <cell r="C901" t="str">
            <v>Centre-du-Québec</v>
          </cell>
          <cell r="D901" t="str">
            <v>Breton(Claude)</v>
          </cell>
          <cell r="F901" t="str">
            <v>554, chemin Kinnear</v>
          </cell>
          <cell r="G901" t="str">
            <v>Inverness</v>
          </cell>
          <cell r="H901" t="str">
            <v>G0S1K0</v>
          </cell>
          <cell r="I901">
            <v>418</v>
          </cell>
          <cell r="J901">
            <v>4532409</v>
          </cell>
          <cell r="K901">
            <v>49</v>
          </cell>
          <cell r="L901">
            <v>13948</v>
          </cell>
          <cell r="M901">
            <v>49</v>
          </cell>
          <cell r="N901">
            <v>14822</v>
          </cell>
        </row>
        <row r="902">
          <cell r="A902">
            <v>589937</v>
          </cell>
          <cell r="B902" t="str">
            <v>12</v>
          </cell>
          <cell r="C902" t="str">
            <v>Chaudière-Appalaches</v>
          </cell>
          <cell r="D902" t="str">
            <v>Ferme Cyr &amp; Frères inc.</v>
          </cell>
          <cell r="E902" t="str">
            <v>Cyr(Roger et Gaston)</v>
          </cell>
          <cell r="F902" t="str">
            <v>810, Route 269</v>
          </cell>
          <cell r="G902" t="str">
            <v>Saint-Jacques-de-Leeds</v>
          </cell>
          <cell r="H902" t="str">
            <v>G0N1J0</v>
          </cell>
          <cell r="I902">
            <v>418</v>
          </cell>
          <cell r="J902">
            <v>4243591</v>
          </cell>
          <cell r="K902">
            <v>99</v>
          </cell>
          <cell r="L902">
            <v>24545</v>
          </cell>
          <cell r="M902">
            <v>102</v>
          </cell>
          <cell r="N902">
            <v>23736</v>
          </cell>
        </row>
        <row r="903">
          <cell r="A903">
            <v>589960</v>
          </cell>
          <cell r="B903" t="str">
            <v>05</v>
          </cell>
          <cell r="C903" t="str">
            <v>Estrie</v>
          </cell>
          <cell r="D903" t="str">
            <v>Ferme Mon Ami S.E.N.C.</v>
          </cell>
          <cell r="E903" t="str">
            <v>Leduc(André)</v>
          </cell>
          <cell r="F903" t="str">
            <v>370, chemin de l'Église</v>
          </cell>
          <cell r="G903" t="str">
            <v>Bonsecours</v>
          </cell>
          <cell r="H903" t="str">
            <v>J0E1H0</v>
          </cell>
          <cell r="I903">
            <v>450</v>
          </cell>
          <cell r="J903">
            <v>5356693</v>
          </cell>
          <cell r="K903">
            <v>259</v>
          </cell>
          <cell r="L903">
            <v>11674</v>
          </cell>
          <cell r="M903">
            <v>80</v>
          </cell>
          <cell r="N903">
            <v>9261</v>
          </cell>
        </row>
        <row r="904">
          <cell r="A904">
            <v>590786</v>
          </cell>
          <cell r="B904" t="str">
            <v>05</v>
          </cell>
          <cell r="C904" t="str">
            <v>Estrie</v>
          </cell>
          <cell r="D904" t="str">
            <v>Campeau(Roger)</v>
          </cell>
          <cell r="F904" t="str">
            <v>130 rang 1</v>
          </cell>
          <cell r="G904" t="str">
            <v>Saint-Romain</v>
          </cell>
          <cell r="H904" t="str">
            <v>G0Y1L0</v>
          </cell>
          <cell r="I904">
            <v>418</v>
          </cell>
          <cell r="J904">
            <v>4867866</v>
          </cell>
          <cell r="K904">
            <v>74</v>
          </cell>
          <cell r="L904">
            <v>22518</v>
          </cell>
          <cell r="M904">
            <v>68</v>
          </cell>
          <cell r="N904">
            <v>21262</v>
          </cell>
        </row>
        <row r="905">
          <cell r="A905">
            <v>590935</v>
          </cell>
          <cell r="B905" t="str">
            <v>08</v>
          </cell>
          <cell r="C905" t="str">
            <v>Abitibi-Témiscamingue</v>
          </cell>
          <cell r="D905" t="str">
            <v>Ferme des Prés 2006, s.e.n.c.</v>
          </cell>
          <cell r="E905" t="str">
            <v>Lantagne(Guy)</v>
          </cell>
          <cell r="F905" t="str">
            <v>223, chemin des Prés</v>
          </cell>
          <cell r="G905" t="str">
            <v>Saint-Marc-de-Figuery</v>
          </cell>
          <cell r="H905" t="str">
            <v>J0Y1J0</v>
          </cell>
          <cell r="I905">
            <v>819</v>
          </cell>
          <cell r="J905">
            <v>7272922</v>
          </cell>
          <cell r="K905">
            <v>24</v>
          </cell>
          <cell r="L905">
            <v>7208</v>
          </cell>
          <cell r="M905">
            <v>19</v>
          </cell>
          <cell r="N905">
            <v>7535</v>
          </cell>
        </row>
        <row r="906">
          <cell r="A906">
            <v>591800</v>
          </cell>
          <cell r="B906" t="str">
            <v>12</v>
          </cell>
          <cell r="C906" t="str">
            <v>Chaudière-Appalaches</v>
          </cell>
          <cell r="D906" t="str">
            <v>Ferme Bo-Porc enr.</v>
          </cell>
          <cell r="E906" t="str">
            <v>Brouard(Alain, Lucie &amp; Sylvain)</v>
          </cell>
          <cell r="F906" t="str">
            <v>6955, ch. de la Croix</v>
          </cell>
          <cell r="G906" t="str">
            <v>Disraeli</v>
          </cell>
          <cell r="H906" t="str">
            <v>G0N1E0</v>
          </cell>
          <cell r="I906">
            <v>418</v>
          </cell>
          <cell r="J906">
            <v>4492613</v>
          </cell>
          <cell r="K906">
            <v>31</v>
          </cell>
          <cell r="L906">
            <v>4341</v>
          </cell>
          <cell r="M906">
            <v>28</v>
          </cell>
          <cell r="N906">
            <v>4751</v>
          </cell>
        </row>
        <row r="907">
          <cell r="A907">
            <v>592022</v>
          </cell>
          <cell r="B907" t="str">
            <v>14</v>
          </cell>
          <cell r="C907" t="str">
            <v>Lanaudière</v>
          </cell>
          <cell r="D907" t="str">
            <v>Alexander(Alfred J. Jr)</v>
          </cell>
          <cell r="F907" t="str">
            <v>5330 ch Martin</v>
          </cell>
          <cell r="G907" t="str">
            <v>Terrebonne</v>
          </cell>
          <cell r="H907" t="str">
            <v>J6X4H4</v>
          </cell>
          <cell r="I907">
            <v>450</v>
          </cell>
          <cell r="J907">
            <v>4771117</v>
          </cell>
          <cell r="K907">
            <v>16</v>
          </cell>
          <cell r="L907">
            <v>5003</v>
          </cell>
          <cell r="M907">
            <v>15</v>
          </cell>
        </row>
        <row r="908">
          <cell r="A908">
            <v>592295</v>
          </cell>
          <cell r="B908" t="str">
            <v>02</v>
          </cell>
          <cell r="C908" t="str">
            <v>Saguenay-Lac-Saint-Jean</v>
          </cell>
          <cell r="D908" t="str">
            <v>Brassard(Yvon)</v>
          </cell>
          <cell r="F908" t="str">
            <v>1066 rang 3</v>
          </cell>
          <cell r="G908" t="str">
            <v>Saint-Nazaire</v>
          </cell>
          <cell r="H908" t="str">
            <v>G0W2V0</v>
          </cell>
          <cell r="I908">
            <v>418</v>
          </cell>
          <cell r="J908">
            <v>6683870</v>
          </cell>
          <cell r="K908">
            <v>21</v>
          </cell>
          <cell r="L908">
            <v>6193</v>
          </cell>
          <cell r="M908">
            <v>23</v>
          </cell>
          <cell r="N908">
            <v>4949</v>
          </cell>
        </row>
        <row r="909">
          <cell r="A909">
            <v>592485</v>
          </cell>
          <cell r="B909" t="str">
            <v>12</v>
          </cell>
          <cell r="C909" t="str">
            <v>Chaudière-Appalaches</v>
          </cell>
          <cell r="D909" t="str">
            <v>Ferme Lorry enr.</v>
          </cell>
          <cell r="E909" t="str">
            <v>Labbé(Yvon)</v>
          </cell>
          <cell r="F909" t="str">
            <v>81 route Kennedy</v>
          </cell>
          <cell r="G909" t="str">
            <v>Vallée-Jonction</v>
          </cell>
          <cell r="H909" t="str">
            <v>G0S3J0</v>
          </cell>
          <cell r="I909">
            <v>418</v>
          </cell>
          <cell r="J909">
            <v>2535198</v>
          </cell>
          <cell r="K909">
            <v>46</v>
          </cell>
          <cell r="L909">
            <v>8105</v>
          </cell>
          <cell r="M909">
            <v>48</v>
          </cell>
          <cell r="N909">
            <v>11366</v>
          </cell>
        </row>
        <row r="910">
          <cell r="A910">
            <v>592675</v>
          </cell>
          <cell r="B910" t="str">
            <v>03</v>
          </cell>
          <cell r="C910" t="str">
            <v>Capitale-Nationale</v>
          </cell>
          <cell r="D910" t="str">
            <v>Ferme Rochefort inc.</v>
          </cell>
          <cell r="E910" t="str">
            <v>Rochefort(Jean-Luc)</v>
          </cell>
          <cell r="F910" t="str">
            <v>192, rang 1</v>
          </cell>
          <cell r="G910" t="str">
            <v>Saint-Hilarion</v>
          </cell>
          <cell r="H910" t="str">
            <v>G0A3V0</v>
          </cell>
          <cell r="I910">
            <v>418</v>
          </cell>
          <cell r="J910">
            <v>4573857</v>
          </cell>
          <cell r="K910">
            <v>41</v>
          </cell>
          <cell r="L910">
            <v>9843</v>
          </cell>
          <cell r="M910">
            <v>41</v>
          </cell>
          <cell r="N910">
            <v>12556</v>
          </cell>
        </row>
        <row r="911">
          <cell r="A911">
            <v>592899</v>
          </cell>
          <cell r="B911" t="str">
            <v>16</v>
          </cell>
          <cell r="C911" t="str">
            <v>Montérégie</v>
          </cell>
          <cell r="D911" t="str">
            <v>Ferme Payant &amp; Fils enr.</v>
          </cell>
          <cell r="E911" t="str">
            <v>Payant(Sylvain)</v>
          </cell>
          <cell r="F911" t="str">
            <v>427 rang St-Charles</v>
          </cell>
          <cell r="G911" t="str">
            <v>Saint-Chrysostome</v>
          </cell>
          <cell r="H911" t="str">
            <v>J0S1R0</v>
          </cell>
          <cell r="I911">
            <v>450</v>
          </cell>
          <cell r="J911">
            <v>8264217</v>
          </cell>
          <cell r="K911">
            <v>36</v>
          </cell>
          <cell r="L911">
            <v>4408</v>
          </cell>
        </row>
        <row r="912">
          <cell r="A912">
            <v>592907</v>
          </cell>
          <cell r="B912" t="str">
            <v>12</v>
          </cell>
          <cell r="C912" t="str">
            <v>Chaudière-Appalaches</v>
          </cell>
          <cell r="D912" t="str">
            <v>Ferme Reforti S.E.N.C.</v>
          </cell>
          <cell r="E912" t="str">
            <v>Fortier(Réjean)</v>
          </cell>
          <cell r="F912" t="str">
            <v>1275, Route 277</v>
          </cell>
          <cell r="G912" t="str">
            <v>Sainte-Rose-de-Watford</v>
          </cell>
          <cell r="H912" t="str">
            <v>G0R4G0</v>
          </cell>
          <cell r="I912">
            <v>418</v>
          </cell>
          <cell r="J912">
            <v>3833761</v>
          </cell>
          <cell r="K912">
            <v>56</v>
          </cell>
          <cell r="L912">
            <v>6106</v>
          </cell>
          <cell r="M912">
            <v>76</v>
          </cell>
          <cell r="N912">
            <v>7682</v>
          </cell>
        </row>
        <row r="913">
          <cell r="A913">
            <v>593236</v>
          </cell>
          <cell r="B913" t="str">
            <v>11</v>
          </cell>
          <cell r="C913" t="str">
            <v>Gaspésie-Iles-de-la-Madeleine</v>
          </cell>
          <cell r="D913" t="str">
            <v>La Ferme Lancyle enr.</v>
          </cell>
          <cell r="E913" t="str">
            <v>Lancup(Suzanne Cyr et Gilbert)</v>
          </cell>
          <cell r="F913" t="str">
            <v>301, route 132 - C.P. 98</v>
          </cell>
          <cell r="G913" t="str">
            <v>Sainte-Thérèse-de-Gaspé</v>
          </cell>
          <cell r="H913" t="str">
            <v>G0C3B0</v>
          </cell>
          <cell r="I913">
            <v>418</v>
          </cell>
          <cell r="J913">
            <v>3852338</v>
          </cell>
          <cell r="K913">
            <v>70</v>
          </cell>
          <cell r="L913">
            <v>15802</v>
          </cell>
          <cell r="M913">
            <v>77</v>
          </cell>
          <cell r="N913">
            <v>10251</v>
          </cell>
        </row>
        <row r="914">
          <cell r="A914">
            <v>593970</v>
          </cell>
          <cell r="B914" t="str">
            <v>12</v>
          </cell>
          <cell r="C914" t="str">
            <v>Chaudière-Appalaches</v>
          </cell>
          <cell r="D914" t="str">
            <v>Ferme Janole enr.</v>
          </cell>
          <cell r="E914" t="str">
            <v>Paré(Danny)</v>
          </cell>
          <cell r="F914" t="str">
            <v>525, Rang 8</v>
          </cell>
          <cell r="G914" t="str">
            <v>Saint-Pierre-de-Broughton</v>
          </cell>
          <cell r="H914" t="str">
            <v>G0N1T0</v>
          </cell>
          <cell r="I914">
            <v>418</v>
          </cell>
          <cell r="J914">
            <v>4240733</v>
          </cell>
          <cell r="K914">
            <v>97</v>
          </cell>
          <cell r="L914">
            <v>21565</v>
          </cell>
          <cell r="M914">
            <v>97</v>
          </cell>
          <cell r="N914">
            <v>25898</v>
          </cell>
        </row>
        <row r="915">
          <cell r="A915">
            <v>594192</v>
          </cell>
          <cell r="B915" t="str">
            <v>08</v>
          </cell>
          <cell r="C915" t="str">
            <v>Abitibi-Témiscamingue</v>
          </cell>
          <cell r="D915" t="str">
            <v>Ferme Marcel inc.</v>
          </cell>
          <cell r="E915" t="str">
            <v>Roy(Marie-Pierre Allard et Francis)</v>
          </cell>
          <cell r="F915" t="str">
            <v>761, rang 12</v>
          </cell>
          <cell r="G915" t="str">
            <v>Fugèreville</v>
          </cell>
          <cell r="H915" t="str">
            <v>J0Z2A0</v>
          </cell>
          <cell r="I915">
            <v>819</v>
          </cell>
          <cell r="J915">
            <v>7482258</v>
          </cell>
          <cell r="K915">
            <v>82</v>
          </cell>
          <cell r="L915">
            <v>16191</v>
          </cell>
          <cell r="M915">
            <v>85</v>
          </cell>
          <cell r="N915">
            <v>3129</v>
          </cell>
        </row>
        <row r="916">
          <cell r="A916">
            <v>594499</v>
          </cell>
          <cell r="B916" t="str">
            <v>04</v>
          </cell>
          <cell r="C916" t="str">
            <v>Mauricie</v>
          </cell>
          <cell r="D916" t="str">
            <v>Naud, François et Richer, Lise</v>
          </cell>
          <cell r="E916" t="str">
            <v>Naud(François)</v>
          </cell>
          <cell r="F916" t="str">
            <v>1480, rang St-Pierre</v>
          </cell>
          <cell r="G916" t="str">
            <v>Hérouxville</v>
          </cell>
          <cell r="H916" t="str">
            <v>G0X1J0</v>
          </cell>
          <cell r="I916">
            <v>418</v>
          </cell>
          <cell r="J916">
            <v>3655590</v>
          </cell>
          <cell r="K916">
            <v>92</v>
          </cell>
          <cell r="L916">
            <v>21354</v>
          </cell>
          <cell r="M916">
            <v>93</v>
          </cell>
          <cell r="N916">
            <v>23055</v>
          </cell>
        </row>
        <row r="917">
          <cell r="A917">
            <v>594523</v>
          </cell>
          <cell r="B917" t="str">
            <v>05</v>
          </cell>
          <cell r="C917" t="str">
            <v>Estrie</v>
          </cell>
          <cell r="D917" t="str">
            <v>Dawson(Bertrand)</v>
          </cell>
          <cell r="F917" t="str">
            <v>141, chemin Ham</v>
          </cell>
          <cell r="G917" t="str">
            <v>Dudswell</v>
          </cell>
          <cell r="H917" t="str">
            <v>J0B2L0</v>
          </cell>
          <cell r="I917">
            <v>0</v>
          </cell>
          <cell r="J917">
            <v>0</v>
          </cell>
          <cell r="K917">
            <v>30</v>
          </cell>
          <cell r="L917">
            <v>2112</v>
          </cell>
          <cell r="M917">
            <v>24</v>
          </cell>
          <cell r="N917">
            <v>5406</v>
          </cell>
        </row>
        <row r="918">
          <cell r="A918">
            <v>594846</v>
          </cell>
          <cell r="B918" t="str">
            <v>17</v>
          </cell>
          <cell r="C918" t="str">
            <v>Centre-du-Québec</v>
          </cell>
          <cell r="D918" t="str">
            <v>Ferme Méty S.N.C.</v>
          </cell>
          <cell r="E918" t="str">
            <v>Méthot(Johanne Roy &amp; Yvon)</v>
          </cell>
          <cell r="F918" t="str">
            <v>1424, rang 8 Ouest</v>
          </cell>
          <cell r="G918" t="str">
            <v>Inverness</v>
          </cell>
          <cell r="H918" t="str">
            <v>G0S1K0</v>
          </cell>
          <cell r="I918">
            <v>418</v>
          </cell>
          <cell r="J918">
            <v>4532595</v>
          </cell>
          <cell r="K918">
            <v>52</v>
          </cell>
          <cell r="L918">
            <v>8481</v>
          </cell>
          <cell r="M918">
            <v>49</v>
          </cell>
          <cell r="N918">
            <v>12887</v>
          </cell>
        </row>
        <row r="919">
          <cell r="A919">
            <v>594960</v>
          </cell>
          <cell r="B919" t="str">
            <v>17</v>
          </cell>
          <cell r="C919" t="str">
            <v>Centre-du-Québec</v>
          </cell>
          <cell r="D919" t="str">
            <v>Ferme Beaufort S.E.N.C.</v>
          </cell>
          <cell r="E919" t="str">
            <v>Fortier(Jérôme)</v>
          </cell>
          <cell r="F919" t="str">
            <v>91, route 165</v>
          </cell>
          <cell r="G919" t="str">
            <v>Saint-Pierre-Baptiste</v>
          </cell>
          <cell r="H919" t="str">
            <v>G0P1K0</v>
          </cell>
          <cell r="I919">
            <v>418</v>
          </cell>
          <cell r="J919">
            <v>4289465</v>
          </cell>
          <cell r="K919">
            <v>39</v>
          </cell>
          <cell r="L919">
            <v>8607</v>
          </cell>
          <cell r="M919">
            <v>40</v>
          </cell>
          <cell r="N919">
            <v>10999</v>
          </cell>
        </row>
        <row r="920">
          <cell r="A920">
            <v>595025</v>
          </cell>
          <cell r="B920" t="str">
            <v>03</v>
          </cell>
          <cell r="C920" t="str">
            <v>Capitale-Nationale</v>
          </cell>
          <cell r="D920" t="str">
            <v>Ferme Jean et Norma Gagnon S.E.N.C.</v>
          </cell>
          <cell r="E920" t="str">
            <v>Gagnon(Jean et Norma)</v>
          </cell>
          <cell r="F920" t="str">
            <v>2000, chemin Royal</v>
          </cell>
          <cell r="G920" t="str">
            <v>Saint-Pierre-de-l'Ile-d'Orléans</v>
          </cell>
          <cell r="H920" t="str">
            <v>G0A4E0</v>
          </cell>
          <cell r="I920">
            <v>418</v>
          </cell>
          <cell r="J920">
            <v>8282872</v>
          </cell>
          <cell r="K920">
            <v>24</v>
          </cell>
          <cell r="L920">
            <v>2991</v>
          </cell>
        </row>
        <row r="921">
          <cell r="A921">
            <v>595272</v>
          </cell>
          <cell r="B921" t="str">
            <v>12</v>
          </cell>
          <cell r="C921" t="str">
            <v>Chaudière-Appalaches</v>
          </cell>
          <cell r="D921" t="str">
            <v>Ferme Boilard &amp; Boilard enr.</v>
          </cell>
          <cell r="E921" t="str">
            <v>Boilard(Alexandre)</v>
          </cell>
          <cell r="F921" t="str">
            <v>225, Haut de la Paroisse</v>
          </cell>
          <cell r="G921" t="str">
            <v>Saint-Agapit</v>
          </cell>
          <cell r="H921" t="str">
            <v>G0S1Z0</v>
          </cell>
          <cell r="I921">
            <v>418</v>
          </cell>
          <cell r="J921">
            <v>8883268</v>
          </cell>
          <cell r="M921">
            <v>25</v>
          </cell>
          <cell r="N921">
            <v>8041</v>
          </cell>
        </row>
        <row r="922">
          <cell r="A922">
            <v>595546</v>
          </cell>
          <cell r="B922" t="str">
            <v>03</v>
          </cell>
          <cell r="C922" t="str">
            <v>Capitale-Nationale</v>
          </cell>
          <cell r="D922" t="str">
            <v>Ferme Roger et Marie-Rose Marcotte enr.</v>
          </cell>
          <cell r="E922" t="str">
            <v>Marcotte(M.-Rose Guérette et Roger)</v>
          </cell>
          <cell r="F922" t="str">
            <v>219, rang Sainte-Anne</v>
          </cell>
          <cell r="G922" t="str">
            <v>Saint-Basile</v>
          </cell>
          <cell r="H922" t="str">
            <v>G0A3G0</v>
          </cell>
          <cell r="I922">
            <v>418</v>
          </cell>
          <cell r="J922">
            <v>3292392</v>
          </cell>
          <cell r="K922">
            <v>13</v>
          </cell>
        </row>
        <row r="923">
          <cell r="A923">
            <v>595611</v>
          </cell>
          <cell r="B923" t="str">
            <v>07</v>
          </cell>
          <cell r="C923" t="str">
            <v>Outaouais</v>
          </cell>
          <cell r="D923" t="str">
            <v>Leveris(Steven)</v>
          </cell>
          <cell r="F923" t="str">
            <v>55 Stevenson Road, R.R. 2</v>
          </cell>
          <cell r="G923" t="str">
            <v>Campbell's Bay</v>
          </cell>
          <cell r="H923" t="str">
            <v>J0X1K0</v>
          </cell>
          <cell r="I923">
            <v>819</v>
          </cell>
          <cell r="J923">
            <v>6482367</v>
          </cell>
          <cell r="K923">
            <v>71</v>
          </cell>
          <cell r="L923">
            <v>11227</v>
          </cell>
          <cell r="M923">
            <v>72</v>
          </cell>
          <cell r="N923">
            <v>5399</v>
          </cell>
        </row>
        <row r="924">
          <cell r="A924">
            <v>595835</v>
          </cell>
          <cell r="B924" t="str">
            <v>16</v>
          </cell>
          <cell r="C924" t="str">
            <v>Montérégie</v>
          </cell>
          <cell r="D924" t="str">
            <v>Ferme Mapleneath enr.</v>
          </cell>
          <cell r="E924" t="str">
            <v>Hoskin(Bryan)</v>
          </cell>
          <cell r="F924" t="str">
            <v>59, chemin Boulais</v>
          </cell>
          <cell r="G924" t="str">
            <v>Farnham</v>
          </cell>
          <cell r="H924" t="str">
            <v>J2N2P9</v>
          </cell>
          <cell r="I924">
            <v>450</v>
          </cell>
          <cell r="J924">
            <v>2936231</v>
          </cell>
          <cell r="K924">
            <v>18</v>
          </cell>
          <cell r="L924">
            <v>3734</v>
          </cell>
          <cell r="M924">
            <v>20</v>
          </cell>
          <cell r="N924">
            <v>3722</v>
          </cell>
        </row>
        <row r="925">
          <cell r="A925">
            <v>596031</v>
          </cell>
          <cell r="B925" t="str">
            <v>08</v>
          </cell>
          <cell r="C925" t="str">
            <v>Abitibi-Témiscamingue</v>
          </cell>
          <cell r="D925" t="str">
            <v>Breton(Ghislain)</v>
          </cell>
          <cell r="F925" t="str">
            <v>1044, rang 4</v>
          </cell>
          <cell r="G925" t="str">
            <v>Sainte-Germaine-Boulé</v>
          </cell>
          <cell r="H925" t="str">
            <v>J0Z1M0</v>
          </cell>
          <cell r="I925">
            <v>819</v>
          </cell>
          <cell r="J925">
            <v>7876609</v>
          </cell>
          <cell r="K925">
            <v>355</v>
          </cell>
          <cell r="L925">
            <v>55112</v>
          </cell>
          <cell r="M925">
            <v>395</v>
          </cell>
          <cell r="N925">
            <v>69854</v>
          </cell>
        </row>
        <row r="926">
          <cell r="A926">
            <v>596486</v>
          </cell>
          <cell r="B926" t="str">
            <v>08</v>
          </cell>
          <cell r="C926" t="str">
            <v>Abitibi-Témiscamingue</v>
          </cell>
          <cell r="D926" t="str">
            <v>Ferme R. et M. Paquin</v>
          </cell>
          <cell r="E926" t="str">
            <v>Paquin(Michelle Bédard et Raymond)</v>
          </cell>
          <cell r="F926" t="str">
            <v>1038, Route 111 Ouest</v>
          </cell>
          <cell r="G926" t="str">
            <v>Taschereau</v>
          </cell>
          <cell r="H926" t="str">
            <v>J0Z3N0</v>
          </cell>
          <cell r="I926">
            <v>819</v>
          </cell>
          <cell r="J926">
            <v>7962682</v>
          </cell>
          <cell r="K926">
            <v>52</v>
          </cell>
          <cell r="L926">
            <v>11886</v>
          </cell>
          <cell r="M926">
            <v>51</v>
          </cell>
          <cell r="N926">
            <v>3626</v>
          </cell>
        </row>
        <row r="927">
          <cell r="A927">
            <v>596494</v>
          </cell>
          <cell r="B927" t="str">
            <v>07</v>
          </cell>
          <cell r="C927" t="str">
            <v>Outaouais</v>
          </cell>
          <cell r="D927" t="str">
            <v>Cheslock(Allan H.)</v>
          </cell>
          <cell r="F927" t="str">
            <v>543, route 307 Poltimore</v>
          </cell>
          <cell r="G927" t="str">
            <v>Bowman</v>
          </cell>
          <cell r="H927" t="str">
            <v>J0X3C0</v>
          </cell>
          <cell r="I927">
            <v>819</v>
          </cell>
          <cell r="J927">
            <v>4542375</v>
          </cell>
          <cell r="K927">
            <v>44</v>
          </cell>
          <cell r="L927">
            <v>10367</v>
          </cell>
          <cell r="M927">
            <v>45</v>
          </cell>
          <cell r="N927">
            <v>4461</v>
          </cell>
        </row>
        <row r="928">
          <cell r="A928">
            <v>596890</v>
          </cell>
          <cell r="B928" t="str">
            <v>12</v>
          </cell>
          <cell r="C928" t="str">
            <v>Chaudière-Appalaches</v>
          </cell>
          <cell r="D928" t="str">
            <v>Ferme Rive-Sud inc.</v>
          </cell>
          <cell r="E928" t="str">
            <v>Baillargeon(Rémi Audet et Linda)</v>
          </cell>
          <cell r="F928" t="str">
            <v>52, rang 3 Est</v>
          </cell>
          <cell r="G928" t="str">
            <v>Honfleur</v>
          </cell>
          <cell r="H928" t="str">
            <v>G0R1N0</v>
          </cell>
          <cell r="I928">
            <v>418</v>
          </cell>
          <cell r="J928">
            <v>8854629</v>
          </cell>
          <cell r="K928">
            <v>64</v>
          </cell>
          <cell r="L928">
            <v>14146</v>
          </cell>
          <cell r="M928">
            <v>71</v>
          </cell>
          <cell r="N928">
            <v>17952</v>
          </cell>
        </row>
        <row r="929">
          <cell r="A929">
            <v>596916</v>
          </cell>
          <cell r="B929" t="str">
            <v>17</v>
          </cell>
          <cell r="C929" t="str">
            <v>Centre-du-Québec</v>
          </cell>
          <cell r="D929" t="str">
            <v>Boucher Huguette et Jaeggi Gérold</v>
          </cell>
          <cell r="E929" t="str">
            <v>Jaeggi(Gérold)</v>
          </cell>
          <cell r="F929" t="str">
            <v>1895, route 161</v>
          </cell>
          <cell r="G929" t="str">
            <v>Saint-Valère</v>
          </cell>
          <cell r="H929" t="str">
            <v>G0P1M0</v>
          </cell>
          <cell r="I929">
            <v>819</v>
          </cell>
          <cell r="J929">
            <v>3532036</v>
          </cell>
          <cell r="K929">
            <v>144</v>
          </cell>
          <cell r="L929">
            <v>41163</v>
          </cell>
          <cell r="M929">
            <v>135</v>
          </cell>
          <cell r="N929">
            <v>37126</v>
          </cell>
        </row>
        <row r="930">
          <cell r="A930">
            <v>597633</v>
          </cell>
          <cell r="B930" t="str">
            <v>04</v>
          </cell>
          <cell r="C930" t="str">
            <v>Mauricie</v>
          </cell>
          <cell r="D930" t="str">
            <v>Ferme Chaton</v>
          </cell>
          <cell r="E930" t="str">
            <v>Meyerhans(Sylvia et Émile)</v>
          </cell>
          <cell r="F930" t="str">
            <v>761, rang Saint-Charles</v>
          </cell>
          <cell r="G930" t="str">
            <v>Lac-aux-Sables</v>
          </cell>
          <cell r="H930" t="str">
            <v>G0X1M0</v>
          </cell>
          <cell r="I930">
            <v>418</v>
          </cell>
          <cell r="J930">
            <v>2893109</v>
          </cell>
          <cell r="K930">
            <v>125</v>
          </cell>
          <cell r="L930">
            <v>27656</v>
          </cell>
          <cell r="M930">
            <v>137</v>
          </cell>
          <cell r="N930">
            <v>25377</v>
          </cell>
        </row>
        <row r="931">
          <cell r="A931">
            <v>597955</v>
          </cell>
          <cell r="B931" t="str">
            <v>01</v>
          </cell>
          <cell r="C931" t="str">
            <v>Bas-Saint-Laurent</v>
          </cell>
          <cell r="D931" t="str">
            <v>Ferme Sous les Étoiles inc.</v>
          </cell>
          <cell r="E931" t="str">
            <v>Malenfant(Robin)</v>
          </cell>
          <cell r="F931" t="str">
            <v>432 rang 4 Est</v>
          </cell>
          <cell r="G931" t="str">
            <v>Saint-Éloi</v>
          </cell>
          <cell r="H931" t="str">
            <v>G0L2V0</v>
          </cell>
          <cell r="I931">
            <v>418</v>
          </cell>
          <cell r="J931">
            <v>8982218</v>
          </cell>
          <cell r="K931">
            <v>143</v>
          </cell>
          <cell r="L931">
            <v>6775</v>
          </cell>
          <cell r="M931">
            <v>122</v>
          </cell>
          <cell r="N931">
            <v>17433</v>
          </cell>
        </row>
        <row r="932">
          <cell r="A932">
            <v>598995</v>
          </cell>
          <cell r="B932" t="str">
            <v>12</v>
          </cell>
          <cell r="C932" t="str">
            <v>Chaudière-Appalaches</v>
          </cell>
          <cell r="D932" t="str">
            <v>Ferme Micnic inc.</v>
          </cell>
          <cell r="E932" t="str">
            <v>Champagne(Michel)</v>
          </cell>
          <cell r="F932" t="str">
            <v>475, route 269</v>
          </cell>
          <cell r="G932" t="str">
            <v>Saint-Sylvestre</v>
          </cell>
          <cell r="H932" t="str">
            <v>G0S3C0</v>
          </cell>
          <cell r="I932">
            <v>418</v>
          </cell>
          <cell r="J932">
            <v>5962910</v>
          </cell>
          <cell r="K932">
            <v>31</v>
          </cell>
          <cell r="L932">
            <v>1894</v>
          </cell>
          <cell r="M932">
            <v>34</v>
          </cell>
          <cell r="N932">
            <v>2615</v>
          </cell>
        </row>
        <row r="933">
          <cell r="A933">
            <v>599126</v>
          </cell>
          <cell r="B933" t="str">
            <v>16</v>
          </cell>
          <cell r="C933" t="str">
            <v>Montérégie</v>
          </cell>
          <cell r="D933" t="str">
            <v>Lefebvre Michel et Robert Gaétane</v>
          </cell>
          <cell r="E933" t="str">
            <v>Lefebvre(Michel et Gaétane R.)</v>
          </cell>
          <cell r="F933" t="str">
            <v>330, rang St-André</v>
          </cell>
          <cell r="G933" t="str">
            <v>Napierville</v>
          </cell>
          <cell r="H933" t="str">
            <v>J0J1L0</v>
          </cell>
          <cell r="I933">
            <v>450</v>
          </cell>
          <cell r="J933">
            <v>2453849</v>
          </cell>
          <cell r="K933">
            <v>10</v>
          </cell>
          <cell r="L933">
            <v>503</v>
          </cell>
        </row>
        <row r="934">
          <cell r="A934">
            <v>599258</v>
          </cell>
          <cell r="B934" t="str">
            <v>12</v>
          </cell>
          <cell r="C934" t="str">
            <v>Chaudière-Appalaches</v>
          </cell>
          <cell r="D934" t="str">
            <v>Les Elevages Bonneau inc.</v>
          </cell>
          <cell r="E934" t="str">
            <v>Bonneau(Marcel)</v>
          </cell>
          <cell r="F934" t="str">
            <v>918, chemin St-François Ouest</v>
          </cell>
          <cell r="G934" t="str">
            <v>Saint-François-de-la-Rivière-du-Sud</v>
          </cell>
          <cell r="H934" t="str">
            <v>G0R3A0</v>
          </cell>
          <cell r="I934">
            <v>418</v>
          </cell>
          <cell r="J934">
            <v>2597289</v>
          </cell>
          <cell r="K934">
            <v>39</v>
          </cell>
          <cell r="L934">
            <v>5540</v>
          </cell>
          <cell r="M934">
            <v>41</v>
          </cell>
          <cell r="N934">
            <v>6012</v>
          </cell>
        </row>
        <row r="935">
          <cell r="A935">
            <v>600072</v>
          </cell>
          <cell r="B935" t="str">
            <v>12</v>
          </cell>
          <cell r="C935" t="str">
            <v>Chaudière-Appalaches</v>
          </cell>
          <cell r="D935" t="str">
            <v>Ferme Laliluc inc.</v>
          </cell>
          <cell r="E935" t="str">
            <v>Lapointe(Jean-Luc)</v>
          </cell>
          <cell r="F935" t="str">
            <v>335, rang Ste-Caroline</v>
          </cell>
          <cell r="G935" t="str">
            <v>Saint-Jules</v>
          </cell>
          <cell r="H935" t="str">
            <v>G0N1R0</v>
          </cell>
          <cell r="I935">
            <v>418</v>
          </cell>
          <cell r="J935">
            <v>7749402</v>
          </cell>
          <cell r="K935">
            <v>58</v>
          </cell>
          <cell r="L935">
            <v>13137</v>
          </cell>
          <cell r="M935">
            <v>62</v>
          </cell>
          <cell r="N935">
            <v>8367</v>
          </cell>
        </row>
        <row r="936">
          <cell r="A936">
            <v>600189</v>
          </cell>
          <cell r="B936" t="str">
            <v>02</v>
          </cell>
          <cell r="C936" t="str">
            <v>Saguenay-Lac-Saint-Jean</v>
          </cell>
          <cell r="D936" t="str">
            <v>Harvey(Marcellin)</v>
          </cell>
          <cell r="F936" t="str">
            <v>503 rang 5</v>
          </cell>
          <cell r="G936" t="str">
            <v>Saint-Nazaire</v>
          </cell>
          <cell r="H936" t="str">
            <v>G0W2V0</v>
          </cell>
          <cell r="I936">
            <v>418</v>
          </cell>
          <cell r="J936">
            <v>6627445</v>
          </cell>
          <cell r="K936">
            <v>18</v>
          </cell>
          <cell r="L936">
            <v>1315</v>
          </cell>
          <cell r="M936">
            <v>19</v>
          </cell>
          <cell r="N936">
            <v>1315</v>
          </cell>
        </row>
        <row r="937">
          <cell r="A937">
            <v>600304</v>
          </cell>
          <cell r="B937" t="str">
            <v>07</v>
          </cell>
          <cell r="C937" t="str">
            <v>Outaouais</v>
          </cell>
          <cell r="D937" t="str">
            <v>Alvin Butler &amp; Ellen Murphy</v>
          </cell>
          <cell r="E937" t="str">
            <v>Murphy(Alvin Peter Butler et Ellen)</v>
          </cell>
          <cell r="F937" t="str">
            <v>4304, route 315</v>
          </cell>
          <cell r="G937" t="str">
            <v>Mayo</v>
          </cell>
          <cell r="H937" t="str">
            <v>J8L4C9</v>
          </cell>
          <cell r="I937">
            <v>819</v>
          </cell>
          <cell r="J937">
            <v>9863860</v>
          </cell>
          <cell r="K937">
            <v>17</v>
          </cell>
          <cell r="L937">
            <v>504</v>
          </cell>
          <cell r="M937">
            <v>19</v>
          </cell>
          <cell r="N937">
            <v>587</v>
          </cell>
        </row>
        <row r="938">
          <cell r="A938">
            <v>600403</v>
          </cell>
          <cell r="B938" t="str">
            <v>03</v>
          </cell>
          <cell r="C938" t="str">
            <v>Capitale-Nationale</v>
          </cell>
          <cell r="D938" t="str">
            <v>Deschênes Jean et Gravel Pauline</v>
          </cell>
          <cell r="E938" t="str">
            <v>Deschênes(Jean)</v>
          </cell>
          <cell r="F938" t="str">
            <v>1600, rang Saint-Denis</v>
          </cell>
          <cell r="G938" t="str">
            <v>Québec</v>
          </cell>
          <cell r="H938" t="str">
            <v>G2E3L9</v>
          </cell>
          <cell r="I938">
            <v>418</v>
          </cell>
          <cell r="J938">
            <v>8778232</v>
          </cell>
          <cell r="K938">
            <v>986</v>
          </cell>
          <cell r="L938">
            <v>96995</v>
          </cell>
          <cell r="M938">
            <v>333</v>
          </cell>
          <cell r="N938">
            <v>54243</v>
          </cell>
        </row>
        <row r="939">
          <cell r="A939">
            <v>600437</v>
          </cell>
          <cell r="B939" t="str">
            <v>05</v>
          </cell>
          <cell r="C939" t="str">
            <v>Estrie</v>
          </cell>
          <cell r="D939" t="str">
            <v>Ferme A.G. Turmel enr.</v>
          </cell>
          <cell r="E939" t="str">
            <v>Turmel(André)</v>
          </cell>
          <cell r="F939" t="str">
            <v>59, chemin Beaulé</v>
          </cell>
          <cell r="G939" t="str">
            <v>Dudswell</v>
          </cell>
          <cell r="H939" t="str">
            <v>J0B2L0</v>
          </cell>
          <cell r="I939">
            <v>819</v>
          </cell>
          <cell r="J939">
            <v>8876690</v>
          </cell>
          <cell r="K939">
            <v>34</v>
          </cell>
          <cell r="L939">
            <v>1934</v>
          </cell>
          <cell r="M939">
            <v>33</v>
          </cell>
          <cell r="N939">
            <v>3084</v>
          </cell>
        </row>
        <row r="940">
          <cell r="A940">
            <v>600999</v>
          </cell>
          <cell r="B940" t="str">
            <v>12</v>
          </cell>
          <cell r="C940" t="str">
            <v>Chaudière-Appalaches</v>
          </cell>
          <cell r="D940" t="str">
            <v>Ferme Rolantino inc.</v>
          </cell>
          <cell r="E940" t="str">
            <v>Plante(Roland et Benoit)</v>
          </cell>
          <cell r="F940" t="str">
            <v>217, rang Grande Ligne</v>
          </cell>
          <cell r="G940" t="str">
            <v>Saint-Isidore (Beauce-Nord)</v>
          </cell>
          <cell r="H940" t="str">
            <v>G0S2S0</v>
          </cell>
          <cell r="I940">
            <v>418</v>
          </cell>
          <cell r="J940">
            <v>8825757</v>
          </cell>
          <cell r="K940">
            <v>144</v>
          </cell>
          <cell r="L940">
            <v>18130</v>
          </cell>
          <cell r="M940">
            <v>135</v>
          </cell>
          <cell r="N940">
            <v>25885</v>
          </cell>
        </row>
        <row r="941">
          <cell r="A941">
            <v>601930</v>
          </cell>
          <cell r="B941" t="str">
            <v>05</v>
          </cell>
          <cell r="C941" t="str">
            <v>Estrie</v>
          </cell>
          <cell r="D941" t="str">
            <v>Ferme Clémoise enr.</v>
          </cell>
          <cell r="E941" t="str">
            <v>Cloutier(François &amp; Luc)</v>
          </cell>
          <cell r="F941" t="str">
            <v>50 ch de la Rivière Saumons</v>
          </cell>
          <cell r="G941" t="str">
            <v>Weedon</v>
          </cell>
          <cell r="H941" t="str">
            <v>J0B3J0</v>
          </cell>
          <cell r="I941">
            <v>819</v>
          </cell>
          <cell r="J941">
            <v>8772336</v>
          </cell>
          <cell r="K941">
            <v>65</v>
          </cell>
          <cell r="L941">
            <v>14529</v>
          </cell>
          <cell r="M941">
            <v>68</v>
          </cell>
          <cell r="N941">
            <v>10413</v>
          </cell>
        </row>
        <row r="942">
          <cell r="A942">
            <v>602268</v>
          </cell>
          <cell r="B942" t="str">
            <v>16</v>
          </cell>
          <cell r="C942" t="str">
            <v>Montérégie</v>
          </cell>
          <cell r="D942" t="str">
            <v>Ferme du Parc S.E.N.C.</v>
          </cell>
          <cell r="E942" t="str">
            <v>Côté(Nicole Bousquet et André)</v>
          </cell>
          <cell r="F942" t="str">
            <v>1308, 11e Rang</v>
          </cell>
          <cell r="G942" t="str">
            <v>Roxton Pond</v>
          </cell>
          <cell r="H942" t="str">
            <v>J0E1Z0</v>
          </cell>
          <cell r="I942">
            <v>450</v>
          </cell>
          <cell r="J942">
            <v>3783345</v>
          </cell>
          <cell r="K942">
            <v>19</v>
          </cell>
          <cell r="L942">
            <v>884</v>
          </cell>
        </row>
        <row r="943">
          <cell r="A943">
            <v>602284</v>
          </cell>
          <cell r="B943" t="str">
            <v>01</v>
          </cell>
          <cell r="C943" t="str">
            <v>Bas-Saint-Laurent</v>
          </cell>
          <cell r="D943" t="str">
            <v>Ferme Côté et Turcotte enr.</v>
          </cell>
          <cell r="E943" t="str">
            <v>Côté(Cécile Turcotte et Mario)</v>
          </cell>
          <cell r="F943" t="str">
            <v>839 rang 8 Nord</v>
          </cell>
          <cell r="G943" t="str">
            <v>Saint-Jean-de-la-Lande</v>
          </cell>
          <cell r="H943" t="str">
            <v>G0L3N0</v>
          </cell>
          <cell r="I943">
            <v>418</v>
          </cell>
          <cell r="J943">
            <v>8533632</v>
          </cell>
          <cell r="K943">
            <v>77</v>
          </cell>
          <cell r="L943">
            <v>15688</v>
          </cell>
          <cell r="M943">
            <v>75</v>
          </cell>
          <cell r="N943">
            <v>16130</v>
          </cell>
        </row>
        <row r="944">
          <cell r="A944">
            <v>602730</v>
          </cell>
          <cell r="B944" t="str">
            <v>17</v>
          </cell>
          <cell r="C944" t="str">
            <v>Centre-du-Québec</v>
          </cell>
          <cell r="D944" t="str">
            <v>Ferme du Joual Vair SENC</v>
          </cell>
          <cell r="E944" t="str">
            <v>Bernard(Giles)</v>
          </cell>
          <cell r="F944" t="str">
            <v>3225, route 261</v>
          </cell>
          <cell r="G944" t="str">
            <v>Bécancour</v>
          </cell>
          <cell r="H944" t="str">
            <v>G9H3N1</v>
          </cell>
          <cell r="I944">
            <v>819</v>
          </cell>
          <cell r="J944">
            <v>2972107</v>
          </cell>
          <cell r="K944">
            <v>25</v>
          </cell>
          <cell r="L944">
            <v>2429</v>
          </cell>
          <cell r="M944">
            <v>23</v>
          </cell>
          <cell r="N944">
            <v>4774</v>
          </cell>
        </row>
        <row r="945">
          <cell r="A945">
            <v>602755</v>
          </cell>
          <cell r="B945" t="str">
            <v>04</v>
          </cell>
          <cell r="C945" t="str">
            <v>Mauricie</v>
          </cell>
          <cell r="D945" t="str">
            <v>Ferme Labonne &amp; fils S.E.N.C.</v>
          </cell>
          <cell r="E945" t="str">
            <v>Labonne(André)</v>
          </cell>
          <cell r="F945" t="str">
            <v>1140, chemin de la Rivière du Loup</v>
          </cell>
          <cell r="G945" t="str">
            <v>Yamachiche</v>
          </cell>
          <cell r="H945" t="str">
            <v>G0X3L0</v>
          </cell>
          <cell r="I945">
            <v>819</v>
          </cell>
          <cell r="J945">
            <v>2963261</v>
          </cell>
          <cell r="K945">
            <v>27</v>
          </cell>
          <cell r="L945">
            <v>2722</v>
          </cell>
          <cell r="M945">
            <v>28</v>
          </cell>
          <cell r="N945">
            <v>4334</v>
          </cell>
        </row>
        <row r="946">
          <cell r="A946">
            <v>602847</v>
          </cell>
          <cell r="B946" t="str">
            <v>05</v>
          </cell>
          <cell r="C946" t="str">
            <v>Estrie</v>
          </cell>
          <cell r="D946" t="str">
            <v>Ferme L.G. Lefebvre inc.</v>
          </cell>
          <cell r="E946" t="str">
            <v>Lefebvre(Guy)</v>
          </cell>
          <cell r="F946" t="str">
            <v>7155, route 143</v>
          </cell>
          <cell r="G946" t="str">
            <v>Stanstead</v>
          </cell>
          <cell r="H946" t="str">
            <v>J0B3E0</v>
          </cell>
          <cell r="I946">
            <v>819</v>
          </cell>
          <cell r="J946">
            <v>8765025</v>
          </cell>
          <cell r="K946">
            <v>27</v>
          </cell>
          <cell r="L946">
            <v>6321</v>
          </cell>
          <cell r="M946">
            <v>19</v>
          </cell>
          <cell r="N946">
            <v>8368</v>
          </cell>
        </row>
        <row r="947">
          <cell r="A947">
            <v>602904</v>
          </cell>
          <cell r="B947" t="str">
            <v>12</v>
          </cell>
          <cell r="C947" t="str">
            <v>Chaudière-Appalaches</v>
          </cell>
          <cell r="D947" t="str">
            <v>Ferme Bruloka enr.</v>
          </cell>
          <cell r="E947" t="str">
            <v>Laurent(Laurent St-)</v>
          </cell>
          <cell r="F947" t="str">
            <v>5495, route 112</v>
          </cell>
          <cell r="G947" t="str">
            <v>Beaulac-Garthby</v>
          </cell>
          <cell r="H947" t="str">
            <v>G0Y1B0</v>
          </cell>
          <cell r="I947">
            <v>819</v>
          </cell>
          <cell r="J947">
            <v>8772266</v>
          </cell>
          <cell r="K947">
            <v>12</v>
          </cell>
          <cell r="L947">
            <v>680</v>
          </cell>
        </row>
        <row r="948">
          <cell r="A948">
            <v>602938</v>
          </cell>
          <cell r="B948" t="str">
            <v>12</v>
          </cell>
          <cell r="C948" t="str">
            <v>Chaudière-Appalaches</v>
          </cell>
          <cell r="D948" t="str">
            <v>Gouin(Succession Léopold)</v>
          </cell>
          <cell r="E948" t="str">
            <v>Garon(Marie-Claire)</v>
          </cell>
          <cell r="F948" t="str">
            <v>1394 ch. St-Julien</v>
          </cell>
          <cell r="G948" t="str">
            <v>Saint-Julien</v>
          </cell>
          <cell r="H948" t="str">
            <v>G0N1B0</v>
          </cell>
          <cell r="I948">
            <v>418</v>
          </cell>
          <cell r="J948">
            <v>4234082</v>
          </cell>
          <cell r="K948">
            <v>40</v>
          </cell>
          <cell r="L948">
            <v>5841</v>
          </cell>
          <cell r="M948">
            <v>39</v>
          </cell>
          <cell r="N948">
            <v>7149</v>
          </cell>
        </row>
        <row r="949">
          <cell r="A949">
            <v>603233</v>
          </cell>
          <cell r="B949" t="str">
            <v>17</v>
          </cell>
          <cell r="C949" t="str">
            <v>Centre-du-Québec</v>
          </cell>
          <cell r="D949" t="str">
            <v>Ferme Fremida</v>
          </cell>
          <cell r="E949" t="str">
            <v>Pfeiffer(Alfred)</v>
          </cell>
          <cell r="F949" t="str">
            <v>815, rang St-Édouard</v>
          </cell>
          <cell r="G949" t="str">
            <v>Sainte-Brigitte-des-Saults</v>
          </cell>
          <cell r="H949" t="str">
            <v>J0C1E0</v>
          </cell>
          <cell r="I949">
            <v>819</v>
          </cell>
          <cell r="J949">
            <v>3364949</v>
          </cell>
          <cell r="K949">
            <v>16</v>
          </cell>
          <cell r="L949">
            <v>680</v>
          </cell>
        </row>
        <row r="950">
          <cell r="A950">
            <v>603282</v>
          </cell>
          <cell r="B950" t="str">
            <v>12</v>
          </cell>
          <cell r="C950" t="str">
            <v>Chaudière-Appalaches</v>
          </cell>
          <cell r="D950" t="str">
            <v>Ferme Montaye inc.</v>
          </cell>
          <cell r="E950" t="str">
            <v>Lamonde(Alcide Cantin et France)</v>
          </cell>
          <cell r="F950" t="str">
            <v>1196, chemin Pénin</v>
          </cell>
          <cell r="G950" t="str">
            <v>Saint-Jean-Chrysostome</v>
          </cell>
          <cell r="H950" t="str">
            <v>G6Z2K9</v>
          </cell>
          <cell r="I950">
            <v>418</v>
          </cell>
          <cell r="J950">
            <v>8397636</v>
          </cell>
          <cell r="K950">
            <v>16</v>
          </cell>
          <cell r="L950">
            <v>848</v>
          </cell>
          <cell r="M950">
            <v>20</v>
          </cell>
          <cell r="N950">
            <v>1335</v>
          </cell>
        </row>
        <row r="951">
          <cell r="A951">
            <v>604124</v>
          </cell>
          <cell r="B951" t="str">
            <v>12</v>
          </cell>
          <cell r="C951" t="str">
            <v>Chaudière-Appalaches</v>
          </cell>
          <cell r="D951" t="str">
            <v>Ferme Léansard SENC</v>
          </cell>
          <cell r="E951" t="str">
            <v>Forgues(Francyne &amp; Léandre)</v>
          </cell>
          <cell r="F951" t="str">
            <v>829, Rang 2</v>
          </cell>
          <cell r="G951" t="str">
            <v>Frampton</v>
          </cell>
          <cell r="H951" t="str">
            <v>G0R1M0</v>
          </cell>
          <cell r="I951">
            <v>418</v>
          </cell>
          <cell r="J951">
            <v>4795482</v>
          </cell>
          <cell r="K951">
            <v>32</v>
          </cell>
          <cell r="L951">
            <v>9347</v>
          </cell>
        </row>
        <row r="952">
          <cell r="A952">
            <v>604413</v>
          </cell>
          <cell r="B952" t="str">
            <v>14</v>
          </cell>
          <cell r="C952" t="str">
            <v>Lanaudière</v>
          </cell>
          <cell r="D952" t="str">
            <v>Robert Ginette &amp; Sarrasin Jacques</v>
          </cell>
          <cell r="E952" t="str">
            <v>Sarrasin(Jacques)</v>
          </cell>
          <cell r="F952" t="str">
            <v>1016, route 349</v>
          </cell>
          <cell r="G952" t="str">
            <v>Saint-Didace</v>
          </cell>
          <cell r="H952" t="str">
            <v>J0K2G0</v>
          </cell>
          <cell r="I952">
            <v>450</v>
          </cell>
          <cell r="J952">
            <v>8357920</v>
          </cell>
          <cell r="K952">
            <v>21</v>
          </cell>
          <cell r="L952">
            <v>3693</v>
          </cell>
          <cell r="M952">
            <v>22</v>
          </cell>
          <cell r="N952">
            <v>1035</v>
          </cell>
        </row>
        <row r="953">
          <cell r="A953">
            <v>604694</v>
          </cell>
          <cell r="B953" t="str">
            <v>17</v>
          </cell>
          <cell r="C953" t="str">
            <v>Centre-du-Québec</v>
          </cell>
          <cell r="D953" t="str">
            <v>Ferme Delwiche S.E.N.C.</v>
          </cell>
          <cell r="E953" t="str">
            <v>Delwiche(Alain)</v>
          </cell>
          <cell r="F953" t="str">
            <v>551, route Marie-Victorin</v>
          </cell>
          <cell r="G953" t="str">
            <v>Kingsey Falls</v>
          </cell>
          <cell r="H953" t="str">
            <v>J0A1B0</v>
          </cell>
          <cell r="I953">
            <v>819</v>
          </cell>
          <cell r="J953">
            <v>3632697</v>
          </cell>
          <cell r="K953">
            <v>15</v>
          </cell>
          <cell r="L953">
            <v>1344</v>
          </cell>
          <cell r="M953">
            <v>18</v>
          </cell>
          <cell r="N953">
            <v>324</v>
          </cell>
        </row>
        <row r="954">
          <cell r="A954">
            <v>605139</v>
          </cell>
          <cell r="B954" t="str">
            <v>08</v>
          </cell>
          <cell r="C954" t="str">
            <v>Abitibi-Témiscamingue</v>
          </cell>
          <cell r="D954" t="str">
            <v>Ferme C.M. Migneault</v>
          </cell>
          <cell r="E954" t="str">
            <v>Migneault(Geneviève)</v>
          </cell>
          <cell r="F954" t="str">
            <v>958, rang de la Croix</v>
          </cell>
          <cell r="G954" t="str">
            <v>Mont-Brun</v>
          </cell>
          <cell r="H954" t="str">
            <v>J0Z2Y0</v>
          </cell>
          <cell r="I954">
            <v>819</v>
          </cell>
          <cell r="J954">
            <v>6377591</v>
          </cell>
          <cell r="K954">
            <v>663</v>
          </cell>
          <cell r="L954">
            <v>117029</v>
          </cell>
          <cell r="M954">
            <v>583</v>
          </cell>
          <cell r="N954">
            <v>117709</v>
          </cell>
        </row>
        <row r="955">
          <cell r="A955">
            <v>605220</v>
          </cell>
          <cell r="B955" t="str">
            <v>12</v>
          </cell>
          <cell r="C955" t="str">
            <v>Chaudière-Appalaches</v>
          </cell>
          <cell r="D955" t="str">
            <v>Leblanc(Jacques)</v>
          </cell>
          <cell r="F955" t="str">
            <v>21, rang Sainte-Marie</v>
          </cell>
          <cell r="G955" t="str">
            <v>Saint-Magloire</v>
          </cell>
          <cell r="H955" t="str">
            <v>G0R3M0</v>
          </cell>
          <cell r="I955">
            <v>418</v>
          </cell>
          <cell r="J955">
            <v>2574150</v>
          </cell>
          <cell r="K955">
            <v>17</v>
          </cell>
          <cell r="L955">
            <v>3280</v>
          </cell>
          <cell r="M955">
            <v>20</v>
          </cell>
          <cell r="N955">
            <v>4895</v>
          </cell>
        </row>
        <row r="956">
          <cell r="A956">
            <v>605576</v>
          </cell>
          <cell r="B956" t="str">
            <v>12</v>
          </cell>
          <cell r="C956" t="str">
            <v>Chaudière-Appalaches</v>
          </cell>
          <cell r="D956" t="str">
            <v>Roberge(Mario)</v>
          </cell>
          <cell r="F956" t="str">
            <v>729, rang St-Louis</v>
          </cell>
          <cell r="G956" t="str">
            <v>Saint-Bernard (de Beauce)</v>
          </cell>
          <cell r="H956" t="str">
            <v>G0S2G0</v>
          </cell>
          <cell r="I956">
            <v>418</v>
          </cell>
          <cell r="J956">
            <v>4756726</v>
          </cell>
          <cell r="K956">
            <v>44</v>
          </cell>
          <cell r="L956">
            <v>7437</v>
          </cell>
          <cell r="M956">
            <v>41</v>
          </cell>
          <cell r="N956">
            <v>11402</v>
          </cell>
        </row>
        <row r="957">
          <cell r="A957">
            <v>605899</v>
          </cell>
          <cell r="B957" t="str">
            <v>15</v>
          </cell>
          <cell r="C957" t="str">
            <v>Laurentides</v>
          </cell>
          <cell r="D957" t="str">
            <v>Gauthier(Huguette)</v>
          </cell>
          <cell r="F957" t="str">
            <v>5305, rang St-Hyacinthe</v>
          </cell>
          <cell r="G957" t="str">
            <v>Mirabel</v>
          </cell>
          <cell r="H957" t="str">
            <v>J7N2Z9</v>
          </cell>
          <cell r="I957">
            <v>450</v>
          </cell>
          <cell r="J957">
            <v>2582514</v>
          </cell>
          <cell r="K957">
            <v>19</v>
          </cell>
          <cell r="L957">
            <v>3666</v>
          </cell>
        </row>
        <row r="958">
          <cell r="A958">
            <v>605964</v>
          </cell>
          <cell r="B958" t="str">
            <v>12</v>
          </cell>
          <cell r="C958" t="str">
            <v>Chaudière-Appalaches</v>
          </cell>
          <cell r="D958" t="str">
            <v>Ferme Les Frérots enr.</v>
          </cell>
          <cell r="E958" t="str">
            <v>Chabot(Yvan)</v>
          </cell>
          <cell r="F958" t="str">
            <v>79, rang St-Jean-Baptiste</v>
          </cell>
          <cell r="G958" t="str">
            <v>Saint-Fabien-de-Panet</v>
          </cell>
          <cell r="H958" t="str">
            <v>G0R2J0</v>
          </cell>
          <cell r="I958">
            <v>418</v>
          </cell>
          <cell r="J958">
            <v>2492081</v>
          </cell>
          <cell r="K958">
            <v>87</v>
          </cell>
          <cell r="L958">
            <v>24162</v>
          </cell>
          <cell r="M958">
            <v>97</v>
          </cell>
          <cell r="N958">
            <v>29748</v>
          </cell>
        </row>
        <row r="959">
          <cell r="A959">
            <v>606020</v>
          </cell>
          <cell r="B959" t="str">
            <v>17</v>
          </cell>
          <cell r="C959" t="str">
            <v>Centre-du-Québec</v>
          </cell>
          <cell r="D959" t="str">
            <v>Marcoux(Jean-René)</v>
          </cell>
          <cell r="F959" t="str">
            <v>32, rang 6</v>
          </cell>
          <cell r="G959" t="str">
            <v>Norbertville</v>
          </cell>
          <cell r="H959" t="str">
            <v>G0P1B0</v>
          </cell>
          <cell r="I959">
            <v>819</v>
          </cell>
          <cell r="J959">
            <v>3699653</v>
          </cell>
          <cell r="K959">
            <v>64</v>
          </cell>
          <cell r="L959">
            <v>17778</v>
          </cell>
          <cell r="M959">
            <v>72</v>
          </cell>
          <cell r="N959">
            <v>17875</v>
          </cell>
        </row>
        <row r="960">
          <cell r="A960">
            <v>606202</v>
          </cell>
          <cell r="B960" t="str">
            <v>17</v>
          </cell>
          <cell r="C960" t="str">
            <v>Centre-du-Québec</v>
          </cell>
          <cell r="D960" t="str">
            <v>Ferme Hélie S.E.N.C.</v>
          </cell>
          <cell r="E960" t="str">
            <v>Hélie(Serge)</v>
          </cell>
          <cell r="F960" t="str">
            <v>1185, Richard</v>
          </cell>
          <cell r="G960" t="str">
            <v>Saint-Wenceslas</v>
          </cell>
          <cell r="H960" t="str">
            <v>G0Z1J0</v>
          </cell>
          <cell r="I960">
            <v>819</v>
          </cell>
          <cell r="J960">
            <v>2247804</v>
          </cell>
          <cell r="K960">
            <v>15</v>
          </cell>
          <cell r="L960">
            <v>1021</v>
          </cell>
          <cell r="M960">
            <v>17</v>
          </cell>
          <cell r="N960">
            <v>1840</v>
          </cell>
        </row>
        <row r="961">
          <cell r="A961">
            <v>606525</v>
          </cell>
          <cell r="B961" t="str">
            <v>11</v>
          </cell>
          <cell r="C961" t="str">
            <v>Gaspésie-Iles-de-la-Madeleine</v>
          </cell>
          <cell r="D961" t="str">
            <v>Ferme du Ruisseau Jaune enr.</v>
          </cell>
          <cell r="E961" t="str">
            <v>Poirier(Roland)</v>
          </cell>
          <cell r="F961" t="str">
            <v>272, chemin Thivierge</v>
          </cell>
          <cell r="G961" t="str">
            <v>Bonaventure</v>
          </cell>
          <cell r="H961" t="str">
            <v>G0C1E0</v>
          </cell>
          <cell r="I961">
            <v>418</v>
          </cell>
          <cell r="J961">
            <v>5343892</v>
          </cell>
          <cell r="K961">
            <v>52</v>
          </cell>
          <cell r="L961">
            <v>16004</v>
          </cell>
          <cell r="M961">
            <v>52</v>
          </cell>
          <cell r="N961">
            <v>18144</v>
          </cell>
        </row>
        <row r="962">
          <cell r="A962">
            <v>606681</v>
          </cell>
          <cell r="B962" t="str">
            <v>12</v>
          </cell>
          <cell r="C962" t="str">
            <v>Chaudière-Appalaches</v>
          </cell>
          <cell r="D962" t="str">
            <v>Vachon(Even)</v>
          </cell>
          <cell r="F962" t="str">
            <v>430, Rang 6</v>
          </cell>
          <cell r="G962" t="str">
            <v>Saint-Benoît-Labre</v>
          </cell>
          <cell r="H962" t="str">
            <v>G0M1P0</v>
          </cell>
          <cell r="I962">
            <v>418</v>
          </cell>
          <cell r="J962">
            <v>2280453</v>
          </cell>
          <cell r="K962">
            <v>49</v>
          </cell>
          <cell r="L962">
            <v>6735</v>
          </cell>
          <cell r="M962">
            <v>42</v>
          </cell>
          <cell r="N962">
            <v>5929</v>
          </cell>
        </row>
        <row r="963">
          <cell r="A963">
            <v>607176</v>
          </cell>
          <cell r="B963" t="str">
            <v>01</v>
          </cell>
          <cell r="C963" t="str">
            <v>Bas-Saint-Laurent</v>
          </cell>
          <cell r="D963" t="str">
            <v>Castonguay(Marcel)</v>
          </cell>
          <cell r="F963" t="str">
            <v>142 Grande Ligne Sud</v>
          </cell>
          <cell r="G963" t="str">
            <v>Saint-Cyprien (de Rivière-du-Loup)</v>
          </cell>
          <cell r="H963" t="str">
            <v>G0L2P0</v>
          </cell>
          <cell r="I963">
            <v>419</v>
          </cell>
          <cell r="J963">
            <v>9635721</v>
          </cell>
          <cell r="K963">
            <v>43</v>
          </cell>
          <cell r="L963">
            <v>1216</v>
          </cell>
          <cell r="M963">
            <v>44</v>
          </cell>
          <cell r="N963">
            <v>264</v>
          </cell>
        </row>
        <row r="964">
          <cell r="A964">
            <v>608778</v>
          </cell>
          <cell r="B964" t="str">
            <v>05</v>
          </cell>
          <cell r="C964" t="str">
            <v>Estrie</v>
          </cell>
          <cell r="D964" t="str">
            <v>Ferme Ebbal inc.</v>
          </cell>
          <cell r="E964" t="str">
            <v>Labbé(Jean-Paul)</v>
          </cell>
          <cell r="F964" t="str">
            <v>1785, chemin Adam</v>
          </cell>
          <cell r="G964" t="str">
            <v>Coaticook</v>
          </cell>
          <cell r="H964" t="str">
            <v>J1A2S4</v>
          </cell>
          <cell r="I964">
            <v>819</v>
          </cell>
          <cell r="J964">
            <v>8494388</v>
          </cell>
          <cell r="K964">
            <v>37</v>
          </cell>
          <cell r="L964">
            <v>6868</v>
          </cell>
        </row>
        <row r="965">
          <cell r="A965">
            <v>608950</v>
          </cell>
          <cell r="B965" t="str">
            <v>12</v>
          </cell>
          <cell r="C965" t="str">
            <v>Chaudière-Appalaches</v>
          </cell>
          <cell r="D965" t="str">
            <v>Nadeau Claude et Guy</v>
          </cell>
          <cell r="E965" t="str">
            <v>Nadeau(Guy et Claude)</v>
          </cell>
          <cell r="F965" t="str">
            <v>344, Bord de l'Eau</v>
          </cell>
          <cell r="G965" t="str">
            <v>Saint-Bernard (de Beauce)</v>
          </cell>
          <cell r="H965" t="str">
            <v>G0S2G0</v>
          </cell>
          <cell r="I965">
            <v>418</v>
          </cell>
          <cell r="J965">
            <v>4756740</v>
          </cell>
          <cell r="K965">
            <v>15</v>
          </cell>
          <cell r="L965">
            <v>542</v>
          </cell>
        </row>
        <row r="966">
          <cell r="A966">
            <v>609636</v>
          </cell>
          <cell r="B966" t="str">
            <v>05</v>
          </cell>
          <cell r="C966" t="str">
            <v>Estrie</v>
          </cell>
          <cell r="D966" t="str">
            <v>Mcelravy(Barre)</v>
          </cell>
          <cell r="F966" t="str">
            <v>105, ch. Johnston, R.R.1</v>
          </cell>
          <cell r="G966" t="str">
            <v>Martinville</v>
          </cell>
          <cell r="H966" t="str">
            <v>J0B2A0</v>
          </cell>
          <cell r="I966">
            <v>819</v>
          </cell>
          <cell r="J966">
            <v>8753495</v>
          </cell>
          <cell r="K966">
            <v>55</v>
          </cell>
          <cell r="L966">
            <v>8654</v>
          </cell>
          <cell r="M966">
            <v>55</v>
          </cell>
          <cell r="N966">
            <v>8640</v>
          </cell>
        </row>
        <row r="967">
          <cell r="A967">
            <v>609669</v>
          </cell>
          <cell r="B967" t="str">
            <v>04</v>
          </cell>
          <cell r="C967" t="str">
            <v>Mauricie</v>
          </cell>
          <cell r="D967" t="str">
            <v>Ferme Eddi Faulkner inc.</v>
          </cell>
          <cell r="E967" t="str">
            <v>Faulkner(Édouard et Diane)</v>
          </cell>
          <cell r="F967" t="str">
            <v>2620, rang Augusta</v>
          </cell>
          <cell r="G967" t="str">
            <v>Sainte-Angèle-de-Prémont</v>
          </cell>
          <cell r="H967" t="str">
            <v>J0K1R0</v>
          </cell>
          <cell r="I967">
            <v>819</v>
          </cell>
          <cell r="J967">
            <v>2682865</v>
          </cell>
          <cell r="K967">
            <v>59</v>
          </cell>
          <cell r="L967">
            <v>8909</v>
          </cell>
          <cell r="M967">
            <v>62</v>
          </cell>
          <cell r="N967">
            <v>14598</v>
          </cell>
        </row>
        <row r="968">
          <cell r="A968">
            <v>609875</v>
          </cell>
          <cell r="B968" t="str">
            <v>12</v>
          </cell>
          <cell r="C968" t="str">
            <v>Chaudière-Appalaches</v>
          </cell>
          <cell r="D968" t="str">
            <v>Ferme Caroline inc.</v>
          </cell>
          <cell r="E968" t="str">
            <v>Morin(Yvon)</v>
          </cell>
          <cell r="F968" t="str">
            <v>58, rang Ste-Caroline</v>
          </cell>
          <cell r="G968" t="str">
            <v>Sainte-Claire (de Bellechasse)</v>
          </cell>
          <cell r="H968" t="str">
            <v>G0R2V0</v>
          </cell>
          <cell r="I968">
            <v>418</v>
          </cell>
          <cell r="J968">
            <v>8833639</v>
          </cell>
          <cell r="K968">
            <v>28</v>
          </cell>
          <cell r="L968">
            <v>4835</v>
          </cell>
          <cell r="M968">
            <v>28</v>
          </cell>
          <cell r="N968">
            <v>4940</v>
          </cell>
        </row>
        <row r="969">
          <cell r="A969">
            <v>610097</v>
          </cell>
          <cell r="B969" t="str">
            <v>12</v>
          </cell>
          <cell r="C969" t="str">
            <v>Chaudière-Appalaches</v>
          </cell>
          <cell r="D969" t="str">
            <v>Beaudoin(Gaétan)</v>
          </cell>
          <cell r="F969" t="str">
            <v>4094, rang Juliaville</v>
          </cell>
          <cell r="G969" t="str">
            <v>Saint-Édouard-de-Lotbinière</v>
          </cell>
          <cell r="H969" t="str">
            <v>G0S1Y0</v>
          </cell>
          <cell r="I969">
            <v>418</v>
          </cell>
          <cell r="J969">
            <v>7961392</v>
          </cell>
          <cell r="K969">
            <v>37</v>
          </cell>
          <cell r="L969">
            <v>7110</v>
          </cell>
          <cell r="M969">
            <v>35</v>
          </cell>
          <cell r="N969">
            <v>6955</v>
          </cell>
        </row>
        <row r="970">
          <cell r="A970">
            <v>610667</v>
          </cell>
          <cell r="B970" t="str">
            <v>12</v>
          </cell>
          <cell r="C970" t="str">
            <v>Chaudière-Appalaches</v>
          </cell>
          <cell r="D970" t="str">
            <v>Monaghan(Russell)</v>
          </cell>
          <cell r="E970" t="str">
            <v>Forge(Lucie)</v>
          </cell>
          <cell r="F970" t="str">
            <v>581, rang St-Patrice</v>
          </cell>
          <cell r="G970" t="str">
            <v>Saint-Patrice-de-Beaurivage</v>
          </cell>
          <cell r="H970" t="str">
            <v>G0S1B0</v>
          </cell>
          <cell r="I970">
            <v>418</v>
          </cell>
          <cell r="J970">
            <v>5962719</v>
          </cell>
          <cell r="K970">
            <v>69</v>
          </cell>
          <cell r="L970">
            <v>6206</v>
          </cell>
          <cell r="M970">
            <v>62</v>
          </cell>
          <cell r="N970">
            <v>14623</v>
          </cell>
        </row>
        <row r="971">
          <cell r="A971">
            <v>610774</v>
          </cell>
          <cell r="B971" t="str">
            <v>12</v>
          </cell>
          <cell r="C971" t="str">
            <v>Chaudière-Appalaches</v>
          </cell>
          <cell r="D971" t="str">
            <v>Savoie(Jean-François)</v>
          </cell>
          <cell r="F971" t="str">
            <v>1380, rang Sainte-Marie Ouest</v>
          </cell>
          <cell r="G971" t="str">
            <v>Saint-Sylvestre</v>
          </cell>
          <cell r="H971" t="str">
            <v>G0S3C0</v>
          </cell>
          <cell r="I971">
            <v>418</v>
          </cell>
          <cell r="J971">
            <v>5962075</v>
          </cell>
          <cell r="K971">
            <v>87</v>
          </cell>
          <cell r="L971">
            <v>17467</v>
          </cell>
          <cell r="M971">
            <v>85</v>
          </cell>
          <cell r="N971">
            <v>19645</v>
          </cell>
        </row>
        <row r="972">
          <cell r="A972">
            <v>610808</v>
          </cell>
          <cell r="B972" t="str">
            <v>12</v>
          </cell>
          <cell r="C972" t="str">
            <v>Chaudière-Appalaches</v>
          </cell>
          <cell r="D972" t="str">
            <v>Ferme Bissonnière S.E.N.C.</v>
          </cell>
          <cell r="E972" t="str">
            <v>Bisson(Normand)</v>
          </cell>
          <cell r="F972" t="str">
            <v>416, rang St-François</v>
          </cell>
          <cell r="G972" t="str">
            <v>Sainte-Hénédine</v>
          </cell>
          <cell r="H972" t="str">
            <v>G0S2R0</v>
          </cell>
          <cell r="I972">
            <v>418</v>
          </cell>
          <cell r="J972">
            <v>9353665</v>
          </cell>
          <cell r="K972">
            <v>53</v>
          </cell>
          <cell r="L972">
            <v>5224</v>
          </cell>
          <cell r="M972">
            <v>49</v>
          </cell>
          <cell r="N972">
            <v>13780</v>
          </cell>
        </row>
        <row r="973">
          <cell r="A973">
            <v>610865</v>
          </cell>
          <cell r="B973" t="str">
            <v>16</v>
          </cell>
          <cell r="C973" t="str">
            <v>Montérégie</v>
          </cell>
          <cell r="D973" t="str">
            <v>Fermes Camille Guilmain et Fils enr., Les</v>
          </cell>
          <cell r="E973" t="str">
            <v>Guilmain(Yves)</v>
          </cell>
          <cell r="F973" t="str">
            <v>250, rue Robinson Ouest</v>
          </cell>
          <cell r="G973" t="str">
            <v>Shefford</v>
          </cell>
          <cell r="H973" t="str">
            <v>J2M1G9</v>
          </cell>
          <cell r="I973">
            <v>450</v>
          </cell>
          <cell r="J973">
            <v>5392746</v>
          </cell>
          <cell r="K973">
            <v>178</v>
          </cell>
          <cell r="L973">
            <v>31557</v>
          </cell>
          <cell r="M973">
            <v>158</v>
          </cell>
          <cell r="N973">
            <v>19246</v>
          </cell>
        </row>
        <row r="974">
          <cell r="A974">
            <v>610949</v>
          </cell>
          <cell r="B974" t="str">
            <v>05</v>
          </cell>
          <cell r="C974" t="str">
            <v>Estrie</v>
          </cell>
          <cell r="D974" t="str">
            <v>Landry(Gilles)</v>
          </cell>
          <cell r="F974" t="str">
            <v>588 ch. Chute, R.R. 3</v>
          </cell>
          <cell r="G974" t="str">
            <v>Cookshire-Eaton</v>
          </cell>
          <cell r="H974" t="str">
            <v>J0B1M0</v>
          </cell>
          <cell r="I974">
            <v>819</v>
          </cell>
          <cell r="J974">
            <v>8755196</v>
          </cell>
          <cell r="K974">
            <v>25</v>
          </cell>
          <cell r="L974">
            <v>3484</v>
          </cell>
          <cell r="M974">
            <v>33</v>
          </cell>
          <cell r="N974">
            <v>4083</v>
          </cell>
        </row>
        <row r="975">
          <cell r="A975">
            <v>612002</v>
          </cell>
          <cell r="B975" t="str">
            <v>17</v>
          </cell>
          <cell r="C975" t="str">
            <v>Centre-du-Québec</v>
          </cell>
          <cell r="D975" t="str">
            <v>Ferme Holyster s.e.n.c.</v>
          </cell>
          <cell r="E975" t="str">
            <v>Fillion(Linda Brochu et Sylvain)</v>
          </cell>
          <cell r="F975" t="str">
            <v>1075, route Fillion</v>
          </cell>
          <cell r="G975" t="str">
            <v>Lyster</v>
          </cell>
          <cell r="H975" t="str">
            <v>G0S1V0</v>
          </cell>
          <cell r="I975">
            <v>819</v>
          </cell>
          <cell r="J975">
            <v>3895348</v>
          </cell>
          <cell r="K975">
            <v>38</v>
          </cell>
          <cell r="L975">
            <v>5582</v>
          </cell>
        </row>
        <row r="976">
          <cell r="A976">
            <v>612242</v>
          </cell>
          <cell r="B976" t="str">
            <v>16</v>
          </cell>
          <cell r="C976" t="str">
            <v>Montérégie</v>
          </cell>
          <cell r="D976" t="str">
            <v>Burnett(Grant)</v>
          </cell>
          <cell r="F976" t="str">
            <v>1098, Ingalls Road</v>
          </cell>
          <cell r="G976" t="str">
            <v>Abercorn</v>
          </cell>
          <cell r="H976" t="str">
            <v>J0E1B0</v>
          </cell>
          <cell r="I976">
            <v>450</v>
          </cell>
          <cell r="J976">
            <v>5385461</v>
          </cell>
          <cell r="K976">
            <v>35</v>
          </cell>
          <cell r="L976">
            <v>5748</v>
          </cell>
          <cell r="M976">
            <v>33</v>
          </cell>
          <cell r="N976">
            <v>1931</v>
          </cell>
        </row>
        <row r="977">
          <cell r="A977">
            <v>612333</v>
          </cell>
          <cell r="B977" t="str">
            <v>03</v>
          </cell>
          <cell r="C977" t="str">
            <v>Capitale-Nationale</v>
          </cell>
          <cell r="D977" t="str">
            <v>La Ferme Bouchard enr.</v>
          </cell>
          <cell r="E977" t="str">
            <v>Bouchard(Yvan et Daniel)</v>
          </cell>
          <cell r="F977" t="str">
            <v>49, Ruisseau-Rouge</v>
          </cell>
          <cell r="G977" t="str">
            <v>L'Isle-aux-Coudres</v>
          </cell>
          <cell r="H977" t="str">
            <v>G0A1X0</v>
          </cell>
          <cell r="I977">
            <v>418</v>
          </cell>
          <cell r="J977">
            <v>4382368</v>
          </cell>
          <cell r="K977">
            <v>18</v>
          </cell>
          <cell r="L977">
            <v>870</v>
          </cell>
        </row>
        <row r="978">
          <cell r="A978">
            <v>612556</v>
          </cell>
          <cell r="B978" t="str">
            <v>14</v>
          </cell>
          <cell r="C978" t="str">
            <v>Lanaudière</v>
          </cell>
          <cell r="D978" t="str">
            <v>Coulombe Louis et Sarrazin Jeanne D'Arc</v>
          </cell>
          <cell r="E978" t="str">
            <v>Coulombe(Louis)</v>
          </cell>
          <cell r="F978" t="str">
            <v>871 rg St-Esprit</v>
          </cell>
          <cell r="G978" t="str">
            <v>Berthierville</v>
          </cell>
          <cell r="H978" t="str">
            <v>J0K1A0</v>
          </cell>
          <cell r="I978">
            <v>450</v>
          </cell>
          <cell r="J978">
            <v>8367465</v>
          </cell>
          <cell r="K978">
            <v>76</v>
          </cell>
          <cell r="L978">
            <v>53071</v>
          </cell>
        </row>
        <row r="979">
          <cell r="A979">
            <v>612721</v>
          </cell>
          <cell r="B979" t="str">
            <v>05</v>
          </cell>
          <cell r="C979" t="str">
            <v>Estrie</v>
          </cell>
          <cell r="D979" t="str">
            <v>Ferme J. Gélineau enr.</v>
          </cell>
          <cell r="E979" t="str">
            <v>Gélineau(Jean)</v>
          </cell>
          <cell r="F979" t="str">
            <v>404 Petit Brompton R.R. 2</v>
          </cell>
          <cell r="G979" t="str">
            <v>Racine</v>
          </cell>
          <cell r="H979" t="str">
            <v>J0E1Y0</v>
          </cell>
          <cell r="I979">
            <v>450</v>
          </cell>
          <cell r="J979">
            <v>5324143</v>
          </cell>
          <cell r="K979">
            <v>38</v>
          </cell>
          <cell r="L979">
            <v>2986</v>
          </cell>
          <cell r="M979">
            <v>34</v>
          </cell>
          <cell r="N979">
            <v>2288</v>
          </cell>
        </row>
        <row r="980">
          <cell r="A980">
            <v>612804</v>
          </cell>
          <cell r="B980" t="str">
            <v>08</v>
          </cell>
          <cell r="C980" t="str">
            <v>Abitibi-Témiscamingue</v>
          </cell>
          <cell r="D980" t="str">
            <v>Ranch R 4 T Tessier enr.</v>
          </cell>
          <cell r="E980" t="str">
            <v>Tessier(René)</v>
          </cell>
          <cell r="F980" t="str">
            <v>2025, Route 101 Roulier</v>
          </cell>
          <cell r="G980" t="str">
            <v>Nédélec</v>
          </cell>
          <cell r="H980" t="str">
            <v>J0Z2Z0</v>
          </cell>
          <cell r="I980">
            <v>819</v>
          </cell>
          <cell r="J980">
            <v>7844157</v>
          </cell>
          <cell r="K980">
            <v>45</v>
          </cell>
          <cell r="L980">
            <v>8133</v>
          </cell>
        </row>
        <row r="981">
          <cell r="A981">
            <v>612903</v>
          </cell>
          <cell r="B981" t="str">
            <v>15</v>
          </cell>
          <cell r="C981" t="str">
            <v>Laurentides</v>
          </cell>
          <cell r="D981" t="str">
            <v>Ferme du Perche S.E.N.C.</v>
          </cell>
          <cell r="E981" t="str">
            <v>Léveillée(Louise Dupont et Jean)</v>
          </cell>
          <cell r="F981" t="str">
            <v>10, chemin Saint-Germain</v>
          </cell>
          <cell r="G981" t="str">
            <v>Kiamika</v>
          </cell>
          <cell r="H981" t="str">
            <v>J0W1G0</v>
          </cell>
          <cell r="I981">
            <v>819</v>
          </cell>
          <cell r="J981">
            <v>6237411</v>
          </cell>
          <cell r="K981">
            <v>72</v>
          </cell>
          <cell r="L981">
            <v>12143</v>
          </cell>
          <cell r="M981">
            <v>81</v>
          </cell>
          <cell r="N981">
            <v>15208</v>
          </cell>
        </row>
        <row r="982">
          <cell r="A982">
            <v>612994</v>
          </cell>
          <cell r="B982" t="str">
            <v>11</v>
          </cell>
          <cell r="C982" t="str">
            <v>Gaspésie-Iles-de-la-Madeleine</v>
          </cell>
          <cell r="D982" t="str">
            <v>Whittom(Mario)</v>
          </cell>
          <cell r="F982" t="str">
            <v>277A, route 132</v>
          </cell>
          <cell r="G982" t="str">
            <v>Hope</v>
          </cell>
          <cell r="H982" t="str">
            <v>G0C2K0</v>
          </cell>
          <cell r="I982">
            <v>418</v>
          </cell>
          <cell r="J982">
            <v>7525656</v>
          </cell>
          <cell r="K982">
            <v>55</v>
          </cell>
          <cell r="L982">
            <v>9019</v>
          </cell>
          <cell r="M982">
            <v>54</v>
          </cell>
          <cell r="N982">
            <v>12579</v>
          </cell>
        </row>
        <row r="983">
          <cell r="A983">
            <v>613109</v>
          </cell>
          <cell r="B983" t="str">
            <v>12</v>
          </cell>
          <cell r="C983" t="str">
            <v>Chaudière-Appalaches</v>
          </cell>
          <cell r="D983" t="str">
            <v>Ferme Vachon &amp; Ass. S.E.N.C.</v>
          </cell>
          <cell r="E983" t="str">
            <v>Vachon(Denis)</v>
          </cell>
          <cell r="F983" t="str">
            <v>1135, Rang 1</v>
          </cell>
          <cell r="G983" t="str">
            <v>Saint-Frédéric</v>
          </cell>
          <cell r="H983" t="str">
            <v>G0N1P0</v>
          </cell>
          <cell r="I983">
            <v>418</v>
          </cell>
          <cell r="J983">
            <v>4262193</v>
          </cell>
          <cell r="K983">
            <v>17</v>
          </cell>
          <cell r="L983">
            <v>3694</v>
          </cell>
          <cell r="M983">
            <v>19</v>
          </cell>
          <cell r="N983">
            <v>3971</v>
          </cell>
        </row>
        <row r="984">
          <cell r="A984">
            <v>613133</v>
          </cell>
          <cell r="B984" t="str">
            <v>16</v>
          </cell>
          <cell r="C984" t="str">
            <v>Montérégie</v>
          </cell>
          <cell r="D984" t="str">
            <v>Stephen Ovans et Jo Ann Cocher</v>
          </cell>
          <cell r="E984" t="str">
            <v>Ovans(Stephen)</v>
          </cell>
          <cell r="F984" t="str">
            <v>228, route 201</v>
          </cell>
          <cell r="G984" t="str">
            <v>Ormstown</v>
          </cell>
          <cell r="H984" t="str">
            <v>J0S1K0</v>
          </cell>
          <cell r="I984">
            <v>450</v>
          </cell>
          <cell r="J984">
            <v>8293712</v>
          </cell>
          <cell r="K984">
            <v>21</v>
          </cell>
          <cell r="L984">
            <v>4421</v>
          </cell>
          <cell r="M984">
            <v>22</v>
          </cell>
          <cell r="N984">
            <v>2381</v>
          </cell>
        </row>
        <row r="985">
          <cell r="A985">
            <v>613158</v>
          </cell>
          <cell r="B985" t="str">
            <v>17</v>
          </cell>
          <cell r="C985" t="str">
            <v>Centre-du-Québec</v>
          </cell>
          <cell r="D985" t="str">
            <v>Ferme Goulet S.E.N.C.</v>
          </cell>
          <cell r="E985" t="str">
            <v>Goulet(Normand)</v>
          </cell>
          <cell r="F985" t="str">
            <v>1660, rang 7</v>
          </cell>
          <cell r="G985" t="str">
            <v>Saint-Cyrille-de-Wendover</v>
          </cell>
          <cell r="H985" t="str">
            <v>J1Z1N8</v>
          </cell>
          <cell r="I985">
            <v>819</v>
          </cell>
          <cell r="J985">
            <v>3975758</v>
          </cell>
          <cell r="K985">
            <v>84</v>
          </cell>
          <cell r="L985">
            <v>5704</v>
          </cell>
          <cell r="M985">
            <v>75</v>
          </cell>
          <cell r="N985">
            <v>13569</v>
          </cell>
        </row>
        <row r="986">
          <cell r="A986">
            <v>613422</v>
          </cell>
          <cell r="B986" t="str">
            <v>16</v>
          </cell>
          <cell r="C986" t="str">
            <v>Montérégie</v>
          </cell>
          <cell r="D986" t="str">
            <v>Ferme Rodier &amp; Fils SENC</v>
          </cell>
          <cell r="E986" t="str">
            <v>Rodier(André)</v>
          </cell>
          <cell r="F986" t="str">
            <v>1100, Grand Rang St-François</v>
          </cell>
          <cell r="G986" t="str">
            <v>Saint-Pie</v>
          </cell>
          <cell r="H986" t="str">
            <v>J0H1W0</v>
          </cell>
          <cell r="I986">
            <v>450</v>
          </cell>
          <cell r="J986">
            <v>7725109</v>
          </cell>
          <cell r="K986">
            <v>16</v>
          </cell>
          <cell r="L986">
            <v>680</v>
          </cell>
          <cell r="M986">
            <v>15</v>
          </cell>
          <cell r="N986">
            <v>680</v>
          </cell>
        </row>
        <row r="987">
          <cell r="A987">
            <v>613935</v>
          </cell>
          <cell r="B987" t="str">
            <v>03</v>
          </cell>
          <cell r="C987" t="str">
            <v>Capitale-Nationale</v>
          </cell>
          <cell r="D987" t="str">
            <v>Ferme Tremblay et Duchesne S.E.N.C.</v>
          </cell>
          <cell r="E987" t="str">
            <v>Trembl(Brigitte Duchesne &amp; L.-Marie)</v>
          </cell>
          <cell r="F987" t="str">
            <v>113, rang St-Ours</v>
          </cell>
          <cell r="G987" t="str">
            <v>Baie-Saint-Paul</v>
          </cell>
          <cell r="H987" t="str">
            <v>G3Z2E2</v>
          </cell>
          <cell r="I987">
            <v>418</v>
          </cell>
          <cell r="J987">
            <v>4356486</v>
          </cell>
          <cell r="K987">
            <v>83</v>
          </cell>
          <cell r="L987">
            <v>6752</v>
          </cell>
          <cell r="M987">
            <v>79</v>
          </cell>
          <cell r="N987">
            <v>11685</v>
          </cell>
        </row>
        <row r="988">
          <cell r="A988">
            <v>614040</v>
          </cell>
          <cell r="B988" t="str">
            <v>12</v>
          </cell>
          <cell r="C988" t="str">
            <v>Chaudière-Appalaches</v>
          </cell>
          <cell r="D988" t="str">
            <v>Ferme Bovine Marois et Fils inc.</v>
          </cell>
          <cell r="E988" t="str">
            <v>Marois(Stéphane)</v>
          </cell>
          <cell r="F988" t="str">
            <v>663, Route 269</v>
          </cell>
          <cell r="G988" t="str">
            <v>Adstock</v>
          </cell>
          <cell r="H988" t="str">
            <v>G0N1S0</v>
          </cell>
          <cell r="I988">
            <v>418</v>
          </cell>
          <cell r="J988">
            <v>4222040</v>
          </cell>
          <cell r="K988">
            <v>43</v>
          </cell>
          <cell r="L988">
            <v>4766</v>
          </cell>
          <cell r="M988">
            <v>15</v>
          </cell>
          <cell r="N988">
            <v>1573</v>
          </cell>
        </row>
        <row r="989">
          <cell r="A989">
            <v>614057</v>
          </cell>
          <cell r="B989" t="str">
            <v>12</v>
          </cell>
          <cell r="C989" t="str">
            <v>Chaudière-Appalaches</v>
          </cell>
          <cell r="D989" t="str">
            <v>Ferme Simry S.E.N.C.</v>
          </cell>
          <cell r="E989" t="str">
            <v>Drouin(Simon et Marie Poulin)</v>
          </cell>
          <cell r="F989" t="str">
            <v>1301, Route 276 Est</v>
          </cell>
          <cell r="G989" t="str">
            <v>Saint-Joseph-de-Beauce</v>
          </cell>
          <cell r="H989" t="str">
            <v>G0S2V0</v>
          </cell>
          <cell r="I989">
            <v>418</v>
          </cell>
          <cell r="J989">
            <v>3975570</v>
          </cell>
          <cell r="K989">
            <v>13</v>
          </cell>
          <cell r="L989">
            <v>325</v>
          </cell>
          <cell r="M989">
            <v>19</v>
          </cell>
          <cell r="N989">
            <v>1654</v>
          </cell>
        </row>
        <row r="990">
          <cell r="A990">
            <v>614065</v>
          </cell>
          <cell r="B990" t="str">
            <v>12</v>
          </cell>
          <cell r="C990" t="str">
            <v>Chaudière-Appalaches</v>
          </cell>
          <cell r="D990" t="str">
            <v>Ferme Dengy enr.</v>
          </cell>
          <cell r="E990" t="str">
            <v>Lessard(Denis)</v>
          </cell>
          <cell r="F990" t="str">
            <v>602, rang des Érables</v>
          </cell>
          <cell r="G990" t="str">
            <v>Saint-Joseph-des-Érables</v>
          </cell>
          <cell r="H990" t="str">
            <v>G0S2V0</v>
          </cell>
          <cell r="I990">
            <v>418</v>
          </cell>
          <cell r="J990">
            <v>3976694</v>
          </cell>
          <cell r="K990">
            <v>21</v>
          </cell>
          <cell r="L990">
            <v>3759</v>
          </cell>
        </row>
        <row r="991">
          <cell r="A991">
            <v>614081</v>
          </cell>
          <cell r="B991" t="str">
            <v>03</v>
          </cell>
          <cell r="C991" t="str">
            <v>Capitale-Nationale</v>
          </cell>
          <cell r="D991" t="str">
            <v>Tremblay(Julien)</v>
          </cell>
          <cell r="F991" t="str">
            <v>166, chemin Mailloux</v>
          </cell>
          <cell r="G991" t="str">
            <v>La Malbaie</v>
          </cell>
          <cell r="H991" t="str">
            <v>G5A2T5</v>
          </cell>
          <cell r="I991">
            <v>418</v>
          </cell>
          <cell r="J991">
            <v>6653578</v>
          </cell>
          <cell r="K991">
            <v>63</v>
          </cell>
          <cell r="L991">
            <v>7303</v>
          </cell>
          <cell r="M991">
            <v>62</v>
          </cell>
          <cell r="N991">
            <v>8625</v>
          </cell>
        </row>
        <row r="992">
          <cell r="A992">
            <v>614594</v>
          </cell>
          <cell r="B992" t="str">
            <v>02</v>
          </cell>
          <cell r="C992" t="str">
            <v>Saguenay-Lac-Saint-Jean</v>
          </cell>
          <cell r="D992" t="str">
            <v>Néron Nicole &amp; Racine Léo</v>
          </cell>
          <cell r="E992" t="str">
            <v>Racine(Léo)</v>
          </cell>
          <cell r="F992" t="str">
            <v>102 Chemin des eaux mortes</v>
          </cell>
          <cell r="G992" t="str">
            <v>Sainte-Monique</v>
          </cell>
          <cell r="H992" t="str">
            <v>G0W2T0</v>
          </cell>
          <cell r="I992">
            <v>418</v>
          </cell>
          <cell r="J992">
            <v>3473759</v>
          </cell>
          <cell r="K992">
            <v>14</v>
          </cell>
          <cell r="L992">
            <v>2649</v>
          </cell>
          <cell r="M992">
            <v>16</v>
          </cell>
          <cell r="N992">
            <v>1814</v>
          </cell>
        </row>
        <row r="993">
          <cell r="A993">
            <v>615237</v>
          </cell>
          <cell r="B993" t="str">
            <v>16</v>
          </cell>
          <cell r="C993" t="str">
            <v>Montérégie</v>
          </cell>
          <cell r="D993" t="str">
            <v>Ferme l'Evasion inc.</v>
          </cell>
          <cell r="E993" t="str">
            <v>Duguay(Jean-Pierre)</v>
          </cell>
          <cell r="F993" t="str">
            <v>C.P. 101</v>
          </cell>
          <cell r="G993" t="str">
            <v>Elgin</v>
          </cell>
          <cell r="H993" t="str">
            <v>J0S2E0</v>
          </cell>
          <cell r="I993">
            <v>450</v>
          </cell>
          <cell r="J993">
            <v>2646360</v>
          </cell>
          <cell r="K993">
            <v>11</v>
          </cell>
        </row>
        <row r="994">
          <cell r="A994">
            <v>615963</v>
          </cell>
          <cell r="B994" t="str">
            <v>12</v>
          </cell>
          <cell r="C994" t="str">
            <v>Chaudière-Appalaches</v>
          </cell>
          <cell r="D994" t="str">
            <v>Ferme Campagnard inc.</v>
          </cell>
          <cell r="E994" t="str">
            <v>Lessard(Larry)</v>
          </cell>
          <cell r="F994" t="str">
            <v>155, rang 5 Nord</v>
          </cell>
          <cell r="G994" t="str">
            <v>Saint-Victor</v>
          </cell>
          <cell r="H994" t="str">
            <v>G0M2B0</v>
          </cell>
          <cell r="I994">
            <v>418</v>
          </cell>
          <cell r="J994">
            <v>5886967</v>
          </cell>
          <cell r="K994">
            <v>21</v>
          </cell>
          <cell r="L994">
            <v>2911</v>
          </cell>
          <cell r="M994">
            <v>21</v>
          </cell>
          <cell r="N994">
            <v>2625</v>
          </cell>
        </row>
        <row r="995">
          <cell r="A995">
            <v>615971</v>
          </cell>
          <cell r="B995" t="str">
            <v>12</v>
          </cell>
          <cell r="C995" t="str">
            <v>Chaudière-Appalaches</v>
          </cell>
          <cell r="D995" t="str">
            <v>Ferme Gilles Blais et Fils inc.</v>
          </cell>
          <cell r="E995" t="str">
            <v>Blais(Yves)</v>
          </cell>
          <cell r="F995" t="str">
            <v>115, rang St-Charles</v>
          </cell>
          <cell r="G995" t="str">
            <v>Saint-Patrice-de-Beaurivage</v>
          </cell>
          <cell r="H995" t="str">
            <v>G0S1B0</v>
          </cell>
          <cell r="I995">
            <v>418</v>
          </cell>
          <cell r="J995">
            <v>5962256</v>
          </cell>
          <cell r="K995">
            <v>40</v>
          </cell>
          <cell r="L995">
            <v>6809</v>
          </cell>
          <cell r="M995">
            <v>35</v>
          </cell>
          <cell r="N995">
            <v>2839</v>
          </cell>
        </row>
        <row r="996">
          <cell r="A996">
            <v>616102</v>
          </cell>
          <cell r="B996" t="str">
            <v>05</v>
          </cell>
          <cell r="C996" t="str">
            <v>Estrie</v>
          </cell>
          <cell r="D996" t="str">
            <v>Antink Pauline &amp; Nelson Trenholm</v>
          </cell>
          <cell r="E996" t="str">
            <v>Antink(Trenholm Nelson &amp; Pauline)</v>
          </cell>
          <cell r="F996" t="str">
            <v>598, route 243</v>
          </cell>
          <cell r="G996" t="str">
            <v>Kingsbury</v>
          </cell>
          <cell r="H996" t="str">
            <v>J0B1X0</v>
          </cell>
          <cell r="I996">
            <v>819</v>
          </cell>
          <cell r="J996">
            <v>8263066</v>
          </cell>
          <cell r="K996">
            <v>18</v>
          </cell>
          <cell r="L996">
            <v>6525</v>
          </cell>
        </row>
        <row r="997">
          <cell r="A997">
            <v>616110</v>
          </cell>
          <cell r="B997" t="str">
            <v>05</v>
          </cell>
          <cell r="C997" t="str">
            <v>Estrie</v>
          </cell>
          <cell r="D997" t="str">
            <v>Ferme Du-Lieu enr.</v>
          </cell>
          <cell r="E997" t="str">
            <v>Dubois(François)</v>
          </cell>
          <cell r="F997" t="str">
            <v>2200 rang 10</v>
          </cell>
          <cell r="G997" t="str">
            <v>Lawrenceville</v>
          </cell>
          <cell r="H997" t="str">
            <v>J0E1W0</v>
          </cell>
          <cell r="I997">
            <v>450</v>
          </cell>
          <cell r="J997">
            <v>5324247</v>
          </cell>
          <cell r="K997">
            <v>33</v>
          </cell>
          <cell r="L997">
            <v>5376</v>
          </cell>
          <cell r="M997">
            <v>34</v>
          </cell>
          <cell r="N997">
            <v>6704</v>
          </cell>
        </row>
        <row r="998">
          <cell r="A998">
            <v>616383</v>
          </cell>
          <cell r="B998" t="str">
            <v>16</v>
          </cell>
          <cell r="C998" t="str">
            <v>Montérégie</v>
          </cell>
          <cell r="D998" t="str">
            <v>Ferme G.B. Larocque</v>
          </cell>
          <cell r="E998" t="str">
            <v>Larocque(Graham)</v>
          </cell>
          <cell r="F998" t="str">
            <v>883 Ridge Road</v>
          </cell>
          <cell r="G998" t="str">
            <v>Hinchinbrooke</v>
          </cell>
          <cell r="H998" t="str">
            <v>J0S1A0</v>
          </cell>
          <cell r="I998">
            <v>450</v>
          </cell>
          <cell r="J998">
            <v>2642820</v>
          </cell>
          <cell r="K998">
            <v>32</v>
          </cell>
          <cell r="L998">
            <v>4629</v>
          </cell>
          <cell r="M998">
            <v>29</v>
          </cell>
          <cell r="N998">
            <v>6554</v>
          </cell>
        </row>
        <row r="999">
          <cell r="A999">
            <v>616409</v>
          </cell>
          <cell r="B999" t="str">
            <v>17</v>
          </cell>
          <cell r="C999" t="str">
            <v>Centre-du-Québec</v>
          </cell>
          <cell r="D999" t="str">
            <v>Ferme Gahilet</v>
          </cell>
          <cell r="E999" t="str">
            <v>Hinse(Gaétan)</v>
          </cell>
          <cell r="F999" t="str">
            <v>2587, rang 6</v>
          </cell>
          <cell r="G999" t="str">
            <v>Tingwick</v>
          </cell>
          <cell r="H999" t="str">
            <v>J0A1L0</v>
          </cell>
          <cell r="I999">
            <v>819</v>
          </cell>
          <cell r="J999">
            <v>3592397</v>
          </cell>
          <cell r="K999">
            <v>40</v>
          </cell>
          <cell r="L999">
            <v>5755</v>
          </cell>
          <cell r="M999">
            <v>38</v>
          </cell>
          <cell r="N999">
            <v>8116</v>
          </cell>
        </row>
        <row r="1000">
          <cell r="A1000">
            <v>616425</v>
          </cell>
          <cell r="B1000" t="str">
            <v>12</v>
          </cell>
          <cell r="C1000" t="str">
            <v>Chaudière-Appalaches</v>
          </cell>
          <cell r="D1000" t="str">
            <v>Ferme Goporc inc.</v>
          </cell>
          <cell r="E1000" t="str">
            <v>Gouin(François)</v>
          </cell>
          <cell r="F1000" t="str">
            <v>634, Grande-Ligne</v>
          </cell>
          <cell r="G1000" t="str">
            <v>Saint-Julien</v>
          </cell>
          <cell r="H1000" t="str">
            <v>G0N1B0</v>
          </cell>
          <cell r="I1000">
            <v>418</v>
          </cell>
          <cell r="J1000">
            <v>4232390</v>
          </cell>
          <cell r="K1000">
            <v>18</v>
          </cell>
          <cell r="L1000">
            <v>302</v>
          </cell>
          <cell r="M1000">
            <v>20</v>
          </cell>
        </row>
        <row r="1001">
          <cell r="A1001">
            <v>616441</v>
          </cell>
          <cell r="B1001" t="str">
            <v>07</v>
          </cell>
          <cell r="C1001" t="str">
            <v>Outaouais</v>
          </cell>
          <cell r="D1001" t="str">
            <v>Ferme Windy Acres S.E.N.C.</v>
          </cell>
          <cell r="E1001" t="str">
            <v>Perrault(Roy)</v>
          </cell>
          <cell r="F1001" t="str">
            <v>55 Mountain Road</v>
          </cell>
          <cell r="G1001" t="str">
            <v>Sheenboro</v>
          </cell>
          <cell r="H1001" t="str">
            <v>J0X2Z0</v>
          </cell>
          <cell r="I1001">
            <v>819</v>
          </cell>
          <cell r="J1001">
            <v>6895203</v>
          </cell>
          <cell r="K1001">
            <v>123</v>
          </cell>
          <cell r="M1001">
            <v>135</v>
          </cell>
          <cell r="N1001">
            <v>12063</v>
          </cell>
        </row>
        <row r="1002">
          <cell r="A1002">
            <v>616656</v>
          </cell>
          <cell r="B1002" t="str">
            <v>16</v>
          </cell>
          <cell r="C1002" t="str">
            <v>Montérégie</v>
          </cell>
          <cell r="D1002" t="str">
            <v>Ferme Avicole MLG Bourdeau inc.</v>
          </cell>
          <cell r="E1002" t="str">
            <v>Bourdeau(Gaétan)</v>
          </cell>
          <cell r="F1002" t="str">
            <v>76 rang St-Joseph</v>
          </cell>
          <cell r="G1002" t="str">
            <v>Saint-Chrysostome</v>
          </cell>
          <cell r="H1002" t="str">
            <v>J0S1R0</v>
          </cell>
          <cell r="I1002">
            <v>450</v>
          </cell>
          <cell r="J1002">
            <v>8263402</v>
          </cell>
          <cell r="K1002">
            <v>15</v>
          </cell>
          <cell r="M1002">
            <v>15</v>
          </cell>
          <cell r="N1002">
            <v>280</v>
          </cell>
        </row>
        <row r="1003">
          <cell r="A1003">
            <v>616664</v>
          </cell>
          <cell r="B1003" t="str">
            <v>01</v>
          </cell>
          <cell r="C1003" t="str">
            <v>Bas-Saint-Laurent</v>
          </cell>
          <cell r="D1003" t="str">
            <v>Ferme La Mariakèche enr.</v>
          </cell>
          <cell r="E1003" t="str">
            <v>Dancause(Ghislaine et Marien)</v>
          </cell>
          <cell r="F1003" t="str">
            <v>605 rang A</v>
          </cell>
          <cell r="G1003" t="str">
            <v>Saint-Paul-de-la-Croix</v>
          </cell>
          <cell r="H1003" t="str">
            <v>G0L3Z0</v>
          </cell>
          <cell r="I1003">
            <v>418</v>
          </cell>
          <cell r="J1003">
            <v>8985372</v>
          </cell>
          <cell r="K1003">
            <v>185</v>
          </cell>
          <cell r="L1003">
            <v>39036</v>
          </cell>
          <cell r="M1003">
            <v>179</v>
          </cell>
          <cell r="N1003">
            <v>57653</v>
          </cell>
        </row>
        <row r="1004">
          <cell r="A1004">
            <v>616839</v>
          </cell>
          <cell r="B1004" t="str">
            <v>07</v>
          </cell>
          <cell r="C1004" t="str">
            <v>Outaouais</v>
          </cell>
          <cell r="D1004" t="str">
            <v>Corbeil(Richard)</v>
          </cell>
          <cell r="E1004" t="str">
            <v>Corbeil(Richard)</v>
          </cell>
          <cell r="F1004" t="str">
            <v>1225, rang Ste-Madeleine</v>
          </cell>
          <cell r="G1004" t="str">
            <v>Notre-Dame-de-la-Paix</v>
          </cell>
          <cell r="H1004" t="str">
            <v>J0V1P0</v>
          </cell>
          <cell r="I1004">
            <v>819</v>
          </cell>
          <cell r="J1004">
            <v>9837321</v>
          </cell>
          <cell r="K1004">
            <v>38</v>
          </cell>
          <cell r="L1004">
            <v>821</v>
          </cell>
          <cell r="M1004">
            <v>29</v>
          </cell>
          <cell r="N1004">
            <v>2797</v>
          </cell>
        </row>
        <row r="1005">
          <cell r="A1005">
            <v>617068</v>
          </cell>
          <cell r="B1005" t="str">
            <v>12</v>
          </cell>
          <cell r="C1005" t="str">
            <v>Chaudière-Appalaches</v>
          </cell>
          <cell r="D1005" t="str">
            <v>Doyon(Wilbrod)</v>
          </cell>
          <cell r="F1005" t="str">
            <v>1143, Mgr Laval</v>
          </cell>
          <cell r="G1005" t="str">
            <v>Thetford Mines</v>
          </cell>
          <cell r="H1005" t="str">
            <v>G6G4P7</v>
          </cell>
          <cell r="I1005">
            <v>418</v>
          </cell>
          <cell r="J1005">
            <v>3388267</v>
          </cell>
          <cell r="K1005">
            <v>23</v>
          </cell>
          <cell r="L1005">
            <v>2479</v>
          </cell>
          <cell r="M1005">
            <v>22</v>
          </cell>
          <cell r="N1005">
            <v>2306</v>
          </cell>
        </row>
        <row r="1006">
          <cell r="A1006">
            <v>617266</v>
          </cell>
          <cell r="B1006" t="str">
            <v>12</v>
          </cell>
          <cell r="C1006" t="str">
            <v>Chaudière-Appalaches</v>
          </cell>
          <cell r="D1006" t="str">
            <v>Lebel(Raymond)</v>
          </cell>
          <cell r="F1006" t="str">
            <v>2232, Rang 2</v>
          </cell>
          <cell r="G1006" t="str">
            <v>Saint-Zacharie</v>
          </cell>
          <cell r="H1006" t="str">
            <v>G0M2C0</v>
          </cell>
          <cell r="I1006">
            <v>418</v>
          </cell>
          <cell r="J1006">
            <v>5937953</v>
          </cell>
          <cell r="K1006">
            <v>15</v>
          </cell>
          <cell r="L1006">
            <v>1432</v>
          </cell>
        </row>
        <row r="1007">
          <cell r="A1007">
            <v>617589</v>
          </cell>
          <cell r="B1007" t="str">
            <v>14</v>
          </cell>
          <cell r="C1007" t="str">
            <v>Lanaudière</v>
          </cell>
          <cell r="D1007" t="str">
            <v>Ferme Aunick inc.</v>
          </cell>
          <cell r="E1007" t="str">
            <v>Durand(Denis)</v>
          </cell>
          <cell r="F1007" t="str">
            <v>220 rang Ste-Louise Ouest</v>
          </cell>
          <cell r="G1007" t="str">
            <v>Saint-Jean-de-Matha</v>
          </cell>
          <cell r="H1007" t="str">
            <v>J0K2S0</v>
          </cell>
          <cell r="I1007">
            <v>450</v>
          </cell>
          <cell r="J1007">
            <v>8865156</v>
          </cell>
          <cell r="K1007">
            <v>18</v>
          </cell>
          <cell r="L1007">
            <v>46778</v>
          </cell>
          <cell r="M1007">
            <v>17</v>
          </cell>
          <cell r="N1007">
            <v>55850</v>
          </cell>
        </row>
        <row r="1008">
          <cell r="A1008">
            <v>617746</v>
          </cell>
          <cell r="B1008" t="str">
            <v>12</v>
          </cell>
          <cell r="C1008" t="str">
            <v>Chaudière-Appalaches</v>
          </cell>
          <cell r="D1008" t="str">
            <v>Ferme Dechan inc.</v>
          </cell>
          <cell r="E1008" t="str">
            <v>Vachon(Denis)</v>
          </cell>
          <cell r="F1008" t="str">
            <v>197, rang St-Louis</v>
          </cell>
          <cell r="G1008" t="str">
            <v>Tring-Jonction</v>
          </cell>
          <cell r="H1008" t="str">
            <v>G0N1X0</v>
          </cell>
          <cell r="I1008">
            <v>418</v>
          </cell>
          <cell r="J1008">
            <v>4262097</v>
          </cell>
          <cell r="K1008">
            <v>56</v>
          </cell>
          <cell r="L1008">
            <v>4525</v>
          </cell>
        </row>
        <row r="1009">
          <cell r="A1009">
            <v>618009</v>
          </cell>
          <cell r="B1009" t="str">
            <v>07</v>
          </cell>
          <cell r="C1009" t="str">
            <v>Outaouais</v>
          </cell>
          <cell r="D1009" t="str">
            <v>Les Exploitations Agricoles Lamarche enr.</v>
          </cell>
          <cell r="E1009" t="str">
            <v>Lamarche(Jacques)</v>
          </cell>
          <cell r="F1009" t="str">
            <v>408, chemin Montcerf</v>
          </cell>
          <cell r="G1009" t="str">
            <v>Montcerf-Lytton</v>
          </cell>
          <cell r="H1009" t="str">
            <v>J0W1N0</v>
          </cell>
          <cell r="I1009">
            <v>819</v>
          </cell>
          <cell r="J1009">
            <v>4492960</v>
          </cell>
          <cell r="K1009">
            <v>59</v>
          </cell>
          <cell r="M1009">
            <v>26</v>
          </cell>
          <cell r="N1009">
            <v>5660</v>
          </cell>
        </row>
        <row r="1010">
          <cell r="A1010">
            <v>618140</v>
          </cell>
          <cell r="B1010" t="str">
            <v>08</v>
          </cell>
          <cell r="C1010" t="str">
            <v>Abitibi-Témiscamingue</v>
          </cell>
          <cell r="D1010" t="str">
            <v>Dufresne Claudette, François &amp; Mario</v>
          </cell>
          <cell r="E1010" t="str">
            <v>Dufresne(Mario)</v>
          </cell>
          <cell r="F1010" t="str">
            <v>995, des Pionniers, R.R.1</v>
          </cell>
          <cell r="G1010" t="str">
            <v>Rémigny</v>
          </cell>
          <cell r="H1010" t="str">
            <v>J0Z3H0</v>
          </cell>
          <cell r="I1010">
            <v>819</v>
          </cell>
          <cell r="J1010">
            <v>7613211</v>
          </cell>
          <cell r="K1010">
            <v>104</v>
          </cell>
          <cell r="L1010">
            <v>44138</v>
          </cell>
          <cell r="M1010">
            <v>107</v>
          </cell>
          <cell r="N1010">
            <v>7136</v>
          </cell>
        </row>
        <row r="1011">
          <cell r="A1011">
            <v>618538</v>
          </cell>
          <cell r="B1011" t="str">
            <v>05</v>
          </cell>
          <cell r="C1011" t="str">
            <v>Estrie</v>
          </cell>
          <cell r="D1011" t="str">
            <v>Ferme Livain</v>
          </cell>
          <cell r="E1011" t="str">
            <v>Côté(Sylvain)</v>
          </cell>
          <cell r="F1011" t="str">
            <v>161, ch. Sawyerville</v>
          </cell>
          <cell r="G1011" t="str">
            <v>Martinville</v>
          </cell>
          <cell r="H1011" t="str">
            <v>J0B2A0</v>
          </cell>
          <cell r="I1011">
            <v>819</v>
          </cell>
          <cell r="J1011">
            <v>8359361</v>
          </cell>
          <cell r="K1011">
            <v>84</v>
          </cell>
          <cell r="L1011">
            <v>12447</v>
          </cell>
          <cell r="M1011">
            <v>82</v>
          </cell>
          <cell r="N1011">
            <v>12889</v>
          </cell>
        </row>
        <row r="1012">
          <cell r="A1012">
            <v>619064</v>
          </cell>
          <cell r="B1012" t="str">
            <v>16</v>
          </cell>
          <cell r="C1012" t="str">
            <v>Montérégie</v>
          </cell>
          <cell r="D1012" t="str">
            <v>Lorne &amp; Shirley McNaughton S.E.N.C.</v>
          </cell>
          <cell r="E1012" t="str">
            <v>Naughton(Lorne Mc)</v>
          </cell>
          <cell r="F1012" t="str">
            <v>2488, Boyd Settlement</v>
          </cell>
          <cell r="G1012" t="str">
            <v>Huntingdon</v>
          </cell>
          <cell r="H1012" t="str">
            <v>J0S1H0</v>
          </cell>
          <cell r="I1012">
            <v>450</v>
          </cell>
          <cell r="J1012">
            <v>2645519</v>
          </cell>
          <cell r="K1012">
            <v>28</v>
          </cell>
          <cell r="M1012">
            <v>34</v>
          </cell>
          <cell r="N1012">
            <v>9082</v>
          </cell>
        </row>
        <row r="1013">
          <cell r="A1013">
            <v>619098</v>
          </cell>
          <cell r="B1013" t="str">
            <v>09</v>
          </cell>
          <cell r="C1013" t="str">
            <v>Cote-Nord</v>
          </cell>
          <cell r="D1013" t="str">
            <v>Ferme Su-Max enr.</v>
          </cell>
          <cell r="E1013" t="str">
            <v>Deschênes(Suzanne Gravel et Maxime)</v>
          </cell>
          <cell r="F1013" t="str">
            <v>1930, Route 172 Sud</v>
          </cell>
          <cell r="G1013" t="str">
            <v>Sacré-Coeur</v>
          </cell>
          <cell r="H1013" t="str">
            <v>G0T1Y0</v>
          </cell>
          <cell r="I1013">
            <v>418</v>
          </cell>
          <cell r="J1013">
            <v>2369185</v>
          </cell>
          <cell r="K1013">
            <v>60</v>
          </cell>
          <cell r="L1013">
            <v>9714</v>
          </cell>
          <cell r="M1013">
            <v>52</v>
          </cell>
          <cell r="N1013">
            <v>340</v>
          </cell>
        </row>
        <row r="1014">
          <cell r="A1014">
            <v>619122</v>
          </cell>
          <cell r="B1014" t="str">
            <v>12</v>
          </cell>
          <cell r="C1014" t="str">
            <v>Chaudière-Appalaches</v>
          </cell>
          <cell r="D1014" t="str">
            <v>Sylvain Giguère et Lyne Beaudoin</v>
          </cell>
          <cell r="F1014" t="str">
            <v>12, chemin des Bois Francs</v>
          </cell>
          <cell r="G1014" t="str">
            <v>Sainte-Aurélie</v>
          </cell>
          <cell r="H1014" t="str">
            <v>G0M1M0</v>
          </cell>
          <cell r="I1014">
            <v>418</v>
          </cell>
          <cell r="J1014">
            <v>5935833</v>
          </cell>
          <cell r="K1014">
            <v>105</v>
          </cell>
          <cell r="L1014">
            <v>28311</v>
          </cell>
          <cell r="M1014">
            <v>107</v>
          </cell>
          <cell r="N1014">
            <v>24887</v>
          </cell>
        </row>
        <row r="1015">
          <cell r="A1015">
            <v>619361</v>
          </cell>
          <cell r="B1015" t="str">
            <v>12</v>
          </cell>
          <cell r="C1015" t="str">
            <v>Chaudière-Appalaches</v>
          </cell>
          <cell r="D1015" t="str">
            <v>Ferme Robert Morin inc.</v>
          </cell>
          <cell r="E1015" t="str">
            <v>Morin(Marcel)</v>
          </cell>
          <cell r="F1015" t="str">
            <v>152, rue Mgr Bilodeau</v>
          </cell>
          <cell r="G1015" t="str">
            <v>Saint-Lazare-de-Bellechasse</v>
          </cell>
          <cell r="H1015" t="str">
            <v>G0R3J0</v>
          </cell>
          <cell r="I1015">
            <v>418</v>
          </cell>
          <cell r="J1015">
            <v>8832384</v>
          </cell>
          <cell r="K1015">
            <v>133</v>
          </cell>
          <cell r="L1015">
            <v>39587</v>
          </cell>
          <cell r="M1015">
            <v>125</v>
          </cell>
          <cell r="N1015">
            <v>31639</v>
          </cell>
        </row>
        <row r="1016">
          <cell r="A1016">
            <v>619536</v>
          </cell>
          <cell r="B1016" t="str">
            <v>17</v>
          </cell>
          <cell r="C1016" t="str">
            <v>Centre-du-Québec</v>
          </cell>
          <cell r="D1016" t="str">
            <v>Ferme Cloverdale S.E.N.C.</v>
          </cell>
          <cell r="E1016" t="str">
            <v>Wright(James)</v>
          </cell>
          <cell r="F1016" t="str">
            <v>833, chemin McKillop</v>
          </cell>
          <cell r="G1016" t="str">
            <v>Inverness</v>
          </cell>
          <cell r="H1016" t="str">
            <v>G0S1K0</v>
          </cell>
          <cell r="I1016">
            <v>418</v>
          </cell>
          <cell r="J1016">
            <v>4532690</v>
          </cell>
          <cell r="K1016">
            <v>21</v>
          </cell>
          <cell r="L1016">
            <v>5270</v>
          </cell>
          <cell r="M1016">
            <v>19</v>
          </cell>
          <cell r="N1016">
            <v>4801</v>
          </cell>
        </row>
        <row r="1017">
          <cell r="A1017">
            <v>619668</v>
          </cell>
          <cell r="B1017" t="str">
            <v>12</v>
          </cell>
          <cell r="C1017" t="str">
            <v>Chaudière-Appalaches</v>
          </cell>
          <cell r="D1017" t="str">
            <v>Ferme Claudel S.E.N.C.</v>
          </cell>
          <cell r="E1017" t="str">
            <v>Fortin(Gisèle &amp; Claude)</v>
          </cell>
          <cell r="F1017" t="str">
            <v>110, rang Saint-Louis</v>
          </cell>
          <cell r="G1017" t="str">
            <v>Tring-Jonction</v>
          </cell>
          <cell r="H1017" t="str">
            <v>G0N1X0</v>
          </cell>
          <cell r="I1017">
            <v>418</v>
          </cell>
          <cell r="J1017">
            <v>4263185</v>
          </cell>
          <cell r="K1017">
            <v>165</v>
          </cell>
          <cell r="L1017">
            <v>21009</v>
          </cell>
          <cell r="M1017">
            <v>168</v>
          </cell>
          <cell r="N1017">
            <v>34695</v>
          </cell>
        </row>
        <row r="1018">
          <cell r="A1018">
            <v>620252</v>
          </cell>
          <cell r="B1018" t="str">
            <v>05</v>
          </cell>
          <cell r="C1018" t="str">
            <v>Estrie</v>
          </cell>
          <cell r="D1018" t="str">
            <v>Ferme Seeblick enr.</v>
          </cell>
          <cell r="E1018" t="str">
            <v>Jaggi(Werner)</v>
          </cell>
          <cell r="F1018" t="str">
            <v>75 route 112</v>
          </cell>
          <cell r="G1018" t="str">
            <v>Weedon</v>
          </cell>
          <cell r="H1018" t="str">
            <v>J0B3J0</v>
          </cell>
          <cell r="I1018">
            <v>819</v>
          </cell>
          <cell r="J1018">
            <v>8773663</v>
          </cell>
          <cell r="K1018">
            <v>68</v>
          </cell>
          <cell r="L1018">
            <v>5398</v>
          </cell>
          <cell r="M1018">
            <v>52</v>
          </cell>
          <cell r="N1018">
            <v>6563</v>
          </cell>
        </row>
        <row r="1019">
          <cell r="A1019">
            <v>620518</v>
          </cell>
          <cell r="B1019" t="str">
            <v>12</v>
          </cell>
          <cell r="C1019" t="str">
            <v>Chaudière-Appalaches</v>
          </cell>
          <cell r="D1019" t="str">
            <v>Ferme Resycor enr.</v>
          </cell>
          <cell r="E1019" t="str">
            <v>Corriveau(Sylvain)</v>
          </cell>
          <cell r="F1019" t="str">
            <v>85, rang St-Jean-Baptiste</v>
          </cell>
          <cell r="G1019" t="str">
            <v>Saint-Léon-de-Standon</v>
          </cell>
          <cell r="H1019" t="str">
            <v>G0R4L0</v>
          </cell>
          <cell r="I1019">
            <v>418</v>
          </cell>
          <cell r="J1019">
            <v>6422476</v>
          </cell>
          <cell r="K1019">
            <v>58</v>
          </cell>
          <cell r="L1019">
            <v>17731</v>
          </cell>
          <cell r="M1019">
            <v>61</v>
          </cell>
          <cell r="N1019">
            <v>16084</v>
          </cell>
        </row>
        <row r="1020">
          <cell r="A1020">
            <v>621177</v>
          </cell>
          <cell r="B1020" t="str">
            <v>01</v>
          </cell>
          <cell r="C1020" t="str">
            <v>Bas-Saint-Laurent</v>
          </cell>
          <cell r="D1020" t="str">
            <v>Ferme Roles inc.</v>
          </cell>
          <cell r="E1020" t="str">
            <v>Lévesque(Christian)</v>
          </cell>
          <cell r="F1020" t="str">
            <v>292 Grand Remous Ouest</v>
          </cell>
          <cell r="G1020" t="str">
            <v>Saint-Octave-des-Métis</v>
          </cell>
          <cell r="H1020" t="str">
            <v>G0J3B0</v>
          </cell>
          <cell r="I1020">
            <v>418</v>
          </cell>
          <cell r="J1020">
            <v>7753983</v>
          </cell>
          <cell r="K1020">
            <v>63</v>
          </cell>
          <cell r="L1020">
            <v>7144</v>
          </cell>
          <cell r="M1020">
            <v>63</v>
          </cell>
          <cell r="N1020">
            <v>19051</v>
          </cell>
        </row>
        <row r="1021">
          <cell r="A1021">
            <v>621201</v>
          </cell>
          <cell r="B1021" t="str">
            <v>05</v>
          </cell>
          <cell r="C1021" t="str">
            <v>Estrie</v>
          </cell>
          <cell r="D1021" t="str">
            <v>Ferme Drolet</v>
          </cell>
          <cell r="E1021" t="str">
            <v>Therrien(Paulin)</v>
          </cell>
          <cell r="F1021" t="str">
            <v>175, chemin Principale</v>
          </cell>
          <cell r="G1021" t="str">
            <v>Lac-Drolet</v>
          </cell>
          <cell r="H1021" t="str">
            <v>G0Y1C0</v>
          </cell>
          <cell r="I1021">
            <v>819</v>
          </cell>
          <cell r="J1021">
            <v>5492814</v>
          </cell>
          <cell r="K1021">
            <v>28</v>
          </cell>
          <cell r="L1021">
            <v>3563</v>
          </cell>
          <cell r="M1021">
            <v>23</v>
          </cell>
          <cell r="N1021">
            <v>1921</v>
          </cell>
        </row>
        <row r="1022">
          <cell r="A1022">
            <v>621367</v>
          </cell>
          <cell r="B1022" t="str">
            <v>12</v>
          </cell>
          <cell r="C1022" t="str">
            <v>Chaudière-Appalaches</v>
          </cell>
          <cell r="D1022" t="str">
            <v>Ferme Daniel Savoie enr.</v>
          </cell>
          <cell r="E1022" t="str">
            <v>Savoie(Mary-Lou Bourgault et Daniel)</v>
          </cell>
          <cell r="F1022" t="str">
            <v>485, chemin Craig</v>
          </cell>
          <cell r="G1022" t="str">
            <v>Saint-Sylvestre</v>
          </cell>
          <cell r="H1022" t="str">
            <v>G0S3C0</v>
          </cell>
          <cell r="I1022">
            <v>418</v>
          </cell>
          <cell r="J1022">
            <v>5962925</v>
          </cell>
          <cell r="K1022">
            <v>69</v>
          </cell>
          <cell r="L1022">
            <v>12011</v>
          </cell>
          <cell r="M1022">
            <v>71</v>
          </cell>
          <cell r="N1022">
            <v>12363</v>
          </cell>
        </row>
        <row r="1023">
          <cell r="A1023">
            <v>621581</v>
          </cell>
          <cell r="B1023" t="str">
            <v>01</v>
          </cell>
          <cell r="C1023" t="str">
            <v>Bas-Saint-Laurent</v>
          </cell>
          <cell r="D1023" t="str">
            <v>Raymond(Daniel)</v>
          </cell>
          <cell r="F1023" t="str">
            <v>30 chemin de la Montagne</v>
          </cell>
          <cell r="G1023" t="str">
            <v>Saint-Philippe-de-Néri</v>
          </cell>
          <cell r="H1023" t="str">
            <v>G0L4A0</v>
          </cell>
          <cell r="I1023">
            <v>418</v>
          </cell>
          <cell r="J1023">
            <v>4982712</v>
          </cell>
          <cell r="K1023">
            <v>25</v>
          </cell>
          <cell r="L1023">
            <v>8010</v>
          </cell>
          <cell r="M1023">
            <v>35</v>
          </cell>
          <cell r="N1023">
            <v>3475</v>
          </cell>
        </row>
        <row r="1024">
          <cell r="A1024">
            <v>621649</v>
          </cell>
          <cell r="B1024" t="str">
            <v>05</v>
          </cell>
          <cell r="C1024" t="str">
            <v>Estrie</v>
          </cell>
          <cell r="D1024" t="str">
            <v>Ferme Gal-Voie</v>
          </cell>
          <cell r="E1024" t="str">
            <v>Savoie(Clément)</v>
          </cell>
          <cell r="F1024" t="str">
            <v>7597, chemin du Barrage</v>
          </cell>
          <cell r="G1024" t="str">
            <v>Frontenac</v>
          </cell>
          <cell r="H1024" t="str">
            <v>G6B2S3</v>
          </cell>
          <cell r="I1024">
            <v>818</v>
          </cell>
          <cell r="J1024">
            <v>5832400</v>
          </cell>
          <cell r="K1024">
            <v>15</v>
          </cell>
          <cell r="M1024">
            <v>15</v>
          </cell>
        </row>
        <row r="1025">
          <cell r="A1025">
            <v>621714</v>
          </cell>
          <cell r="B1025" t="str">
            <v>08</v>
          </cell>
          <cell r="C1025" t="str">
            <v>Abitibi-Témiscamingue</v>
          </cell>
          <cell r="D1025" t="str">
            <v>Carrier(Vital)</v>
          </cell>
          <cell r="E1025" t="str">
            <v>Carrier(Vital)</v>
          </cell>
          <cell r="F1025" t="str">
            <v>151, route 390 Ouest</v>
          </cell>
          <cell r="G1025" t="str">
            <v>Poularies</v>
          </cell>
          <cell r="H1025" t="str">
            <v>J0Z3E0</v>
          </cell>
          <cell r="I1025">
            <v>819</v>
          </cell>
          <cell r="J1025">
            <v>7825202</v>
          </cell>
          <cell r="K1025">
            <v>60</v>
          </cell>
          <cell r="L1025">
            <v>11406</v>
          </cell>
          <cell r="M1025">
            <v>57</v>
          </cell>
          <cell r="N1025">
            <v>14736</v>
          </cell>
        </row>
        <row r="1026">
          <cell r="A1026">
            <v>621854</v>
          </cell>
          <cell r="B1026" t="str">
            <v>12</v>
          </cell>
          <cell r="C1026" t="str">
            <v>Chaudière-Appalaches</v>
          </cell>
          <cell r="D1026" t="str">
            <v>Corriveau Diane &amp; Pouliot Hugues</v>
          </cell>
          <cell r="F1026" t="str">
            <v>1491, rue Principale</v>
          </cell>
          <cell r="G1026" t="str">
            <v>Saint-Philémon</v>
          </cell>
          <cell r="H1026" t="str">
            <v>G0R4A0</v>
          </cell>
          <cell r="I1026">
            <v>418</v>
          </cell>
          <cell r="J1026">
            <v>4692253</v>
          </cell>
          <cell r="K1026">
            <v>38</v>
          </cell>
          <cell r="L1026">
            <v>9833</v>
          </cell>
          <cell r="M1026">
            <v>40</v>
          </cell>
          <cell r="N1026">
            <v>10421</v>
          </cell>
        </row>
        <row r="1027">
          <cell r="A1027">
            <v>622118</v>
          </cell>
          <cell r="B1027" t="str">
            <v>01</v>
          </cell>
          <cell r="C1027" t="str">
            <v>Bas-Saint-Laurent</v>
          </cell>
          <cell r="D1027" t="str">
            <v>Caron(André)</v>
          </cell>
          <cell r="F1027" t="str">
            <v>500 rang 1 et 2 Est</v>
          </cell>
          <cell r="G1027" t="str">
            <v>Saint-Michel-du-Squatec</v>
          </cell>
          <cell r="H1027" t="str">
            <v>G0L4G0</v>
          </cell>
          <cell r="I1027">
            <v>418</v>
          </cell>
          <cell r="J1027">
            <v>8552512</v>
          </cell>
          <cell r="K1027">
            <v>40</v>
          </cell>
          <cell r="L1027">
            <v>4449</v>
          </cell>
          <cell r="M1027">
            <v>51</v>
          </cell>
          <cell r="N1027">
            <v>8450</v>
          </cell>
        </row>
        <row r="1028">
          <cell r="A1028">
            <v>622126</v>
          </cell>
          <cell r="B1028" t="str">
            <v>01</v>
          </cell>
          <cell r="C1028" t="str">
            <v>Bas-Saint-Laurent</v>
          </cell>
          <cell r="D1028" t="str">
            <v>Beaulieu(Bernard)</v>
          </cell>
          <cell r="F1028" t="str">
            <v>192 rue Principale</v>
          </cell>
          <cell r="G1028" t="str">
            <v>Saint-Honoré-de-Témiscouata</v>
          </cell>
          <cell r="H1028" t="str">
            <v>G0L3K0</v>
          </cell>
          <cell r="I1028">
            <v>418</v>
          </cell>
          <cell r="J1028">
            <v>4972555</v>
          </cell>
          <cell r="K1028">
            <v>105</v>
          </cell>
          <cell r="L1028">
            <v>26876</v>
          </cell>
          <cell r="M1028">
            <v>112</v>
          </cell>
          <cell r="N1028">
            <v>23814</v>
          </cell>
        </row>
        <row r="1029">
          <cell r="A1029">
            <v>622134</v>
          </cell>
          <cell r="B1029" t="str">
            <v>05</v>
          </cell>
          <cell r="C1029" t="str">
            <v>Estrie</v>
          </cell>
          <cell r="D1029" t="str">
            <v>Blouin(Lucien)</v>
          </cell>
          <cell r="F1029" t="str">
            <v>578, chemin Castle Bar R.R. 4</v>
          </cell>
          <cell r="G1029" t="str">
            <v>Danville</v>
          </cell>
          <cell r="H1029" t="str">
            <v>J0A1A0</v>
          </cell>
          <cell r="I1029">
            <v>819</v>
          </cell>
          <cell r="J1029">
            <v>8392602</v>
          </cell>
          <cell r="K1029">
            <v>32</v>
          </cell>
          <cell r="L1029">
            <v>4593</v>
          </cell>
          <cell r="M1029">
            <v>31</v>
          </cell>
          <cell r="N1029">
            <v>5132</v>
          </cell>
        </row>
        <row r="1030">
          <cell r="A1030">
            <v>622365</v>
          </cell>
          <cell r="B1030" t="str">
            <v>12</v>
          </cell>
          <cell r="C1030" t="str">
            <v>Chaudière-Appalaches</v>
          </cell>
          <cell r="D1030" t="str">
            <v>Ferme Jean-Guy Blais inc.</v>
          </cell>
          <cell r="E1030" t="str">
            <v>Blais(Jean-Guy)</v>
          </cell>
          <cell r="F1030" t="str">
            <v>205, rang St-Pierre</v>
          </cell>
          <cell r="G1030" t="str">
            <v>Saint-Jacques-de-Leeds</v>
          </cell>
          <cell r="H1030" t="str">
            <v>G0N1J0</v>
          </cell>
          <cell r="I1030">
            <v>418</v>
          </cell>
          <cell r="J1030">
            <v>4243636</v>
          </cell>
          <cell r="K1030">
            <v>100</v>
          </cell>
          <cell r="L1030">
            <v>31083</v>
          </cell>
          <cell r="M1030">
            <v>100</v>
          </cell>
          <cell r="N1030">
            <v>31009</v>
          </cell>
        </row>
        <row r="1031">
          <cell r="A1031">
            <v>622381</v>
          </cell>
          <cell r="B1031" t="str">
            <v>08</v>
          </cell>
          <cell r="C1031" t="str">
            <v>Abitibi-Témiscamingue</v>
          </cell>
          <cell r="D1031" t="str">
            <v>Nolet(Yves)</v>
          </cell>
          <cell r="F1031" t="str">
            <v>726, Chemin du village c.p. 22</v>
          </cell>
          <cell r="G1031" t="str">
            <v>Laforce</v>
          </cell>
          <cell r="H1031" t="str">
            <v>J0Z2J0</v>
          </cell>
          <cell r="I1031">
            <v>819</v>
          </cell>
          <cell r="J1031">
            <v>7222922</v>
          </cell>
          <cell r="K1031">
            <v>13</v>
          </cell>
          <cell r="L1031">
            <v>3734</v>
          </cell>
        </row>
        <row r="1032">
          <cell r="A1032">
            <v>622563</v>
          </cell>
          <cell r="B1032" t="str">
            <v>16</v>
          </cell>
          <cell r="C1032" t="str">
            <v>Montérégie</v>
          </cell>
          <cell r="D1032" t="str">
            <v>Ferme Familiale McAdam S.E.N.C.</v>
          </cell>
          <cell r="E1032" t="str">
            <v>Adam(Douglas Mc)</v>
          </cell>
          <cell r="F1032" t="str">
            <v>566, William Road</v>
          </cell>
          <cell r="G1032" t="str">
            <v>Hemmingford</v>
          </cell>
          <cell r="H1032" t="str">
            <v>J0L1H0</v>
          </cell>
          <cell r="I1032">
            <v>450</v>
          </cell>
          <cell r="J1032">
            <v>2473168</v>
          </cell>
          <cell r="K1032">
            <v>20</v>
          </cell>
          <cell r="L1032">
            <v>5103</v>
          </cell>
          <cell r="M1032">
            <v>21</v>
          </cell>
          <cell r="N1032">
            <v>4262</v>
          </cell>
        </row>
        <row r="1033">
          <cell r="A1033">
            <v>623363</v>
          </cell>
          <cell r="B1033" t="str">
            <v>04</v>
          </cell>
          <cell r="C1033" t="str">
            <v>Mauricie</v>
          </cell>
          <cell r="D1033" t="str">
            <v>Naud(André)</v>
          </cell>
          <cell r="F1033" t="str">
            <v>1731, rang St-Michel</v>
          </cell>
          <cell r="G1033" t="str">
            <v>Sainte-Thècle</v>
          </cell>
          <cell r="H1033" t="str">
            <v>G0X3G0</v>
          </cell>
          <cell r="I1033">
            <v>418</v>
          </cell>
          <cell r="J1033">
            <v>2893066</v>
          </cell>
          <cell r="K1033">
            <v>25</v>
          </cell>
          <cell r="L1033">
            <v>8902</v>
          </cell>
          <cell r="M1033">
            <v>23</v>
          </cell>
          <cell r="N1033">
            <v>3035</v>
          </cell>
        </row>
        <row r="1034">
          <cell r="A1034">
            <v>623603</v>
          </cell>
          <cell r="B1034" t="str">
            <v>17</v>
          </cell>
          <cell r="C1034" t="str">
            <v>Centre-du-Québec</v>
          </cell>
          <cell r="D1034" t="str">
            <v>Entreprises Donna &amp; Terence Coddington enr. (Les)</v>
          </cell>
          <cell r="E1034" t="str">
            <v>Coddington(Terence)</v>
          </cell>
          <cell r="F1034" t="str">
            <v>80, route 243</v>
          </cell>
          <cell r="G1034" t="str">
            <v>Saint-Félix-de-Kingsey</v>
          </cell>
          <cell r="H1034" t="str">
            <v>J0B2T0</v>
          </cell>
          <cell r="I1034">
            <v>819</v>
          </cell>
          <cell r="J1034">
            <v>8482352</v>
          </cell>
          <cell r="K1034">
            <v>168</v>
          </cell>
          <cell r="L1034">
            <v>16052</v>
          </cell>
          <cell r="M1034">
            <v>160</v>
          </cell>
          <cell r="N1034">
            <v>22954</v>
          </cell>
        </row>
        <row r="1035">
          <cell r="A1035">
            <v>624270</v>
          </cell>
          <cell r="B1035" t="str">
            <v>12</v>
          </cell>
          <cell r="C1035" t="str">
            <v>Chaudière-Appalaches</v>
          </cell>
          <cell r="D1035" t="str">
            <v>Champagne(Alain)</v>
          </cell>
          <cell r="F1035" t="str">
            <v>1125, rang 12</v>
          </cell>
          <cell r="G1035" t="str">
            <v>Sainte-Agathe-de-Lotbinière</v>
          </cell>
          <cell r="H1035" t="str">
            <v>G0S2A0</v>
          </cell>
          <cell r="I1035">
            <v>418</v>
          </cell>
          <cell r="J1035">
            <v>5992311</v>
          </cell>
          <cell r="K1035">
            <v>48</v>
          </cell>
          <cell r="L1035">
            <v>9485</v>
          </cell>
          <cell r="M1035">
            <v>46</v>
          </cell>
          <cell r="N1035">
            <v>10296</v>
          </cell>
        </row>
        <row r="1036">
          <cell r="A1036">
            <v>624288</v>
          </cell>
          <cell r="B1036" t="str">
            <v>08</v>
          </cell>
          <cell r="C1036" t="str">
            <v>Abitibi-Témiscamingue</v>
          </cell>
          <cell r="D1036" t="str">
            <v>Bégin Normand &amp; Dion Francine</v>
          </cell>
          <cell r="E1036" t="str">
            <v>Dion(Normand Bégin et Francine)</v>
          </cell>
          <cell r="F1036" t="str">
            <v>51 Principale</v>
          </cell>
          <cell r="G1036" t="str">
            <v>Fugèreville</v>
          </cell>
          <cell r="H1036" t="str">
            <v>J0Z2A0</v>
          </cell>
          <cell r="I1036">
            <v>819</v>
          </cell>
          <cell r="J1036">
            <v>7482068</v>
          </cell>
          <cell r="K1036">
            <v>138</v>
          </cell>
          <cell r="L1036">
            <v>38005</v>
          </cell>
          <cell r="M1036">
            <v>138</v>
          </cell>
          <cell r="N1036">
            <v>39515</v>
          </cell>
        </row>
        <row r="1037">
          <cell r="A1037">
            <v>625061</v>
          </cell>
          <cell r="B1037" t="str">
            <v>08</v>
          </cell>
          <cell r="C1037" t="str">
            <v>Abitibi-Témiscamingue</v>
          </cell>
          <cell r="D1037" t="str">
            <v>Ferme du Rivage</v>
          </cell>
          <cell r="E1037" t="str">
            <v>Delage(Aurel)</v>
          </cell>
          <cell r="F1037" t="str">
            <v>339, rang 6-7 est</v>
          </cell>
          <cell r="G1037" t="str">
            <v>Macamic</v>
          </cell>
          <cell r="H1037" t="str">
            <v>J0Z2S0</v>
          </cell>
          <cell r="I1037">
            <v>819</v>
          </cell>
          <cell r="J1037">
            <v>3336514</v>
          </cell>
          <cell r="K1037">
            <v>58</v>
          </cell>
          <cell r="L1037">
            <v>7435</v>
          </cell>
          <cell r="M1037">
            <v>56</v>
          </cell>
          <cell r="N1037">
            <v>5268</v>
          </cell>
        </row>
        <row r="1038">
          <cell r="A1038">
            <v>625368</v>
          </cell>
          <cell r="B1038" t="str">
            <v>15</v>
          </cell>
          <cell r="C1038" t="str">
            <v>Laurentides</v>
          </cell>
          <cell r="D1038" t="str">
            <v>Bélisle Jean-Pierre et Girard Diane</v>
          </cell>
          <cell r="E1038" t="str">
            <v>Girard(Diane)</v>
          </cell>
          <cell r="F1038" t="str">
            <v>18791, Côte Saint-Pierre</v>
          </cell>
          <cell r="G1038" t="str">
            <v>Mirabel</v>
          </cell>
          <cell r="H1038" t="str">
            <v>J7J1P4</v>
          </cell>
          <cell r="I1038">
            <v>450</v>
          </cell>
          <cell r="J1038">
            <v>4375727</v>
          </cell>
          <cell r="K1038">
            <v>23</v>
          </cell>
          <cell r="L1038">
            <v>280</v>
          </cell>
          <cell r="M1038">
            <v>22</v>
          </cell>
          <cell r="N1038">
            <v>228</v>
          </cell>
        </row>
        <row r="1039">
          <cell r="A1039">
            <v>625459</v>
          </cell>
          <cell r="B1039" t="str">
            <v>03</v>
          </cell>
          <cell r="C1039" t="str">
            <v>Capitale-Nationale</v>
          </cell>
          <cell r="D1039" t="str">
            <v>Porcherie Perron inc.</v>
          </cell>
          <cell r="E1039" t="str">
            <v>Perron(Robin)</v>
          </cell>
          <cell r="F1039" t="str">
            <v>155, Route 138</v>
          </cell>
          <cell r="G1039" t="str">
            <v>Saint-Hilarion</v>
          </cell>
          <cell r="H1039" t="str">
            <v>G0A3V0</v>
          </cell>
          <cell r="I1039">
            <v>418</v>
          </cell>
          <cell r="J1039">
            <v>4573874</v>
          </cell>
          <cell r="K1039">
            <v>14</v>
          </cell>
        </row>
        <row r="1040">
          <cell r="A1040">
            <v>625525</v>
          </cell>
          <cell r="B1040" t="str">
            <v>04</v>
          </cell>
          <cell r="C1040" t="str">
            <v>Mauricie</v>
          </cell>
          <cell r="D1040" t="str">
            <v>Ricard, Jean et Savoie, France</v>
          </cell>
          <cell r="E1040" t="str">
            <v>Ricard(Jean)</v>
          </cell>
          <cell r="F1040" t="str">
            <v>320, rang Lamy</v>
          </cell>
          <cell r="G1040" t="str">
            <v>Saint-Léon-le-Grand (de Mauricie)</v>
          </cell>
          <cell r="H1040" t="str">
            <v>J0K2W0</v>
          </cell>
          <cell r="I1040">
            <v>819</v>
          </cell>
          <cell r="J1040">
            <v>2284963</v>
          </cell>
          <cell r="K1040">
            <v>19</v>
          </cell>
          <cell r="L1040">
            <v>1504</v>
          </cell>
          <cell r="M1040">
            <v>20</v>
          </cell>
        </row>
        <row r="1041">
          <cell r="A1041">
            <v>625541</v>
          </cell>
          <cell r="B1041" t="str">
            <v>01</v>
          </cell>
          <cell r="C1041" t="str">
            <v>Bas-Saint-Laurent</v>
          </cell>
          <cell r="D1041" t="str">
            <v>Le Groupe Amadou inc.</v>
          </cell>
          <cell r="E1041" t="str">
            <v>Beaulieu(Aurélien)</v>
          </cell>
          <cell r="F1041" t="str">
            <v>976 rang des Défricheurs</v>
          </cell>
          <cell r="G1041" t="str">
            <v>Lac-au-Saumon</v>
          </cell>
          <cell r="H1041" t="str">
            <v>G0J1M0</v>
          </cell>
          <cell r="I1041">
            <v>418</v>
          </cell>
          <cell r="J1041">
            <v>7783284</v>
          </cell>
          <cell r="K1041">
            <v>49</v>
          </cell>
          <cell r="L1041">
            <v>7190</v>
          </cell>
          <cell r="M1041">
            <v>59</v>
          </cell>
          <cell r="N1041">
            <v>10520</v>
          </cell>
        </row>
        <row r="1042">
          <cell r="A1042">
            <v>625764</v>
          </cell>
          <cell r="B1042" t="str">
            <v>05</v>
          </cell>
          <cell r="C1042" t="str">
            <v>Estrie</v>
          </cell>
          <cell r="D1042" t="str">
            <v>Perron(André)</v>
          </cell>
          <cell r="F1042" t="str">
            <v>220, rg 10</v>
          </cell>
          <cell r="G1042" t="str">
            <v>Saint-Isidore-de-Clifton</v>
          </cell>
          <cell r="H1042" t="str">
            <v>J0B2X0</v>
          </cell>
          <cell r="I1042">
            <v>819</v>
          </cell>
          <cell r="J1042">
            <v>6583550</v>
          </cell>
          <cell r="K1042">
            <v>45</v>
          </cell>
          <cell r="L1042">
            <v>6633</v>
          </cell>
          <cell r="M1042">
            <v>38</v>
          </cell>
          <cell r="N1042">
            <v>6658</v>
          </cell>
        </row>
        <row r="1043">
          <cell r="A1043">
            <v>626457</v>
          </cell>
          <cell r="B1043" t="str">
            <v>01</v>
          </cell>
          <cell r="C1043" t="str">
            <v>Bas-Saint-Laurent</v>
          </cell>
          <cell r="D1043" t="str">
            <v>Ferme Karinella inc.</v>
          </cell>
          <cell r="E1043" t="str">
            <v>Pigeon(Joel)</v>
          </cell>
          <cell r="F1043" t="str">
            <v>816 rang 5 Est</v>
          </cell>
          <cell r="G1043" t="str">
            <v>Saint-Eugène-de-Ladrière</v>
          </cell>
          <cell r="H1043" t="str">
            <v>G0L1P0</v>
          </cell>
          <cell r="I1043">
            <v>418</v>
          </cell>
          <cell r="J1043">
            <v>8692669</v>
          </cell>
          <cell r="K1043">
            <v>29</v>
          </cell>
          <cell r="L1043">
            <v>1682</v>
          </cell>
          <cell r="M1043">
            <v>29</v>
          </cell>
          <cell r="N1043">
            <v>1682</v>
          </cell>
        </row>
        <row r="1044">
          <cell r="A1044">
            <v>626465</v>
          </cell>
          <cell r="B1044" t="str">
            <v>01</v>
          </cell>
          <cell r="C1044" t="str">
            <v>Bas-Saint-Laurent</v>
          </cell>
          <cell r="D1044" t="str">
            <v>Ferme Le Mirald enr.</v>
          </cell>
          <cell r="E1044" t="str">
            <v>Pouliot(Raynald)</v>
          </cell>
          <cell r="F1044" t="str">
            <v>133 Principale</v>
          </cell>
          <cell r="G1044" t="str">
            <v>Sainte-Jeanne-d'Arc</v>
          </cell>
          <cell r="H1044" t="str">
            <v>G0J2T0</v>
          </cell>
          <cell r="I1044">
            <v>418</v>
          </cell>
          <cell r="J1044">
            <v>7765421</v>
          </cell>
          <cell r="K1044">
            <v>21</v>
          </cell>
          <cell r="L1044">
            <v>4257</v>
          </cell>
          <cell r="M1044">
            <v>21</v>
          </cell>
          <cell r="N1044">
            <v>4721</v>
          </cell>
        </row>
        <row r="1045">
          <cell r="A1045">
            <v>626812</v>
          </cell>
          <cell r="B1045" t="str">
            <v>12</v>
          </cell>
          <cell r="C1045" t="str">
            <v>Chaudière-Appalaches</v>
          </cell>
          <cell r="D1045" t="str">
            <v>Gagnon(Bruno)</v>
          </cell>
          <cell r="F1045" t="str">
            <v>589, rang 5 Est</v>
          </cell>
          <cell r="G1045" t="str">
            <v>Saint-Lazare-de-Bellechasse</v>
          </cell>
          <cell r="H1045" t="str">
            <v>G0R3J0</v>
          </cell>
          <cell r="I1045">
            <v>0</v>
          </cell>
          <cell r="J1045">
            <v>0</v>
          </cell>
          <cell r="K1045">
            <v>17</v>
          </cell>
          <cell r="M1045">
            <v>18</v>
          </cell>
        </row>
        <row r="1046">
          <cell r="A1046">
            <v>627604</v>
          </cell>
          <cell r="B1046" t="str">
            <v>17</v>
          </cell>
          <cell r="C1046" t="str">
            <v>Centre-du-Québec</v>
          </cell>
          <cell r="D1046" t="str">
            <v>Ferme G.M.H. inc.</v>
          </cell>
          <cell r="E1046" t="str">
            <v>Houde(Mario)</v>
          </cell>
          <cell r="F1046" t="str">
            <v>1101, Roberge, rang 9</v>
          </cell>
          <cell r="G1046" t="str">
            <v>Chesterville</v>
          </cell>
          <cell r="H1046" t="str">
            <v>G0P1J0</v>
          </cell>
          <cell r="I1046">
            <v>819</v>
          </cell>
          <cell r="J1046">
            <v>3822219</v>
          </cell>
          <cell r="K1046">
            <v>225</v>
          </cell>
          <cell r="L1046">
            <v>7304</v>
          </cell>
          <cell r="M1046">
            <v>300</v>
          </cell>
          <cell r="N1046">
            <v>46899</v>
          </cell>
        </row>
        <row r="1047">
          <cell r="A1047">
            <v>627695</v>
          </cell>
          <cell r="B1047" t="str">
            <v>01</v>
          </cell>
          <cell r="C1047" t="str">
            <v>Bas-Saint-Laurent</v>
          </cell>
          <cell r="D1047" t="str">
            <v>Ferme Yves Pelletier</v>
          </cell>
          <cell r="E1047" t="str">
            <v>Pelletier(Francis)</v>
          </cell>
          <cell r="F1047" t="str">
            <v>181, rue St-Joseph, C.P. 424</v>
          </cell>
          <cell r="G1047" t="str">
            <v>Saint-Michel-du-Squatec</v>
          </cell>
          <cell r="H1047" t="str">
            <v>G0L4H0</v>
          </cell>
          <cell r="I1047">
            <v>418</v>
          </cell>
          <cell r="J1047">
            <v>8552232</v>
          </cell>
          <cell r="K1047">
            <v>123</v>
          </cell>
          <cell r="L1047">
            <v>21327</v>
          </cell>
          <cell r="M1047">
            <v>123</v>
          </cell>
          <cell r="N1047">
            <v>36184</v>
          </cell>
        </row>
        <row r="1048">
          <cell r="A1048">
            <v>627760</v>
          </cell>
          <cell r="B1048" t="str">
            <v>16</v>
          </cell>
          <cell r="C1048" t="str">
            <v>Montérégie</v>
          </cell>
          <cell r="D1048" t="str">
            <v>Colette Pellerin et Michel Phaneuf</v>
          </cell>
          <cell r="E1048" t="str">
            <v>Phaneuf(Michel)</v>
          </cell>
          <cell r="F1048" t="str">
            <v>479, rang de l'Acadie</v>
          </cell>
          <cell r="G1048" t="str">
            <v>Saint-Antoine-sur-Richelieu</v>
          </cell>
          <cell r="H1048" t="str">
            <v>J0L1R0</v>
          </cell>
          <cell r="I1048">
            <v>450</v>
          </cell>
          <cell r="J1048">
            <v>7873184</v>
          </cell>
          <cell r="K1048">
            <v>38</v>
          </cell>
          <cell r="L1048">
            <v>5257</v>
          </cell>
          <cell r="M1048">
            <v>40</v>
          </cell>
          <cell r="N1048">
            <v>2277</v>
          </cell>
        </row>
        <row r="1049">
          <cell r="A1049">
            <v>627778</v>
          </cell>
          <cell r="B1049" t="str">
            <v>01</v>
          </cell>
          <cell r="C1049" t="str">
            <v>Bas-Saint-Laurent</v>
          </cell>
          <cell r="D1049" t="str">
            <v>Imbeault Jean-Claude et Thibault Cécile</v>
          </cell>
          <cell r="F1049" t="str">
            <v>507 Route 195</v>
          </cell>
          <cell r="G1049" t="str">
            <v>Saint-Léon-le-Grand(Bas-Saint-Laurent)</v>
          </cell>
          <cell r="H1049" t="str">
            <v>G0J2W0</v>
          </cell>
          <cell r="I1049">
            <v>418</v>
          </cell>
          <cell r="J1049">
            <v>7432808</v>
          </cell>
          <cell r="K1049">
            <v>130</v>
          </cell>
          <cell r="L1049">
            <v>17807</v>
          </cell>
          <cell r="M1049">
            <v>132</v>
          </cell>
          <cell r="N1049">
            <v>26168</v>
          </cell>
        </row>
        <row r="1050">
          <cell r="A1050">
            <v>627976</v>
          </cell>
          <cell r="B1050" t="str">
            <v>01</v>
          </cell>
          <cell r="C1050" t="str">
            <v>Bas-Saint-Laurent</v>
          </cell>
          <cell r="D1050" t="str">
            <v>Ferme Denili S.N.C.</v>
          </cell>
          <cell r="E1050" t="str">
            <v>Plante(Denis Dupont et Line)</v>
          </cell>
          <cell r="F1050" t="str">
            <v>463, rang 4 Ouest</v>
          </cell>
          <cell r="G1050" t="str">
            <v>Les Hauteurs</v>
          </cell>
          <cell r="H1050" t="str">
            <v>G0K1C0</v>
          </cell>
          <cell r="I1050">
            <v>418</v>
          </cell>
          <cell r="J1050">
            <v>7984331</v>
          </cell>
          <cell r="K1050">
            <v>11</v>
          </cell>
        </row>
        <row r="1051">
          <cell r="A1051">
            <v>628016</v>
          </cell>
          <cell r="B1051" t="str">
            <v>16</v>
          </cell>
          <cell r="C1051" t="str">
            <v>Montérégie</v>
          </cell>
          <cell r="D1051" t="str">
            <v>Bachand Céline et Côté Robert</v>
          </cell>
          <cell r="E1051" t="str">
            <v>Côté(Robert)</v>
          </cell>
          <cell r="F1051" t="str">
            <v>1487, rang Maxime</v>
          </cell>
          <cell r="G1051" t="str">
            <v>Roxton Pond</v>
          </cell>
          <cell r="H1051" t="str">
            <v>J0E1Z0</v>
          </cell>
          <cell r="I1051">
            <v>450</v>
          </cell>
          <cell r="J1051">
            <v>3754866</v>
          </cell>
          <cell r="K1051">
            <v>249</v>
          </cell>
          <cell r="L1051">
            <v>57647</v>
          </cell>
          <cell r="M1051">
            <v>208</v>
          </cell>
          <cell r="N1051">
            <v>52872</v>
          </cell>
        </row>
        <row r="1052">
          <cell r="A1052">
            <v>628594</v>
          </cell>
          <cell r="B1052" t="str">
            <v>16</v>
          </cell>
          <cell r="C1052" t="str">
            <v>Montérégie</v>
          </cell>
          <cell r="D1052" t="str">
            <v>Ferme Gilles et Danielle Fontaine S.E.N.C.</v>
          </cell>
          <cell r="E1052" t="str">
            <v>Fontaine(Gilles et Danielle)</v>
          </cell>
          <cell r="F1052" t="str">
            <v>425, 1er Rang Est</v>
          </cell>
          <cell r="G1052" t="str">
            <v>Saint-Joachim-de-Shefford</v>
          </cell>
          <cell r="H1052" t="str">
            <v>J0E2G0</v>
          </cell>
          <cell r="I1052">
            <v>450</v>
          </cell>
          <cell r="J1052">
            <v>5391756</v>
          </cell>
          <cell r="K1052">
            <v>31</v>
          </cell>
          <cell r="L1052">
            <v>5798</v>
          </cell>
          <cell r="M1052">
            <v>30</v>
          </cell>
          <cell r="N1052">
            <v>6634</v>
          </cell>
        </row>
        <row r="1053">
          <cell r="A1053">
            <v>628628</v>
          </cell>
          <cell r="B1053" t="str">
            <v>12</v>
          </cell>
          <cell r="C1053" t="str">
            <v>Chaudière-Appalaches</v>
          </cell>
          <cell r="D1053" t="str">
            <v>Ferme Rocie S.E.N.C.</v>
          </cell>
          <cell r="E1053" t="str">
            <v>Poulin(Robert)</v>
          </cell>
          <cell r="F1053" t="str">
            <v>275, Route 269</v>
          </cell>
          <cell r="G1053" t="str">
            <v>Adstock</v>
          </cell>
          <cell r="H1053" t="str">
            <v>G0N1S0</v>
          </cell>
          <cell r="I1053">
            <v>418</v>
          </cell>
          <cell r="J1053">
            <v>4225750</v>
          </cell>
          <cell r="K1053">
            <v>54</v>
          </cell>
          <cell r="L1053">
            <v>7955</v>
          </cell>
          <cell r="M1053">
            <v>51</v>
          </cell>
          <cell r="N1053">
            <v>9006</v>
          </cell>
        </row>
        <row r="1054">
          <cell r="A1054">
            <v>628776</v>
          </cell>
          <cell r="B1054" t="str">
            <v>07</v>
          </cell>
          <cell r="C1054" t="str">
            <v>Outaouais</v>
          </cell>
          <cell r="D1054" t="str">
            <v>Les Fermes du Point Central</v>
          </cell>
          <cell r="E1054" t="str">
            <v>Lapierre(John)</v>
          </cell>
          <cell r="F1054" t="str">
            <v>54 Lapierre Lane, R.R. 4</v>
          </cell>
          <cell r="G1054" t="str">
            <v>l'isle-aux-Allumettes</v>
          </cell>
          <cell r="H1054" t="str">
            <v>J0X1M0</v>
          </cell>
          <cell r="I1054">
            <v>819</v>
          </cell>
          <cell r="J1054">
            <v>6892164</v>
          </cell>
          <cell r="K1054">
            <v>223</v>
          </cell>
          <cell r="L1054">
            <v>39123</v>
          </cell>
          <cell r="M1054">
            <v>208</v>
          </cell>
          <cell r="N1054">
            <v>38443</v>
          </cell>
        </row>
        <row r="1055">
          <cell r="A1055">
            <v>628909</v>
          </cell>
          <cell r="B1055" t="str">
            <v>12</v>
          </cell>
          <cell r="C1055" t="str">
            <v>Chaudière-Appalaches</v>
          </cell>
          <cell r="D1055" t="str">
            <v>Ferme J &amp; J Cliche inc.</v>
          </cell>
          <cell r="E1055" t="str">
            <v>Cliche(Jules-Émile)</v>
          </cell>
          <cell r="F1055" t="str">
            <v>1854, rang St-Étienne</v>
          </cell>
          <cell r="G1055" t="str">
            <v>Scott</v>
          </cell>
          <cell r="H1055" t="str">
            <v>G0S3G0</v>
          </cell>
          <cell r="I1055">
            <v>418</v>
          </cell>
          <cell r="J1055">
            <v>3875557</v>
          </cell>
          <cell r="K1055">
            <v>17</v>
          </cell>
          <cell r="L1055">
            <v>1103</v>
          </cell>
        </row>
        <row r="1056">
          <cell r="A1056">
            <v>629014</v>
          </cell>
          <cell r="B1056" t="str">
            <v>01</v>
          </cell>
          <cell r="C1056" t="str">
            <v>Bas-Saint-Laurent</v>
          </cell>
          <cell r="D1056" t="str">
            <v>Ferme Nid d'Hirondelle enr.</v>
          </cell>
          <cell r="E1056" t="str">
            <v>Dancause(Sylvain et Aubert)</v>
          </cell>
          <cell r="F1056" t="str">
            <v>427, rang 2 Est</v>
          </cell>
          <cell r="G1056" t="str">
            <v>Saint-Épiphane</v>
          </cell>
          <cell r="H1056" t="str">
            <v>G0L2X0</v>
          </cell>
          <cell r="I1056">
            <v>418</v>
          </cell>
          <cell r="J1056">
            <v>8625670</v>
          </cell>
          <cell r="K1056">
            <v>74</v>
          </cell>
          <cell r="L1056">
            <v>17608</v>
          </cell>
          <cell r="M1056">
            <v>73</v>
          </cell>
          <cell r="N1056">
            <v>22063</v>
          </cell>
        </row>
        <row r="1057">
          <cell r="A1057">
            <v>629154</v>
          </cell>
          <cell r="B1057" t="str">
            <v>17</v>
          </cell>
          <cell r="C1057" t="str">
            <v>Centre-du-Québec</v>
          </cell>
          <cell r="D1057" t="str">
            <v>Lemieux Clémence &amp; Marcoux Yoland</v>
          </cell>
          <cell r="E1057" t="str">
            <v>Marcoux(Yoland)</v>
          </cell>
          <cell r="F1057" t="str">
            <v>320 rang 3 sud</v>
          </cell>
          <cell r="G1057" t="str">
            <v>Ham-Nord</v>
          </cell>
          <cell r="H1057" t="str">
            <v>G0P1A0</v>
          </cell>
          <cell r="I1057">
            <v>819</v>
          </cell>
          <cell r="J1057">
            <v>3442406</v>
          </cell>
          <cell r="K1057">
            <v>34</v>
          </cell>
          <cell r="L1057">
            <v>5875</v>
          </cell>
          <cell r="M1057">
            <v>31</v>
          </cell>
          <cell r="N1057">
            <v>5675</v>
          </cell>
        </row>
        <row r="1058">
          <cell r="A1058">
            <v>629626</v>
          </cell>
          <cell r="B1058" t="str">
            <v>14</v>
          </cell>
          <cell r="C1058" t="str">
            <v>Lanaudière</v>
          </cell>
          <cell r="D1058" t="str">
            <v>Morin(Alain)</v>
          </cell>
          <cell r="F1058" t="str">
            <v>2030 rang St-Louis</v>
          </cell>
          <cell r="G1058" t="str">
            <v>Saint-Gabriel-de-Brandon</v>
          </cell>
          <cell r="H1058" t="str">
            <v>J0K2N0</v>
          </cell>
          <cell r="I1058">
            <v>450</v>
          </cell>
          <cell r="J1058">
            <v>8357533</v>
          </cell>
          <cell r="K1058">
            <v>176</v>
          </cell>
          <cell r="L1058">
            <v>20107</v>
          </cell>
          <cell r="M1058">
            <v>166</v>
          </cell>
          <cell r="N1058">
            <v>28090</v>
          </cell>
        </row>
        <row r="1059">
          <cell r="A1059">
            <v>629634</v>
          </cell>
          <cell r="B1059" t="str">
            <v>12</v>
          </cell>
          <cell r="C1059" t="str">
            <v>Chaudière-Appalaches</v>
          </cell>
          <cell r="D1059" t="str">
            <v>Ferme Linnard SENC</v>
          </cell>
          <cell r="E1059" t="str">
            <v>Chouinard(Richard)</v>
          </cell>
          <cell r="F1059" t="str">
            <v>40, de la Plage Est</v>
          </cell>
          <cell r="G1059" t="str">
            <v>Adstock</v>
          </cell>
          <cell r="H1059" t="str">
            <v>G0N1S0</v>
          </cell>
          <cell r="I1059">
            <v>418</v>
          </cell>
          <cell r="J1059">
            <v>4225784</v>
          </cell>
          <cell r="K1059">
            <v>53</v>
          </cell>
          <cell r="L1059">
            <v>16689</v>
          </cell>
          <cell r="M1059">
            <v>45</v>
          </cell>
          <cell r="N1059">
            <v>17228</v>
          </cell>
        </row>
        <row r="1060">
          <cell r="A1060">
            <v>629667</v>
          </cell>
          <cell r="B1060" t="str">
            <v>05</v>
          </cell>
          <cell r="C1060" t="str">
            <v>Estrie</v>
          </cell>
          <cell r="D1060" t="str">
            <v>Ferme Carolle et Gaétan Lefebvre S.E.N.C.</v>
          </cell>
          <cell r="E1060" t="str">
            <v>Lefebvre(Carolle &amp; Gaétan)</v>
          </cell>
          <cell r="F1060" t="str">
            <v>200 des Rivières</v>
          </cell>
          <cell r="G1060" t="str">
            <v>Saint-Camille</v>
          </cell>
          <cell r="H1060" t="str">
            <v>J0A1G0</v>
          </cell>
          <cell r="I1060">
            <v>819</v>
          </cell>
          <cell r="J1060">
            <v>8281621</v>
          </cell>
          <cell r="K1060">
            <v>55</v>
          </cell>
          <cell r="L1060">
            <v>7531</v>
          </cell>
          <cell r="M1060">
            <v>50</v>
          </cell>
          <cell r="N1060">
            <v>9038</v>
          </cell>
        </row>
        <row r="1061">
          <cell r="A1061">
            <v>629683</v>
          </cell>
          <cell r="B1061" t="str">
            <v>02</v>
          </cell>
          <cell r="C1061" t="str">
            <v>Saguenay-Lac-Saint-Jean</v>
          </cell>
          <cell r="D1061" t="str">
            <v>Ferme de la Carpe S.E.N.C.</v>
          </cell>
          <cell r="E1061" t="str">
            <v>Rousseau(Gérald)</v>
          </cell>
          <cell r="F1061" t="str">
            <v>782 rue Rousseau</v>
          </cell>
          <cell r="G1061" t="str">
            <v>Saint-Stanislas (du Lac Saint-Jean)</v>
          </cell>
          <cell r="H1061" t="str">
            <v>G8L7C2</v>
          </cell>
          <cell r="I1061">
            <v>418</v>
          </cell>
          <cell r="J1061">
            <v>2765864</v>
          </cell>
          <cell r="K1061">
            <v>463</v>
          </cell>
          <cell r="L1061">
            <v>84402</v>
          </cell>
          <cell r="M1061">
            <v>416</v>
          </cell>
          <cell r="N1061">
            <v>62737</v>
          </cell>
        </row>
        <row r="1062">
          <cell r="A1062">
            <v>630608</v>
          </cell>
          <cell r="B1062" t="str">
            <v>01</v>
          </cell>
          <cell r="C1062" t="str">
            <v>Bas-Saint-Laurent</v>
          </cell>
          <cell r="D1062" t="str">
            <v>Ferme Sigamel inc.</v>
          </cell>
          <cell r="E1062" t="str">
            <v>Gagnon(Bruno)</v>
          </cell>
          <cell r="F1062" t="str">
            <v>152 route 291</v>
          </cell>
          <cell r="G1062" t="str">
            <v>Cacouna</v>
          </cell>
          <cell r="H1062" t="str">
            <v>G0L1G0</v>
          </cell>
          <cell r="I1062">
            <v>418</v>
          </cell>
          <cell r="J1062">
            <v>8623617</v>
          </cell>
          <cell r="K1062">
            <v>59</v>
          </cell>
          <cell r="L1062">
            <v>8647</v>
          </cell>
        </row>
        <row r="1063">
          <cell r="A1063">
            <v>630616</v>
          </cell>
          <cell r="B1063" t="str">
            <v>07</v>
          </cell>
          <cell r="C1063" t="str">
            <v>Outaouais</v>
          </cell>
          <cell r="D1063" t="str">
            <v>Philippe(Jean)</v>
          </cell>
          <cell r="F1063" t="str">
            <v>458, chemin de la Baie</v>
          </cell>
          <cell r="G1063" t="str">
            <v>Pontiac</v>
          </cell>
          <cell r="H1063" t="str">
            <v>J0X2G0</v>
          </cell>
          <cell r="I1063">
            <v>819</v>
          </cell>
          <cell r="J1063">
            <v>4552376</v>
          </cell>
          <cell r="K1063">
            <v>45</v>
          </cell>
          <cell r="L1063">
            <v>7484</v>
          </cell>
          <cell r="M1063">
            <v>44</v>
          </cell>
          <cell r="N1063">
            <v>329</v>
          </cell>
        </row>
        <row r="1064">
          <cell r="A1064">
            <v>630657</v>
          </cell>
          <cell r="B1064" t="str">
            <v>05</v>
          </cell>
          <cell r="C1064" t="str">
            <v>Estrie</v>
          </cell>
          <cell r="D1064" t="str">
            <v>Ferme des Clochers enr.</v>
          </cell>
          <cell r="E1064" t="str">
            <v>Clouti(Brigitte Bombardier Bertrand)</v>
          </cell>
          <cell r="F1064" t="str">
            <v>227, route 243</v>
          </cell>
          <cell r="G1064" t="str">
            <v>Racine</v>
          </cell>
          <cell r="H1064" t="str">
            <v>J0E1Y0</v>
          </cell>
          <cell r="I1064">
            <v>450</v>
          </cell>
          <cell r="J1064">
            <v>5324811</v>
          </cell>
          <cell r="L1064">
            <v>5419</v>
          </cell>
          <cell r="M1064">
            <v>21</v>
          </cell>
          <cell r="N1064">
            <v>4232</v>
          </cell>
        </row>
        <row r="1065">
          <cell r="A1065">
            <v>630814</v>
          </cell>
          <cell r="B1065" t="str">
            <v>05</v>
          </cell>
          <cell r="C1065" t="str">
            <v>Estrie</v>
          </cell>
          <cell r="D1065" t="str">
            <v>Ferme Windywood enr.</v>
          </cell>
          <cell r="E1065" t="str">
            <v>Ward(Sydney Morrison &amp; Bernice)</v>
          </cell>
          <cell r="F1065" t="str">
            <v>164, Flanders Road</v>
          </cell>
          <cell r="G1065" t="str">
            <v>Cookshire-Eaton</v>
          </cell>
          <cell r="H1065" t="str">
            <v>J0B1M0</v>
          </cell>
          <cell r="I1065">
            <v>819</v>
          </cell>
          <cell r="J1065">
            <v>8892873</v>
          </cell>
          <cell r="K1065">
            <v>102</v>
          </cell>
          <cell r="L1065">
            <v>17694</v>
          </cell>
          <cell r="M1065">
            <v>105</v>
          </cell>
          <cell r="N1065">
            <v>16306</v>
          </cell>
        </row>
        <row r="1066">
          <cell r="A1066">
            <v>630830</v>
          </cell>
          <cell r="B1066" t="str">
            <v>01</v>
          </cell>
          <cell r="C1066" t="str">
            <v>Bas-Saint-Laurent</v>
          </cell>
          <cell r="D1066" t="str">
            <v>Ferme Jodaric enr.</v>
          </cell>
          <cell r="E1066" t="str">
            <v>Veilleux(Maurice)</v>
          </cell>
          <cell r="F1066" t="str">
            <v>46 rang 1 Matalick</v>
          </cell>
          <cell r="G1066" t="str">
            <v>Causapscal</v>
          </cell>
          <cell r="H1066" t="str">
            <v>G0J1J0</v>
          </cell>
          <cell r="I1066">
            <v>418</v>
          </cell>
          <cell r="J1066">
            <v>7565048</v>
          </cell>
          <cell r="K1066">
            <v>179</v>
          </cell>
          <cell r="L1066">
            <v>40724</v>
          </cell>
          <cell r="M1066">
            <v>185</v>
          </cell>
          <cell r="N1066">
            <v>37959</v>
          </cell>
        </row>
        <row r="1067">
          <cell r="A1067">
            <v>631143</v>
          </cell>
          <cell r="B1067" t="str">
            <v>05</v>
          </cell>
          <cell r="C1067" t="str">
            <v>Estrie</v>
          </cell>
          <cell r="D1067" t="str">
            <v>Ferme Halro enr.</v>
          </cell>
          <cell r="E1067" t="str">
            <v>Hallé(Denis)</v>
          </cell>
          <cell r="F1067" t="str">
            <v>112, Rang 1</v>
          </cell>
          <cell r="G1067" t="str">
            <v>Lac-Drolet</v>
          </cell>
          <cell r="H1067" t="str">
            <v>G0Y1C0</v>
          </cell>
          <cell r="I1067">
            <v>819</v>
          </cell>
          <cell r="J1067">
            <v>5492882</v>
          </cell>
          <cell r="K1067">
            <v>30</v>
          </cell>
          <cell r="L1067">
            <v>2998</v>
          </cell>
          <cell r="M1067">
            <v>25</v>
          </cell>
          <cell r="N1067">
            <v>2425</v>
          </cell>
        </row>
        <row r="1068">
          <cell r="A1068">
            <v>631820</v>
          </cell>
          <cell r="B1068" t="str">
            <v>12</v>
          </cell>
          <cell r="C1068" t="str">
            <v>Chaudière-Appalaches</v>
          </cell>
          <cell r="D1068" t="str">
            <v>Ferme René &amp; Claudette Poulin inc.</v>
          </cell>
          <cell r="E1068" t="str">
            <v>Poulin(René)</v>
          </cell>
          <cell r="F1068" t="str">
            <v>449, rang St-Bruno</v>
          </cell>
          <cell r="G1068" t="str">
            <v>Saint-Joseph-des-Érables</v>
          </cell>
          <cell r="H1068" t="str">
            <v>G0S2V0</v>
          </cell>
          <cell r="I1068">
            <v>418</v>
          </cell>
          <cell r="J1068">
            <v>3975597</v>
          </cell>
          <cell r="K1068">
            <v>43</v>
          </cell>
          <cell r="L1068">
            <v>3832</v>
          </cell>
          <cell r="M1068">
            <v>40</v>
          </cell>
          <cell r="N1068">
            <v>4795</v>
          </cell>
        </row>
        <row r="1069">
          <cell r="A1069">
            <v>632075</v>
          </cell>
          <cell r="B1069" t="str">
            <v>07</v>
          </cell>
          <cell r="C1069" t="str">
            <v>Outaouais</v>
          </cell>
          <cell r="D1069" t="str">
            <v>Ferme Roger Robertson S.E.N.C.</v>
          </cell>
          <cell r="E1069" t="str">
            <v>Robertson(Roger)</v>
          </cell>
          <cell r="F1069" t="str">
            <v>83, chemin Robertson</v>
          </cell>
          <cell r="G1069" t="str">
            <v>La Pèche</v>
          </cell>
          <cell r="H1069" t="str">
            <v>J0X1S0</v>
          </cell>
          <cell r="I1069">
            <v>819</v>
          </cell>
          <cell r="J1069">
            <v>4562350</v>
          </cell>
          <cell r="K1069">
            <v>77</v>
          </cell>
          <cell r="L1069">
            <v>9593</v>
          </cell>
          <cell r="M1069">
            <v>77</v>
          </cell>
          <cell r="N1069">
            <v>19066</v>
          </cell>
        </row>
        <row r="1070">
          <cell r="A1070">
            <v>632406</v>
          </cell>
          <cell r="B1070" t="str">
            <v>16</v>
          </cell>
          <cell r="C1070" t="str">
            <v>Montérégie</v>
          </cell>
          <cell r="D1070" t="str">
            <v>Lawrence Anthony et Petit Ginette</v>
          </cell>
          <cell r="E1070" t="str">
            <v>Petit(Anthony Lawrence &amp; Ginette)</v>
          </cell>
          <cell r="F1070" t="str">
            <v>1413, route 241</v>
          </cell>
          <cell r="G1070" t="str">
            <v>Shefford</v>
          </cell>
          <cell r="H1070" t="str">
            <v>J2M1L2</v>
          </cell>
          <cell r="I1070">
            <v>450</v>
          </cell>
          <cell r="J1070">
            <v>5390307</v>
          </cell>
          <cell r="K1070">
            <v>17</v>
          </cell>
          <cell r="L1070">
            <v>312</v>
          </cell>
          <cell r="M1070">
            <v>16</v>
          </cell>
          <cell r="N1070">
            <v>1129</v>
          </cell>
        </row>
        <row r="1071">
          <cell r="A1071">
            <v>632547</v>
          </cell>
          <cell r="B1071" t="str">
            <v>12</v>
          </cell>
          <cell r="C1071" t="str">
            <v>Chaudière-Appalaches</v>
          </cell>
          <cell r="D1071" t="str">
            <v>Ferme Cantinale inc.</v>
          </cell>
          <cell r="E1071" t="str">
            <v>Cantin(Mario)</v>
          </cell>
          <cell r="F1071" t="str">
            <v>318, boul. Taché Ouest</v>
          </cell>
          <cell r="G1071" t="str">
            <v>Montmagny</v>
          </cell>
          <cell r="H1071" t="str">
            <v>G5V3R8</v>
          </cell>
          <cell r="I1071">
            <v>418</v>
          </cell>
          <cell r="J1071">
            <v>2488833</v>
          </cell>
          <cell r="K1071">
            <v>10</v>
          </cell>
        </row>
        <row r="1072">
          <cell r="A1072">
            <v>632620</v>
          </cell>
          <cell r="B1072" t="str">
            <v>07</v>
          </cell>
          <cell r="C1072" t="str">
            <v>Outaouais</v>
          </cell>
          <cell r="D1072" t="str">
            <v>Stewart(Danny)</v>
          </cell>
          <cell r="E1072" t="str">
            <v>Stewart(Danny)</v>
          </cell>
          <cell r="F1072" t="str">
            <v>8, Donnelly Road</v>
          </cell>
          <cell r="G1072" t="str">
            <v>L'Ile-du-Grand-Calumet</v>
          </cell>
          <cell r="H1072" t="str">
            <v>J0X1J0</v>
          </cell>
          <cell r="I1072">
            <v>819</v>
          </cell>
          <cell r="J1072">
            <v>6482858</v>
          </cell>
          <cell r="K1072">
            <v>27</v>
          </cell>
          <cell r="L1072">
            <v>6406</v>
          </cell>
          <cell r="M1072">
            <v>24</v>
          </cell>
          <cell r="N1072">
            <v>6746</v>
          </cell>
        </row>
        <row r="1073">
          <cell r="A1073">
            <v>632695</v>
          </cell>
          <cell r="B1073" t="str">
            <v>11</v>
          </cell>
          <cell r="C1073" t="str">
            <v>Gaspésie-Iles-de-la-Madeleine</v>
          </cell>
          <cell r="D1073" t="str">
            <v>La Ferme laitière du Coteau inc.</v>
          </cell>
          <cell r="E1073" t="str">
            <v>Cayouette(Simon)</v>
          </cell>
          <cell r="F1073" t="str">
            <v>263, chemin de la Rivière</v>
          </cell>
          <cell r="G1073" t="str">
            <v>Bonaventure</v>
          </cell>
          <cell r="H1073" t="str">
            <v>G0C1E0</v>
          </cell>
          <cell r="I1073">
            <v>418</v>
          </cell>
          <cell r="J1073">
            <v>5343417</v>
          </cell>
          <cell r="K1073">
            <v>21</v>
          </cell>
          <cell r="L1073">
            <v>1768</v>
          </cell>
          <cell r="M1073">
            <v>16</v>
          </cell>
          <cell r="N1073">
            <v>3653</v>
          </cell>
        </row>
        <row r="1074">
          <cell r="A1074">
            <v>632752</v>
          </cell>
          <cell r="B1074" t="str">
            <v>12</v>
          </cell>
          <cell r="C1074" t="str">
            <v>Chaudière-Appalaches</v>
          </cell>
          <cell r="D1074" t="str">
            <v>Ferme Paulo inc.</v>
          </cell>
          <cell r="E1074" t="str">
            <v>Nadeau(Paul)</v>
          </cell>
          <cell r="F1074" t="str">
            <v>2019, Route 112</v>
          </cell>
          <cell r="G1074" t="str">
            <v>Saint-Frédéric</v>
          </cell>
          <cell r="H1074" t="str">
            <v>G0N1P0</v>
          </cell>
          <cell r="I1074">
            <v>418</v>
          </cell>
          <cell r="J1074">
            <v>4262102</v>
          </cell>
          <cell r="K1074">
            <v>49</v>
          </cell>
          <cell r="L1074">
            <v>9105</v>
          </cell>
          <cell r="M1074">
            <v>48</v>
          </cell>
          <cell r="N1074">
            <v>8284</v>
          </cell>
        </row>
        <row r="1075">
          <cell r="A1075">
            <v>632760</v>
          </cell>
          <cell r="B1075" t="str">
            <v>02</v>
          </cell>
          <cell r="C1075" t="str">
            <v>Saguenay-Lac-Saint-Jean</v>
          </cell>
          <cell r="D1075" t="str">
            <v>Ferme du Bal enrg.</v>
          </cell>
          <cell r="E1075" t="str">
            <v>Brassard(Martin)</v>
          </cell>
          <cell r="F1075" t="str">
            <v>2875 rang 7 Ouest</v>
          </cell>
          <cell r="G1075" t="str">
            <v>L'Ascension-de-Notre-Seigneur</v>
          </cell>
          <cell r="H1075" t="str">
            <v>G0W1Y0</v>
          </cell>
          <cell r="I1075">
            <v>418</v>
          </cell>
          <cell r="J1075">
            <v>3471727</v>
          </cell>
          <cell r="K1075">
            <v>122</v>
          </cell>
          <cell r="L1075">
            <v>6577</v>
          </cell>
          <cell r="M1075">
            <v>192</v>
          </cell>
          <cell r="N1075">
            <v>39556</v>
          </cell>
        </row>
        <row r="1076">
          <cell r="A1076">
            <v>632786</v>
          </cell>
          <cell r="B1076" t="str">
            <v>01</v>
          </cell>
          <cell r="C1076" t="str">
            <v>Bas-Saint-Laurent</v>
          </cell>
          <cell r="D1076" t="str">
            <v>Ferme Bouchard</v>
          </cell>
          <cell r="E1076" t="str">
            <v>Bouchard(Gervais)</v>
          </cell>
          <cell r="F1076" t="str">
            <v>358 rang 3 Nord</v>
          </cell>
          <cell r="G1076" t="str">
            <v>Notre-Dame-du-Lac</v>
          </cell>
          <cell r="H1076" t="str">
            <v>G0L1X0</v>
          </cell>
          <cell r="I1076">
            <v>418</v>
          </cell>
          <cell r="J1076">
            <v>8990095</v>
          </cell>
          <cell r="K1076">
            <v>20</v>
          </cell>
          <cell r="L1076">
            <v>1328</v>
          </cell>
          <cell r="M1076">
            <v>19</v>
          </cell>
          <cell r="N1076">
            <v>246</v>
          </cell>
        </row>
        <row r="1077">
          <cell r="A1077">
            <v>633131</v>
          </cell>
          <cell r="B1077" t="str">
            <v>01</v>
          </cell>
          <cell r="C1077" t="str">
            <v>Bas-Saint-Laurent</v>
          </cell>
          <cell r="D1077" t="str">
            <v>Salter Mireille et Simard Martin</v>
          </cell>
          <cell r="F1077" t="str">
            <v>128 rang 2 Casupscull</v>
          </cell>
          <cell r="G1077" t="str">
            <v>Sainte-Florence</v>
          </cell>
          <cell r="H1077" t="str">
            <v>G0J2M0</v>
          </cell>
          <cell r="I1077">
            <v>418</v>
          </cell>
          <cell r="J1077">
            <v>7563032</v>
          </cell>
          <cell r="K1077">
            <v>100</v>
          </cell>
          <cell r="L1077">
            <v>16559</v>
          </cell>
          <cell r="M1077">
            <v>109</v>
          </cell>
          <cell r="N1077">
            <v>26040</v>
          </cell>
        </row>
        <row r="1078">
          <cell r="A1078">
            <v>633461</v>
          </cell>
          <cell r="B1078" t="str">
            <v>12</v>
          </cell>
          <cell r="C1078" t="str">
            <v>Chaudière-Appalaches</v>
          </cell>
          <cell r="D1078" t="str">
            <v>Lamontagne(Martin)</v>
          </cell>
          <cell r="F1078" t="str">
            <v>3540, Rang 3</v>
          </cell>
          <cell r="G1078" t="str">
            <v>Saint-Zacharie</v>
          </cell>
          <cell r="H1078" t="str">
            <v>G0M2C0</v>
          </cell>
          <cell r="I1078">
            <v>418</v>
          </cell>
          <cell r="J1078">
            <v>5937134</v>
          </cell>
          <cell r="K1078">
            <v>51</v>
          </cell>
          <cell r="L1078">
            <v>13104</v>
          </cell>
          <cell r="M1078">
            <v>46</v>
          </cell>
          <cell r="N1078">
            <v>14783</v>
          </cell>
        </row>
        <row r="1079">
          <cell r="A1079">
            <v>633727</v>
          </cell>
          <cell r="B1079" t="str">
            <v>08</v>
          </cell>
          <cell r="C1079" t="str">
            <v>Abitibi-Témiscamingue</v>
          </cell>
          <cell r="D1079" t="str">
            <v>Brochu(Joël)</v>
          </cell>
          <cell r="F1079" t="str">
            <v>1000, rang 10</v>
          </cell>
          <cell r="G1079" t="str">
            <v>Sainte-Germaine-Boulé</v>
          </cell>
          <cell r="H1079" t="str">
            <v>J0Z1M0</v>
          </cell>
          <cell r="I1079">
            <v>819</v>
          </cell>
          <cell r="J1079">
            <v>7876246</v>
          </cell>
          <cell r="K1079">
            <v>116</v>
          </cell>
          <cell r="L1079">
            <v>24154</v>
          </cell>
          <cell r="M1079">
            <v>50</v>
          </cell>
          <cell r="N1079">
            <v>18615</v>
          </cell>
        </row>
        <row r="1080">
          <cell r="A1080">
            <v>633800</v>
          </cell>
          <cell r="B1080" t="str">
            <v>16</v>
          </cell>
          <cell r="C1080" t="str">
            <v>Montérégie</v>
          </cell>
          <cell r="D1080" t="str">
            <v>Ferme Denise &amp; Pierre Beauregard S.N.C.</v>
          </cell>
          <cell r="E1080" t="str">
            <v>Beauregard(Pierre)</v>
          </cell>
          <cell r="F1080" t="str">
            <v>1955, rang St-Simon</v>
          </cell>
          <cell r="G1080" t="str">
            <v>Sainte-Marie-Madeleine</v>
          </cell>
          <cell r="H1080" t="str">
            <v>J0H1S0</v>
          </cell>
          <cell r="I1080">
            <v>450</v>
          </cell>
          <cell r="J1080">
            <v>7953861</v>
          </cell>
          <cell r="M1080">
            <v>23</v>
          </cell>
        </row>
        <row r="1081">
          <cell r="A1081">
            <v>634642</v>
          </cell>
          <cell r="B1081" t="str">
            <v>04</v>
          </cell>
          <cell r="C1081" t="str">
            <v>Mauricie</v>
          </cell>
          <cell r="D1081" t="str">
            <v>Ferme Yvon Martel enr.</v>
          </cell>
          <cell r="E1081" t="str">
            <v>Martel(Yvon)</v>
          </cell>
          <cell r="F1081" t="str">
            <v>1160, Principale</v>
          </cell>
          <cell r="G1081" t="str">
            <v>Notre-Dame-de-Montauban</v>
          </cell>
          <cell r="H1081" t="str">
            <v>G0X1W0</v>
          </cell>
          <cell r="I1081">
            <v>418</v>
          </cell>
          <cell r="J1081">
            <v>3362004</v>
          </cell>
          <cell r="K1081">
            <v>12</v>
          </cell>
          <cell r="L1081">
            <v>478</v>
          </cell>
          <cell r="M1081">
            <v>16</v>
          </cell>
          <cell r="N1081">
            <v>729</v>
          </cell>
        </row>
        <row r="1082">
          <cell r="A1082">
            <v>634857</v>
          </cell>
          <cell r="B1082" t="str">
            <v>04</v>
          </cell>
          <cell r="C1082" t="str">
            <v>Mauricie</v>
          </cell>
          <cell r="D1082" t="str">
            <v>Ferme Rely SENC</v>
          </cell>
          <cell r="E1082" t="str">
            <v>Veillette(René)</v>
          </cell>
          <cell r="F1082" t="str">
            <v>553, 3e Rang</v>
          </cell>
          <cell r="G1082" t="str">
            <v>Saint-Narcisse</v>
          </cell>
          <cell r="H1082" t="str">
            <v>G0X2Y0</v>
          </cell>
          <cell r="I1082">
            <v>418</v>
          </cell>
          <cell r="J1082">
            <v>3283283</v>
          </cell>
          <cell r="K1082">
            <v>30</v>
          </cell>
          <cell r="M1082">
            <v>35</v>
          </cell>
          <cell r="N1082">
            <v>7825</v>
          </cell>
        </row>
        <row r="1083">
          <cell r="A1083">
            <v>635243</v>
          </cell>
          <cell r="B1083" t="str">
            <v>07</v>
          </cell>
          <cell r="C1083" t="str">
            <v>Outaouais</v>
          </cell>
          <cell r="D1083" t="str">
            <v>Sloan(Randal)</v>
          </cell>
          <cell r="F1083" t="str">
            <v>176 Ridge Road</v>
          </cell>
          <cell r="G1083" t="str">
            <v>Campbell's Bay</v>
          </cell>
          <cell r="H1083" t="str">
            <v>J0X1K0</v>
          </cell>
          <cell r="I1083">
            <v>819</v>
          </cell>
          <cell r="J1083">
            <v>6482892</v>
          </cell>
          <cell r="K1083">
            <v>178</v>
          </cell>
          <cell r="L1083">
            <v>20706</v>
          </cell>
          <cell r="M1083">
            <v>174</v>
          </cell>
          <cell r="N1083">
            <v>26116</v>
          </cell>
        </row>
        <row r="1084">
          <cell r="A1084">
            <v>635250</v>
          </cell>
          <cell r="B1084" t="str">
            <v>17</v>
          </cell>
          <cell r="C1084" t="str">
            <v>Centre-du-Québec</v>
          </cell>
          <cell r="D1084" t="str">
            <v>Champoux(Yves)</v>
          </cell>
          <cell r="F1084" t="str">
            <v>116, Rang 11</v>
          </cell>
          <cell r="G1084" t="str">
            <v>Saint-Rémi-de-Tingwick</v>
          </cell>
          <cell r="H1084" t="str">
            <v>J0A1K0</v>
          </cell>
          <cell r="I1084">
            <v>819</v>
          </cell>
          <cell r="J1084">
            <v>3592757</v>
          </cell>
          <cell r="K1084">
            <v>46</v>
          </cell>
          <cell r="L1084">
            <v>9761</v>
          </cell>
          <cell r="M1084">
            <v>44</v>
          </cell>
          <cell r="N1084">
            <v>6586</v>
          </cell>
        </row>
        <row r="1085">
          <cell r="A1085">
            <v>635706</v>
          </cell>
          <cell r="B1085" t="str">
            <v>16</v>
          </cell>
          <cell r="C1085" t="str">
            <v>Montérégie</v>
          </cell>
          <cell r="D1085" t="str">
            <v>Ferme Valeyenne</v>
          </cell>
          <cell r="E1085" t="str">
            <v>Lavallée(Claude)</v>
          </cell>
          <cell r="F1085" t="str">
            <v>762, chemin Cowan</v>
          </cell>
          <cell r="G1085" t="str">
            <v>Havelock</v>
          </cell>
          <cell r="H1085" t="str">
            <v>J0S2C0</v>
          </cell>
          <cell r="I1085">
            <v>450</v>
          </cell>
          <cell r="J1085">
            <v>8263335</v>
          </cell>
          <cell r="K1085">
            <v>23</v>
          </cell>
          <cell r="L1085">
            <v>5527</v>
          </cell>
          <cell r="M1085">
            <v>20</v>
          </cell>
          <cell r="N1085">
            <v>6804</v>
          </cell>
        </row>
        <row r="1086">
          <cell r="A1086">
            <v>635987</v>
          </cell>
          <cell r="B1086" t="str">
            <v>12</v>
          </cell>
          <cell r="C1086" t="str">
            <v>Chaudière-Appalaches</v>
          </cell>
          <cell r="D1086" t="str">
            <v>Ferme Loulou, SENC</v>
          </cell>
          <cell r="E1086" t="str">
            <v>Lessard(Vincent)</v>
          </cell>
          <cell r="F1086" t="str">
            <v>518, rang des Érables</v>
          </cell>
          <cell r="G1086" t="str">
            <v>Saint-Joseph-de-Beauce</v>
          </cell>
          <cell r="H1086" t="str">
            <v>G0S2V0</v>
          </cell>
          <cell r="I1086">
            <v>418</v>
          </cell>
          <cell r="J1086">
            <v>3978440</v>
          </cell>
          <cell r="K1086">
            <v>114</v>
          </cell>
          <cell r="L1086">
            <v>16772</v>
          </cell>
          <cell r="M1086">
            <v>94</v>
          </cell>
          <cell r="N1086">
            <v>13533</v>
          </cell>
        </row>
        <row r="1087">
          <cell r="A1087">
            <v>636084</v>
          </cell>
          <cell r="B1087" t="str">
            <v>05</v>
          </cell>
          <cell r="C1087" t="str">
            <v>Estrie</v>
          </cell>
          <cell r="D1087" t="str">
            <v>Cosman David &amp; Shattuck Linda</v>
          </cell>
          <cell r="E1087" t="str">
            <v>Cosman(David)</v>
          </cell>
          <cell r="F1087" t="str">
            <v>92 chemin KirkPatrick</v>
          </cell>
          <cell r="G1087" t="str">
            <v>Bury</v>
          </cell>
          <cell r="H1087" t="str">
            <v>J0B1J0</v>
          </cell>
          <cell r="I1087">
            <v>819</v>
          </cell>
          <cell r="J1087">
            <v>8723739</v>
          </cell>
          <cell r="K1087">
            <v>29</v>
          </cell>
          <cell r="L1087">
            <v>8376</v>
          </cell>
          <cell r="M1087">
            <v>26</v>
          </cell>
          <cell r="N1087">
            <v>7322</v>
          </cell>
        </row>
        <row r="1088">
          <cell r="A1088">
            <v>636266</v>
          </cell>
          <cell r="B1088" t="str">
            <v>17</v>
          </cell>
          <cell r="C1088" t="str">
            <v>Centre-du-Québec</v>
          </cell>
          <cell r="D1088" t="str">
            <v>Gagné(Mario)</v>
          </cell>
          <cell r="F1088" t="str">
            <v>449 Gosford</v>
          </cell>
          <cell r="G1088" t="str">
            <v>Inverness</v>
          </cell>
          <cell r="H1088" t="str">
            <v>G0S1K0</v>
          </cell>
          <cell r="I1088">
            <v>418</v>
          </cell>
          <cell r="J1088">
            <v>4532560</v>
          </cell>
          <cell r="K1088">
            <v>55</v>
          </cell>
          <cell r="L1088">
            <v>10100</v>
          </cell>
          <cell r="M1088">
            <v>53</v>
          </cell>
          <cell r="N1088">
            <v>10440</v>
          </cell>
        </row>
        <row r="1089">
          <cell r="A1089">
            <v>636563</v>
          </cell>
          <cell r="B1089" t="str">
            <v>05</v>
          </cell>
          <cell r="C1089" t="str">
            <v>Estrie</v>
          </cell>
          <cell r="D1089" t="str">
            <v>Lanctôt(Patrick)</v>
          </cell>
          <cell r="E1089" t="str">
            <v>Fournier(Carole)</v>
          </cell>
          <cell r="F1089" t="str">
            <v>528, ch. Cookshire</v>
          </cell>
          <cell r="G1089" t="str">
            <v>Compton</v>
          </cell>
          <cell r="H1089" t="str">
            <v>J0B1L0</v>
          </cell>
          <cell r="I1089">
            <v>819</v>
          </cell>
          <cell r="J1089">
            <v>8372688</v>
          </cell>
          <cell r="K1089">
            <v>65</v>
          </cell>
          <cell r="L1089">
            <v>3126</v>
          </cell>
          <cell r="M1089">
            <v>54</v>
          </cell>
          <cell r="N1089">
            <v>11579</v>
          </cell>
        </row>
        <row r="1090">
          <cell r="A1090">
            <v>636738</v>
          </cell>
          <cell r="B1090" t="str">
            <v>05</v>
          </cell>
          <cell r="C1090" t="str">
            <v>Estrie</v>
          </cell>
          <cell r="D1090" t="str">
            <v>Ferme à Maturin SENC</v>
          </cell>
          <cell r="E1090" t="str">
            <v>Lampron(Nathalie)</v>
          </cell>
          <cell r="F1090" t="str">
            <v>15, rue Hillbury</v>
          </cell>
          <cell r="G1090" t="str">
            <v>Bury</v>
          </cell>
          <cell r="H1090" t="str">
            <v>J0B1J0</v>
          </cell>
          <cell r="I1090">
            <v>819</v>
          </cell>
          <cell r="J1090">
            <v>8721063</v>
          </cell>
          <cell r="K1090">
            <v>118</v>
          </cell>
          <cell r="L1090">
            <v>8989</v>
          </cell>
          <cell r="M1090">
            <v>79</v>
          </cell>
          <cell r="N1090">
            <v>12337</v>
          </cell>
        </row>
        <row r="1091">
          <cell r="A1091">
            <v>637439</v>
          </cell>
          <cell r="B1091" t="str">
            <v>07</v>
          </cell>
          <cell r="C1091" t="str">
            <v>Outaouais</v>
          </cell>
          <cell r="D1091" t="str">
            <v>Mackechnie(Ian)</v>
          </cell>
          <cell r="F1091" t="str">
            <v>1284, MacKechnie Road</v>
          </cell>
          <cell r="G1091" t="str">
            <v>Pontiac</v>
          </cell>
          <cell r="H1091" t="str">
            <v>J0X2V0</v>
          </cell>
          <cell r="I1091">
            <v>819</v>
          </cell>
          <cell r="J1091">
            <v>6475586</v>
          </cell>
          <cell r="K1091">
            <v>28</v>
          </cell>
          <cell r="L1091">
            <v>340</v>
          </cell>
        </row>
        <row r="1092">
          <cell r="A1092">
            <v>637470</v>
          </cell>
          <cell r="B1092" t="str">
            <v>01</v>
          </cell>
          <cell r="C1092" t="str">
            <v>Bas-Saint-Laurent</v>
          </cell>
          <cell r="D1092" t="str">
            <v>Ferme Armand et Jocelyne Gaudreau enr.</v>
          </cell>
          <cell r="E1092" t="str">
            <v>Gaudreau(Armand)</v>
          </cell>
          <cell r="F1092" t="str">
            <v>188, rang 1 Ouest</v>
          </cell>
          <cell r="G1092" t="str">
            <v>Saint-Fabien</v>
          </cell>
          <cell r="H1092" t="str">
            <v>G0L2Z0</v>
          </cell>
          <cell r="I1092">
            <v>418</v>
          </cell>
          <cell r="J1092">
            <v>8692104</v>
          </cell>
          <cell r="K1092">
            <v>61</v>
          </cell>
          <cell r="L1092">
            <v>320</v>
          </cell>
          <cell r="M1092">
            <v>59</v>
          </cell>
          <cell r="N1092">
            <v>1968</v>
          </cell>
        </row>
        <row r="1093">
          <cell r="A1093">
            <v>637637</v>
          </cell>
          <cell r="B1093" t="str">
            <v>02</v>
          </cell>
          <cell r="C1093" t="str">
            <v>Saguenay-Lac-Saint-Jean</v>
          </cell>
          <cell r="D1093" t="str">
            <v>Ferme Clau-Chant S.E.N.C.</v>
          </cell>
          <cell r="E1093" t="str">
            <v>Gilbert(Claude)</v>
          </cell>
          <cell r="F1093" t="str">
            <v>107 Grand Rang Sud</v>
          </cell>
          <cell r="G1093" t="str">
            <v>Albanel</v>
          </cell>
          <cell r="H1093" t="str">
            <v>G8M3L7</v>
          </cell>
          <cell r="I1093">
            <v>418</v>
          </cell>
          <cell r="J1093">
            <v>2795927</v>
          </cell>
          <cell r="K1093">
            <v>144</v>
          </cell>
          <cell r="L1093">
            <v>16915</v>
          </cell>
          <cell r="M1093">
            <v>166</v>
          </cell>
        </row>
        <row r="1094">
          <cell r="A1094">
            <v>637660</v>
          </cell>
          <cell r="B1094" t="str">
            <v>08</v>
          </cell>
          <cell r="C1094" t="str">
            <v>Abitibi-Témiscamingue</v>
          </cell>
          <cell r="D1094" t="str">
            <v>Marcoux André &amp; Brisson Martine</v>
          </cell>
          <cell r="E1094" t="str">
            <v>Brisson(Martine)</v>
          </cell>
          <cell r="F1094" t="str">
            <v>375, chemin des Bouleaux</v>
          </cell>
          <cell r="G1094" t="str">
            <v>Nédélec</v>
          </cell>
          <cell r="H1094" t="str">
            <v>J0Z2Z0</v>
          </cell>
          <cell r="I1094">
            <v>819</v>
          </cell>
          <cell r="J1094">
            <v>7842361</v>
          </cell>
          <cell r="K1094">
            <v>288</v>
          </cell>
          <cell r="L1094">
            <v>74035</v>
          </cell>
          <cell r="M1094">
            <v>287</v>
          </cell>
          <cell r="N1094">
            <v>64423</v>
          </cell>
        </row>
        <row r="1095">
          <cell r="A1095">
            <v>637868</v>
          </cell>
          <cell r="B1095" t="str">
            <v>16</v>
          </cell>
          <cell r="C1095" t="str">
            <v>Montérégie</v>
          </cell>
          <cell r="D1095" t="str">
            <v>Ferme Mawcook inc.</v>
          </cell>
          <cell r="E1095" t="str">
            <v>Morissette(Francoise O.,Hugues,Yvan)</v>
          </cell>
          <cell r="F1095" t="str">
            <v>1476, 10e Rang Ouest</v>
          </cell>
          <cell r="G1095" t="str">
            <v>Granby</v>
          </cell>
          <cell r="H1095" t="str">
            <v>J2J0P7</v>
          </cell>
          <cell r="I1095">
            <v>450</v>
          </cell>
          <cell r="J1095">
            <v>3785571</v>
          </cell>
          <cell r="K1095">
            <v>191</v>
          </cell>
          <cell r="L1095">
            <v>33680</v>
          </cell>
          <cell r="M1095">
            <v>222</v>
          </cell>
          <cell r="N1095">
            <v>34927</v>
          </cell>
        </row>
        <row r="1096">
          <cell r="A1096">
            <v>637967</v>
          </cell>
          <cell r="B1096" t="str">
            <v>01</v>
          </cell>
          <cell r="C1096" t="str">
            <v>Bas-Saint-Laurent</v>
          </cell>
          <cell r="D1096" t="str">
            <v>Ferme Marchel</v>
          </cell>
          <cell r="E1096" t="str">
            <v>Hudon(Martine Dubé et Michel)</v>
          </cell>
          <cell r="F1096" t="str">
            <v>140 rang 5 Ouest</v>
          </cell>
          <cell r="G1096" t="str">
            <v>Saint-Pascal</v>
          </cell>
          <cell r="H1096" t="str">
            <v>G0L3Y0</v>
          </cell>
          <cell r="I1096">
            <v>418</v>
          </cell>
          <cell r="J1096">
            <v>4929564</v>
          </cell>
          <cell r="K1096">
            <v>178</v>
          </cell>
          <cell r="L1096">
            <v>9533</v>
          </cell>
          <cell r="M1096">
            <v>172</v>
          </cell>
          <cell r="N1096">
            <v>15353</v>
          </cell>
        </row>
        <row r="1097">
          <cell r="A1097">
            <v>638015</v>
          </cell>
          <cell r="B1097" t="str">
            <v>01</v>
          </cell>
          <cell r="C1097" t="str">
            <v>Bas-Saint-Laurent</v>
          </cell>
          <cell r="D1097" t="str">
            <v>Ouellet(René-Claude)</v>
          </cell>
          <cell r="F1097" t="str">
            <v>130 des Érables</v>
          </cell>
          <cell r="G1097" t="str">
            <v>Packington</v>
          </cell>
          <cell r="H1097" t="str">
            <v>G0L1Z0</v>
          </cell>
          <cell r="I1097">
            <v>418</v>
          </cell>
          <cell r="J1097">
            <v>8533331</v>
          </cell>
          <cell r="K1097">
            <v>65</v>
          </cell>
          <cell r="L1097">
            <v>8812</v>
          </cell>
          <cell r="M1097">
            <v>61</v>
          </cell>
          <cell r="N1097">
            <v>9828</v>
          </cell>
        </row>
        <row r="1098">
          <cell r="A1098">
            <v>638338</v>
          </cell>
          <cell r="B1098" t="str">
            <v>17</v>
          </cell>
          <cell r="C1098" t="str">
            <v>Centre-du-Québec</v>
          </cell>
          <cell r="D1098" t="str">
            <v>Ferme Grenière inc.</v>
          </cell>
          <cell r="E1098" t="str">
            <v>Grenier(Réjean)</v>
          </cell>
          <cell r="F1098" t="str">
            <v>6601, rang Grenier</v>
          </cell>
          <cell r="G1098" t="str">
            <v>Chesterville</v>
          </cell>
          <cell r="H1098" t="str">
            <v>G0P1J0</v>
          </cell>
          <cell r="I1098">
            <v>819</v>
          </cell>
          <cell r="J1098">
            <v>3822327</v>
          </cell>
          <cell r="K1098">
            <v>39</v>
          </cell>
          <cell r="L1098">
            <v>5884</v>
          </cell>
          <cell r="M1098">
            <v>42</v>
          </cell>
          <cell r="N1098">
            <v>5821</v>
          </cell>
        </row>
        <row r="1099">
          <cell r="A1099">
            <v>638650</v>
          </cell>
          <cell r="B1099" t="str">
            <v>05</v>
          </cell>
          <cell r="C1099" t="str">
            <v>Estrie</v>
          </cell>
          <cell r="D1099" t="str">
            <v>Ferme Porcine P. &amp; F. 1990 SENC</v>
          </cell>
          <cell r="E1099" t="str">
            <v>Poirier(Heather Frank &amp; André)</v>
          </cell>
          <cell r="F1099" t="str">
            <v>662, route 243</v>
          </cell>
          <cell r="G1099" t="str">
            <v>Kingsbury</v>
          </cell>
          <cell r="H1099" t="str">
            <v>J0B1X0</v>
          </cell>
          <cell r="I1099">
            <v>819</v>
          </cell>
          <cell r="J1099">
            <v>8265382</v>
          </cell>
          <cell r="K1099">
            <v>37</v>
          </cell>
          <cell r="L1099">
            <v>3049</v>
          </cell>
          <cell r="M1099">
            <v>40</v>
          </cell>
          <cell r="N1099">
            <v>836</v>
          </cell>
        </row>
        <row r="1100">
          <cell r="A1100">
            <v>638692</v>
          </cell>
          <cell r="B1100" t="str">
            <v>17</v>
          </cell>
          <cell r="C1100" t="str">
            <v>Centre-du-Québec</v>
          </cell>
          <cell r="D1100" t="str">
            <v>Ferme Ristal inc.</v>
          </cell>
          <cell r="E1100" t="str">
            <v>Rousseau(Christian)</v>
          </cell>
          <cell r="F1100" t="str">
            <v>756, rang St-Joseph</v>
          </cell>
          <cell r="G1100" t="str">
            <v>Sainte-Monique</v>
          </cell>
          <cell r="H1100" t="str">
            <v>J0G1N0</v>
          </cell>
          <cell r="I1100">
            <v>819</v>
          </cell>
          <cell r="J1100">
            <v>2892333</v>
          </cell>
          <cell r="K1100">
            <v>17</v>
          </cell>
          <cell r="L1100">
            <v>340</v>
          </cell>
          <cell r="M1100">
            <v>24</v>
          </cell>
        </row>
        <row r="1101">
          <cell r="A1101">
            <v>638817</v>
          </cell>
          <cell r="B1101" t="str">
            <v>17</v>
          </cell>
          <cell r="C1101" t="str">
            <v>Centre-du-Québec</v>
          </cell>
          <cell r="D1101" t="str">
            <v>Lemay(Dominique)</v>
          </cell>
          <cell r="F1101" t="str">
            <v>172, 3e Avenue</v>
          </cell>
          <cell r="G1101" t="str">
            <v>Saint-Ferdinand (d'Halifax)</v>
          </cell>
          <cell r="H1101" t="str">
            <v>G0N1N0</v>
          </cell>
          <cell r="I1101">
            <v>418</v>
          </cell>
          <cell r="J1101">
            <v>4283476</v>
          </cell>
          <cell r="K1101">
            <v>13</v>
          </cell>
          <cell r="L1101">
            <v>3708</v>
          </cell>
          <cell r="M1101">
            <v>15</v>
          </cell>
          <cell r="N1101">
            <v>4398</v>
          </cell>
        </row>
        <row r="1102">
          <cell r="A1102">
            <v>639096</v>
          </cell>
          <cell r="B1102" t="str">
            <v>08</v>
          </cell>
          <cell r="C1102" t="str">
            <v>Abitibi-Témiscamingue</v>
          </cell>
          <cell r="D1102" t="str">
            <v>Morin(Jules)</v>
          </cell>
          <cell r="F1102" t="str">
            <v>1652, rang 10-1 Est</v>
          </cell>
          <cell r="G1102" t="str">
            <v>Macamic</v>
          </cell>
          <cell r="H1102" t="str">
            <v>J0Z2S0</v>
          </cell>
          <cell r="I1102">
            <v>819</v>
          </cell>
          <cell r="J1102">
            <v>7822186</v>
          </cell>
          <cell r="K1102">
            <v>16</v>
          </cell>
          <cell r="L1102">
            <v>3020</v>
          </cell>
        </row>
        <row r="1103">
          <cell r="A1103">
            <v>639682</v>
          </cell>
          <cell r="B1103" t="str">
            <v>08</v>
          </cell>
          <cell r="C1103" t="str">
            <v>Abitibi-Témiscamingue</v>
          </cell>
          <cell r="D1103" t="str">
            <v>Ferme Gétal enr.</v>
          </cell>
          <cell r="E1103" t="str">
            <v>Gélinas(Claude et David)</v>
          </cell>
          <cell r="F1103" t="str">
            <v>420, rang des Cyprès</v>
          </cell>
          <cell r="G1103" t="str">
            <v>Rouyn-Noranda</v>
          </cell>
          <cell r="H1103" t="str">
            <v>J9Y1P1</v>
          </cell>
          <cell r="I1103">
            <v>819</v>
          </cell>
          <cell r="J1103">
            <v>7975470</v>
          </cell>
          <cell r="K1103">
            <v>91</v>
          </cell>
          <cell r="L1103">
            <v>17113</v>
          </cell>
          <cell r="M1103">
            <v>90</v>
          </cell>
          <cell r="N1103">
            <v>16816</v>
          </cell>
        </row>
        <row r="1104">
          <cell r="A1104">
            <v>639948</v>
          </cell>
          <cell r="B1104" t="str">
            <v>12</v>
          </cell>
          <cell r="C1104" t="str">
            <v>Chaudière-Appalaches</v>
          </cell>
          <cell r="D1104" t="str">
            <v>Linda Bolduc et Michel Breton</v>
          </cell>
          <cell r="E1104" t="str">
            <v>Bolduc(Michel Breton et Linda)</v>
          </cell>
          <cell r="F1104" t="str">
            <v>11, chemin Craig</v>
          </cell>
          <cell r="G1104" t="str">
            <v>Kinnear's Mills</v>
          </cell>
          <cell r="H1104" t="str">
            <v>G0N1K0</v>
          </cell>
          <cell r="I1104">
            <v>418</v>
          </cell>
          <cell r="J1104">
            <v>4243002</v>
          </cell>
          <cell r="K1104">
            <v>53</v>
          </cell>
          <cell r="L1104">
            <v>12665</v>
          </cell>
          <cell r="M1104">
            <v>45</v>
          </cell>
          <cell r="N1104">
            <v>13589</v>
          </cell>
        </row>
        <row r="1105">
          <cell r="A1105">
            <v>640045</v>
          </cell>
          <cell r="B1105" t="str">
            <v>12</v>
          </cell>
          <cell r="C1105" t="str">
            <v>Chaudière-Appalaches</v>
          </cell>
          <cell r="D1105" t="str">
            <v>Ferme René &amp; Richard inc.</v>
          </cell>
          <cell r="E1105" t="str">
            <v>Hilaire(Richard St-)</v>
          </cell>
          <cell r="F1105" t="str">
            <v>372, rang St-François</v>
          </cell>
          <cell r="G1105" t="str">
            <v>Sainte-Marguerite (de Beauce)</v>
          </cell>
          <cell r="H1105" t="str">
            <v>G0S2X0</v>
          </cell>
          <cell r="I1105">
            <v>418</v>
          </cell>
          <cell r="J1105">
            <v>3861385</v>
          </cell>
          <cell r="K1105">
            <v>12</v>
          </cell>
          <cell r="L1105">
            <v>340</v>
          </cell>
          <cell r="M1105">
            <v>15</v>
          </cell>
          <cell r="N1105">
            <v>454</v>
          </cell>
        </row>
        <row r="1106">
          <cell r="A1106">
            <v>640128</v>
          </cell>
          <cell r="B1106" t="str">
            <v>11</v>
          </cell>
          <cell r="C1106" t="str">
            <v>Gaspésie-Iles-de-la-Madeleine</v>
          </cell>
          <cell r="D1106" t="str">
            <v>Ferme R. et E. Lagacé enr.</v>
          </cell>
          <cell r="E1106" t="str">
            <v>Lagacé(Etienne)</v>
          </cell>
          <cell r="F1106" t="str">
            <v>99, route Lagacé</v>
          </cell>
          <cell r="G1106" t="str">
            <v>Matapédia</v>
          </cell>
          <cell r="H1106" t="str">
            <v>G0J1V0</v>
          </cell>
          <cell r="I1106">
            <v>418</v>
          </cell>
          <cell r="J1106">
            <v>8652015</v>
          </cell>
          <cell r="K1106">
            <v>234</v>
          </cell>
          <cell r="L1106">
            <v>45392</v>
          </cell>
          <cell r="M1106">
            <v>258</v>
          </cell>
          <cell r="N1106">
            <v>43999</v>
          </cell>
        </row>
        <row r="1107">
          <cell r="A1107">
            <v>640185</v>
          </cell>
          <cell r="B1107" t="str">
            <v>05</v>
          </cell>
          <cell r="C1107" t="str">
            <v>Estrie</v>
          </cell>
          <cell r="D1107" t="str">
            <v>Beauregard(Claude)</v>
          </cell>
          <cell r="F1107" t="str">
            <v>1105, chemin Turcotte</v>
          </cell>
          <cell r="G1107" t="str">
            <v>Dudswell</v>
          </cell>
          <cell r="H1107" t="str">
            <v>J0B2L0</v>
          </cell>
          <cell r="I1107">
            <v>819</v>
          </cell>
          <cell r="J1107">
            <v>8876302</v>
          </cell>
          <cell r="K1107">
            <v>39</v>
          </cell>
          <cell r="L1107">
            <v>5225</v>
          </cell>
          <cell r="M1107">
            <v>36</v>
          </cell>
          <cell r="N1107">
            <v>5039</v>
          </cell>
        </row>
        <row r="1108">
          <cell r="A1108">
            <v>640268</v>
          </cell>
          <cell r="B1108" t="str">
            <v>14</v>
          </cell>
          <cell r="C1108" t="str">
            <v>Lanaudière</v>
          </cell>
          <cell r="D1108" t="str">
            <v>Lafortune(Roch)</v>
          </cell>
          <cell r="F1108" t="str">
            <v>1809 chemin Beauparlant</v>
          </cell>
          <cell r="G1108" t="str">
            <v>Saint-Damien</v>
          </cell>
          <cell r="H1108" t="str">
            <v>J0K2E0</v>
          </cell>
          <cell r="I1108">
            <v>450</v>
          </cell>
          <cell r="J1108">
            <v>8355030</v>
          </cell>
          <cell r="K1108">
            <v>15</v>
          </cell>
          <cell r="L1108">
            <v>1686</v>
          </cell>
          <cell r="M1108">
            <v>15</v>
          </cell>
          <cell r="N1108">
            <v>2518</v>
          </cell>
        </row>
        <row r="1109">
          <cell r="A1109">
            <v>640979</v>
          </cell>
          <cell r="B1109" t="str">
            <v>15</v>
          </cell>
          <cell r="C1109" t="str">
            <v>Laurentides</v>
          </cell>
          <cell r="D1109" t="str">
            <v>Linda Gaudreau et Christian Provost</v>
          </cell>
          <cell r="E1109" t="str">
            <v>Provost(Linda Gaudreau et Christian)</v>
          </cell>
          <cell r="F1109" t="str">
            <v>269, chemin de la Rouge</v>
          </cell>
          <cell r="G1109" t="str">
            <v>Huberdeau</v>
          </cell>
          <cell r="H1109" t="str">
            <v>J0T1G0</v>
          </cell>
          <cell r="I1109">
            <v>819</v>
          </cell>
          <cell r="J1109">
            <v>6879314</v>
          </cell>
          <cell r="K1109">
            <v>11</v>
          </cell>
          <cell r="L1109">
            <v>1006</v>
          </cell>
        </row>
        <row r="1110">
          <cell r="A1110">
            <v>641928</v>
          </cell>
          <cell r="B1110" t="str">
            <v>16</v>
          </cell>
          <cell r="C1110" t="str">
            <v>Montérégie</v>
          </cell>
          <cell r="D1110" t="str">
            <v>Ferme Pine Grove</v>
          </cell>
          <cell r="E1110" t="str">
            <v>Welburn(Kenneth Robert)</v>
          </cell>
          <cell r="F1110" t="str">
            <v>1415, route 202</v>
          </cell>
          <cell r="G1110" t="str">
            <v>Hinchinbrooke</v>
          </cell>
          <cell r="H1110" t="str">
            <v>J0S1A0</v>
          </cell>
          <cell r="I1110">
            <v>450</v>
          </cell>
          <cell r="J1110">
            <v>2646614</v>
          </cell>
          <cell r="K1110">
            <v>12</v>
          </cell>
          <cell r="L1110">
            <v>900</v>
          </cell>
        </row>
        <row r="1111">
          <cell r="A1111">
            <v>641977</v>
          </cell>
          <cell r="B1111" t="str">
            <v>05</v>
          </cell>
          <cell r="C1111" t="str">
            <v>Estrie</v>
          </cell>
          <cell r="D1111" t="str">
            <v>Gilbert(Daniel)</v>
          </cell>
          <cell r="F1111" t="str">
            <v>185, ch. Dion</v>
          </cell>
          <cell r="G1111" t="str">
            <v>Compton</v>
          </cell>
          <cell r="H1111" t="str">
            <v>J0B1L0</v>
          </cell>
          <cell r="I1111">
            <v>819</v>
          </cell>
          <cell r="J1111">
            <v>8359222</v>
          </cell>
          <cell r="K1111">
            <v>11</v>
          </cell>
        </row>
        <row r="1112">
          <cell r="A1112">
            <v>642488</v>
          </cell>
          <cell r="B1112" t="str">
            <v>05</v>
          </cell>
          <cell r="C1112" t="str">
            <v>Estrie</v>
          </cell>
          <cell r="D1112" t="str">
            <v>Ferme Auguste Blais et Fils S.E.N.C.</v>
          </cell>
          <cell r="E1112" t="str">
            <v>Blais(Marco)</v>
          </cell>
          <cell r="F1112" t="str">
            <v>726, Route 204</v>
          </cell>
          <cell r="G1112" t="str">
            <v>Saint-Ludger</v>
          </cell>
          <cell r="H1112" t="str">
            <v>G0M1W0</v>
          </cell>
          <cell r="I1112">
            <v>819</v>
          </cell>
          <cell r="J1112">
            <v>5485146</v>
          </cell>
          <cell r="K1112">
            <v>43</v>
          </cell>
          <cell r="L1112">
            <v>5359</v>
          </cell>
          <cell r="M1112">
            <v>41</v>
          </cell>
          <cell r="N1112">
            <v>10841</v>
          </cell>
        </row>
        <row r="1113">
          <cell r="A1113">
            <v>642546</v>
          </cell>
          <cell r="B1113" t="str">
            <v>16</v>
          </cell>
          <cell r="C1113" t="str">
            <v>Montérégie</v>
          </cell>
          <cell r="D1113" t="str">
            <v>Fermes Parent-Beauregard inc., Les</v>
          </cell>
          <cell r="E1113" t="str">
            <v>Parent(Denis Beauregard &amp; Céline)</v>
          </cell>
          <cell r="F1113" t="str">
            <v>760, 8e Rang Ouest</v>
          </cell>
          <cell r="G1113" t="str">
            <v>Saint-Joachim-de-Shefford</v>
          </cell>
          <cell r="H1113" t="str">
            <v>J0E2G0</v>
          </cell>
          <cell r="I1113">
            <v>450</v>
          </cell>
          <cell r="J1113">
            <v>5392204</v>
          </cell>
          <cell r="K1113">
            <v>112</v>
          </cell>
          <cell r="L1113">
            <v>17961</v>
          </cell>
          <cell r="M1113">
            <v>111</v>
          </cell>
          <cell r="N1113">
            <v>17148</v>
          </cell>
        </row>
        <row r="1114">
          <cell r="A1114">
            <v>642553</v>
          </cell>
          <cell r="B1114" t="str">
            <v>12</v>
          </cell>
          <cell r="C1114" t="str">
            <v>Chaudière-Appalaches</v>
          </cell>
          <cell r="D1114" t="str">
            <v>Ferme Norjie enr.</v>
          </cell>
          <cell r="E1114" t="str">
            <v>Roberge(Julie et Normand)</v>
          </cell>
          <cell r="F1114" t="str">
            <v>590, Route 267</v>
          </cell>
          <cell r="G1114" t="str">
            <v>Saint-Jean-de-Brébeuf</v>
          </cell>
          <cell r="H1114" t="str">
            <v>G6G0A1</v>
          </cell>
          <cell r="I1114">
            <v>418</v>
          </cell>
          <cell r="J1114">
            <v>4532414</v>
          </cell>
          <cell r="K1114">
            <v>28</v>
          </cell>
          <cell r="L1114">
            <v>5282</v>
          </cell>
          <cell r="M1114">
            <v>30</v>
          </cell>
          <cell r="N1114">
            <v>6538</v>
          </cell>
        </row>
        <row r="1115">
          <cell r="A1115">
            <v>642603</v>
          </cell>
          <cell r="B1115" t="str">
            <v>02</v>
          </cell>
          <cell r="C1115" t="str">
            <v>Saguenay-Lac-Saint-Jean</v>
          </cell>
          <cell r="D1115" t="str">
            <v>Ferme Danielle et Pierre Bouchard</v>
          </cell>
          <cell r="E1115" t="str">
            <v>Bouchard(Danielle Lapointe - Pierre)</v>
          </cell>
          <cell r="F1115" t="str">
            <v>651 route 155</v>
          </cell>
          <cell r="G1115" t="str">
            <v>Lac-Bouchette</v>
          </cell>
          <cell r="H1115" t="str">
            <v>G0W1V0</v>
          </cell>
          <cell r="I1115">
            <v>418</v>
          </cell>
          <cell r="J1115">
            <v>3486510</v>
          </cell>
          <cell r="K1115">
            <v>15</v>
          </cell>
        </row>
        <row r="1116">
          <cell r="A1116">
            <v>642637</v>
          </cell>
          <cell r="B1116" t="str">
            <v>14</v>
          </cell>
          <cell r="C1116" t="str">
            <v>Lanaudière</v>
          </cell>
          <cell r="D1116" t="str">
            <v>Ferme François Lépine inc.</v>
          </cell>
          <cell r="E1116" t="str">
            <v>Lépine(François)</v>
          </cell>
          <cell r="F1116" t="str">
            <v>4291 chemin du Lac</v>
          </cell>
          <cell r="G1116" t="str">
            <v>Saint-Gabriel-de-Brandon</v>
          </cell>
          <cell r="H1116" t="str">
            <v>J0K2N0</v>
          </cell>
          <cell r="I1116">
            <v>450</v>
          </cell>
          <cell r="J1116">
            <v>8353811</v>
          </cell>
          <cell r="K1116">
            <v>76</v>
          </cell>
          <cell r="L1116">
            <v>19606</v>
          </cell>
          <cell r="M1116">
            <v>63</v>
          </cell>
          <cell r="N1116">
            <v>16460</v>
          </cell>
        </row>
        <row r="1117">
          <cell r="A1117">
            <v>642892</v>
          </cell>
          <cell r="B1117" t="str">
            <v>01</v>
          </cell>
          <cell r="C1117" t="str">
            <v>Bas-Saint-Laurent</v>
          </cell>
          <cell r="D1117" t="str">
            <v>Dumais Normand et Garon Danielle</v>
          </cell>
          <cell r="E1117" t="str">
            <v>Dumais(Normand)</v>
          </cell>
          <cell r="F1117" t="str">
            <v>111, route 132 Ouest</v>
          </cell>
          <cell r="G1117" t="str">
            <v>Saint-Denis (de Kamouraska)</v>
          </cell>
          <cell r="H1117" t="str">
            <v>G0L2R0</v>
          </cell>
          <cell r="I1117">
            <v>418</v>
          </cell>
          <cell r="J1117">
            <v>4982673</v>
          </cell>
          <cell r="K1117">
            <v>108</v>
          </cell>
          <cell r="L1117">
            <v>10446</v>
          </cell>
          <cell r="M1117">
            <v>114</v>
          </cell>
          <cell r="N1117">
            <v>13039</v>
          </cell>
        </row>
        <row r="1118">
          <cell r="A1118">
            <v>643197</v>
          </cell>
          <cell r="B1118" t="str">
            <v>12</v>
          </cell>
          <cell r="C1118" t="str">
            <v>Chaudière-Appalaches</v>
          </cell>
          <cell r="D1118" t="str">
            <v>Delisle(Fernand)</v>
          </cell>
          <cell r="F1118" t="str">
            <v>5088, rang des Plaines</v>
          </cell>
          <cell r="G1118" t="str">
            <v>Notre-Dame-du-Sacré-Coeur-d'Issoudun</v>
          </cell>
          <cell r="H1118" t="str">
            <v>G0S1L0</v>
          </cell>
          <cell r="I1118">
            <v>418</v>
          </cell>
          <cell r="J1118">
            <v>7282742</v>
          </cell>
          <cell r="K1118">
            <v>51</v>
          </cell>
          <cell r="L1118">
            <v>8754</v>
          </cell>
          <cell r="M1118">
            <v>51</v>
          </cell>
          <cell r="N1118">
            <v>7345</v>
          </cell>
        </row>
        <row r="1119">
          <cell r="A1119">
            <v>643296</v>
          </cell>
          <cell r="B1119" t="str">
            <v>17</v>
          </cell>
          <cell r="C1119" t="str">
            <v>Centre-du-Québec</v>
          </cell>
          <cell r="D1119" t="str">
            <v>Pigeon(Fernand)</v>
          </cell>
          <cell r="F1119" t="str">
            <v>174, chemin Beaudoin Nord</v>
          </cell>
          <cell r="G1119" t="str">
            <v>Durham-Sud</v>
          </cell>
          <cell r="H1119" t="str">
            <v>J0H2C0</v>
          </cell>
          <cell r="I1119">
            <v>819</v>
          </cell>
          <cell r="J1119">
            <v>8582291</v>
          </cell>
          <cell r="K1119">
            <v>22</v>
          </cell>
          <cell r="L1119">
            <v>340</v>
          </cell>
        </row>
        <row r="1120">
          <cell r="A1120">
            <v>643536</v>
          </cell>
          <cell r="B1120" t="str">
            <v>12</v>
          </cell>
          <cell r="C1120" t="str">
            <v>Chaudière-Appalaches</v>
          </cell>
          <cell r="D1120" t="str">
            <v>Guérard(Gilles)</v>
          </cell>
          <cell r="F1120" t="str">
            <v>1070, rang de la Montagne</v>
          </cell>
          <cell r="G1120" t="str">
            <v>Saint-Anselme</v>
          </cell>
          <cell r="H1120" t="str">
            <v>G0R2N0</v>
          </cell>
          <cell r="I1120">
            <v>418</v>
          </cell>
          <cell r="J1120">
            <v>8854396</v>
          </cell>
          <cell r="K1120">
            <v>39</v>
          </cell>
          <cell r="L1120">
            <v>3519</v>
          </cell>
          <cell r="M1120">
            <v>34</v>
          </cell>
          <cell r="N1120">
            <v>6062</v>
          </cell>
        </row>
        <row r="1121">
          <cell r="A1121">
            <v>643890</v>
          </cell>
          <cell r="B1121" t="str">
            <v>16</v>
          </cell>
          <cell r="C1121" t="str">
            <v>Montérégie</v>
          </cell>
          <cell r="D1121" t="str">
            <v>Ferme Beau-Saint S.E.N.C.</v>
          </cell>
          <cell r="E1121" t="str">
            <v>Beauregard(Paul)</v>
          </cell>
          <cell r="F1121" t="str">
            <v>240, 1er Rang Est</v>
          </cell>
          <cell r="G1121" t="str">
            <v>Saint-Joachim-de-Shefford</v>
          </cell>
          <cell r="H1121" t="str">
            <v>J0E2G0</v>
          </cell>
          <cell r="I1121">
            <v>450</v>
          </cell>
          <cell r="J1121">
            <v>5390889</v>
          </cell>
          <cell r="K1121">
            <v>68</v>
          </cell>
          <cell r="L1121">
            <v>8937</v>
          </cell>
          <cell r="M1121">
            <v>66</v>
          </cell>
          <cell r="N1121">
            <v>17147</v>
          </cell>
        </row>
        <row r="1122">
          <cell r="A1122">
            <v>643924</v>
          </cell>
          <cell r="B1122" t="str">
            <v>03</v>
          </cell>
          <cell r="C1122" t="str">
            <v>Capitale-Nationale</v>
          </cell>
          <cell r="D1122" t="str">
            <v>Ferme Germaindale &amp; Fils SENC</v>
          </cell>
          <cell r="E1122" t="str">
            <v>Germain(Réjean et Stéphane)</v>
          </cell>
          <cell r="F1122" t="str">
            <v>32, rang Saint-Philippe</v>
          </cell>
          <cell r="G1122" t="str">
            <v>Cap-Santé</v>
          </cell>
          <cell r="H1122" t="str">
            <v>G0A1L0</v>
          </cell>
          <cell r="I1122">
            <v>418</v>
          </cell>
          <cell r="J1122">
            <v>2850058</v>
          </cell>
          <cell r="K1122">
            <v>30</v>
          </cell>
          <cell r="L1122">
            <v>13002</v>
          </cell>
        </row>
        <row r="1123">
          <cell r="A1123">
            <v>643965</v>
          </cell>
          <cell r="B1123" t="str">
            <v>08</v>
          </cell>
          <cell r="C1123" t="str">
            <v>Abitibi-Témiscamingue</v>
          </cell>
          <cell r="D1123" t="str">
            <v>Bélanger Céline &amp; Girard Etienne</v>
          </cell>
          <cell r="E1123" t="str">
            <v>Girard(Étienne)</v>
          </cell>
          <cell r="F1123" t="str">
            <v>399, rang 6 Sud</v>
          </cell>
          <cell r="G1123" t="str">
            <v>Saint-Bruno-de-Guigues</v>
          </cell>
          <cell r="H1123" t="str">
            <v>J0Z2G0</v>
          </cell>
          <cell r="I1123">
            <v>819</v>
          </cell>
          <cell r="J1123">
            <v>6252067</v>
          </cell>
          <cell r="K1123">
            <v>28</v>
          </cell>
          <cell r="L1123">
            <v>587</v>
          </cell>
          <cell r="M1123">
            <v>34</v>
          </cell>
          <cell r="N1123">
            <v>227</v>
          </cell>
        </row>
        <row r="1124">
          <cell r="A1124">
            <v>643973</v>
          </cell>
          <cell r="B1124" t="str">
            <v>17</v>
          </cell>
          <cell r="C1124" t="str">
            <v>Centre-du-Québec</v>
          </cell>
          <cell r="D1124" t="str">
            <v>Ferme Roger Fortier et Fils inc.</v>
          </cell>
          <cell r="E1124" t="str">
            <v>Fortier(Germain)</v>
          </cell>
          <cell r="F1124" t="str">
            <v>827 chemin Gosford</v>
          </cell>
          <cell r="G1124" t="str">
            <v>Saint-Pierre-Baptiste</v>
          </cell>
          <cell r="H1124" t="str">
            <v>G0P1K0</v>
          </cell>
          <cell r="I1124">
            <v>418</v>
          </cell>
          <cell r="J1124">
            <v>4283851</v>
          </cell>
          <cell r="K1124">
            <v>128</v>
          </cell>
          <cell r="L1124">
            <v>35213</v>
          </cell>
          <cell r="M1124">
            <v>121</v>
          </cell>
          <cell r="N1124">
            <v>30632</v>
          </cell>
        </row>
        <row r="1125">
          <cell r="A1125">
            <v>644062</v>
          </cell>
          <cell r="B1125" t="str">
            <v>02</v>
          </cell>
          <cell r="C1125" t="str">
            <v>Saguenay-Lac-Saint-Jean</v>
          </cell>
          <cell r="D1125" t="str">
            <v>Thivierge(Jean-Pierre)</v>
          </cell>
          <cell r="F1125" t="str">
            <v>709 rang 3</v>
          </cell>
          <cell r="G1125" t="str">
            <v>Saint-Charles-de-Bourget</v>
          </cell>
          <cell r="H1125" t="str">
            <v>G0V1G0</v>
          </cell>
          <cell r="I1125">
            <v>418</v>
          </cell>
          <cell r="J1125">
            <v>6722149</v>
          </cell>
          <cell r="K1125">
            <v>43</v>
          </cell>
          <cell r="L1125">
            <v>9526</v>
          </cell>
          <cell r="M1125">
            <v>47</v>
          </cell>
          <cell r="N1125">
            <v>15989</v>
          </cell>
        </row>
        <row r="1126">
          <cell r="A1126">
            <v>644385</v>
          </cell>
          <cell r="B1126" t="str">
            <v>08</v>
          </cell>
          <cell r="C1126" t="str">
            <v>Abitibi-Témiscamingue</v>
          </cell>
          <cell r="D1126" t="str">
            <v>Robert(Guy)</v>
          </cell>
          <cell r="F1126" t="str">
            <v>439, rang 8</v>
          </cell>
          <cell r="G1126" t="str">
            <v>Saint-Eugène-de-Guigues</v>
          </cell>
          <cell r="H1126" t="str">
            <v>J0Z3L0</v>
          </cell>
          <cell r="I1126">
            <v>819</v>
          </cell>
          <cell r="J1126">
            <v>7853431</v>
          </cell>
          <cell r="L1126">
            <v>15084</v>
          </cell>
          <cell r="N1126">
            <v>6577</v>
          </cell>
        </row>
        <row r="1127">
          <cell r="A1127">
            <v>644419</v>
          </cell>
          <cell r="B1127" t="str">
            <v>16</v>
          </cell>
          <cell r="C1127" t="str">
            <v>Montérégie</v>
          </cell>
          <cell r="D1127" t="str">
            <v>Suzette Demers &amp; Associes enr.</v>
          </cell>
          <cell r="E1127" t="str">
            <v>Dagneault(Bertrand)</v>
          </cell>
          <cell r="F1127" t="str">
            <v>807, Notre-Dame</v>
          </cell>
          <cell r="G1127" t="str">
            <v>Saint-Chrysostome</v>
          </cell>
          <cell r="H1127" t="str">
            <v>J0S1R0</v>
          </cell>
          <cell r="I1127">
            <v>450</v>
          </cell>
          <cell r="J1127">
            <v>8260495</v>
          </cell>
          <cell r="K1127">
            <v>21</v>
          </cell>
          <cell r="L1127">
            <v>3104</v>
          </cell>
          <cell r="M1127">
            <v>20</v>
          </cell>
          <cell r="N1127">
            <v>2672</v>
          </cell>
        </row>
        <row r="1128">
          <cell r="A1128">
            <v>644591</v>
          </cell>
          <cell r="B1128" t="str">
            <v>16</v>
          </cell>
          <cell r="C1128" t="str">
            <v>Montérégie</v>
          </cell>
          <cell r="D1128" t="str">
            <v>Riverby Farms Ltée</v>
          </cell>
          <cell r="E1128" t="str">
            <v>Hayter(Bradley)</v>
          </cell>
          <cell r="F1128" t="str">
            <v>1843 River Road, Box 1448</v>
          </cell>
          <cell r="G1128" t="str">
            <v>Huntingdon</v>
          </cell>
          <cell r="H1128" t="str">
            <v>J0S1H0</v>
          </cell>
          <cell r="I1128">
            <v>450</v>
          </cell>
          <cell r="J1128">
            <v>2648040</v>
          </cell>
          <cell r="K1128">
            <v>14</v>
          </cell>
          <cell r="L1128">
            <v>3544</v>
          </cell>
          <cell r="M1128">
            <v>15</v>
          </cell>
          <cell r="N1128">
            <v>2184</v>
          </cell>
        </row>
        <row r="1129">
          <cell r="A1129">
            <v>644674</v>
          </cell>
          <cell r="B1129" t="str">
            <v>16</v>
          </cell>
          <cell r="C1129" t="str">
            <v>Montérégie</v>
          </cell>
          <cell r="D1129" t="str">
            <v>Orr(Larry G.)</v>
          </cell>
          <cell r="F1129" t="str">
            <v>140, rang Bogton</v>
          </cell>
          <cell r="G1129" t="str">
            <v>Saint-Bernard-de-Lacolle</v>
          </cell>
          <cell r="H1129" t="str">
            <v>J0J1V0</v>
          </cell>
          <cell r="I1129">
            <v>450</v>
          </cell>
          <cell r="J1129">
            <v>2472995</v>
          </cell>
          <cell r="K1129">
            <v>20</v>
          </cell>
          <cell r="L1129">
            <v>1097</v>
          </cell>
          <cell r="M1129">
            <v>20</v>
          </cell>
          <cell r="N1129">
            <v>1789</v>
          </cell>
        </row>
        <row r="1130">
          <cell r="A1130">
            <v>645044</v>
          </cell>
          <cell r="B1130" t="str">
            <v>14</v>
          </cell>
          <cell r="C1130" t="str">
            <v>Lanaudière</v>
          </cell>
          <cell r="D1130" t="str">
            <v>Lafrenière(José)</v>
          </cell>
          <cell r="F1130" t="str">
            <v>1620 rang St-David</v>
          </cell>
          <cell r="G1130" t="str">
            <v>Saint-Gabriel-de-Brandon</v>
          </cell>
          <cell r="H1130" t="str">
            <v>J0K2N0</v>
          </cell>
          <cell r="I1130">
            <v>450</v>
          </cell>
          <cell r="J1130">
            <v>8351726</v>
          </cell>
          <cell r="K1130">
            <v>83</v>
          </cell>
          <cell r="L1130">
            <v>1717</v>
          </cell>
          <cell r="M1130">
            <v>84</v>
          </cell>
          <cell r="N1130">
            <v>8155</v>
          </cell>
        </row>
        <row r="1131">
          <cell r="A1131">
            <v>645457</v>
          </cell>
          <cell r="B1131" t="str">
            <v>12</v>
          </cell>
          <cell r="C1131" t="str">
            <v>Chaudière-Appalaches</v>
          </cell>
          <cell r="D1131" t="str">
            <v>Ferme Delafourche enr.</v>
          </cell>
          <cell r="E1131" t="str">
            <v>Goulet(Francine Couture et Jacques)</v>
          </cell>
          <cell r="F1131" t="str">
            <v>550, rang de la Fourche Ouest</v>
          </cell>
          <cell r="G1131" t="str">
            <v>Armagh</v>
          </cell>
          <cell r="H1131" t="str">
            <v>G0R1A0</v>
          </cell>
          <cell r="I1131">
            <v>418</v>
          </cell>
          <cell r="J1131">
            <v>4662548</v>
          </cell>
          <cell r="K1131">
            <v>58</v>
          </cell>
          <cell r="L1131">
            <v>3202</v>
          </cell>
          <cell r="M1131">
            <v>61</v>
          </cell>
          <cell r="N1131">
            <v>582</v>
          </cell>
        </row>
        <row r="1132">
          <cell r="A1132">
            <v>645531</v>
          </cell>
          <cell r="B1132" t="str">
            <v>08</v>
          </cell>
          <cell r="C1132" t="str">
            <v>Abitibi-Témiscamingue</v>
          </cell>
          <cell r="D1132" t="str">
            <v>Bérubé J-Guy &amp; St-Germain Desneiges</v>
          </cell>
          <cell r="E1132" t="str">
            <v>Bérubé(Jean-Guy)</v>
          </cell>
          <cell r="F1132" t="str">
            <v>1565, rang 7, C.P. 262</v>
          </cell>
          <cell r="G1132" t="str">
            <v>Duparquet</v>
          </cell>
          <cell r="H1132" t="str">
            <v>J0Z1W0</v>
          </cell>
          <cell r="I1132">
            <v>819</v>
          </cell>
          <cell r="J1132">
            <v>9482531</v>
          </cell>
          <cell r="K1132">
            <v>68</v>
          </cell>
          <cell r="L1132">
            <v>4657</v>
          </cell>
          <cell r="M1132">
            <v>71</v>
          </cell>
          <cell r="N1132">
            <v>1588</v>
          </cell>
        </row>
        <row r="1133">
          <cell r="A1133">
            <v>645614</v>
          </cell>
          <cell r="B1133" t="str">
            <v>15</v>
          </cell>
          <cell r="C1133" t="str">
            <v>Laurentides</v>
          </cell>
          <cell r="D1133" t="str">
            <v>Robert Raymond &amp; Francine Thérien</v>
          </cell>
          <cell r="E1133" t="str">
            <v>Raymond(Robert)</v>
          </cell>
          <cell r="F1133" t="str">
            <v>229, rang 2 Gravel</v>
          </cell>
          <cell r="G1133" t="str">
            <v>Ferme-Neuve</v>
          </cell>
          <cell r="H1133" t="str">
            <v>J0W1C0</v>
          </cell>
          <cell r="I1133">
            <v>819</v>
          </cell>
          <cell r="J1133">
            <v>5874396</v>
          </cell>
          <cell r="K1133">
            <v>104</v>
          </cell>
          <cell r="L1133">
            <v>9832</v>
          </cell>
          <cell r="M1133">
            <v>99</v>
          </cell>
          <cell r="N1133">
            <v>6533</v>
          </cell>
        </row>
        <row r="1134">
          <cell r="A1134">
            <v>645663</v>
          </cell>
          <cell r="B1134" t="str">
            <v>12</v>
          </cell>
          <cell r="C1134" t="str">
            <v>Chaudière-Appalaches</v>
          </cell>
          <cell r="D1134" t="str">
            <v>Ginette Cormier &amp; Christian Nadeau</v>
          </cell>
          <cell r="E1134" t="str">
            <v>Nadeau(Ginette C.)</v>
          </cell>
          <cell r="F1134" t="str">
            <v>2158, Rang 2</v>
          </cell>
          <cell r="G1134" t="str">
            <v>Saint-Zacharie</v>
          </cell>
          <cell r="H1134" t="str">
            <v>G0M2C0</v>
          </cell>
          <cell r="I1134">
            <v>418</v>
          </cell>
          <cell r="J1134">
            <v>5937964</v>
          </cell>
          <cell r="K1134">
            <v>81</v>
          </cell>
          <cell r="L1134">
            <v>22429</v>
          </cell>
          <cell r="M1134">
            <v>75</v>
          </cell>
          <cell r="N1134">
            <v>26730</v>
          </cell>
        </row>
        <row r="1135">
          <cell r="A1135">
            <v>645697</v>
          </cell>
          <cell r="B1135" t="str">
            <v>12</v>
          </cell>
          <cell r="C1135" t="str">
            <v>Chaudière-Appalaches</v>
          </cell>
          <cell r="D1135" t="str">
            <v>Ferme Philon D'Ard enr.</v>
          </cell>
          <cell r="E1135" t="str">
            <v>Bédard(Alain)</v>
          </cell>
          <cell r="F1135" t="str">
            <v>65, Route 263</v>
          </cell>
          <cell r="G1135" t="str">
            <v>Saint-Fortunat</v>
          </cell>
          <cell r="H1135" t="str">
            <v>G0P1G0</v>
          </cell>
          <cell r="I1135">
            <v>819</v>
          </cell>
          <cell r="J1135">
            <v>3445042</v>
          </cell>
          <cell r="K1135">
            <v>26</v>
          </cell>
          <cell r="L1135">
            <v>6299</v>
          </cell>
          <cell r="M1135">
            <v>27</v>
          </cell>
          <cell r="N1135">
            <v>6077</v>
          </cell>
        </row>
        <row r="1136">
          <cell r="A1136">
            <v>645879</v>
          </cell>
          <cell r="B1136" t="str">
            <v>15</v>
          </cell>
          <cell r="C1136" t="str">
            <v>Laurentides</v>
          </cell>
          <cell r="D1136" t="str">
            <v>Welden(Andrew K.)</v>
          </cell>
          <cell r="F1136" t="str">
            <v>1540, route des Outaouais</v>
          </cell>
          <cell r="G1136" t="str">
            <v>Grenville</v>
          </cell>
          <cell r="H1136" t="str">
            <v>J0V1B0</v>
          </cell>
          <cell r="I1136">
            <v>819</v>
          </cell>
          <cell r="J1136">
            <v>2429405</v>
          </cell>
          <cell r="K1136">
            <v>31</v>
          </cell>
          <cell r="L1136">
            <v>5654</v>
          </cell>
          <cell r="M1136">
            <v>32</v>
          </cell>
          <cell r="N1136">
            <v>6978</v>
          </cell>
        </row>
        <row r="1137">
          <cell r="A1137">
            <v>645945</v>
          </cell>
          <cell r="B1137" t="str">
            <v>07</v>
          </cell>
          <cell r="C1137" t="str">
            <v>Outaouais</v>
          </cell>
          <cell r="D1137" t="str">
            <v>Thérien(Gilles)</v>
          </cell>
          <cell r="F1137" t="str">
            <v>25, chemin Bouchette</v>
          </cell>
          <cell r="G1137" t="str">
            <v>Gracefield</v>
          </cell>
          <cell r="H1137" t="str">
            <v>J0X1W0</v>
          </cell>
          <cell r="I1137">
            <v>819</v>
          </cell>
          <cell r="J1137">
            <v>4634176</v>
          </cell>
          <cell r="K1137">
            <v>45</v>
          </cell>
          <cell r="L1137">
            <v>7235</v>
          </cell>
          <cell r="M1137">
            <v>40</v>
          </cell>
          <cell r="N1137">
            <v>5401</v>
          </cell>
        </row>
        <row r="1138">
          <cell r="A1138">
            <v>646091</v>
          </cell>
          <cell r="B1138" t="str">
            <v>15</v>
          </cell>
          <cell r="C1138" t="str">
            <v>Laurentides</v>
          </cell>
          <cell r="D1138" t="str">
            <v>Thauvette(Alain)</v>
          </cell>
          <cell r="F1138" t="str">
            <v>731, chemin Val Ombreuse</v>
          </cell>
          <cell r="G1138" t="str">
            <v>Notre-Dame-du-Laus</v>
          </cell>
          <cell r="H1138" t="str">
            <v>J0X2M0</v>
          </cell>
          <cell r="I1138">
            <v>819</v>
          </cell>
          <cell r="J1138">
            <v>7673105</v>
          </cell>
          <cell r="K1138">
            <v>43</v>
          </cell>
          <cell r="L1138">
            <v>5634</v>
          </cell>
          <cell r="M1138">
            <v>33</v>
          </cell>
          <cell r="N1138">
            <v>9427</v>
          </cell>
        </row>
        <row r="1139">
          <cell r="A1139">
            <v>646133</v>
          </cell>
          <cell r="B1139" t="str">
            <v>12</v>
          </cell>
          <cell r="C1139" t="str">
            <v>Chaudière-Appalaches</v>
          </cell>
          <cell r="D1139" t="str">
            <v>Ferme Gascar S.E.N.C.</v>
          </cell>
          <cell r="E1139" t="str">
            <v>Goulet(Gaston)</v>
          </cell>
          <cell r="F1139" t="str">
            <v>249, Rang 11 Sud</v>
          </cell>
          <cell r="G1139" t="str">
            <v>Saint-Éphrem-de-Beauce</v>
          </cell>
          <cell r="H1139" t="str">
            <v>G0M1R0</v>
          </cell>
          <cell r="I1139">
            <v>418</v>
          </cell>
          <cell r="J1139">
            <v>4845720</v>
          </cell>
          <cell r="K1139">
            <v>11</v>
          </cell>
          <cell r="L1139">
            <v>1261</v>
          </cell>
        </row>
        <row r="1140">
          <cell r="A1140">
            <v>646554</v>
          </cell>
          <cell r="B1140" t="str">
            <v>08</v>
          </cell>
          <cell r="C1140" t="str">
            <v>Abitibi-Témiscamingue</v>
          </cell>
          <cell r="D1140" t="str">
            <v>Hamelin Hervé et Larivière Hélène</v>
          </cell>
          <cell r="E1140" t="str">
            <v>Larivière(Hervé Hamelin et Hélène)</v>
          </cell>
          <cell r="F1140" t="str">
            <v>562, rang 8</v>
          </cell>
          <cell r="G1140" t="str">
            <v>Palmarolle</v>
          </cell>
          <cell r="H1140" t="str">
            <v>J0Z3C0</v>
          </cell>
          <cell r="I1140">
            <v>819</v>
          </cell>
          <cell r="J1140">
            <v>7873491</v>
          </cell>
          <cell r="K1140">
            <v>103</v>
          </cell>
          <cell r="L1140">
            <v>23134</v>
          </cell>
          <cell r="M1140">
            <v>98</v>
          </cell>
          <cell r="N1140">
            <v>21984</v>
          </cell>
        </row>
        <row r="1141">
          <cell r="A1141">
            <v>646737</v>
          </cell>
          <cell r="B1141" t="str">
            <v>01</v>
          </cell>
          <cell r="C1141" t="str">
            <v>Bas-Saint-Laurent</v>
          </cell>
          <cell r="D1141" t="str">
            <v>Ferme Charlo S.E.N.C.</v>
          </cell>
          <cell r="E1141" t="str">
            <v>Fournier(Dave)</v>
          </cell>
          <cell r="F1141" t="str">
            <v>30 rang 4 Lepage</v>
          </cell>
          <cell r="G1141" t="str">
            <v>Saint-Tharcisius</v>
          </cell>
          <cell r="H1141" t="str">
            <v>G0J3G0</v>
          </cell>
          <cell r="I1141">
            <v>418</v>
          </cell>
          <cell r="J1141">
            <v>6294858</v>
          </cell>
          <cell r="K1141">
            <v>18</v>
          </cell>
        </row>
        <row r="1142">
          <cell r="A1142">
            <v>646844</v>
          </cell>
          <cell r="B1142" t="str">
            <v>17</v>
          </cell>
          <cell r="C1142" t="str">
            <v>Centre-du-Québec</v>
          </cell>
          <cell r="D1142" t="str">
            <v>Vincent(Thérèse)</v>
          </cell>
          <cell r="F1142" t="str">
            <v>2614, rang 7</v>
          </cell>
          <cell r="G1142" t="str">
            <v>Sainte-Séraphine</v>
          </cell>
          <cell r="H1142" t="str">
            <v>J0A1E0</v>
          </cell>
          <cell r="I1142">
            <v>819</v>
          </cell>
          <cell r="J1142">
            <v>3365448</v>
          </cell>
          <cell r="K1142">
            <v>18</v>
          </cell>
          <cell r="L1142">
            <v>1042</v>
          </cell>
          <cell r="M1142">
            <v>17</v>
          </cell>
          <cell r="N1142">
            <v>2923</v>
          </cell>
        </row>
        <row r="1143">
          <cell r="A1143">
            <v>647792</v>
          </cell>
          <cell r="B1143" t="str">
            <v>05</v>
          </cell>
          <cell r="C1143" t="str">
            <v>Estrie</v>
          </cell>
          <cell r="D1143" t="str">
            <v>Charron Jerry &amp; Geoffroy Sylvie</v>
          </cell>
          <cell r="E1143" t="str">
            <v>Geoffroy(Jerry Charron et Sylvie)</v>
          </cell>
          <cell r="F1143" t="str">
            <v>829 route 108</v>
          </cell>
          <cell r="G1143" t="str">
            <v>Cookshire-Eaton</v>
          </cell>
          <cell r="H1143" t="str">
            <v>J0B1M0</v>
          </cell>
          <cell r="I1143">
            <v>819</v>
          </cell>
          <cell r="J1143">
            <v>8753595</v>
          </cell>
          <cell r="K1143">
            <v>52</v>
          </cell>
          <cell r="L1143">
            <v>7388</v>
          </cell>
          <cell r="M1143">
            <v>50</v>
          </cell>
          <cell r="N1143">
            <v>8637</v>
          </cell>
        </row>
        <row r="1144">
          <cell r="A1144">
            <v>647933</v>
          </cell>
          <cell r="B1144" t="str">
            <v>16</v>
          </cell>
          <cell r="C1144" t="str">
            <v>Montérégie</v>
          </cell>
          <cell r="D1144" t="str">
            <v>Ouellet C., Parent D., Tremblay A. et M.</v>
          </cell>
          <cell r="F1144" t="str">
            <v>493, Rang 4</v>
          </cell>
          <cell r="G1144" t="str">
            <v>Sainte-Clotilde-de-Châteauguay</v>
          </cell>
          <cell r="H1144" t="str">
            <v>J0L1W0</v>
          </cell>
          <cell r="I1144">
            <v>450</v>
          </cell>
          <cell r="J1144">
            <v>8264740</v>
          </cell>
          <cell r="K1144">
            <v>26</v>
          </cell>
          <cell r="L1144">
            <v>1701</v>
          </cell>
        </row>
        <row r="1145">
          <cell r="A1145">
            <v>648634</v>
          </cell>
          <cell r="B1145" t="str">
            <v>01</v>
          </cell>
          <cell r="C1145" t="str">
            <v>Bas-Saint-Laurent</v>
          </cell>
          <cell r="D1145" t="str">
            <v>Ferme Alfra enr.</v>
          </cell>
          <cell r="E1145" t="str">
            <v>Deroy(Alain)</v>
          </cell>
          <cell r="F1145" t="str">
            <v>101 rang de l'Église</v>
          </cell>
          <cell r="G1145" t="str">
            <v>Saint-Léon-le-Grand(Bas-Saint-Laurent)</v>
          </cell>
          <cell r="H1145" t="str">
            <v>G0J2W0</v>
          </cell>
          <cell r="I1145">
            <v>418</v>
          </cell>
          <cell r="J1145">
            <v>7435437</v>
          </cell>
          <cell r="K1145">
            <v>35</v>
          </cell>
          <cell r="L1145">
            <v>6576</v>
          </cell>
          <cell r="M1145">
            <v>41</v>
          </cell>
          <cell r="N1145">
            <v>10056</v>
          </cell>
        </row>
        <row r="1146">
          <cell r="A1146">
            <v>649004</v>
          </cell>
          <cell r="B1146" t="str">
            <v>04</v>
          </cell>
          <cell r="C1146" t="str">
            <v>Mauricie</v>
          </cell>
          <cell r="D1146" t="str">
            <v>Branchaud(Yves)</v>
          </cell>
          <cell r="F1146" t="str">
            <v>1310, Beaupré</v>
          </cell>
          <cell r="G1146" t="str">
            <v>Sainte-Ursule</v>
          </cell>
          <cell r="H1146" t="str">
            <v>J0K3M0</v>
          </cell>
          <cell r="I1146">
            <v>819</v>
          </cell>
          <cell r="J1146">
            <v>2288242</v>
          </cell>
          <cell r="K1146">
            <v>14</v>
          </cell>
          <cell r="L1146">
            <v>2068</v>
          </cell>
          <cell r="M1146">
            <v>15</v>
          </cell>
          <cell r="N1146">
            <v>1821</v>
          </cell>
        </row>
        <row r="1147">
          <cell r="A1147">
            <v>649236</v>
          </cell>
          <cell r="B1147" t="str">
            <v>07</v>
          </cell>
          <cell r="C1147" t="str">
            <v>Outaouais</v>
          </cell>
          <cell r="D1147" t="str">
            <v>Raby(Léo)</v>
          </cell>
          <cell r="E1147" t="str">
            <v>Raby(Léo)</v>
          </cell>
          <cell r="F1147" t="str">
            <v>492, rang 5 Est</v>
          </cell>
          <cell r="G1147" t="str">
            <v>Thurso</v>
          </cell>
          <cell r="H1147" t="str">
            <v>J0X3B0</v>
          </cell>
          <cell r="I1147">
            <v>819</v>
          </cell>
          <cell r="J1147">
            <v>9852407</v>
          </cell>
          <cell r="K1147">
            <v>242</v>
          </cell>
          <cell r="L1147">
            <v>2381</v>
          </cell>
          <cell r="M1147">
            <v>242</v>
          </cell>
          <cell r="N1147">
            <v>3402</v>
          </cell>
        </row>
        <row r="1148">
          <cell r="A1148">
            <v>649673</v>
          </cell>
          <cell r="B1148" t="str">
            <v>12</v>
          </cell>
          <cell r="C1148" t="str">
            <v>Chaudière-Appalaches</v>
          </cell>
          <cell r="D1148" t="str">
            <v>Ferme Jack-Fran</v>
          </cell>
          <cell r="E1148" t="str">
            <v>Desroche(Francine Allard et Jacques)</v>
          </cell>
          <cell r="F1148" t="str">
            <v>1093, chemin St-Joseph</v>
          </cell>
          <cell r="G1148" t="str">
            <v>Saint-Nicolas</v>
          </cell>
          <cell r="H1148" t="str">
            <v>G7A2A6</v>
          </cell>
          <cell r="I1148">
            <v>418</v>
          </cell>
          <cell r="J1148">
            <v>8319653</v>
          </cell>
          <cell r="K1148">
            <v>91</v>
          </cell>
          <cell r="L1148">
            <v>18336</v>
          </cell>
          <cell r="M1148">
            <v>92</v>
          </cell>
          <cell r="N1148">
            <v>23418</v>
          </cell>
        </row>
        <row r="1149">
          <cell r="A1149">
            <v>650697</v>
          </cell>
          <cell r="B1149" t="str">
            <v>02</v>
          </cell>
          <cell r="C1149" t="str">
            <v>Saguenay-Lac-Saint-Jean</v>
          </cell>
          <cell r="D1149" t="str">
            <v>Bussières Mario &amp; Potvin Guylaine</v>
          </cell>
          <cell r="E1149" t="str">
            <v>Bussières(Mario)</v>
          </cell>
          <cell r="F1149" t="str">
            <v>750 Rousseau</v>
          </cell>
          <cell r="G1149" t="str">
            <v>Saint-Stanislas (du Lac Saint-Jean)</v>
          </cell>
          <cell r="H1149" t="str">
            <v>G8M4X4</v>
          </cell>
          <cell r="I1149">
            <v>418</v>
          </cell>
          <cell r="J1149">
            <v>2767823</v>
          </cell>
          <cell r="K1149">
            <v>25</v>
          </cell>
          <cell r="L1149">
            <v>7701</v>
          </cell>
          <cell r="M1149">
            <v>25</v>
          </cell>
        </row>
        <row r="1150">
          <cell r="A1150">
            <v>650713</v>
          </cell>
          <cell r="B1150" t="str">
            <v>17</v>
          </cell>
          <cell r="C1150" t="str">
            <v>Centre-du-Québec</v>
          </cell>
          <cell r="D1150" t="str">
            <v>Famille R. Goupil inc.</v>
          </cell>
          <cell r="E1150" t="str">
            <v>Goupil(Rénald)</v>
          </cell>
          <cell r="F1150" t="str">
            <v>145, rang 2</v>
          </cell>
          <cell r="G1150" t="str">
            <v>Saint-Louis-de-Blandford</v>
          </cell>
          <cell r="H1150" t="str">
            <v>G0Z1B0</v>
          </cell>
          <cell r="I1150">
            <v>819</v>
          </cell>
          <cell r="J1150">
            <v>3647366</v>
          </cell>
          <cell r="K1150">
            <v>44</v>
          </cell>
          <cell r="M1150">
            <v>56</v>
          </cell>
        </row>
        <row r="1151">
          <cell r="A1151">
            <v>650796</v>
          </cell>
          <cell r="B1151" t="str">
            <v>12</v>
          </cell>
          <cell r="C1151" t="str">
            <v>Chaudière-Appalaches</v>
          </cell>
          <cell r="D1151" t="str">
            <v>Ferme R.N.B. inc.</v>
          </cell>
          <cell r="E1151" t="str">
            <v>Rousseau(Réjean Boucher et Nicole)</v>
          </cell>
          <cell r="F1151" t="str">
            <v>234, rang 1</v>
          </cell>
          <cell r="G1151" t="str">
            <v>Saint-Janvier-de-Joly</v>
          </cell>
          <cell r="H1151" t="str">
            <v>G0S1M0</v>
          </cell>
          <cell r="I1151">
            <v>418</v>
          </cell>
          <cell r="J1151">
            <v>7283347</v>
          </cell>
          <cell r="K1151">
            <v>75</v>
          </cell>
          <cell r="L1151">
            <v>7778</v>
          </cell>
          <cell r="M1151">
            <v>78</v>
          </cell>
          <cell r="N1151">
            <v>15064</v>
          </cell>
        </row>
        <row r="1152">
          <cell r="A1152">
            <v>650937</v>
          </cell>
          <cell r="B1152" t="str">
            <v>11</v>
          </cell>
          <cell r="C1152" t="str">
            <v>Gaspésie-Iles-de-la-Madeleine</v>
          </cell>
          <cell r="D1152" t="str">
            <v>Ferme H.L.G. enr.</v>
          </cell>
          <cell r="E1152" t="str">
            <v>Gagné(Henri-Louis)</v>
          </cell>
          <cell r="F1152" t="str">
            <v>759 chemin Mercier</v>
          </cell>
          <cell r="G1152" t="str">
            <v>New-Richmond</v>
          </cell>
          <cell r="H1152" t="str">
            <v>G0C2B0</v>
          </cell>
          <cell r="I1152">
            <v>418</v>
          </cell>
          <cell r="J1152">
            <v>3924751</v>
          </cell>
          <cell r="K1152">
            <v>133</v>
          </cell>
          <cell r="L1152">
            <v>28475</v>
          </cell>
          <cell r="M1152">
            <v>138</v>
          </cell>
          <cell r="N1152">
            <v>26830</v>
          </cell>
        </row>
        <row r="1153">
          <cell r="A1153">
            <v>651562</v>
          </cell>
          <cell r="B1153" t="str">
            <v>17</v>
          </cell>
          <cell r="C1153" t="str">
            <v>Centre-du-Québec</v>
          </cell>
          <cell r="D1153" t="str">
            <v>Samson(Jacques)</v>
          </cell>
          <cell r="E1153" t="str">
            <v>Samson(Jacques)</v>
          </cell>
          <cell r="F1153" t="str">
            <v>785, rang 7</v>
          </cell>
          <cell r="G1153" t="str">
            <v>Laurierville</v>
          </cell>
          <cell r="H1153" t="str">
            <v>G0S1P0</v>
          </cell>
          <cell r="I1153">
            <v>819</v>
          </cell>
          <cell r="J1153">
            <v>3654303</v>
          </cell>
          <cell r="K1153">
            <v>83</v>
          </cell>
          <cell r="L1153">
            <v>10299</v>
          </cell>
          <cell r="M1153">
            <v>74</v>
          </cell>
          <cell r="N1153">
            <v>10050</v>
          </cell>
        </row>
        <row r="1154">
          <cell r="A1154">
            <v>651604</v>
          </cell>
          <cell r="B1154" t="str">
            <v>05</v>
          </cell>
          <cell r="C1154" t="str">
            <v>Estrie</v>
          </cell>
          <cell r="D1154" t="str">
            <v>Bélisle(Mario)</v>
          </cell>
          <cell r="F1154" t="str">
            <v>119 rang 2</v>
          </cell>
          <cell r="G1154" t="str">
            <v>Wotton</v>
          </cell>
          <cell r="H1154" t="str">
            <v>J0A1N0</v>
          </cell>
          <cell r="I1154">
            <v>819</v>
          </cell>
          <cell r="J1154">
            <v>8282204</v>
          </cell>
          <cell r="K1154">
            <v>48</v>
          </cell>
          <cell r="L1154">
            <v>1056</v>
          </cell>
          <cell r="M1154">
            <v>52</v>
          </cell>
          <cell r="N1154">
            <v>2268</v>
          </cell>
        </row>
        <row r="1155">
          <cell r="A1155">
            <v>651844</v>
          </cell>
          <cell r="B1155" t="str">
            <v>07</v>
          </cell>
          <cell r="C1155" t="str">
            <v>Outaouais</v>
          </cell>
          <cell r="D1155" t="str">
            <v>Closs Harold Edward &amp; McKnight Carolyn Marie</v>
          </cell>
          <cell r="E1155" t="str">
            <v>Closs(Harold And Carolyn)</v>
          </cell>
          <cell r="F1155" t="str">
            <v>C807, Route 148</v>
          </cell>
          <cell r="G1155" t="str">
            <v>Shawville</v>
          </cell>
          <cell r="H1155" t="str">
            <v>J0X2Y0</v>
          </cell>
          <cell r="I1155">
            <v>819</v>
          </cell>
          <cell r="J1155">
            <v>6473551</v>
          </cell>
          <cell r="K1155">
            <v>421</v>
          </cell>
          <cell r="L1155">
            <v>89711</v>
          </cell>
          <cell r="M1155">
            <v>411</v>
          </cell>
          <cell r="N1155">
            <v>72803</v>
          </cell>
        </row>
        <row r="1156">
          <cell r="A1156">
            <v>651935</v>
          </cell>
          <cell r="B1156" t="str">
            <v>08</v>
          </cell>
          <cell r="C1156" t="str">
            <v>Abitibi-Témiscamingue</v>
          </cell>
          <cell r="D1156" t="str">
            <v>Ferme Genesse, Societé en nom collectif</v>
          </cell>
          <cell r="E1156" t="str">
            <v>Genesse(Gisèle Hélie et Ghislain)</v>
          </cell>
          <cell r="F1156" t="str">
            <v>844, chemin des Pionniers</v>
          </cell>
          <cell r="G1156" t="str">
            <v>Taschereau</v>
          </cell>
          <cell r="H1156" t="str">
            <v>J0Z3N0</v>
          </cell>
          <cell r="I1156">
            <v>819</v>
          </cell>
          <cell r="J1156">
            <v>7962475</v>
          </cell>
          <cell r="K1156">
            <v>52</v>
          </cell>
          <cell r="L1156">
            <v>2041</v>
          </cell>
          <cell r="M1156">
            <v>53</v>
          </cell>
          <cell r="N1156">
            <v>9072</v>
          </cell>
        </row>
        <row r="1157">
          <cell r="A1157">
            <v>652024</v>
          </cell>
          <cell r="B1157" t="str">
            <v>16</v>
          </cell>
          <cell r="C1157" t="str">
            <v>Montérégie</v>
          </cell>
          <cell r="D1157" t="str">
            <v>Lamoureux Gaétan et Raymond Linda</v>
          </cell>
          <cell r="E1157" t="str">
            <v>Lamoureux(Gaétan)</v>
          </cell>
          <cell r="F1157" t="str">
            <v>488, 1er Rang Est</v>
          </cell>
          <cell r="G1157" t="str">
            <v>Saint-Joachim-de-Shefford</v>
          </cell>
          <cell r="H1157" t="str">
            <v>J0E2G0</v>
          </cell>
          <cell r="I1157">
            <v>450</v>
          </cell>
          <cell r="J1157">
            <v>5392657</v>
          </cell>
          <cell r="K1157">
            <v>29</v>
          </cell>
          <cell r="L1157">
            <v>6256</v>
          </cell>
          <cell r="M1157">
            <v>29</v>
          </cell>
          <cell r="N1157">
            <v>6919</v>
          </cell>
        </row>
        <row r="1158">
          <cell r="A1158">
            <v>652164</v>
          </cell>
          <cell r="B1158" t="str">
            <v>17</v>
          </cell>
          <cell r="C1158" t="str">
            <v>Centre-du-Québec</v>
          </cell>
          <cell r="D1158" t="str">
            <v>Therrien(Mario)</v>
          </cell>
          <cell r="F1158" t="str">
            <v>541, rang Haut de l'Ile</v>
          </cell>
          <cell r="G1158" t="str">
            <v>Sainte-Monique</v>
          </cell>
          <cell r="H1158" t="str">
            <v>J0G1N0</v>
          </cell>
          <cell r="I1158">
            <v>819</v>
          </cell>
          <cell r="J1158">
            <v>2892224</v>
          </cell>
          <cell r="K1158">
            <v>103</v>
          </cell>
          <cell r="L1158">
            <v>26763</v>
          </cell>
          <cell r="M1158">
            <v>110</v>
          </cell>
          <cell r="N1158">
            <v>24966</v>
          </cell>
        </row>
        <row r="1159">
          <cell r="A1159">
            <v>652172</v>
          </cell>
          <cell r="B1159" t="str">
            <v>12</v>
          </cell>
          <cell r="C1159" t="str">
            <v>Chaudière-Appalaches</v>
          </cell>
          <cell r="D1159" t="str">
            <v>Ferme Désy inc.</v>
          </cell>
          <cell r="E1159" t="str">
            <v>Carrier(Désiré)</v>
          </cell>
          <cell r="F1159" t="str">
            <v>432, chemin Craig Nord</v>
          </cell>
          <cell r="G1159" t="str">
            <v>Saint-Jean-de-Brébeuf</v>
          </cell>
          <cell r="H1159" t="str">
            <v>G6G0A1</v>
          </cell>
          <cell r="I1159">
            <v>418</v>
          </cell>
          <cell r="J1159">
            <v>4537725</v>
          </cell>
          <cell r="K1159">
            <v>40</v>
          </cell>
          <cell r="L1159">
            <v>2624</v>
          </cell>
          <cell r="M1159">
            <v>37</v>
          </cell>
          <cell r="N1159">
            <v>286</v>
          </cell>
        </row>
        <row r="1160">
          <cell r="A1160">
            <v>652867</v>
          </cell>
          <cell r="B1160" t="str">
            <v>05</v>
          </cell>
          <cell r="C1160" t="str">
            <v>Estrie</v>
          </cell>
          <cell r="D1160" t="str">
            <v>Ferme Mayette enr.</v>
          </cell>
          <cell r="E1160" t="str">
            <v>Mayette(Alain &amp; Francine)</v>
          </cell>
          <cell r="F1160" t="str">
            <v>5, chemin Mayette, R.R.3</v>
          </cell>
          <cell r="G1160" t="str">
            <v>Danville</v>
          </cell>
          <cell r="H1160" t="str">
            <v>J0A1A0</v>
          </cell>
          <cell r="I1160">
            <v>819</v>
          </cell>
          <cell r="J1160">
            <v>8392864</v>
          </cell>
          <cell r="K1160">
            <v>17</v>
          </cell>
          <cell r="L1160">
            <v>1354</v>
          </cell>
        </row>
        <row r="1161">
          <cell r="A1161">
            <v>653220</v>
          </cell>
          <cell r="B1161" t="str">
            <v>16</v>
          </cell>
          <cell r="C1161" t="str">
            <v>Montérégie</v>
          </cell>
          <cell r="D1161" t="str">
            <v>Dupuis Denise et Leblanc Sylvain</v>
          </cell>
          <cell r="E1161" t="str">
            <v>Leblanc(Sylvain)</v>
          </cell>
          <cell r="F1161" t="str">
            <v>52, rang St-Jean</v>
          </cell>
          <cell r="G1161" t="str">
            <v>Saint-Patrice-de-Sherrington</v>
          </cell>
          <cell r="H1161" t="str">
            <v>J0L2N0</v>
          </cell>
          <cell r="I1161">
            <v>450</v>
          </cell>
          <cell r="J1161">
            <v>4549528</v>
          </cell>
          <cell r="K1161">
            <v>14</v>
          </cell>
          <cell r="L1161">
            <v>2609</v>
          </cell>
          <cell r="M1161">
            <v>15</v>
          </cell>
          <cell r="N1161">
            <v>1584</v>
          </cell>
        </row>
        <row r="1162">
          <cell r="A1162">
            <v>653758</v>
          </cell>
          <cell r="B1162" t="str">
            <v>12</v>
          </cell>
          <cell r="C1162" t="str">
            <v>Chaudière-Appalaches</v>
          </cell>
          <cell r="D1162" t="str">
            <v>Ferme Bovinière enr.</v>
          </cell>
          <cell r="E1162" t="str">
            <v>Leclerc(André)</v>
          </cell>
          <cell r="F1162" t="str">
            <v>860, rang St-François</v>
          </cell>
          <cell r="G1162" t="str">
            <v>Lotbinière</v>
          </cell>
          <cell r="H1162" t="str">
            <v>G0S1S0</v>
          </cell>
          <cell r="I1162">
            <v>418</v>
          </cell>
          <cell r="J1162">
            <v>7962860</v>
          </cell>
          <cell r="K1162">
            <v>116</v>
          </cell>
          <cell r="L1162">
            <v>15626</v>
          </cell>
          <cell r="M1162">
            <v>108</v>
          </cell>
        </row>
        <row r="1163">
          <cell r="A1163">
            <v>654012</v>
          </cell>
          <cell r="B1163" t="str">
            <v>03</v>
          </cell>
          <cell r="C1163" t="str">
            <v>Capitale-Nationale</v>
          </cell>
          <cell r="D1163" t="str">
            <v>Ferme Robitaille et Houle enr.</v>
          </cell>
          <cell r="E1163" t="str">
            <v>Robitaille(Johanne Houle et Conrad)</v>
          </cell>
          <cell r="F1163" t="str">
            <v>1400, rang Saint-Denis</v>
          </cell>
          <cell r="G1163" t="str">
            <v>Québec</v>
          </cell>
          <cell r="H1163" t="str">
            <v>G2G0G4</v>
          </cell>
          <cell r="I1163">
            <v>418</v>
          </cell>
          <cell r="J1163">
            <v>8712037</v>
          </cell>
          <cell r="K1163">
            <v>11</v>
          </cell>
          <cell r="M1163">
            <v>18</v>
          </cell>
          <cell r="N1163">
            <v>4957</v>
          </cell>
        </row>
        <row r="1164">
          <cell r="A1164">
            <v>654228</v>
          </cell>
          <cell r="B1164" t="str">
            <v>17</v>
          </cell>
          <cell r="C1164" t="str">
            <v>Centre-du-Québec</v>
          </cell>
          <cell r="D1164" t="str">
            <v>Ferme Levaluc S.E.N.C.</v>
          </cell>
          <cell r="E1164" t="str">
            <v>Luckenuik(Jeannot)</v>
          </cell>
          <cell r="F1164" t="str">
            <v>384, route Ployard</v>
          </cell>
          <cell r="G1164" t="str">
            <v>Lefebvre</v>
          </cell>
          <cell r="H1164" t="str">
            <v>J0H2C0</v>
          </cell>
          <cell r="I1164">
            <v>819</v>
          </cell>
          <cell r="J1164">
            <v>3942650</v>
          </cell>
          <cell r="K1164">
            <v>78</v>
          </cell>
          <cell r="L1164">
            <v>20516</v>
          </cell>
          <cell r="M1164">
            <v>75</v>
          </cell>
          <cell r="N1164">
            <v>7876</v>
          </cell>
        </row>
        <row r="1165">
          <cell r="A1165">
            <v>654418</v>
          </cell>
          <cell r="B1165" t="str">
            <v>12</v>
          </cell>
          <cell r="C1165" t="str">
            <v>Chaudière-Appalaches</v>
          </cell>
          <cell r="D1165" t="str">
            <v>Ranch R. enr.</v>
          </cell>
          <cell r="E1165" t="str">
            <v>Roy(Jacques)</v>
          </cell>
          <cell r="F1165" t="str">
            <v>790, Route 108</v>
          </cell>
          <cell r="G1165" t="str">
            <v>Saint-Alfred</v>
          </cell>
          <cell r="H1165" t="str">
            <v>G0M1L0</v>
          </cell>
          <cell r="I1165">
            <v>418</v>
          </cell>
          <cell r="J1165">
            <v>7746822</v>
          </cell>
          <cell r="K1165">
            <v>141</v>
          </cell>
          <cell r="L1165">
            <v>33340</v>
          </cell>
          <cell r="M1165">
            <v>140</v>
          </cell>
          <cell r="N1165">
            <v>30919</v>
          </cell>
        </row>
        <row r="1166">
          <cell r="A1166">
            <v>654426</v>
          </cell>
          <cell r="B1166" t="str">
            <v>15</v>
          </cell>
          <cell r="C1166" t="str">
            <v>Laurentides</v>
          </cell>
          <cell r="D1166" t="str">
            <v>Ferme Paco S.E.N.C.</v>
          </cell>
          <cell r="E1166" t="str">
            <v>Papineau(Paule-A. Côté Et Sylvain)</v>
          </cell>
          <cell r="F1166" t="str">
            <v>158, rang 3 Gravel</v>
          </cell>
          <cell r="G1166" t="str">
            <v>Ferme-Neuve</v>
          </cell>
          <cell r="H1166" t="str">
            <v>J0W1C0</v>
          </cell>
          <cell r="I1166">
            <v>819</v>
          </cell>
          <cell r="J1166">
            <v>5874416</v>
          </cell>
          <cell r="K1166">
            <v>32</v>
          </cell>
          <cell r="M1166">
            <v>32</v>
          </cell>
          <cell r="N1166">
            <v>9567</v>
          </cell>
        </row>
        <row r="1167">
          <cell r="A1167">
            <v>655290</v>
          </cell>
          <cell r="B1167" t="str">
            <v>02</v>
          </cell>
          <cell r="C1167" t="str">
            <v>Saguenay-Lac-Saint-Jean</v>
          </cell>
          <cell r="D1167" t="str">
            <v>Bolduc(René)</v>
          </cell>
          <cell r="F1167" t="str">
            <v>1197 chemin de la Pointe</v>
          </cell>
          <cell r="G1167" t="str">
            <v>Chambord</v>
          </cell>
          <cell r="H1167" t="str">
            <v>G0W1G0</v>
          </cell>
          <cell r="I1167">
            <v>418</v>
          </cell>
          <cell r="J1167">
            <v>3428263</v>
          </cell>
          <cell r="K1167">
            <v>34</v>
          </cell>
          <cell r="L1167">
            <v>3363</v>
          </cell>
          <cell r="M1167">
            <v>50</v>
          </cell>
        </row>
        <row r="1168">
          <cell r="A1168">
            <v>655506</v>
          </cell>
          <cell r="B1168" t="str">
            <v>16</v>
          </cell>
          <cell r="C1168" t="str">
            <v>Montérégie</v>
          </cell>
          <cell r="D1168" t="str">
            <v>Pouliot Francine &amp; Primeau Pierre</v>
          </cell>
          <cell r="E1168" t="str">
            <v>Primeau(Pierre)</v>
          </cell>
          <cell r="F1168" t="str">
            <v>110, Rivière des Fèves Nord</v>
          </cell>
          <cell r="G1168" t="str">
            <v>Sainte-Martine</v>
          </cell>
          <cell r="H1168" t="str">
            <v>J0S1V0</v>
          </cell>
          <cell r="I1168">
            <v>450</v>
          </cell>
          <cell r="J1168">
            <v>4273834</v>
          </cell>
          <cell r="K1168">
            <v>19</v>
          </cell>
          <cell r="L1168">
            <v>680</v>
          </cell>
        </row>
        <row r="1169">
          <cell r="A1169">
            <v>655696</v>
          </cell>
          <cell r="B1169" t="str">
            <v>15</v>
          </cell>
          <cell r="C1169" t="str">
            <v>Laurentides</v>
          </cell>
          <cell r="D1169" t="str">
            <v>Eigner Susan &amp; Mac Rae Malcolm</v>
          </cell>
          <cell r="E1169" t="str">
            <v>Rae(Malcom Mac)</v>
          </cell>
          <cell r="F1169" t="str">
            <v>37 Mill Pond Road</v>
          </cell>
          <cell r="G1169" t="str">
            <v>Harrington</v>
          </cell>
          <cell r="H1169" t="str">
            <v>J8G2S6</v>
          </cell>
          <cell r="I1169">
            <v>819</v>
          </cell>
          <cell r="J1169">
            <v>2427539</v>
          </cell>
          <cell r="K1169">
            <v>72</v>
          </cell>
          <cell r="L1169">
            <v>10126</v>
          </cell>
          <cell r="M1169">
            <v>75</v>
          </cell>
          <cell r="N1169">
            <v>15339</v>
          </cell>
        </row>
        <row r="1170">
          <cell r="A1170">
            <v>655761</v>
          </cell>
          <cell r="B1170" t="str">
            <v>01</v>
          </cell>
          <cell r="C1170" t="str">
            <v>Bas-Saint-Laurent</v>
          </cell>
          <cell r="D1170" t="str">
            <v>Blier(Mario)</v>
          </cell>
          <cell r="F1170" t="str">
            <v>646 Principale</v>
          </cell>
          <cell r="G1170" t="str">
            <v>Pohénégamook</v>
          </cell>
          <cell r="H1170" t="str">
            <v>G0L1J0</v>
          </cell>
          <cell r="I1170">
            <v>418</v>
          </cell>
          <cell r="J1170">
            <v>8937245</v>
          </cell>
          <cell r="K1170">
            <v>44</v>
          </cell>
          <cell r="M1170">
            <v>44</v>
          </cell>
          <cell r="N1170">
            <v>8572</v>
          </cell>
        </row>
        <row r="1171">
          <cell r="A1171">
            <v>655779</v>
          </cell>
          <cell r="B1171" t="str">
            <v>12</v>
          </cell>
          <cell r="C1171" t="str">
            <v>Chaudière-Appalaches</v>
          </cell>
          <cell r="D1171" t="str">
            <v>J.R. Ferland et Fils inc.</v>
          </cell>
          <cell r="E1171" t="str">
            <v>Ferland(Louis)</v>
          </cell>
          <cell r="F1171" t="str">
            <v>325, Route 275</v>
          </cell>
          <cell r="G1171" t="str">
            <v>Sainte-Marguerite (de Beauce)</v>
          </cell>
          <cell r="H1171" t="str">
            <v>G0S2X0</v>
          </cell>
          <cell r="I1171">
            <v>418</v>
          </cell>
          <cell r="J1171">
            <v>9353358</v>
          </cell>
          <cell r="K1171">
            <v>43</v>
          </cell>
          <cell r="L1171">
            <v>11207</v>
          </cell>
          <cell r="M1171">
            <v>42</v>
          </cell>
          <cell r="N1171">
            <v>10383</v>
          </cell>
        </row>
        <row r="1172">
          <cell r="A1172">
            <v>655811</v>
          </cell>
          <cell r="B1172" t="str">
            <v>08</v>
          </cell>
          <cell r="C1172" t="str">
            <v>Abitibi-Témiscamingue</v>
          </cell>
          <cell r="D1172" t="str">
            <v>Ferme Nico</v>
          </cell>
          <cell r="E1172" t="str">
            <v>Rancourt(Christian)</v>
          </cell>
          <cell r="F1172" t="str">
            <v>895, rang 10,R.R.1</v>
          </cell>
          <cell r="G1172" t="str">
            <v>Sainte-Germaine-Boulé</v>
          </cell>
          <cell r="H1172" t="str">
            <v>J0Z1M0</v>
          </cell>
          <cell r="I1172">
            <v>819</v>
          </cell>
          <cell r="J1172">
            <v>7876978</v>
          </cell>
          <cell r="K1172">
            <v>194</v>
          </cell>
          <cell r="L1172">
            <v>49658</v>
          </cell>
          <cell r="M1172">
            <v>208</v>
          </cell>
          <cell r="N1172">
            <v>46948</v>
          </cell>
        </row>
        <row r="1173">
          <cell r="A1173">
            <v>655951</v>
          </cell>
          <cell r="B1173" t="str">
            <v>17</v>
          </cell>
          <cell r="C1173" t="str">
            <v>Centre-du-Québec</v>
          </cell>
          <cell r="D1173" t="str">
            <v>Gagnon Martin &amp; Vachon Francine</v>
          </cell>
          <cell r="E1173" t="str">
            <v>Gagnon(Martin)</v>
          </cell>
          <cell r="F1173" t="str">
            <v>924, rang Craig Nord</v>
          </cell>
          <cell r="G1173" t="str">
            <v>Chesterville</v>
          </cell>
          <cell r="H1173" t="str">
            <v>G0P1J0</v>
          </cell>
          <cell r="I1173">
            <v>819</v>
          </cell>
          <cell r="J1173">
            <v>3822370</v>
          </cell>
          <cell r="K1173">
            <v>38</v>
          </cell>
          <cell r="L1173">
            <v>6264</v>
          </cell>
          <cell r="M1173">
            <v>41</v>
          </cell>
          <cell r="N1173">
            <v>8034</v>
          </cell>
        </row>
        <row r="1174">
          <cell r="A1174">
            <v>656173</v>
          </cell>
          <cell r="B1174" t="str">
            <v>16</v>
          </cell>
          <cell r="C1174" t="str">
            <v>Montérégie</v>
          </cell>
          <cell r="D1174" t="str">
            <v>Tremblay(Yves)</v>
          </cell>
          <cell r="F1174" t="str">
            <v>209 rang St-Louis</v>
          </cell>
          <cell r="G1174" t="str">
            <v>Saint-Chrysostome</v>
          </cell>
          <cell r="H1174" t="str">
            <v>J0S1R0</v>
          </cell>
          <cell r="I1174">
            <v>450</v>
          </cell>
          <cell r="J1174">
            <v>8264631</v>
          </cell>
          <cell r="K1174">
            <v>18</v>
          </cell>
          <cell r="L1174">
            <v>680</v>
          </cell>
          <cell r="M1174">
            <v>17</v>
          </cell>
          <cell r="N1174">
            <v>3637</v>
          </cell>
        </row>
        <row r="1175">
          <cell r="A1175">
            <v>656918</v>
          </cell>
          <cell r="B1175" t="str">
            <v>12</v>
          </cell>
          <cell r="C1175" t="str">
            <v>Chaudière-Appalaches</v>
          </cell>
          <cell r="D1175" t="str">
            <v>Ferme Maur-Ine SENC</v>
          </cell>
          <cell r="E1175" t="str">
            <v>Bolduc(Maurice)</v>
          </cell>
          <cell r="F1175" t="str">
            <v>435, Route 271 Sud</v>
          </cell>
          <cell r="G1175" t="str">
            <v>Saint-Éphrem-de-Beauce</v>
          </cell>
          <cell r="H1175" t="str">
            <v>G0M1R0</v>
          </cell>
          <cell r="I1175">
            <v>418</v>
          </cell>
          <cell r="J1175">
            <v>4845503</v>
          </cell>
          <cell r="K1175">
            <v>30</v>
          </cell>
          <cell r="L1175">
            <v>4872</v>
          </cell>
          <cell r="M1175">
            <v>29</v>
          </cell>
          <cell r="N1175">
            <v>5649</v>
          </cell>
        </row>
        <row r="1176">
          <cell r="A1176">
            <v>657031</v>
          </cell>
          <cell r="B1176" t="str">
            <v>17</v>
          </cell>
          <cell r="C1176" t="str">
            <v>Centre-du-Québec</v>
          </cell>
          <cell r="D1176" t="str">
            <v>Ferme Liberne S.E.N.C.</v>
          </cell>
          <cell r="E1176" t="str">
            <v>Guillemette(Bertrand)</v>
          </cell>
          <cell r="F1176" t="str">
            <v>4075 , Rang 4, R.R. 1</v>
          </cell>
          <cell r="G1176" t="str">
            <v>Sainte-Hélène-de-Chester</v>
          </cell>
          <cell r="H1176" t="str">
            <v>G0P1H0</v>
          </cell>
          <cell r="I1176">
            <v>819</v>
          </cell>
          <cell r="J1176">
            <v>3822250</v>
          </cell>
          <cell r="K1176">
            <v>11</v>
          </cell>
        </row>
        <row r="1177">
          <cell r="A1177">
            <v>657221</v>
          </cell>
          <cell r="B1177" t="str">
            <v>03</v>
          </cell>
          <cell r="C1177" t="str">
            <v>Capitale-Nationale</v>
          </cell>
          <cell r="D1177" t="str">
            <v>Lemay Hélène et Plante Alain</v>
          </cell>
          <cell r="E1177" t="str">
            <v>Lemay(Alain Plante et Hélène)</v>
          </cell>
          <cell r="F1177" t="str">
            <v>2889, avenue Royale</v>
          </cell>
          <cell r="G1177" t="str">
            <v>Saint-Laurent-de-l'Ile-d'Orléans</v>
          </cell>
          <cell r="H1177" t="str">
            <v>G0A3Z0</v>
          </cell>
          <cell r="I1177">
            <v>418</v>
          </cell>
          <cell r="J1177">
            <v>8282305</v>
          </cell>
          <cell r="K1177">
            <v>20</v>
          </cell>
          <cell r="L1177">
            <v>2501</v>
          </cell>
          <cell r="M1177">
            <v>19</v>
          </cell>
          <cell r="N1177">
            <v>2501</v>
          </cell>
        </row>
        <row r="1178">
          <cell r="A1178">
            <v>657296</v>
          </cell>
          <cell r="B1178" t="str">
            <v>01</v>
          </cell>
          <cell r="C1178" t="str">
            <v>Bas-Saint-Laurent</v>
          </cell>
          <cell r="D1178" t="str">
            <v>D'Astous(Dany)</v>
          </cell>
          <cell r="F1178" t="str">
            <v>350 rang 3</v>
          </cell>
          <cell r="G1178" t="str">
            <v>Sayabec</v>
          </cell>
          <cell r="H1178" t="str">
            <v>G0J3K0</v>
          </cell>
          <cell r="I1178">
            <v>418</v>
          </cell>
          <cell r="J1178">
            <v>5363655</v>
          </cell>
          <cell r="K1178">
            <v>266</v>
          </cell>
          <cell r="L1178">
            <v>42604</v>
          </cell>
          <cell r="M1178">
            <v>214</v>
          </cell>
          <cell r="N1178">
            <v>85918</v>
          </cell>
        </row>
        <row r="1179">
          <cell r="A1179">
            <v>657312</v>
          </cell>
          <cell r="B1179" t="str">
            <v>07</v>
          </cell>
          <cell r="C1179" t="str">
            <v>Outaouais</v>
          </cell>
          <cell r="D1179" t="str">
            <v>Kearns(Mark)</v>
          </cell>
          <cell r="F1179" t="str">
            <v>1444, ch. du Lac-des-Loups, Quyon</v>
          </cell>
          <cell r="G1179" t="str">
            <v>Pontiac</v>
          </cell>
          <cell r="H1179" t="str">
            <v>J0X2V0</v>
          </cell>
          <cell r="I1179">
            <v>819</v>
          </cell>
          <cell r="J1179">
            <v>4582714</v>
          </cell>
          <cell r="K1179">
            <v>48</v>
          </cell>
          <cell r="L1179">
            <v>15449</v>
          </cell>
          <cell r="M1179">
            <v>51</v>
          </cell>
          <cell r="N1179">
            <v>13696</v>
          </cell>
        </row>
        <row r="1180">
          <cell r="A1180">
            <v>657338</v>
          </cell>
          <cell r="B1180" t="str">
            <v>15</v>
          </cell>
          <cell r="C1180" t="str">
            <v>Laurentides</v>
          </cell>
          <cell r="D1180" t="str">
            <v>Gagnon Marcel et Papineau Rita</v>
          </cell>
          <cell r="F1180" t="str">
            <v>251 des Oeillets, Case 9-8</v>
          </cell>
          <cell r="G1180" t="str">
            <v>Mont-Laurier</v>
          </cell>
          <cell r="H1180" t="str">
            <v>J9L3G3</v>
          </cell>
          <cell r="I1180">
            <v>819</v>
          </cell>
          <cell r="J1180">
            <v>6237685</v>
          </cell>
          <cell r="K1180">
            <v>26</v>
          </cell>
          <cell r="L1180">
            <v>11181</v>
          </cell>
        </row>
        <row r="1181">
          <cell r="A1181">
            <v>657445</v>
          </cell>
          <cell r="B1181" t="str">
            <v>02</v>
          </cell>
          <cell r="C1181" t="str">
            <v>Saguenay-Lac-Saint-Jean</v>
          </cell>
          <cell r="D1181" t="str">
            <v>de Launière France et Girard Josée</v>
          </cell>
          <cell r="E1181" t="str">
            <v>Launière(France De)</v>
          </cell>
          <cell r="F1181" t="str">
            <v>2050 3ième rang ouest</v>
          </cell>
          <cell r="G1181" t="str">
            <v>Métabetchouan-Lac-à-la-Croix</v>
          </cell>
          <cell r="H1181" t="str">
            <v>G8G1M5</v>
          </cell>
          <cell r="I1181">
            <v>418</v>
          </cell>
          <cell r="J1181">
            <v>3498675</v>
          </cell>
          <cell r="K1181">
            <v>111</v>
          </cell>
          <cell r="L1181">
            <v>18628</v>
          </cell>
          <cell r="M1181">
            <v>62</v>
          </cell>
          <cell r="N1181">
            <v>17382</v>
          </cell>
        </row>
        <row r="1182">
          <cell r="A1182">
            <v>657676</v>
          </cell>
          <cell r="B1182" t="str">
            <v>01</v>
          </cell>
          <cell r="C1182" t="str">
            <v>Bas-Saint-Laurent</v>
          </cell>
          <cell r="D1182" t="str">
            <v>Caron(Denis)</v>
          </cell>
          <cell r="F1182" t="str">
            <v>535 rang 1</v>
          </cell>
          <cell r="G1182" t="str">
            <v>Saint-Épiphane</v>
          </cell>
          <cell r="H1182" t="str">
            <v>G0L2X0</v>
          </cell>
          <cell r="I1182">
            <v>418</v>
          </cell>
          <cell r="J1182">
            <v>8625544</v>
          </cell>
          <cell r="K1182">
            <v>71</v>
          </cell>
          <cell r="L1182">
            <v>15696</v>
          </cell>
          <cell r="M1182">
            <v>73</v>
          </cell>
          <cell r="N1182">
            <v>17878</v>
          </cell>
        </row>
        <row r="1183">
          <cell r="A1183">
            <v>657718</v>
          </cell>
          <cell r="B1183" t="str">
            <v>01</v>
          </cell>
          <cell r="C1183" t="str">
            <v>Bas-Saint-Laurent</v>
          </cell>
          <cell r="D1183" t="str">
            <v>Simard(Lisette)</v>
          </cell>
          <cell r="F1183" t="str">
            <v>108, rang Barrette</v>
          </cell>
          <cell r="G1183" t="str">
            <v>Saint-Léon-le-Grand(Bas-Saint-Laurent)</v>
          </cell>
          <cell r="H1183" t="str">
            <v>G0J2W0</v>
          </cell>
          <cell r="I1183">
            <v>418</v>
          </cell>
          <cell r="J1183">
            <v>6297573</v>
          </cell>
          <cell r="K1183">
            <v>120</v>
          </cell>
          <cell r="L1183">
            <v>8175</v>
          </cell>
          <cell r="M1183">
            <v>126</v>
          </cell>
          <cell r="N1183">
            <v>11981</v>
          </cell>
        </row>
        <row r="1184">
          <cell r="A1184">
            <v>657726</v>
          </cell>
          <cell r="B1184" t="str">
            <v>07</v>
          </cell>
          <cell r="C1184" t="str">
            <v>Outaouais</v>
          </cell>
          <cell r="D1184" t="str">
            <v>Jean Russ &amp; Richard Ryan</v>
          </cell>
          <cell r="F1184" t="str">
            <v>22, Rocher Fendu Road</v>
          </cell>
          <cell r="G1184" t="str">
            <v>L'Ile-du-Grand-Calumet</v>
          </cell>
          <cell r="H1184" t="str">
            <v>J0X1J0</v>
          </cell>
          <cell r="I1184">
            <v>819</v>
          </cell>
          <cell r="J1184">
            <v>6482407</v>
          </cell>
          <cell r="K1184">
            <v>217</v>
          </cell>
          <cell r="L1184">
            <v>52664</v>
          </cell>
          <cell r="M1184">
            <v>232</v>
          </cell>
          <cell r="N1184">
            <v>60485</v>
          </cell>
        </row>
        <row r="1185">
          <cell r="A1185">
            <v>657791</v>
          </cell>
          <cell r="B1185" t="str">
            <v>07</v>
          </cell>
          <cell r="C1185" t="str">
            <v>Outaouais</v>
          </cell>
          <cell r="D1185" t="str">
            <v>Graveline Benjamin &amp; Labelle Marie-Line</v>
          </cell>
          <cell r="E1185" t="str">
            <v>Graveline(Benjamin et Marie-Line)</v>
          </cell>
          <cell r="F1185" t="str">
            <v>517, Route 301</v>
          </cell>
          <cell r="G1185" t="str">
            <v>Danford Lake</v>
          </cell>
          <cell r="H1185" t="str">
            <v>J0X1P0</v>
          </cell>
          <cell r="I1185">
            <v>819</v>
          </cell>
          <cell r="J1185">
            <v>4673864</v>
          </cell>
          <cell r="K1185">
            <v>75</v>
          </cell>
          <cell r="L1185">
            <v>4945</v>
          </cell>
          <cell r="M1185">
            <v>68</v>
          </cell>
          <cell r="N1185">
            <v>16198</v>
          </cell>
        </row>
        <row r="1186">
          <cell r="A1186">
            <v>658211</v>
          </cell>
          <cell r="B1186" t="str">
            <v>07</v>
          </cell>
          <cell r="C1186" t="str">
            <v>Outaouais</v>
          </cell>
          <cell r="D1186" t="str">
            <v>Morin(Michel J.)</v>
          </cell>
          <cell r="E1186" t="str">
            <v>Morin(Michel)</v>
          </cell>
          <cell r="F1186" t="str">
            <v>39, Rue Morin</v>
          </cell>
          <cell r="G1186" t="str">
            <v>Bois-Franc</v>
          </cell>
          <cell r="H1186" t="str">
            <v>J9E3A9</v>
          </cell>
          <cell r="I1186">
            <v>819</v>
          </cell>
          <cell r="J1186">
            <v>4491840</v>
          </cell>
          <cell r="K1186">
            <v>37</v>
          </cell>
          <cell r="M1186">
            <v>45</v>
          </cell>
          <cell r="N1186">
            <v>3573</v>
          </cell>
        </row>
        <row r="1187">
          <cell r="A1187">
            <v>658898</v>
          </cell>
          <cell r="B1187" t="str">
            <v>01</v>
          </cell>
          <cell r="C1187" t="str">
            <v>Bas-Saint-Laurent</v>
          </cell>
          <cell r="D1187" t="str">
            <v>Ferme Les Verdois</v>
          </cell>
          <cell r="E1187" t="str">
            <v>Boucher(Christian)</v>
          </cell>
          <cell r="F1187" t="str">
            <v>118 rang 1 Est</v>
          </cell>
          <cell r="G1187" t="str">
            <v>Saint-Hubert-de-Rivière-du-Loup</v>
          </cell>
          <cell r="H1187" t="str">
            <v>G0L3L0</v>
          </cell>
          <cell r="I1187">
            <v>418</v>
          </cell>
          <cell r="J1187">
            <v>4973570</v>
          </cell>
          <cell r="K1187">
            <v>55</v>
          </cell>
          <cell r="L1187">
            <v>7493</v>
          </cell>
          <cell r="M1187">
            <v>51</v>
          </cell>
          <cell r="N1187">
            <v>13332</v>
          </cell>
        </row>
        <row r="1188">
          <cell r="A1188">
            <v>659045</v>
          </cell>
          <cell r="B1188" t="str">
            <v>08</v>
          </cell>
          <cell r="C1188" t="str">
            <v>Abitibi-Témiscamingue</v>
          </cell>
          <cell r="D1188" t="str">
            <v>Cossette(Roger)</v>
          </cell>
          <cell r="F1188" t="str">
            <v>1773, route 388, C.P. 143</v>
          </cell>
          <cell r="G1188" t="str">
            <v>Duparquet</v>
          </cell>
          <cell r="H1188" t="str">
            <v>J0Z1W0</v>
          </cell>
          <cell r="I1188">
            <v>819</v>
          </cell>
          <cell r="J1188">
            <v>9482292</v>
          </cell>
          <cell r="K1188">
            <v>45</v>
          </cell>
          <cell r="L1188">
            <v>228</v>
          </cell>
          <cell r="M1188">
            <v>45</v>
          </cell>
        </row>
        <row r="1189">
          <cell r="A1189">
            <v>659094</v>
          </cell>
          <cell r="B1189" t="str">
            <v>07</v>
          </cell>
          <cell r="C1189" t="str">
            <v>Outaouais</v>
          </cell>
          <cell r="D1189" t="str">
            <v>Lévesque(Fernand)</v>
          </cell>
          <cell r="F1189" t="str">
            <v>1039, rang Ste-Madeleine</v>
          </cell>
          <cell r="G1189" t="str">
            <v>Saint-André-Avellin</v>
          </cell>
          <cell r="H1189" t="str">
            <v>J0V1W0</v>
          </cell>
          <cell r="I1189">
            <v>819</v>
          </cell>
          <cell r="J1189">
            <v>9837798</v>
          </cell>
          <cell r="K1189">
            <v>21</v>
          </cell>
          <cell r="L1189">
            <v>1528</v>
          </cell>
          <cell r="M1189">
            <v>21</v>
          </cell>
          <cell r="N1189">
            <v>1528</v>
          </cell>
        </row>
        <row r="1190">
          <cell r="A1190">
            <v>659565</v>
          </cell>
          <cell r="B1190" t="str">
            <v>02</v>
          </cell>
          <cell r="C1190" t="str">
            <v>Saguenay-Lac-Saint-Jean</v>
          </cell>
          <cell r="D1190" t="str">
            <v>Néron(Rémi)</v>
          </cell>
          <cell r="F1190" t="str">
            <v>495 rang 2</v>
          </cell>
          <cell r="G1190" t="str">
            <v>Saint-Charles-de-Bourget</v>
          </cell>
          <cell r="H1190" t="str">
            <v>G0V1G0</v>
          </cell>
          <cell r="I1190">
            <v>418</v>
          </cell>
          <cell r="J1190">
            <v>6722768</v>
          </cell>
          <cell r="K1190">
            <v>42</v>
          </cell>
          <cell r="L1190">
            <v>13024</v>
          </cell>
          <cell r="M1190">
            <v>39</v>
          </cell>
          <cell r="N1190">
            <v>10169</v>
          </cell>
        </row>
        <row r="1191">
          <cell r="A1191">
            <v>659672</v>
          </cell>
          <cell r="B1191" t="str">
            <v>05</v>
          </cell>
          <cell r="C1191" t="str">
            <v>Estrie</v>
          </cell>
          <cell r="D1191" t="str">
            <v>Ferme R.C.L.M. Desrosiers inc.</v>
          </cell>
          <cell r="E1191" t="str">
            <v>Desrosiers(Michel)</v>
          </cell>
          <cell r="F1191" t="str">
            <v>224 chemin St-Isidore</v>
          </cell>
          <cell r="G1191" t="str">
            <v>Martinville</v>
          </cell>
          <cell r="H1191" t="str">
            <v>J0B2A0</v>
          </cell>
          <cell r="I1191">
            <v>819</v>
          </cell>
          <cell r="J1191">
            <v>8355663</v>
          </cell>
          <cell r="K1191">
            <v>54</v>
          </cell>
          <cell r="L1191">
            <v>14903</v>
          </cell>
          <cell r="M1191">
            <v>60</v>
          </cell>
          <cell r="N1191">
            <v>11960</v>
          </cell>
        </row>
        <row r="1192">
          <cell r="A1192">
            <v>659813</v>
          </cell>
          <cell r="B1192" t="str">
            <v>17</v>
          </cell>
          <cell r="C1192" t="str">
            <v>Centre-du-Québec</v>
          </cell>
          <cell r="D1192" t="str">
            <v>Ferme Valaisanne enr.</v>
          </cell>
          <cell r="E1192" t="str">
            <v>Cinter(Gérard)</v>
          </cell>
          <cell r="F1192" t="str">
            <v>490, rang 6</v>
          </cell>
          <cell r="G1192" t="str">
            <v>Sainte-Élisabeth-de-Warwick</v>
          </cell>
          <cell r="H1192" t="str">
            <v>J0A1M0</v>
          </cell>
          <cell r="I1192">
            <v>819</v>
          </cell>
          <cell r="J1192">
            <v>3585191</v>
          </cell>
          <cell r="K1192">
            <v>14</v>
          </cell>
          <cell r="L1192">
            <v>3407</v>
          </cell>
          <cell r="M1192">
            <v>15</v>
          </cell>
          <cell r="N1192">
            <v>3407</v>
          </cell>
        </row>
        <row r="1193">
          <cell r="A1193">
            <v>659953</v>
          </cell>
          <cell r="B1193" t="str">
            <v>15</v>
          </cell>
          <cell r="C1193" t="str">
            <v>Laurentides</v>
          </cell>
          <cell r="D1193" t="str">
            <v>Brière Georges-Marie &amp; Dufour Claudine</v>
          </cell>
          <cell r="E1193" t="str">
            <v>Dufou(Georges-M. Brière et Claudine)</v>
          </cell>
          <cell r="F1193" t="str">
            <v>35, Rang 2 Gravel</v>
          </cell>
          <cell r="G1193" t="str">
            <v>Ferme-Neuve</v>
          </cell>
          <cell r="H1193" t="str">
            <v>J0W1C0</v>
          </cell>
          <cell r="I1193">
            <v>819</v>
          </cell>
          <cell r="J1193">
            <v>5873018</v>
          </cell>
          <cell r="K1193">
            <v>34</v>
          </cell>
          <cell r="L1193">
            <v>5005</v>
          </cell>
          <cell r="M1193">
            <v>29</v>
          </cell>
          <cell r="N1193">
            <v>4016</v>
          </cell>
        </row>
        <row r="1194">
          <cell r="A1194">
            <v>659995</v>
          </cell>
          <cell r="B1194" t="str">
            <v>12</v>
          </cell>
          <cell r="C1194" t="str">
            <v>Chaudière-Appalaches</v>
          </cell>
          <cell r="D1194" t="str">
            <v>Cox(Dale)</v>
          </cell>
          <cell r="F1194" t="str">
            <v>732 Route 267</v>
          </cell>
          <cell r="G1194" t="str">
            <v>Thetford Mines</v>
          </cell>
          <cell r="H1194" t="str">
            <v>G6G5R5</v>
          </cell>
          <cell r="I1194">
            <v>418</v>
          </cell>
          <cell r="J1194">
            <v>4532050</v>
          </cell>
          <cell r="K1194">
            <v>24</v>
          </cell>
          <cell r="L1194">
            <v>4813</v>
          </cell>
          <cell r="M1194">
            <v>25</v>
          </cell>
          <cell r="N1194">
            <v>1196</v>
          </cell>
        </row>
        <row r="1195">
          <cell r="A1195">
            <v>660142</v>
          </cell>
          <cell r="B1195" t="str">
            <v>12</v>
          </cell>
          <cell r="C1195" t="str">
            <v>Chaudière-Appalaches</v>
          </cell>
          <cell r="D1195" t="str">
            <v>Lescomb Francine &amp; Poulin Sauveur</v>
          </cell>
          <cell r="E1195" t="str">
            <v>Poulin(Francine Lescomb et Sauveur)</v>
          </cell>
          <cell r="F1195" t="str">
            <v>241, rang 2 Jersey sud</v>
          </cell>
          <cell r="G1195" t="str">
            <v>Saint-Martin</v>
          </cell>
          <cell r="H1195" t="str">
            <v>G0M1B0</v>
          </cell>
          <cell r="I1195">
            <v>418</v>
          </cell>
          <cell r="J1195">
            <v>3823238</v>
          </cell>
          <cell r="K1195">
            <v>149</v>
          </cell>
          <cell r="L1195">
            <v>18072</v>
          </cell>
          <cell r="M1195">
            <v>144</v>
          </cell>
          <cell r="N1195">
            <v>23477</v>
          </cell>
        </row>
        <row r="1196">
          <cell r="A1196">
            <v>660316</v>
          </cell>
          <cell r="B1196" t="str">
            <v>12</v>
          </cell>
          <cell r="C1196" t="str">
            <v>Chaudière-Appalaches</v>
          </cell>
          <cell r="D1196" t="str">
            <v>Ferme Erika inc.</v>
          </cell>
          <cell r="E1196" t="str">
            <v>Lemieux(Cyrille Dubé et Diane)</v>
          </cell>
          <cell r="F1196" t="str">
            <v>265, chemin des Belles Amours</v>
          </cell>
          <cell r="G1196" t="str">
            <v>L'Islet</v>
          </cell>
          <cell r="H1196" t="str">
            <v>G0R2B0</v>
          </cell>
          <cell r="I1196">
            <v>418</v>
          </cell>
          <cell r="J1196">
            <v>2475559</v>
          </cell>
          <cell r="K1196">
            <v>73</v>
          </cell>
          <cell r="L1196">
            <v>6900</v>
          </cell>
          <cell r="M1196">
            <v>69</v>
          </cell>
          <cell r="N1196">
            <v>15896</v>
          </cell>
        </row>
        <row r="1197">
          <cell r="A1197">
            <v>660399</v>
          </cell>
          <cell r="B1197" t="str">
            <v>11</v>
          </cell>
          <cell r="C1197" t="str">
            <v>Gaspésie-Iles-de-la-Madeleine</v>
          </cell>
          <cell r="D1197" t="str">
            <v>Ferme Frajole enr.</v>
          </cell>
          <cell r="E1197" t="str">
            <v>Lemieux(Francis)</v>
          </cell>
          <cell r="F1197" t="str">
            <v>314, Notre-Dame Ouest</v>
          </cell>
          <cell r="G1197" t="str">
            <v>Cap-Chat</v>
          </cell>
          <cell r="H1197" t="str">
            <v>G0J1E0</v>
          </cell>
          <cell r="I1197">
            <v>418</v>
          </cell>
          <cell r="J1197">
            <v>7862861</v>
          </cell>
          <cell r="K1197">
            <v>65</v>
          </cell>
          <cell r="L1197">
            <v>9010</v>
          </cell>
          <cell r="M1197">
            <v>59</v>
          </cell>
          <cell r="N1197">
            <v>299</v>
          </cell>
        </row>
        <row r="1198">
          <cell r="A1198">
            <v>660472</v>
          </cell>
          <cell r="B1198" t="str">
            <v>15</v>
          </cell>
          <cell r="C1198" t="str">
            <v>Laurentides</v>
          </cell>
          <cell r="D1198" t="str">
            <v>Bessette Mario &amp; Pilon Danielle</v>
          </cell>
          <cell r="E1198" t="str">
            <v>Pilon(Mario Bessette et Danielle)</v>
          </cell>
          <cell r="F1198" t="str">
            <v>2846, route 117</v>
          </cell>
          <cell r="G1198" t="str">
            <v>La Conception</v>
          </cell>
          <cell r="H1198" t="str">
            <v>J0T1M0</v>
          </cell>
          <cell r="I1198">
            <v>819</v>
          </cell>
          <cell r="J1198">
            <v>6865085</v>
          </cell>
          <cell r="K1198">
            <v>43</v>
          </cell>
          <cell r="L1198">
            <v>7072</v>
          </cell>
          <cell r="M1198">
            <v>35</v>
          </cell>
          <cell r="N1198">
            <v>5388</v>
          </cell>
        </row>
        <row r="1199">
          <cell r="A1199">
            <v>660480</v>
          </cell>
          <cell r="B1199" t="str">
            <v>15</v>
          </cell>
          <cell r="C1199" t="str">
            <v>Laurentides</v>
          </cell>
          <cell r="D1199" t="str">
            <v>Bilodeau, Alain &amp; Gagnon, Francine</v>
          </cell>
          <cell r="E1199" t="str">
            <v>Gagnon(Alain Bilodeau et Francine)</v>
          </cell>
          <cell r="F1199" t="str">
            <v>209, rang 2 Wurtele</v>
          </cell>
          <cell r="G1199" t="str">
            <v>Ferme-Neuve</v>
          </cell>
          <cell r="H1199" t="str">
            <v>J0W1C0</v>
          </cell>
          <cell r="I1199">
            <v>819</v>
          </cell>
          <cell r="J1199">
            <v>5873459</v>
          </cell>
          <cell r="K1199">
            <v>16</v>
          </cell>
          <cell r="L1199">
            <v>1964</v>
          </cell>
          <cell r="M1199">
            <v>17</v>
          </cell>
          <cell r="N1199">
            <v>4876</v>
          </cell>
        </row>
        <row r="1200">
          <cell r="A1200">
            <v>660894</v>
          </cell>
          <cell r="B1200" t="str">
            <v>12</v>
          </cell>
          <cell r="C1200" t="str">
            <v>Chaudière-Appalaches</v>
          </cell>
          <cell r="D1200" t="str">
            <v>Dubé Bruno &amp; Thibault Carmen</v>
          </cell>
          <cell r="F1200" t="str">
            <v>2, route Elgin</v>
          </cell>
          <cell r="G1200" t="str">
            <v>Sainte-Louise</v>
          </cell>
          <cell r="H1200" t="str">
            <v>G0R3K0</v>
          </cell>
          <cell r="I1200">
            <v>418</v>
          </cell>
          <cell r="J1200">
            <v>5986505</v>
          </cell>
          <cell r="K1200">
            <v>14</v>
          </cell>
          <cell r="L1200">
            <v>1705</v>
          </cell>
        </row>
        <row r="1201">
          <cell r="A1201">
            <v>660928</v>
          </cell>
          <cell r="B1201" t="str">
            <v>12</v>
          </cell>
          <cell r="C1201" t="str">
            <v>Chaudière-Appalaches</v>
          </cell>
          <cell r="D1201" t="str">
            <v>Ferme Sourcepure</v>
          </cell>
          <cell r="E1201" t="str">
            <v>Lachance(Louis et Johanne)</v>
          </cell>
          <cell r="F1201" t="str">
            <v>171, rue Principale</v>
          </cell>
          <cell r="G1201" t="str">
            <v>Sainte-Lucie-de-Beauregard</v>
          </cell>
          <cell r="H1201" t="str">
            <v>G0R3L0</v>
          </cell>
          <cell r="I1201">
            <v>418</v>
          </cell>
          <cell r="J1201">
            <v>2233062</v>
          </cell>
          <cell r="K1201">
            <v>30</v>
          </cell>
          <cell r="L1201">
            <v>4241</v>
          </cell>
          <cell r="M1201">
            <v>33</v>
          </cell>
          <cell r="N1201">
            <v>5916</v>
          </cell>
        </row>
        <row r="1202">
          <cell r="A1202">
            <v>661090</v>
          </cell>
          <cell r="B1202" t="str">
            <v>12</v>
          </cell>
          <cell r="C1202" t="str">
            <v>Chaudière-Appalaches</v>
          </cell>
          <cell r="D1202" t="str">
            <v>Ferme Aboi inc.</v>
          </cell>
          <cell r="E1202" t="str">
            <v>Boilard(André)</v>
          </cell>
          <cell r="F1202" t="str">
            <v>330, chemin des Pointes</v>
          </cell>
          <cell r="G1202" t="str">
            <v>Saint-Fortunat</v>
          </cell>
          <cell r="H1202" t="str">
            <v>G0P1G0</v>
          </cell>
          <cell r="I1202">
            <v>819</v>
          </cell>
          <cell r="J1202">
            <v>3445455</v>
          </cell>
          <cell r="K1202">
            <v>49</v>
          </cell>
          <cell r="L1202">
            <v>6859</v>
          </cell>
          <cell r="M1202">
            <v>45</v>
          </cell>
          <cell r="N1202">
            <v>7242</v>
          </cell>
        </row>
        <row r="1203">
          <cell r="A1203">
            <v>661165</v>
          </cell>
          <cell r="B1203" t="str">
            <v>17</v>
          </cell>
          <cell r="C1203" t="str">
            <v>Centre-du-Québec</v>
          </cell>
          <cell r="D1203" t="str">
            <v>Ferme Lasen SENC</v>
          </cell>
          <cell r="E1203" t="str">
            <v>Senneville(Vianney)</v>
          </cell>
          <cell r="F1203" t="str">
            <v>50, Suzor-Côté</v>
          </cell>
          <cell r="G1203" t="str">
            <v>Victoriaville</v>
          </cell>
          <cell r="H1203" t="str">
            <v>G6P8M9</v>
          </cell>
          <cell r="I1203">
            <v>819</v>
          </cell>
          <cell r="J1203">
            <v>3579063</v>
          </cell>
          <cell r="K1203">
            <v>25</v>
          </cell>
          <cell r="L1203">
            <v>10634</v>
          </cell>
        </row>
        <row r="1204">
          <cell r="A1204">
            <v>661264</v>
          </cell>
          <cell r="B1204" t="str">
            <v>17</v>
          </cell>
          <cell r="C1204" t="str">
            <v>Centre-du-Québec</v>
          </cell>
          <cell r="D1204" t="str">
            <v>Ferme Côté SENC</v>
          </cell>
          <cell r="E1204" t="str">
            <v>Côté(André)</v>
          </cell>
          <cell r="F1204" t="str">
            <v>268, route O'Brien</v>
          </cell>
          <cell r="G1204" t="str">
            <v>Lefebvre</v>
          </cell>
          <cell r="H1204" t="str">
            <v>J0H2C0</v>
          </cell>
          <cell r="I1204">
            <v>819</v>
          </cell>
          <cell r="J1204">
            <v>3942599</v>
          </cell>
          <cell r="K1204">
            <v>33</v>
          </cell>
          <cell r="L1204">
            <v>2739</v>
          </cell>
          <cell r="M1204">
            <v>35</v>
          </cell>
          <cell r="N1204">
            <v>2009</v>
          </cell>
        </row>
        <row r="1205">
          <cell r="A1205">
            <v>661322</v>
          </cell>
          <cell r="B1205" t="str">
            <v>05</v>
          </cell>
          <cell r="C1205" t="str">
            <v>Estrie</v>
          </cell>
          <cell r="D1205" t="str">
            <v>Ferme La Paysanne SENC</v>
          </cell>
          <cell r="E1205" t="str">
            <v>Bégin(Yvon)</v>
          </cell>
          <cell r="F1205" t="str">
            <v>771, Brookbury</v>
          </cell>
          <cell r="G1205" t="str">
            <v>Bury</v>
          </cell>
          <cell r="H1205" t="str">
            <v>J0B1J0</v>
          </cell>
          <cell r="I1205">
            <v>819</v>
          </cell>
          <cell r="J1205">
            <v>8723354</v>
          </cell>
          <cell r="K1205">
            <v>36</v>
          </cell>
          <cell r="L1205">
            <v>3062</v>
          </cell>
          <cell r="M1205">
            <v>43</v>
          </cell>
          <cell r="N1205">
            <v>1588</v>
          </cell>
        </row>
        <row r="1206">
          <cell r="A1206">
            <v>661355</v>
          </cell>
          <cell r="B1206" t="str">
            <v>08</v>
          </cell>
          <cell r="C1206" t="str">
            <v>Abitibi-Témiscamingue</v>
          </cell>
          <cell r="D1206" t="str">
            <v>Ferme Lafontaine-Noël</v>
          </cell>
          <cell r="E1206" t="str">
            <v>Lafontaine(Éric)</v>
          </cell>
          <cell r="F1206" t="str">
            <v>Case postale 1004</v>
          </cell>
          <cell r="G1206" t="str">
            <v>Dupuy</v>
          </cell>
          <cell r="H1206" t="str">
            <v>J0Z1X0</v>
          </cell>
          <cell r="I1206">
            <v>819</v>
          </cell>
          <cell r="J1206">
            <v>7832379</v>
          </cell>
          <cell r="K1206">
            <v>313</v>
          </cell>
          <cell r="L1206">
            <v>77012</v>
          </cell>
          <cell r="M1206">
            <v>324</v>
          </cell>
          <cell r="N1206">
            <v>83236</v>
          </cell>
        </row>
        <row r="1207">
          <cell r="A1207">
            <v>661512</v>
          </cell>
          <cell r="B1207" t="str">
            <v>05</v>
          </cell>
          <cell r="C1207" t="str">
            <v>Estrie</v>
          </cell>
          <cell r="D1207" t="str">
            <v>Ferme H.M.P. Baillargeon enr.</v>
          </cell>
          <cell r="E1207" t="str">
            <v>Baillargeon(Marcel)</v>
          </cell>
          <cell r="F1207" t="str">
            <v>232, Principale</v>
          </cell>
          <cell r="G1207" t="str">
            <v>Martinville</v>
          </cell>
          <cell r="H1207" t="str">
            <v>J0B2A0</v>
          </cell>
          <cell r="I1207">
            <v>819</v>
          </cell>
          <cell r="J1207">
            <v>8355761</v>
          </cell>
          <cell r="K1207">
            <v>90</v>
          </cell>
          <cell r="L1207">
            <v>16435</v>
          </cell>
          <cell r="M1207">
            <v>82</v>
          </cell>
          <cell r="N1207">
            <v>14803</v>
          </cell>
        </row>
        <row r="1208">
          <cell r="A1208">
            <v>661553</v>
          </cell>
          <cell r="B1208" t="str">
            <v>16</v>
          </cell>
          <cell r="C1208" t="str">
            <v>Montérégie</v>
          </cell>
          <cell r="D1208" t="str">
            <v>Ferme S.N. Goyette Enr.</v>
          </cell>
          <cell r="E1208" t="str">
            <v>Goyette(Serge)</v>
          </cell>
          <cell r="F1208" t="str">
            <v>331 rg Grand Sabrevois</v>
          </cell>
          <cell r="G1208" t="str">
            <v>Sainte-Anne-de-Sabrevois</v>
          </cell>
          <cell r="H1208" t="str">
            <v>J0J2G0</v>
          </cell>
          <cell r="I1208">
            <v>450</v>
          </cell>
          <cell r="J1208">
            <v>3477915</v>
          </cell>
          <cell r="K1208">
            <v>36</v>
          </cell>
          <cell r="M1208">
            <v>37</v>
          </cell>
          <cell r="N1208">
            <v>679</v>
          </cell>
        </row>
        <row r="1209">
          <cell r="A1209">
            <v>661652</v>
          </cell>
          <cell r="B1209" t="str">
            <v>02</v>
          </cell>
          <cell r="C1209" t="str">
            <v>Saguenay-Lac-Saint-Jean</v>
          </cell>
          <cell r="D1209" t="str">
            <v>Ferme Réal-Dan enr.</v>
          </cell>
          <cell r="E1209" t="str">
            <v>Fortin(Réal)</v>
          </cell>
          <cell r="F1209" t="str">
            <v>1034 rang Notre-Dame</v>
          </cell>
          <cell r="G1209" t="str">
            <v>Girardville</v>
          </cell>
          <cell r="H1209" t="str">
            <v>G0W1R0</v>
          </cell>
          <cell r="I1209">
            <v>418</v>
          </cell>
          <cell r="J1209">
            <v>2583648</v>
          </cell>
          <cell r="K1209">
            <v>52</v>
          </cell>
          <cell r="L1209">
            <v>6936</v>
          </cell>
          <cell r="M1209">
            <v>52</v>
          </cell>
          <cell r="N1209">
            <v>4150</v>
          </cell>
        </row>
        <row r="1210">
          <cell r="A1210">
            <v>661777</v>
          </cell>
          <cell r="B1210" t="str">
            <v>05</v>
          </cell>
          <cell r="C1210" t="str">
            <v>Estrie</v>
          </cell>
          <cell r="D1210" t="str">
            <v>Ferme des Grands Bois S.E.N.C.</v>
          </cell>
          <cell r="E1210" t="str">
            <v>Wood(Glen)</v>
          </cell>
          <cell r="F1210" t="str">
            <v>6643 rang Grande Ligne</v>
          </cell>
          <cell r="G1210" t="str">
            <v>Sainte-Cécile-de-Whitton</v>
          </cell>
          <cell r="H1210" t="str">
            <v>G0Y1J0</v>
          </cell>
          <cell r="I1210">
            <v>819</v>
          </cell>
          <cell r="J1210">
            <v>5830550</v>
          </cell>
          <cell r="K1210">
            <v>89</v>
          </cell>
          <cell r="L1210">
            <v>18351</v>
          </cell>
          <cell r="M1210">
            <v>83</v>
          </cell>
          <cell r="N1210">
            <v>18449</v>
          </cell>
        </row>
        <row r="1211">
          <cell r="A1211">
            <v>661926</v>
          </cell>
          <cell r="B1211" t="str">
            <v>16</v>
          </cell>
          <cell r="C1211" t="str">
            <v>Montérégie</v>
          </cell>
          <cell r="D1211" t="str">
            <v>Ferme Mojogui enr. (SENC)</v>
          </cell>
          <cell r="E1211" t="str">
            <v>Ostiguy(Joël)</v>
          </cell>
          <cell r="F1211" t="str">
            <v>373, chemin Saxby Nord</v>
          </cell>
          <cell r="G1211" t="str">
            <v>Shefford</v>
          </cell>
          <cell r="H1211" t="str">
            <v>J2M2A4</v>
          </cell>
          <cell r="I1211">
            <v>450</v>
          </cell>
          <cell r="J1211">
            <v>3722106</v>
          </cell>
          <cell r="K1211">
            <v>36</v>
          </cell>
          <cell r="L1211">
            <v>5993</v>
          </cell>
          <cell r="M1211">
            <v>41</v>
          </cell>
          <cell r="N1211">
            <v>9495</v>
          </cell>
        </row>
        <row r="1212">
          <cell r="A1212">
            <v>662015</v>
          </cell>
          <cell r="B1212" t="str">
            <v>12</v>
          </cell>
          <cell r="C1212" t="str">
            <v>Chaudière-Appalaches</v>
          </cell>
          <cell r="D1212" t="str">
            <v>Ferme Pordor inc.</v>
          </cell>
          <cell r="E1212" t="str">
            <v>Chabot(André)</v>
          </cell>
          <cell r="F1212" t="str">
            <v>221, route du Vieux Moulin</v>
          </cell>
          <cell r="G1212" t="str">
            <v>Saint-Isidore (Beauce-Nord)</v>
          </cell>
          <cell r="H1212" t="str">
            <v>G0S2S0</v>
          </cell>
          <cell r="I1212">
            <v>418</v>
          </cell>
          <cell r="J1212">
            <v>8825484</v>
          </cell>
          <cell r="K1212">
            <v>34</v>
          </cell>
          <cell r="L1212">
            <v>1863</v>
          </cell>
          <cell r="M1212">
            <v>24</v>
          </cell>
          <cell r="N1212">
            <v>4433</v>
          </cell>
        </row>
        <row r="1213">
          <cell r="A1213">
            <v>662056</v>
          </cell>
          <cell r="B1213" t="str">
            <v>08</v>
          </cell>
          <cell r="C1213" t="str">
            <v>Abitibi-Témiscamingue</v>
          </cell>
          <cell r="D1213" t="str">
            <v>Ferme Jeancar enr.</v>
          </cell>
          <cell r="E1213" t="str">
            <v>Fournier(Jean)</v>
          </cell>
          <cell r="F1213" t="str">
            <v>830, route 101</v>
          </cell>
          <cell r="G1213" t="str">
            <v>Notre-Dame-du-Nord</v>
          </cell>
          <cell r="H1213" t="str">
            <v>J0Z3B0</v>
          </cell>
          <cell r="I1213">
            <v>819</v>
          </cell>
          <cell r="J1213">
            <v>7232488</v>
          </cell>
          <cell r="K1213">
            <v>35</v>
          </cell>
          <cell r="L1213">
            <v>6071</v>
          </cell>
          <cell r="M1213">
            <v>22</v>
          </cell>
          <cell r="N1213">
            <v>8076</v>
          </cell>
        </row>
        <row r="1214">
          <cell r="A1214">
            <v>662700</v>
          </cell>
          <cell r="B1214" t="str">
            <v>05</v>
          </cell>
          <cell r="C1214" t="str">
            <v>Estrie</v>
          </cell>
          <cell r="D1214" t="str">
            <v>Ferme Berqui S.E.N.C.</v>
          </cell>
          <cell r="E1214" t="str">
            <v>Bernier(Daniel)</v>
          </cell>
          <cell r="F1214" t="str">
            <v>278, Rang 4</v>
          </cell>
          <cell r="G1214" t="str">
            <v>Saint-Sébastien (de MRC du Granit)</v>
          </cell>
          <cell r="H1214" t="str">
            <v>G0Y1M0</v>
          </cell>
          <cell r="I1214">
            <v>819</v>
          </cell>
          <cell r="J1214">
            <v>6522835</v>
          </cell>
          <cell r="K1214">
            <v>19</v>
          </cell>
        </row>
        <row r="1215">
          <cell r="A1215">
            <v>662817</v>
          </cell>
          <cell r="B1215" t="str">
            <v>05</v>
          </cell>
          <cell r="C1215" t="str">
            <v>Estrie</v>
          </cell>
          <cell r="D1215" t="str">
            <v>Lessard Denise &amp; Rodrigue Alain</v>
          </cell>
          <cell r="E1215" t="str">
            <v>Rodrigue(Alain)</v>
          </cell>
          <cell r="F1215" t="str">
            <v>248, chemin  Spring</v>
          </cell>
          <cell r="G1215" t="str">
            <v>Ascot Corner</v>
          </cell>
          <cell r="H1215" t="str">
            <v>J0B1A0</v>
          </cell>
          <cell r="I1215">
            <v>819</v>
          </cell>
          <cell r="J1215">
            <v>5634629</v>
          </cell>
          <cell r="K1215">
            <v>18</v>
          </cell>
          <cell r="L1215">
            <v>240</v>
          </cell>
          <cell r="M1215">
            <v>16</v>
          </cell>
          <cell r="N1215">
            <v>514</v>
          </cell>
        </row>
        <row r="1216">
          <cell r="A1216">
            <v>662825</v>
          </cell>
          <cell r="B1216" t="str">
            <v>17</v>
          </cell>
          <cell r="C1216" t="str">
            <v>Centre-du-Québec</v>
          </cell>
          <cell r="D1216" t="str">
            <v>Tanguay(Yves)</v>
          </cell>
          <cell r="F1216" t="str">
            <v>2084 rang Scott</v>
          </cell>
          <cell r="G1216" t="str">
            <v>Saint-Pierre-Baptiste</v>
          </cell>
          <cell r="H1216" t="str">
            <v>G0P1K0</v>
          </cell>
          <cell r="I1216">
            <v>418</v>
          </cell>
          <cell r="J1216">
            <v>4532670</v>
          </cell>
          <cell r="K1216">
            <v>20</v>
          </cell>
          <cell r="L1216">
            <v>3012</v>
          </cell>
          <cell r="M1216">
            <v>15</v>
          </cell>
          <cell r="N1216">
            <v>1553</v>
          </cell>
        </row>
        <row r="1217">
          <cell r="A1217">
            <v>662841</v>
          </cell>
          <cell r="B1217" t="str">
            <v>16</v>
          </cell>
          <cell r="C1217" t="str">
            <v>Montérégie</v>
          </cell>
          <cell r="D1217" t="str">
            <v>2548-0476 Québec inc.</v>
          </cell>
          <cell r="E1217" t="str">
            <v>Byette(Gaétan &amp; Marius)</v>
          </cell>
          <cell r="F1217" t="str">
            <v>352, rang Double</v>
          </cell>
          <cell r="G1217" t="str">
            <v>Saint-Urbain-Premier</v>
          </cell>
          <cell r="H1217" t="str">
            <v>J0S1Y0</v>
          </cell>
          <cell r="I1217">
            <v>450</v>
          </cell>
          <cell r="J1217">
            <v>4272977</v>
          </cell>
          <cell r="K1217">
            <v>53</v>
          </cell>
          <cell r="M1217">
            <v>49</v>
          </cell>
        </row>
        <row r="1218">
          <cell r="A1218">
            <v>662999</v>
          </cell>
          <cell r="B1218" t="str">
            <v>12</v>
          </cell>
          <cell r="C1218" t="str">
            <v>Chaudière-Appalaches</v>
          </cell>
          <cell r="D1218" t="str">
            <v>Ferme Gymili S.E.N.C.</v>
          </cell>
          <cell r="E1218" t="str">
            <v>Gagné(Michel)</v>
          </cell>
          <cell r="F1218" t="str">
            <v>540, Rang 8</v>
          </cell>
          <cell r="G1218" t="str">
            <v>Saint-Pierre-de-Broughton</v>
          </cell>
          <cell r="H1218" t="str">
            <v>G0N1T0</v>
          </cell>
          <cell r="I1218">
            <v>418</v>
          </cell>
          <cell r="J1218">
            <v>4243191</v>
          </cell>
          <cell r="K1218">
            <v>12</v>
          </cell>
          <cell r="L1218">
            <v>2796</v>
          </cell>
        </row>
        <row r="1219">
          <cell r="A1219">
            <v>663112</v>
          </cell>
          <cell r="B1219" t="str">
            <v>16</v>
          </cell>
          <cell r="C1219" t="str">
            <v>Montérégie</v>
          </cell>
          <cell r="D1219" t="str">
            <v>Cook(Wayne)</v>
          </cell>
          <cell r="F1219" t="str">
            <v>1121 chemin des Prairies</v>
          </cell>
          <cell r="G1219" t="str">
            <v>Saint-Anicet</v>
          </cell>
          <cell r="H1219" t="str">
            <v>J0S1M0</v>
          </cell>
          <cell r="I1219">
            <v>450</v>
          </cell>
          <cell r="J1219">
            <v>2642430</v>
          </cell>
          <cell r="K1219">
            <v>10</v>
          </cell>
          <cell r="L1219">
            <v>2611</v>
          </cell>
          <cell r="M1219">
            <v>15</v>
          </cell>
          <cell r="N1219">
            <v>907</v>
          </cell>
        </row>
        <row r="1220">
          <cell r="A1220">
            <v>663286</v>
          </cell>
          <cell r="B1220" t="str">
            <v>14</v>
          </cell>
          <cell r="C1220" t="str">
            <v>Lanaudière</v>
          </cell>
          <cell r="D1220" t="str">
            <v>Deschênes Yoland et Landreville Johanne</v>
          </cell>
          <cell r="E1220" t="str">
            <v>Deschênes(Yoland)</v>
          </cell>
          <cell r="F1220" t="str">
            <v>1391, Grande Chaloupe</v>
          </cell>
          <cell r="G1220" t="str">
            <v>Saint-Thomas</v>
          </cell>
          <cell r="H1220" t="str">
            <v>J0K3L0</v>
          </cell>
          <cell r="I1220">
            <v>450</v>
          </cell>
          <cell r="J1220">
            <v>7599173</v>
          </cell>
          <cell r="K1220">
            <v>23</v>
          </cell>
          <cell r="L1220">
            <v>7841</v>
          </cell>
        </row>
        <row r="1221">
          <cell r="A1221">
            <v>663401</v>
          </cell>
          <cell r="B1221" t="str">
            <v>15</v>
          </cell>
          <cell r="C1221" t="str">
            <v>Laurentides</v>
          </cell>
          <cell r="D1221" t="str">
            <v>Ferme Lednura enr.</v>
          </cell>
          <cell r="E1221" t="str">
            <v>Mahon(William And Mark Mc)</v>
          </cell>
          <cell r="F1221" t="str">
            <v>69 Morrison Road</v>
          </cell>
          <cell r="G1221" t="str">
            <v>Arundel</v>
          </cell>
          <cell r="H1221" t="str">
            <v>J0T1A0</v>
          </cell>
          <cell r="I1221">
            <v>819</v>
          </cell>
          <cell r="J1221">
            <v>6879625</v>
          </cell>
          <cell r="K1221">
            <v>44</v>
          </cell>
          <cell r="L1221">
            <v>8302</v>
          </cell>
          <cell r="M1221">
            <v>48</v>
          </cell>
          <cell r="N1221">
            <v>9567</v>
          </cell>
        </row>
        <row r="1222">
          <cell r="A1222">
            <v>663427</v>
          </cell>
          <cell r="B1222" t="str">
            <v>16</v>
          </cell>
          <cell r="C1222" t="str">
            <v>Montérégie</v>
          </cell>
          <cell r="D1222" t="str">
            <v>Ferme M.C. Hébert inc.</v>
          </cell>
          <cell r="E1222" t="str">
            <v>Hébert(Mario)</v>
          </cell>
          <cell r="F1222" t="str">
            <v>109, chemin des Patriotes</v>
          </cell>
          <cell r="G1222" t="str">
            <v>Saint-Charles-sur-Richelieu</v>
          </cell>
          <cell r="H1222" t="str">
            <v>J0H2G0</v>
          </cell>
          <cell r="I1222">
            <v>450</v>
          </cell>
          <cell r="J1222">
            <v>5843412</v>
          </cell>
          <cell r="K1222">
            <v>40</v>
          </cell>
          <cell r="L1222">
            <v>4687</v>
          </cell>
          <cell r="M1222">
            <v>40</v>
          </cell>
          <cell r="N1222">
            <v>4890</v>
          </cell>
        </row>
        <row r="1223">
          <cell r="A1223">
            <v>663443</v>
          </cell>
          <cell r="B1223" t="str">
            <v>17</v>
          </cell>
          <cell r="C1223" t="str">
            <v>Centre-du-Québec</v>
          </cell>
          <cell r="D1223" t="str">
            <v>Ferme Ombragée enr. (La)</v>
          </cell>
          <cell r="E1223" t="str">
            <v>Douville(Danny)</v>
          </cell>
          <cell r="F1223" t="str">
            <v>823, Rang 10</v>
          </cell>
          <cell r="G1223" t="str">
            <v>Saint-Ferdinand (d'Halifax)</v>
          </cell>
          <cell r="H1223" t="str">
            <v>G0N1N0</v>
          </cell>
          <cell r="I1223">
            <v>418</v>
          </cell>
          <cell r="J1223">
            <v>4283292</v>
          </cell>
          <cell r="K1223">
            <v>12</v>
          </cell>
          <cell r="L1223">
            <v>1727</v>
          </cell>
          <cell r="M1223">
            <v>16</v>
          </cell>
          <cell r="N1223">
            <v>3061</v>
          </cell>
        </row>
        <row r="1224">
          <cell r="A1224">
            <v>663476</v>
          </cell>
          <cell r="B1224" t="str">
            <v>08</v>
          </cell>
          <cell r="C1224" t="str">
            <v>Abitibi-Témiscamingue</v>
          </cell>
          <cell r="D1224" t="str">
            <v>Ferme Jalbert &amp; Fils</v>
          </cell>
          <cell r="E1224" t="str">
            <v>Jalbert(Serge)</v>
          </cell>
          <cell r="F1224" t="str">
            <v>999 rang Valmont</v>
          </cell>
          <cell r="G1224" t="str">
            <v>Rouyn-Noranda</v>
          </cell>
          <cell r="H1224" t="str">
            <v>J9Y1P2</v>
          </cell>
          <cell r="I1224">
            <v>819</v>
          </cell>
          <cell r="J1224">
            <v>7649632</v>
          </cell>
          <cell r="K1224">
            <v>164</v>
          </cell>
          <cell r="L1224">
            <v>14899</v>
          </cell>
          <cell r="M1224">
            <v>142</v>
          </cell>
          <cell r="N1224">
            <v>8714</v>
          </cell>
        </row>
        <row r="1225">
          <cell r="A1225">
            <v>663484</v>
          </cell>
          <cell r="B1225" t="str">
            <v>11</v>
          </cell>
          <cell r="C1225" t="str">
            <v>Gaspésie-Iles-de-la-Madeleine</v>
          </cell>
          <cell r="D1225" t="str">
            <v>Ferme Bay Side enr.</v>
          </cell>
          <cell r="E1225" t="str">
            <v>Hayes(Paul)</v>
          </cell>
          <cell r="F1225" t="str">
            <v>108, route 132 - C.P. 28</v>
          </cell>
          <cell r="G1225" t="str">
            <v>Shigawake</v>
          </cell>
          <cell r="H1225" t="str">
            <v>G0C3E0</v>
          </cell>
          <cell r="I1225">
            <v>418</v>
          </cell>
          <cell r="J1225">
            <v>3965657</v>
          </cell>
          <cell r="K1225">
            <v>48</v>
          </cell>
          <cell r="L1225">
            <v>12137</v>
          </cell>
          <cell r="M1225">
            <v>41</v>
          </cell>
          <cell r="N1225">
            <v>8422</v>
          </cell>
        </row>
        <row r="1226">
          <cell r="A1226">
            <v>663633</v>
          </cell>
          <cell r="B1226" t="str">
            <v>12</v>
          </cell>
          <cell r="C1226" t="str">
            <v>Chaudière-Appalaches</v>
          </cell>
          <cell r="D1226" t="str">
            <v>Ferme Langecs SENC</v>
          </cell>
          <cell r="E1226" t="str">
            <v>Morin(Ginette)</v>
          </cell>
          <cell r="F1226" t="str">
            <v>2930, 4e Rue</v>
          </cell>
          <cell r="G1226" t="str">
            <v>Saint-Prosper (de Beauce)</v>
          </cell>
          <cell r="H1226" t="str">
            <v>G0M1Y0</v>
          </cell>
          <cell r="I1226">
            <v>418</v>
          </cell>
          <cell r="J1226">
            <v>5948405</v>
          </cell>
          <cell r="K1226">
            <v>173</v>
          </cell>
          <cell r="L1226">
            <v>39463</v>
          </cell>
        </row>
        <row r="1227">
          <cell r="A1227">
            <v>663773</v>
          </cell>
          <cell r="B1227" t="str">
            <v>12</v>
          </cell>
          <cell r="C1227" t="str">
            <v>Chaudière-Appalaches</v>
          </cell>
          <cell r="D1227" t="str">
            <v>Palardy(René)</v>
          </cell>
          <cell r="F1227" t="str">
            <v>380, rang du Castor</v>
          </cell>
          <cell r="G1227" t="str">
            <v>Leclercville</v>
          </cell>
          <cell r="H1227" t="str">
            <v>G0S2K0</v>
          </cell>
          <cell r="I1227">
            <v>819</v>
          </cell>
          <cell r="J1227">
            <v>2922624</v>
          </cell>
          <cell r="K1227">
            <v>34</v>
          </cell>
          <cell r="L1227">
            <v>5655</v>
          </cell>
          <cell r="M1227">
            <v>39</v>
          </cell>
          <cell r="N1227">
            <v>6551</v>
          </cell>
        </row>
        <row r="1228">
          <cell r="A1228">
            <v>664144</v>
          </cell>
          <cell r="B1228" t="str">
            <v>16</v>
          </cell>
          <cell r="C1228" t="str">
            <v>Montérégie</v>
          </cell>
          <cell r="D1228" t="str">
            <v>Ferme Marc-Aurèle et Fils inc.</v>
          </cell>
          <cell r="E1228" t="str">
            <v>Marc-Aurèle(André)</v>
          </cell>
          <cell r="F1228" t="str">
            <v>1332, rue Principale</v>
          </cell>
          <cell r="G1228" t="str">
            <v>Saint-Valérien-de-Milton</v>
          </cell>
          <cell r="H1228" t="str">
            <v>J0H2B0</v>
          </cell>
          <cell r="I1228">
            <v>450</v>
          </cell>
          <cell r="J1228">
            <v>5492706</v>
          </cell>
          <cell r="K1228">
            <v>20</v>
          </cell>
          <cell r="L1228">
            <v>5496</v>
          </cell>
          <cell r="M1228">
            <v>21</v>
          </cell>
          <cell r="N1228">
            <v>4763</v>
          </cell>
        </row>
        <row r="1229">
          <cell r="A1229">
            <v>664151</v>
          </cell>
          <cell r="B1229" t="str">
            <v>08</v>
          </cell>
          <cell r="C1229" t="str">
            <v>Abitibi-Témiscamingue</v>
          </cell>
          <cell r="D1229" t="str">
            <v>Maurice Arthur &amp; Bergeron Sylvie</v>
          </cell>
          <cell r="E1229" t="str">
            <v>Maurice(Sylvie Bergeron et Arthur)</v>
          </cell>
          <cell r="F1229" t="str">
            <v>800, rang 3</v>
          </cell>
          <cell r="G1229" t="str">
            <v>Saint-Bruno-de-Guigues</v>
          </cell>
          <cell r="H1229" t="str">
            <v>J0Z2G0</v>
          </cell>
          <cell r="I1229">
            <v>819</v>
          </cell>
          <cell r="J1229">
            <v>7282668</v>
          </cell>
          <cell r="K1229">
            <v>162</v>
          </cell>
          <cell r="L1229">
            <v>22257</v>
          </cell>
          <cell r="M1229">
            <v>140</v>
          </cell>
          <cell r="N1229">
            <v>16887</v>
          </cell>
        </row>
        <row r="1230">
          <cell r="A1230">
            <v>664326</v>
          </cell>
          <cell r="B1230" t="str">
            <v>01</v>
          </cell>
          <cell r="C1230" t="str">
            <v>Bas-Saint-Laurent</v>
          </cell>
          <cell r="D1230" t="str">
            <v>Ferme Duault S.E.N.C.</v>
          </cell>
          <cell r="E1230" t="str">
            <v>Dumont(Gilbert)</v>
          </cell>
          <cell r="F1230" t="str">
            <v>77 chemin des Pionniers</v>
          </cell>
          <cell r="G1230" t="str">
            <v>Saint-Arsène</v>
          </cell>
          <cell r="H1230" t="str">
            <v>G0L2K0</v>
          </cell>
          <cell r="I1230">
            <v>418</v>
          </cell>
          <cell r="J1230">
            <v>8625789</v>
          </cell>
          <cell r="K1230">
            <v>83</v>
          </cell>
          <cell r="L1230">
            <v>16524</v>
          </cell>
          <cell r="M1230">
            <v>82</v>
          </cell>
          <cell r="N1230">
            <v>14599</v>
          </cell>
        </row>
        <row r="1231">
          <cell r="A1231">
            <v>664425</v>
          </cell>
          <cell r="B1231" t="str">
            <v>12</v>
          </cell>
          <cell r="C1231" t="str">
            <v>Chaudière-Appalaches</v>
          </cell>
          <cell r="D1231" t="str">
            <v>Ferme Raygi enr.</v>
          </cell>
          <cell r="E1231" t="str">
            <v>Côté(Raymond)</v>
          </cell>
          <cell r="F1231" t="str">
            <v>513, Route 267</v>
          </cell>
          <cell r="G1231" t="str">
            <v>Saint-Jean-de-Brébeuf</v>
          </cell>
          <cell r="H1231" t="str">
            <v>G6G0A1</v>
          </cell>
          <cell r="I1231">
            <v>418</v>
          </cell>
          <cell r="J1231">
            <v>4533104</v>
          </cell>
          <cell r="K1231">
            <v>51</v>
          </cell>
          <cell r="L1231">
            <v>12897</v>
          </cell>
          <cell r="M1231">
            <v>55</v>
          </cell>
          <cell r="N1231">
            <v>15313</v>
          </cell>
        </row>
        <row r="1232">
          <cell r="A1232">
            <v>664573</v>
          </cell>
          <cell r="B1232" t="str">
            <v>16</v>
          </cell>
          <cell r="C1232" t="str">
            <v>Montérégie</v>
          </cell>
          <cell r="D1232" t="str">
            <v>Michaud(Lucien)</v>
          </cell>
          <cell r="F1232" t="str">
            <v>128, Pleasant Valley Nord</v>
          </cell>
          <cell r="G1232" t="str">
            <v>Saint-Bernard-de-Lacolle</v>
          </cell>
          <cell r="H1232" t="str">
            <v>J0J1V0</v>
          </cell>
          <cell r="I1232">
            <v>450</v>
          </cell>
          <cell r="J1232">
            <v>2462030</v>
          </cell>
          <cell r="K1232">
            <v>33</v>
          </cell>
          <cell r="L1232">
            <v>7042</v>
          </cell>
          <cell r="M1232">
            <v>34</v>
          </cell>
          <cell r="N1232">
            <v>7371</v>
          </cell>
        </row>
        <row r="1233">
          <cell r="A1233">
            <v>664797</v>
          </cell>
          <cell r="B1233" t="str">
            <v>05</v>
          </cell>
          <cell r="C1233" t="str">
            <v>Estrie</v>
          </cell>
          <cell r="D1233" t="str">
            <v>Ferme Nicole &amp; Gaétan Lachance S.E.N.C.</v>
          </cell>
          <cell r="E1233" t="str">
            <v>Lachance(Gaétan)</v>
          </cell>
          <cell r="F1233" t="str">
            <v>100 route 161</v>
          </cell>
          <cell r="G1233" t="str">
            <v>Stornoway</v>
          </cell>
          <cell r="H1233" t="str">
            <v>G0Y1N0</v>
          </cell>
          <cell r="I1233">
            <v>819</v>
          </cell>
          <cell r="J1233">
            <v>6522081</v>
          </cell>
          <cell r="K1233">
            <v>52</v>
          </cell>
          <cell r="L1233">
            <v>7850</v>
          </cell>
          <cell r="M1233">
            <v>48</v>
          </cell>
          <cell r="N1233">
            <v>7742</v>
          </cell>
        </row>
        <row r="1234">
          <cell r="A1234">
            <v>664821</v>
          </cell>
          <cell r="B1234" t="str">
            <v>08</v>
          </cell>
          <cell r="C1234" t="str">
            <v>Abitibi-Témiscamingue</v>
          </cell>
          <cell r="D1234" t="str">
            <v>Ferme Rovi SENC</v>
          </cell>
          <cell r="E1234" t="str">
            <v>Goyette(Robert)</v>
          </cell>
          <cell r="F1234" t="str">
            <v>28, rang 2</v>
          </cell>
          <cell r="G1234" t="str">
            <v>Trécesson</v>
          </cell>
          <cell r="H1234" t="str">
            <v>J0Y2S0</v>
          </cell>
          <cell r="I1234">
            <v>819</v>
          </cell>
          <cell r="J1234">
            <v>7325609</v>
          </cell>
          <cell r="K1234">
            <v>52</v>
          </cell>
          <cell r="L1234">
            <v>4130</v>
          </cell>
          <cell r="M1234">
            <v>65</v>
          </cell>
        </row>
        <row r="1235">
          <cell r="A1235">
            <v>665075</v>
          </cell>
          <cell r="B1235" t="str">
            <v>15</v>
          </cell>
          <cell r="C1235" t="str">
            <v>Laurentides</v>
          </cell>
          <cell r="D1235" t="str">
            <v>Ferme Desdion S.E.N.C.</v>
          </cell>
          <cell r="E1235" t="str">
            <v>Dion(Benoit)</v>
          </cell>
          <cell r="F1235" t="str">
            <v>550 rang St-Vincent</v>
          </cell>
          <cell r="G1235" t="str">
            <v>Saint-Placide</v>
          </cell>
          <cell r="H1235" t="str">
            <v>J0V2B0</v>
          </cell>
          <cell r="I1235">
            <v>450</v>
          </cell>
          <cell r="J1235">
            <v>2584680</v>
          </cell>
          <cell r="K1235">
            <v>43</v>
          </cell>
          <cell r="L1235">
            <v>1701</v>
          </cell>
          <cell r="M1235">
            <v>55</v>
          </cell>
          <cell r="N1235">
            <v>340</v>
          </cell>
        </row>
        <row r="1236">
          <cell r="A1236">
            <v>665380</v>
          </cell>
          <cell r="B1236" t="str">
            <v>17</v>
          </cell>
          <cell r="C1236" t="str">
            <v>Centre-du-Québec</v>
          </cell>
          <cell r="D1236" t="str">
            <v>Ferme Ronald et Pauline Pinette SENC</v>
          </cell>
          <cell r="E1236" t="str">
            <v>Pinette(Ronald)</v>
          </cell>
          <cell r="F1236" t="str">
            <v>809, Rang 10</v>
          </cell>
          <cell r="G1236" t="str">
            <v>Saint-Ferdinand (d'Halifax)</v>
          </cell>
          <cell r="H1236" t="str">
            <v>G0N1N0</v>
          </cell>
          <cell r="I1236">
            <v>418</v>
          </cell>
          <cell r="J1236">
            <v>4283532</v>
          </cell>
          <cell r="K1236">
            <v>98</v>
          </cell>
          <cell r="L1236">
            <v>29937</v>
          </cell>
          <cell r="M1236">
            <v>89</v>
          </cell>
          <cell r="N1236">
            <v>24019</v>
          </cell>
        </row>
        <row r="1237">
          <cell r="A1237">
            <v>665703</v>
          </cell>
          <cell r="B1237" t="str">
            <v>05</v>
          </cell>
          <cell r="C1237" t="str">
            <v>Estrie</v>
          </cell>
          <cell r="D1237" t="str">
            <v>Couture(Gilles)</v>
          </cell>
          <cell r="F1237" t="str">
            <v>6, chemin St-Camille</v>
          </cell>
          <cell r="G1237" t="str">
            <v>Saint-Joseph-de-Ham-Sud</v>
          </cell>
          <cell r="H1237" t="str">
            <v>J0B3J0</v>
          </cell>
          <cell r="I1237">
            <v>819</v>
          </cell>
          <cell r="J1237">
            <v>8772358</v>
          </cell>
          <cell r="K1237">
            <v>62</v>
          </cell>
          <cell r="L1237">
            <v>10266</v>
          </cell>
          <cell r="M1237">
            <v>60</v>
          </cell>
          <cell r="N1237">
            <v>14170</v>
          </cell>
        </row>
        <row r="1238">
          <cell r="A1238">
            <v>665729</v>
          </cell>
          <cell r="B1238" t="str">
            <v>12</v>
          </cell>
          <cell r="C1238" t="str">
            <v>Chaudière-Appalaches</v>
          </cell>
          <cell r="D1238" t="str">
            <v>Ferme Tweedside inc.</v>
          </cell>
          <cell r="E1238" t="str">
            <v>Doré(Hélène)</v>
          </cell>
          <cell r="F1238" t="str">
            <v>3071, rang Allan</v>
          </cell>
          <cell r="G1238" t="str">
            <v>Kinnear's Mills</v>
          </cell>
          <cell r="H1238" t="str">
            <v>G0N1K0</v>
          </cell>
          <cell r="I1238">
            <v>418</v>
          </cell>
          <cell r="J1238">
            <v>4243246</v>
          </cell>
          <cell r="K1238">
            <v>57</v>
          </cell>
          <cell r="L1238">
            <v>8163</v>
          </cell>
          <cell r="M1238">
            <v>56</v>
          </cell>
          <cell r="N1238">
            <v>9123</v>
          </cell>
        </row>
        <row r="1239">
          <cell r="A1239">
            <v>665927</v>
          </cell>
          <cell r="B1239" t="str">
            <v>08</v>
          </cell>
          <cell r="C1239" t="str">
            <v>Abitibi-Témiscamingue</v>
          </cell>
          <cell r="D1239" t="str">
            <v>Falardeau Ghislain &amp; Cardinal Gisèle</v>
          </cell>
          <cell r="E1239" t="str">
            <v>Falardeau(Ghislain)</v>
          </cell>
          <cell r="F1239" t="str">
            <v>389 route 101</v>
          </cell>
          <cell r="G1239" t="str">
            <v>Saint-Bruno-de-Guigues</v>
          </cell>
          <cell r="H1239" t="str">
            <v>J0Z2G0</v>
          </cell>
          <cell r="I1239">
            <v>819</v>
          </cell>
          <cell r="J1239">
            <v>7282441</v>
          </cell>
          <cell r="K1239">
            <v>29</v>
          </cell>
          <cell r="L1239">
            <v>8461</v>
          </cell>
          <cell r="M1239">
            <v>32</v>
          </cell>
          <cell r="N1239">
            <v>8845</v>
          </cell>
        </row>
        <row r="1240">
          <cell r="A1240">
            <v>666552</v>
          </cell>
          <cell r="B1240" t="str">
            <v>15</v>
          </cell>
          <cell r="C1240" t="str">
            <v>Laurentides</v>
          </cell>
          <cell r="D1240" t="str">
            <v>Guy Larente &amp; Jacinthe Raymond</v>
          </cell>
          <cell r="E1240" t="str">
            <v>Raymond(Guy Larente et Jacinthe)</v>
          </cell>
          <cell r="F1240" t="str">
            <v>9, ch. du Pérodeau</v>
          </cell>
          <cell r="G1240" t="str">
            <v>Lac-Saint-Paul</v>
          </cell>
          <cell r="H1240" t="str">
            <v>J0W1K0</v>
          </cell>
          <cell r="I1240">
            <v>819</v>
          </cell>
          <cell r="J1240">
            <v>5874418</v>
          </cell>
          <cell r="K1240">
            <v>66</v>
          </cell>
          <cell r="L1240">
            <v>15309</v>
          </cell>
          <cell r="M1240">
            <v>62</v>
          </cell>
          <cell r="N1240">
            <v>18484</v>
          </cell>
        </row>
        <row r="1241">
          <cell r="A1241">
            <v>666610</v>
          </cell>
          <cell r="B1241" t="str">
            <v>05</v>
          </cell>
          <cell r="C1241" t="str">
            <v>Estrie</v>
          </cell>
          <cell r="D1241" t="str">
            <v>George(Allen)</v>
          </cell>
          <cell r="F1241" t="str">
            <v>68 Lac Mirror</v>
          </cell>
          <cell r="G1241" t="str">
            <v>Bishopton</v>
          </cell>
          <cell r="H1241" t="str">
            <v>J0B1G0</v>
          </cell>
          <cell r="I1241">
            <v>819</v>
          </cell>
          <cell r="J1241">
            <v>8845431</v>
          </cell>
          <cell r="K1241">
            <v>229</v>
          </cell>
          <cell r="L1241">
            <v>8682</v>
          </cell>
          <cell r="M1241">
            <v>234</v>
          </cell>
          <cell r="N1241">
            <v>20622</v>
          </cell>
        </row>
        <row r="1242">
          <cell r="A1242">
            <v>666693</v>
          </cell>
          <cell r="B1242" t="str">
            <v>16</v>
          </cell>
          <cell r="C1242" t="str">
            <v>Montérégie</v>
          </cell>
          <cell r="D1242" t="str">
            <v>Francine Legault et Bernard Surprenant</v>
          </cell>
          <cell r="E1242" t="str">
            <v>Surprenant(Bernard)</v>
          </cell>
          <cell r="F1242" t="str">
            <v>932, rang 2</v>
          </cell>
          <cell r="G1242" t="str">
            <v>Sainte-Clotilde-de-Châteauguay</v>
          </cell>
          <cell r="H1242" t="str">
            <v>J0L1W0</v>
          </cell>
          <cell r="I1242">
            <v>450</v>
          </cell>
          <cell r="J1242">
            <v>8264260</v>
          </cell>
          <cell r="K1242">
            <v>35</v>
          </cell>
          <cell r="L1242">
            <v>4861</v>
          </cell>
          <cell r="M1242">
            <v>27</v>
          </cell>
          <cell r="N1242">
            <v>4259</v>
          </cell>
        </row>
        <row r="1243">
          <cell r="A1243">
            <v>667360</v>
          </cell>
          <cell r="B1243" t="str">
            <v>17</v>
          </cell>
          <cell r="C1243" t="str">
            <v>Centre-du-Québec</v>
          </cell>
          <cell r="D1243" t="str">
            <v>Gosselin(Normand)</v>
          </cell>
          <cell r="E1243" t="str">
            <v>Gosselin(Normand)</v>
          </cell>
          <cell r="F1243" t="str">
            <v>280, route Béliveau</v>
          </cell>
          <cell r="G1243" t="str">
            <v>Sainte-Sophie-d'Halifax</v>
          </cell>
          <cell r="H1243" t="str">
            <v>G0P1L0</v>
          </cell>
          <cell r="I1243">
            <v>819</v>
          </cell>
          <cell r="J1243">
            <v>3623355</v>
          </cell>
          <cell r="K1243">
            <v>37</v>
          </cell>
          <cell r="L1243">
            <v>6750</v>
          </cell>
          <cell r="M1243">
            <v>39</v>
          </cell>
          <cell r="N1243">
            <v>6813</v>
          </cell>
        </row>
        <row r="1244">
          <cell r="A1244">
            <v>667469</v>
          </cell>
          <cell r="B1244" t="str">
            <v>12</v>
          </cell>
          <cell r="C1244" t="str">
            <v>Chaudière-Appalaches</v>
          </cell>
          <cell r="D1244" t="str">
            <v>Ferme Roberto Vallée enr.</v>
          </cell>
          <cell r="E1244" t="str">
            <v>Vallée(Roberto)</v>
          </cell>
          <cell r="F1244" t="str">
            <v>294, rang St-Luc</v>
          </cell>
          <cell r="G1244" t="str">
            <v>Saint-Bernard (de Beauce)</v>
          </cell>
          <cell r="H1244" t="str">
            <v>G0S2G0</v>
          </cell>
          <cell r="I1244">
            <v>418</v>
          </cell>
          <cell r="J1244">
            <v>4756245</v>
          </cell>
          <cell r="K1244">
            <v>22</v>
          </cell>
          <cell r="L1244">
            <v>2802</v>
          </cell>
          <cell r="M1244">
            <v>22</v>
          </cell>
          <cell r="N1244">
            <v>5653</v>
          </cell>
        </row>
        <row r="1245">
          <cell r="A1245">
            <v>667527</v>
          </cell>
          <cell r="B1245" t="str">
            <v>04</v>
          </cell>
          <cell r="C1245" t="str">
            <v>Mauricie</v>
          </cell>
          <cell r="D1245" t="str">
            <v>Ferme Estyves enr.</v>
          </cell>
          <cell r="E1245" t="str">
            <v>Yves(Gaétan St-)</v>
          </cell>
          <cell r="F1245" t="str">
            <v>1431, Grand Rang</v>
          </cell>
          <cell r="G1245" t="str">
            <v>Saint-Léon-le-Grand (de Mauricie)</v>
          </cell>
          <cell r="H1245" t="str">
            <v>J0K2W0</v>
          </cell>
          <cell r="I1245">
            <v>819</v>
          </cell>
          <cell r="J1245">
            <v>2282210</v>
          </cell>
          <cell r="K1245">
            <v>26</v>
          </cell>
          <cell r="M1245">
            <v>46</v>
          </cell>
          <cell r="N1245">
            <v>4082</v>
          </cell>
        </row>
        <row r="1246">
          <cell r="A1246">
            <v>667618</v>
          </cell>
          <cell r="B1246" t="str">
            <v>03</v>
          </cell>
          <cell r="C1246" t="str">
            <v>Capitale-Nationale</v>
          </cell>
          <cell r="D1246" t="str">
            <v>Desbiens(Sylvain)</v>
          </cell>
          <cell r="F1246" t="str">
            <v>22, boul. Notre-Dame</v>
          </cell>
          <cell r="G1246" t="str">
            <v>Clermont</v>
          </cell>
          <cell r="H1246" t="str">
            <v>G4A1C1</v>
          </cell>
          <cell r="I1246">
            <v>418</v>
          </cell>
          <cell r="J1246">
            <v>4394884</v>
          </cell>
          <cell r="K1246">
            <v>21</v>
          </cell>
          <cell r="L1246">
            <v>4727</v>
          </cell>
        </row>
        <row r="1247">
          <cell r="A1247">
            <v>668434</v>
          </cell>
          <cell r="B1247" t="str">
            <v>03</v>
          </cell>
          <cell r="C1247" t="str">
            <v>Capitale-Nationale</v>
          </cell>
          <cell r="D1247" t="str">
            <v>Ferme l'Oiseau Bleu enr.</v>
          </cell>
          <cell r="E1247" t="str">
            <v>Filion(France Dufour et Patrice)</v>
          </cell>
          <cell r="F1247" t="str">
            <v>175, rue Ambroise-Fafard</v>
          </cell>
          <cell r="G1247" t="str">
            <v>Baie-Saint-Paul</v>
          </cell>
          <cell r="H1247" t="str">
            <v>G3Z2K1</v>
          </cell>
          <cell r="I1247">
            <v>418</v>
          </cell>
          <cell r="J1247">
            <v>4352483</v>
          </cell>
          <cell r="K1247">
            <v>46</v>
          </cell>
          <cell r="M1247">
            <v>38</v>
          </cell>
          <cell r="N1247">
            <v>7103</v>
          </cell>
        </row>
        <row r="1248">
          <cell r="A1248">
            <v>668590</v>
          </cell>
          <cell r="B1248" t="str">
            <v>12</v>
          </cell>
          <cell r="C1248" t="str">
            <v>Chaudière-Appalaches</v>
          </cell>
          <cell r="D1248" t="str">
            <v>Ferme Dam inc.</v>
          </cell>
          <cell r="E1248" t="str">
            <v>Berthiaume(Michel)</v>
          </cell>
          <cell r="F1248" t="str">
            <v>171, rang Sainte-Anne</v>
          </cell>
          <cell r="G1248" t="str">
            <v>Saint-Elzéar</v>
          </cell>
          <cell r="H1248" t="str">
            <v>G0S2J0</v>
          </cell>
          <cell r="I1248">
            <v>418</v>
          </cell>
          <cell r="J1248">
            <v>3873079</v>
          </cell>
          <cell r="K1248">
            <v>107</v>
          </cell>
          <cell r="L1248">
            <v>29890</v>
          </cell>
          <cell r="M1248">
            <v>100</v>
          </cell>
          <cell r="N1248">
            <v>28018</v>
          </cell>
        </row>
        <row r="1249">
          <cell r="A1249">
            <v>668848</v>
          </cell>
          <cell r="B1249" t="str">
            <v>17</v>
          </cell>
          <cell r="C1249" t="str">
            <v>Centre-du-Québec</v>
          </cell>
          <cell r="D1249" t="str">
            <v>Ferme Clédard SENC</v>
          </cell>
          <cell r="E1249" t="str">
            <v>Allaire(Clément)</v>
          </cell>
          <cell r="F1249" t="str">
            <v>486 route 263</v>
          </cell>
          <cell r="G1249" t="str">
            <v>Saint-Norbert-d'Arthabaska</v>
          </cell>
          <cell r="H1249" t="str">
            <v>G0P1B0</v>
          </cell>
          <cell r="I1249">
            <v>819</v>
          </cell>
          <cell r="J1249">
            <v>3822999</v>
          </cell>
          <cell r="K1249">
            <v>25</v>
          </cell>
          <cell r="L1249">
            <v>4320</v>
          </cell>
          <cell r="M1249">
            <v>24</v>
          </cell>
          <cell r="N1249">
            <v>6346</v>
          </cell>
        </row>
        <row r="1250">
          <cell r="A1250">
            <v>668996</v>
          </cell>
          <cell r="B1250" t="str">
            <v>16</v>
          </cell>
          <cell r="C1250" t="str">
            <v>Montérégie</v>
          </cell>
          <cell r="D1250" t="str">
            <v>Ménard(François)</v>
          </cell>
          <cell r="F1250" t="str">
            <v>1, rue Ménard</v>
          </cell>
          <cell r="G1250" t="str">
            <v>Lac-Brome</v>
          </cell>
          <cell r="H1250" t="str">
            <v>J0E1S0</v>
          </cell>
          <cell r="I1250">
            <v>450</v>
          </cell>
          <cell r="J1250">
            <v>7769871</v>
          </cell>
          <cell r="K1250">
            <v>42</v>
          </cell>
          <cell r="L1250">
            <v>8334</v>
          </cell>
        </row>
        <row r="1251">
          <cell r="A1251">
            <v>669051</v>
          </cell>
          <cell r="B1251" t="str">
            <v>17</v>
          </cell>
          <cell r="C1251" t="str">
            <v>Centre-du-Québec</v>
          </cell>
          <cell r="D1251" t="str">
            <v>Morissette(Denis)</v>
          </cell>
          <cell r="F1251" t="str">
            <v>640, rang 8</v>
          </cell>
          <cell r="G1251" t="str">
            <v>Saint-Sylvère</v>
          </cell>
          <cell r="H1251" t="str">
            <v>G0Z1H0</v>
          </cell>
          <cell r="I1251">
            <v>819</v>
          </cell>
          <cell r="J1251">
            <v>2852635</v>
          </cell>
          <cell r="K1251">
            <v>51</v>
          </cell>
          <cell r="L1251">
            <v>507</v>
          </cell>
          <cell r="M1251">
            <v>56</v>
          </cell>
          <cell r="N1251">
            <v>4766</v>
          </cell>
        </row>
        <row r="1252">
          <cell r="A1252">
            <v>669077</v>
          </cell>
          <cell r="B1252" t="str">
            <v>03</v>
          </cell>
          <cell r="C1252" t="str">
            <v>Capitale-Nationale</v>
          </cell>
          <cell r="D1252" t="str">
            <v>Béland Guy et Plamondon Marjolaine</v>
          </cell>
          <cell r="E1252" t="str">
            <v>Béland(Marjolaine P. et Guy)</v>
          </cell>
          <cell r="F1252" t="str">
            <v>1308, Route 138</v>
          </cell>
          <cell r="G1252" t="str">
            <v>Neuville</v>
          </cell>
          <cell r="H1252" t="str">
            <v>G0A2R0</v>
          </cell>
          <cell r="I1252">
            <v>418</v>
          </cell>
          <cell r="J1252">
            <v>8762334</v>
          </cell>
          <cell r="K1252">
            <v>19</v>
          </cell>
          <cell r="L1252">
            <v>6277</v>
          </cell>
          <cell r="M1252">
            <v>18</v>
          </cell>
          <cell r="N1252">
            <v>2932</v>
          </cell>
        </row>
        <row r="1253">
          <cell r="A1253">
            <v>669093</v>
          </cell>
          <cell r="B1253" t="str">
            <v>03</v>
          </cell>
          <cell r="C1253" t="str">
            <v>Capitale-Nationale</v>
          </cell>
          <cell r="D1253" t="str">
            <v>La Ferme Victorien Gauthier &amp; Fils inc.</v>
          </cell>
          <cell r="E1253" t="str">
            <v>Gauthier(Victorien, Éric et Richard)</v>
          </cell>
          <cell r="F1253" t="str">
            <v>426, rang Saint-Pierre</v>
          </cell>
          <cell r="G1253" t="str">
            <v>Saint-Irénée</v>
          </cell>
          <cell r="H1253" t="str">
            <v>G0T1V0</v>
          </cell>
          <cell r="I1253">
            <v>418</v>
          </cell>
          <cell r="J1253">
            <v>4523548</v>
          </cell>
          <cell r="K1253">
            <v>121</v>
          </cell>
          <cell r="L1253">
            <v>1972</v>
          </cell>
          <cell r="M1253">
            <v>123</v>
          </cell>
          <cell r="N1253">
            <v>16218</v>
          </cell>
        </row>
        <row r="1254">
          <cell r="A1254">
            <v>669184</v>
          </cell>
          <cell r="B1254" t="str">
            <v>04</v>
          </cell>
          <cell r="C1254" t="str">
            <v>Mauricie</v>
          </cell>
          <cell r="D1254" t="str">
            <v>Schonau(Christel)</v>
          </cell>
          <cell r="E1254" t="str">
            <v>Pelletier(Fernand)</v>
          </cell>
          <cell r="F1254" t="str">
            <v>501, Rang Est</v>
          </cell>
          <cell r="G1254" t="str">
            <v>La Tuque</v>
          </cell>
          <cell r="H1254" t="str">
            <v>G0X1R0</v>
          </cell>
          <cell r="I1254">
            <v>819</v>
          </cell>
          <cell r="J1254">
            <v>5237290</v>
          </cell>
          <cell r="K1254">
            <v>107</v>
          </cell>
          <cell r="L1254">
            <v>17308</v>
          </cell>
          <cell r="M1254">
            <v>117</v>
          </cell>
          <cell r="N1254">
            <v>28179</v>
          </cell>
        </row>
        <row r="1255">
          <cell r="A1255">
            <v>669234</v>
          </cell>
          <cell r="B1255" t="str">
            <v>12</v>
          </cell>
          <cell r="C1255" t="str">
            <v>Chaudière-Appalaches</v>
          </cell>
          <cell r="D1255" t="str">
            <v>Blais(Gaston)</v>
          </cell>
          <cell r="F1255" t="str">
            <v>840 rang Sainte-Evelyne</v>
          </cell>
          <cell r="G1255" t="str">
            <v>Saint-Benoît-Labre</v>
          </cell>
          <cell r="H1255" t="str">
            <v>G0M1P0</v>
          </cell>
          <cell r="I1255">
            <v>418</v>
          </cell>
          <cell r="J1255">
            <v>2286467</v>
          </cell>
          <cell r="K1255">
            <v>37</v>
          </cell>
          <cell r="L1255">
            <v>1491</v>
          </cell>
          <cell r="M1255">
            <v>29</v>
          </cell>
          <cell r="N1255">
            <v>2327</v>
          </cell>
        </row>
        <row r="1256">
          <cell r="A1256">
            <v>669374</v>
          </cell>
          <cell r="B1256" t="str">
            <v>07</v>
          </cell>
          <cell r="C1256" t="str">
            <v>Outaouais</v>
          </cell>
          <cell r="D1256" t="str">
            <v>Dubeau(Denis)</v>
          </cell>
          <cell r="F1256" t="str">
            <v>107, ch. Beauchamp</v>
          </cell>
          <cell r="G1256" t="str">
            <v>Campbell's Bay</v>
          </cell>
          <cell r="H1256" t="str">
            <v>J0X1K0</v>
          </cell>
          <cell r="I1256">
            <v>819</v>
          </cell>
          <cell r="J1256">
            <v>6482213</v>
          </cell>
          <cell r="K1256">
            <v>57</v>
          </cell>
          <cell r="L1256">
            <v>16549</v>
          </cell>
          <cell r="M1256">
            <v>66</v>
          </cell>
          <cell r="N1256">
            <v>16549</v>
          </cell>
        </row>
        <row r="1257">
          <cell r="A1257">
            <v>669416</v>
          </cell>
          <cell r="B1257" t="str">
            <v>01</v>
          </cell>
          <cell r="C1257" t="str">
            <v>Bas-Saint-Laurent</v>
          </cell>
          <cell r="D1257" t="str">
            <v>Ferme Carena enr.</v>
          </cell>
          <cell r="E1257" t="str">
            <v>Dionne(Nathalie Bérubé et Anthony)</v>
          </cell>
          <cell r="F1257" t="str">
            <v>114, rue de la Montagne</v>
          </cell>
          <cell r="G1257" t="str">
            <v>Mont-Carmel</v>
          </cell>
          <cell r="H1257" t="str">
            <v>G0L1W0</v>
          </cell>
          <cell r="I1257">
            <v>418</v>
          </cell>
          <cell r="J1257">
            <v>4983295</v>
          </cell>
          <cell r="K1257">
            <v>49</v>
          </cell>
          <cell r="L1257">
            <v>4188</v>
          </cell>
          <cell r="M1257">
            <v>47</v>
          </cell>
          <cell r="N1257">
            <v>8716</v>
          </cell>
        </row>
        <row r="1258">
          <cell r="A1258">
            <v>669663</v>
          </cell>
          <cell r="B1258" t="str">
            <v>17</v>
          </cell>
          <cell r="C1258" t="str">
            <v>Centre-du-Québec</v>
          </cell>
          <cell r="D1258" t="str">
            <v>Ferme Philo inc.</v>
          </cell>
          <cell r="E1258" t="str">
            <v>Beaudet(Denys)</v>
          </cell>
          <cell r="F1258" t="str">
            <v>714, rang Sainte-Agathe</v>
          </cell>
          <cell r="G1258" t="str">
            <v>Sainte-Sophie-de-Lévrard</v>
          </cell>
          <cell r="H1258" t="str">
            <v>G0X3C0</v>
          </cell>
          <cell r="I1258">
            <v>819</v>
          </cell>
          <cell r="J1258">
            <v>2885458</v>
          </cell>
          <cell r="K1258">
            <v>75</v>
          </cell>
          <cell r="L1258">
            <v>26581</v>
          </cell>
          <cell r="M1258">
            <v>67</v>
          </cell>
          <cell r="N1258">
            <v>20220</v>
          </cell>
        </row>
        <row r="1259">
          <cell r="A1259">
            <v>669895</v>
          </cell>
          <cell r="B1259" t="str">
            <v>17</v>
          </cell>
          <cell r="C1259" t="str">
            <v>Centre-du-Québec</v>
          </cell>
          <cell r="D1259" t="str">
            <v>Agri Gesto ltée</v>
          </cell>
          <cell r="E1259" t="str">
            <v>Zuchoski(Daniel)</v>
          </cell>
          <cell r="F1259" t="str">
            <v>80, rang 12</v>
          </cell>
          <cell r="G1259" t="str">
            <v>Saint-Léonard-d'Aston</v>
          </cell>
          <cell r="H1259" t="str">
            <v>J0C1M0</v>
          </cell>
          <cell r="I1259">
            <v>819</v>
          </cell>
          <cell r="J1259">
            <v>3992381</v>
          </cell>
          <cell r="K1259">
            <v>16</v>
          </cell>
          <cell r="L1259">
            <v>3314</v>
          </cell>
        </row>
        <row r="1260">
          <cell r="A1260">
            <v>670034</v>
          </cell>
          <cell r="B1260" t="str">
            <v>12</v>
          </cell>
          <cell r="C1260" t="str">
            <v>Chaudière-Appalaches</v>
          </cell>
          <cell r="D1260" t="str">
            <v>Ferme Maheux, S.E.N.C.</v>
          </cell>
          <cell r="E1260" t="str">
            <v>Maheux(Charles)</v>
          </cell>
          <cell r="F1260" t="str">
            <v>445, route Baptiste-Maheux</v>
          </cell>
          <cell r="G1260" t="str">
            <v>Saint-Joseph-de-Beauce</v>
          </cell>
          <cell r="H1260" t="str">
            <v>G0S2V0</v>
          </cell>
          <cell r="I1260">
            <v>418</v>
          </cell>
          <cell r="J1260">
            <v>3976018</v>
          </cell>
          <cell r="K1260">
            <v>24</v>
          </cell>
          <cell r="L1260">
            <v>1892</v>
          </cell>
          <cell r="M1260">
            <v>19</v>
          </cell>
          <cell r="N1260">
            <v>1640</v>
          </cell>
        </row>
        <row r="1261">
          <cell r="A1261">
            <v>670075</v>
          </cell>
          <cell r="B1261" t="str">
            <v>12</v>
          </cell>
          <cell r="C1261" t="str">
            <v>Chaudière-Appalaches</v>
          </cell>
          <cell r="D1261" t="str">
            <v>Ke-Veau enr.</v>
          </cell>
          <cell r="E1261" t="str">
            <v>Savoie(Lise Ross et Luc)</v>
          </cell>
          <cell r="F1261" t="str">
            <v>459, rang St-Jean</v>
          </cell>
          <cell r="G1261" t="str">
            <v>Saint-Sylvestre</v>
          </cell>
          <cell r="H1261" t="str">
            <v>G0S3C0</v>
          </cell>
          <cell r="I1261">
            <v>418</v>
          </cell>
          <cell r="J1261">
            <v>5962756</v>
          </cell>
          <cell r="K1261">
            <v>17</v>
          </cell>
          <cell r="L1261">
            <v>317</v>
          </cell>
          <cell r="M1261">
            <v>18</v>
          </cell>
          <cell r="N1261">
            <v>3199</v>
          </cell>
        </row>
        <row r="1262">
          <cell r="A1262">
            <v>670323</v>
          </cell>
          <cell r="B1262" t="str">
            <v>05</v>
          </cell>
          <cell r="C1262" t="str">
            <v>Estrie</v>
          </cell>
          <cell r="D1262" t="str">
            <v>Ferme Gilles Provencher inc.</v>
          </cell>
          <cell r="E1262" t="str">
            <v>Provencher(Gilles)</v>
          </cell>
          <cell r="F1262" t="str">
            <v>1743, ch. Provencher, R.R.6</v>
          </cell>
          <cell r="G1262" t="str">
            <v>Coaticook</v>
          </cell>
          <cell r="H1262" t="str">
            <v>J1A2S5</v>
          </cell>
          <cell r="I1262">
            <v>819</v>
          </cell>
          <cell r="J1262">
            <v>8493963</v>
          </cell>
          <cell r="K1262">
            <v>21</v>
          </cell>
          <cell r="L1262">
            <v>4327</v>
          </cell>
          <cell r="M1262">
            <v>20</v>
          </cell>
          <cell r="N1262">
            <v>1555</v>
          </cell>
        </row>
        <row r="1263">
          <cell r="A1263">
            <v>670554</v>
          </cell>
          <cell r="B1263" t="str">
            <v>02</v>
          </cell>
          <cell r="C1263" t="str">
            <v>Saguenay-Lac-Saint-Jean</v>
          </cell>
          <cell r="D1263" t="str">
            <v>Potvin(Yvon)</v>
          </cell>
          <cell r="F1263" t="str">
            <v>1327 rang Simple</v>
          </cell>
          <cell r="G1263" t="str">
            <v>Saint-Félicien</v>
          </cell>
          <cell r="H1263" t="str">
            <v>G8K2N8</v>
          </cell>
          <cell r="I1263">
            <v>418</v>
          </cell>
          <cell r="J1263">
            <v>6794471</v>
          </cell>
          <cell r="K1263">
            <v>11</v>
          </cell>
          <cell r="L1263">
            <v>1504</v>
          </cell>
        </row>
        <row r="1264">
          <cell r="A1264">
            <v>670844</v>
          </cell>
          <cell r="B1264" t="str">
            <v>11</v>
          </cell>
          <cell r="C1264" t="str">
            <v>Gaspésie-Iles-de-la-Madeleine</v>
          </cell>
          <cell r="D1264" t="str">
            <v>Ferme Blais enr.</v>
          </cell>
          <cell r="E1264" t="str">
            <v>Blais(Francine Pelletier et Arthur)</v>
          </cell>
          <cell r="F1264" t="str">
            <v>258 chemin McKay</v>
          </cell>
          <cell r="G1264" t="str">
            <v>Cascapédia-Saint-Jules</v>
          </cell>
          <cell r="H1264" t="str">
            <v>G0C1T0</v>
          </cell>
          <cell r="I1264">
            <v>418</v>
          </cell>
          <cell r="J1264">
            <v>7593250</v>
          </cell>
          <cell r="K1264">
            <v>51</v>
          </cell>
          <cell r="L1264">
            <v>6477</v>
          </cell>
          <cell r="M1264">
            <v>32</v>
          </cell>
          <cell r="N1264">
            <v>8023</v>
          </cell>
        </row>
        <row r="1265">
          <cell r="A1265">
            <v>670877</v>
          </cell>
          <cell r="B1265" t="str">
            <v>12</v>
          </cell>
          <cell r="C1265" t="str">
            <v>Chaudière-Appalaches</v>
          </cell>
          <cell r="D1265" t="str">
            <v>Ferme Lanigan S.E.N.C.</v>
          </cell>
          <cell r="E1265" t="str">
            <v>Drouin(Charles)</v>
          </cell>
          <cell r="F1265" t="str">
            <v>434, Rang 8 Est</v>
          </cell>
          <cell r="G1265" t="str">
            <v>Saint-Odilon-de-Cranbourne</v>
          </cell>
          <cell r="H1265" t="str">
            <v>G0S3A0</v>
          </cell>
          <cell r="I1265">
            <v>418</v>
          </cell>
          <cell r="J1265">
            <v>4644980</v>
          </cell>
          <cell r="K1265">
            <v>76</v>
          </cell>
          <cell r="L1265">
            <v>11405</v>
          </cell>
          <cell r="M1265">
            <v>75</v>
          </cell>
          <cell r="N1265">
            <v>14012</v>
          </cell>
        </row>
        <row r="1266">
          <cell r="A1266">
            <v>671115</v>
          </cell>
          <cell r="B1266" t="str">
            <v>01</v>
          </cell>
          <cell r="C1266" t="str">
            <v>Bas-Saint-Laurent</v>
          </cell>
          <cell r="D1266" t="str">
            <v>Ferme Roma</v>
          </cell>
          <cell r="E1266" t="str">
            <v>Roy(Rodrigue)</v>
          </cell>
          <cell r="F1266" t="str">
            <v>841 du Moulin, C.P.184</v>
          </cell>
          <cell r="G1266" t="str">
            <v>Sainte-Hélène</v>
          </cell>
          <cell r="H1266" t="str">
            <v>G0L3J0</v>
          </cell>
          <cell r="I1266">
            <v>418</v>
          </cell>
          <cell r="J1266">
            <v>4923617</v>
          </cell>
          <cell r="K1266">
            <v>98</v>
          </cell>
          <cell r="L1266">
            <v>10876</v>
          </cell>
          <cell r="M1266">
            <v>102</v>
          </cell>
          <cell r="N1266">
            <v>9626</v>
          </cell>
        </row>
        <row r="1267">
          <cell r="A1267">
            <v>671156</v>
          </cell>
          <cell r="B1267" t="str">
            <v>08</v>
          </cell>
          <cell r="C1267" t="str">
            <v>Abitibi-Témiscamingue</v>
          </cell>
          <cell r="D1267" t="str">
            <v>Moreau(Richard)</v>
          </cell>
          <cell r="F1267" t="str">
            <v>434, rang 5</v>
          </cell>
          <cell r="G1267" t="str">
            <v>Latulipe-et-Gaboury</v>
          </cell>
          <cell r="H1267" t="str">
            <v>J0Z2N0</v>
          </cell>
          <cell r="I1267">
            <v>819</v>
          </cell>
          <cell r="J1267">
            <v>7472274</v>
          </cell>
          <cell r="K1267">
            <v>30</v>
          </cell>
          <cell r="M1267">
            <v>30</v>
          </cell>
        </row>
        <row r="1268">
          <cell r="A1268">
            <v>671396</v>
          </cell>
          <cell r="B1268" t="str">
            <v>17</v>
          </cell>
          <cell r="C1268" t="str">
            <v>Centre-du-Québec</v>
          </cell>
          <cell r="D1268" t="str">
            <v>Ferme Cedar Grove S.E.N.C.</v>
          </cell>
          <cell r="E1268" t="str">
            <v>Dempsey(Raymond et James)</v>
          </cell>
          <cell r="F1268" t="str">
            <v>2881, route Dublin</v>
          </cell>
          <cell r="G1268" t="str">
            <v>Inverness</v>
          </cell>
          <cell r="H1268" t="str">
            <v>G0S1K0</v>
          </cell>
          <cell r="I1268">
            <v>418</v>
          </cell>
          <cell r="J1268">
            <v>4532908</v>
          </cell>
          <cell r="K1268">
            <v>95</v>
          </cell>
          <cell r="L1268">
            <v>8901</v>
          </cell>
          <cell r="M1268">
            <v>107</v>
          </cell>
          <cell r="N1268">
            <v>7867</v>
          </cell>
        </row>
        <row r="1269">
          <cell r="A1269">
            <v>671594</v>
          </cell>
          <cell r="B1269" t="str">
            <v>07</v>
          </cell>
          <cell r="C1269" t="str">
            <v>Outaouais</v>
          </cell>
          <cell r="D1269" t="str">
            <v>Miljour(Wilfred)</v>
          </cell>
          <cell r="E1269" t="str">
            <v>Miljour(Wilfrid)</v>
          </cell>
          <cell r="F1269" t="str">
            <v>62, ch. Détour Brown,R.R.3</v>
          </cell>
          <cell r="G1269" t="str">
            <v>Gracefield</v>
          </cell>
          <cell r="H1269" t="str">
            <v>J0X1W0</v>
          </cell>
          <cell r="I1269">
            <v>819</v>
          </cell>
          <cell r="J1269">
            <v>4632233</v>
          </cell>
          <cell r="K1269">
            <v>43</v>
          </cell>
          <cell r="L1269">
            <v>4518</v>
          </cell>
          <cell r="M1269">
            <v>42</v>
          </cell>
          <cell r="N1269">
            <v>2893</v>
          </cell>
        </row>
        <row r="1270">
          <cell r="A1270">
            <v>671636</v>
          </cell>
          <cell r="B1270" t="str">
            <v>09</v>
          </cell>
          <cell r="C1270" t="str">
            <v>Cote-Nord</v>
          </cell>
          <cell r="D1270" t="str">
            <v>Ferme Diane et Michel Lévesque</v>
          </cell>
          <cell r="E1270" t="str">
            <v>Lévesque(Diane Boivin et Michel)</v>
          </cell>
          <cell r="F1270" t="str">
            <v>210, rang St-Joseph</v>
          </cell>
          <cell r="G1270" t="str">
            <v>Sacré-Coeur</v>
          </cell>
          <cell r="H1270" t="str">
            <v>G0T1Y0</v>
          </cell>
          <cell r="I1270">
            <v>418</v>
          </cell>
          <cell r="J1270">
            <v>2361610</v>
          </cell>
          <cell r="K1270">
            <v>41</v>
          </cell>
          <cell r="L1270">
            <v>2808</v>
          </cell>
          <cell r="M1270">
            <v>41</v>
          </cell>
          <cell r="N1270">
            <v>2573</v>
          </cell>
        </row>
        <row r="1271">
          <cell r="A1271">
            <v>671651</v>
          </cell>
          <cell r="B1271" t="str">
            <v>03</v>
          </cell>
          <cell r="C1271" t="str">
            <v>Capitale-Nationale</v>
          </cell>
          <cell r="D1271" t="str">
            <v>Germain(Bruno)</v>
          </cell>
          <cell r="F1271" t="str">
            <v>102, rue St-Laurent</v>
          </cell>
          <cell r="G1271" t="str">
            <v>Deschambault</v>
          </cell>
          <cell r="H1271" t="str">
            <v>G0A1S0</v>
          </cell>
          <cell r="I1271">
            <v>418</v>
          </cell>
          <cell r="J1271">
            <v>2864228</v>
          </cell>
          <cell r="K1271">
            <v>47</v>
          </cell>
          <cell r="L1271">
            <v>3394</v>
          </cell>
          <cell r="M1271">
            <v>48</v>
          </cell>
          <cell r="N1271">
            <v>2708</v>
          </cell>
        </row>
        <row r="1272">
          <cell r="A1272">
            <v>671693</v>
          </cell>
          <cell r="B1272" t="str">
            <v>17</v>
          </cell>
          <cell r="C1272" t="str">
            <v>Centre-du-Québec</v>
          </cell>
          <cell r="D1272" t="str">
            <v>Ferme Ludi</v>
          </cell>
          <cell r="E1272" t="str">
            <v>Laroche(Luc)</v>
          </cell>
          <cell r="F1272" t="str">
            <v>2001, rang Roberge</v>
          </cell>
          <cell r="G1272" t="str">
            <v>Chesterville</v>
          </cell>
          <cell r="H1272" t="str">
            <v>G0P1J0</v>
          </cell>
          <cell r="I1272">
            <v>819</v>
          </cell>
          <cell r="J1272">
            <v>3822679</v>
          </cell>
          <cell r="K1272">
            <v>47</v>
          </cell>
          <cell r="L1272">
            <v>10726</v>
          </cell>
          <cell r="M1272">
            <v>44</v>
          </cell>
          <cell r="N1272">
            <v>12294</v>
          </cell>
        </row>
        <row r="1273">
          <cell r="A1273">
            <v>671719</v>
          </cell>
          <cell r="B1273" t="str">
            <v>05</v>
          </cell>
          <cell r="C1273" t="str">
            <v>Estrie</v>
          </cell>
          <cell r="D1273" t="str">
            <v>Ferme Brajyl inc.</v>
          </cell>
          <cell r="E1273" t="str">
            <v>Tessier(André)</v>
          </cell>
          <cell r="F1273" t="str">
            <v>60, route 216</v>
          </cell>
          <cell r="G1273" t="str">
            <v>Wotton</v>
          </cell>
          <cell r="H1273" t="str">
            <v>J0A1N0</v>
          </cell>
          <cell r="I1273">
            <v>819</v>
          </cell>
          <cell r="J1273">
            <v>8283025</v>
          </cell>
          <cell r="K1273">
            <v>65</v>
          </cell>
          <cell r="L1273">
            <v>23161</v>
          </cell>
          <cell r="M1273">
            <v>57</v>
          </cell>
          <cell r="N1273">
            <v>15114</v>
          </cell>
        </row>
        <row r="1274">
          <cell r="A1274">
            <v>671727</v>
          </cell>
          <cell r="B1274" t="str">
            <v>04</v>
          </cell>
          <cell r="C1274" t="str">
            <v>Mauricie</v>
          </cell>
          <cell r="D1274" t="str">
            <v>Ferme Apolo S.E.N.C.</v>
          </cell>
          <cell r="E1274" t="str">
            <v>Gélinas(Jean-Louis)</v>
          </cell>
          <cell r="F1274" t="str">
            <v>210, Bas St-Joseph</v>
          </cell>
          <cell r="G1274" t="str">
            <v>Saint-Barnabé</v>
          </cell>
          <cell r="H1274" t="str">
            <v>G0X2K0</v>
          </cell>
          <cell r="I1274">
            <v>819</v>
          </cell>
          <cell r="J1274">
            <v>2645232</v>
          </cell>
          <cell r="K1274">
            <v>59</v>
          </cell>
          <cell r="L1274">
            <v>14602</v>
          </cell>
          <cell r="M1274">
            <v>60</v>
          </cell>
          <cell r="N1274">
            <v>14886</v>
          </cell>
        </row>
        <row r="1275">
          <cell r="A1275">
            <v>672022</v>
          </cell>
          <cell r="B1275" t="str">
            <v>11</v>
          </cell>
          <cell r="C1275" t="str">
            <v>Gaspésie-Iles-de-la-Madeleine</v>
          </cell>
          <cell r="D1275" t="str">
            <v>Willett(Allen)</v>
          </cell>
          <cell r="F1275" t="str">
            <v>123, rue Cochrane</v>
          </cell>
          <cell r="G1275" t="str">
            <v>New-Richmond</v>
          </cell>
          <cell r="H1275" t="str">
            <v>G0C2B0</v>
          </cell>
          <cell r="I1275">
            <v>418</v>
          </cell>
          <cell r="J1275">
            <v>3925650</v>
          </cell>
          <cell r="K1275">
            <v>128</v>
          </cell>
          <cell r="L1275">
            <v>3969</v>
          </cell>
          <cell r="M1275">
            <v>37</v>
          </cell>
          <cell r="N1275">
            <v>35043</v>
          </cell>
        </row>
        <row r="1276">
          <cell r="A1276">
            <v>672287</v>
          </cell>
          <cell r="B1276" t="str">
            <v>01</v>
          </cell>
          <cell r="C1276" t="str">
            <v>Bas-Saint-Laurent</v>
          </cell>
          <cell r="D1276" t="str">
            <v>Ferme R.M. Turbide inc.</v>
          </cell>
          <cell r="E1276" t="str">
            <v>Turbide(Raymond)</v>
          </cell>
          <cell r="F1276" t="str">
            <v>1168 rang 3</v>
          </cell>
          <cell r="G1276" t="str">
            <v>Lac-au-Saumon</v>
          </cell>
          <cell r="H1276" t="str">
            <v>G0J1M0</v>
          </cell>
          <cell r="I1276">
            <v>418</v>
          </cell>
          <cell r="J1276">
            <v>7783430</v>
          </cell>
          <cell r="N1276">
            <v>1138</v>
          </cell>
        </row>
        <row r="1277">
          <cell r="A1277">
            <v>672345</v>
          </cell>
          <cell r="B1277" t="str">
            <v>08</v>
          </cell>
          <cell r="C1277" t="str">
            <v>Abitibi-Témiscamingue</v>
          </cell>
          <cell r="D1277" t="str">
            <v>Ferme Paniel Simmental S.E.N.C.</v>
          </cell>
          <cell r="E1277" t="str">
            <v>Proulx(Réjean Pomerleau et Denise)</v>
          </cell>
          <cell r="F1277" t="str">
            <v>1024, rang 8 Est</v>
          </cell>
          <cell r="G1277" t="str">
            <v>Poularies</v>
          </cell>
          <cell r="H1277" t="str">
            <v>J0Z3E0</v>
          </cell>
          <cell r="I1277">
            <v>819</v>
          </cell>
          <cell r="J1277">
            <v>7825623</v>
          </cell>
          <cell r="K1277">
            <v>88</v>
          </cell>
          <cell r="L1277">
            <v>23579</v>
          </cell>
          <cell r="M1277">
            <v>45</v>
          </cell>
          <cell r="N1277">
            <v>14061</v>
          </cell>
        </row>
        <row r="1278">
          <cell r="A1278">
            <v>672352</v>
          </cell>
          <cell r="B1278" t="str">
            <v>08</v>
          </cell>
          <cell r="C1278" t="str">
            <v>Abitibi-Témiscamingue</v>
          </cell>
          <cell r="D1278" t="str">
            <v>Ferme Gérard &amp; Louise Leclerc</v>
          </cell>
          <cell r="E1278" t="str">
            <v>Leclerc(Gérard et Louise)</v>
          </cell>
          <cell r="F1278" t="str">
            <v>547, rang 4-5</v>
          </cell>
          <cell r="G1278" t="str">
            <v>Roquemaure</v>
          </cell>
          <cell r="H1278" t="str">
            <v>J0Z3K0</v>
          </cell>
          <cell r="I1278">
            <v>819</v>
          </cell>
          <cell r="J1278">
            <v>7876478</v>
          </cell>
          <cell r="K1278">
            <v>35</v>
          </cell>
          <cell r="M1278">
            <v>148</v>
          </cell>
        </row>
        <row r="1279">
          <cell r="A1279">
            <v>672618</v>
          </cell>
          <cell r="B1279" t="str">
            <v>16</v>
          </cell>
          <cell r="C1279" t="str">
            <v>Montérégie</v>
          </cell>
          <cell r="D1279" t="str">
            <v>Brooks(Douglas Norman)</v>
          </cell>
          <cell r="F1279" t="str">
            <v>3205, Covey Hill</v>
          </cell>
          <cell r="G1279" t="str">
            <v>Franklin</v>
          </cell>
          <cell r="H1279" t="str">
            <v>J0S1E0</v>
          </cell>
          <cell r="I1279">
            <v>450</v>
          </cell>
          <cell r="J1279">
            <v>8272410</v>
          </cell>
          <cell r="K1279">
            <v>47</v>
          </cell>
          <cell r="L1279">
            <v>9890</v>
          </cell>
          <cell r="M1279">
            <v>37</v>
          </cell>
          <cell r="N1279">
            <v>12676</v>
          </cell>
        </row>
        <row r="1280">
          <cell r="A1280">
            <v>672691</v>
          </cell>
          <cell r="B1280" t="str">
            <v>12</v>
          </cell>
          <cell r="C1280" t="str">
            <v>Chaudière-Appalaches</v>
          </cell>
          <cell r="D1280" t="str">
            <v>Picard(Claudel)</v>
          </cell>
          <cell r="F1280" t="str">
            <v>530, chemin des Castonguay</v>
          </cell>
          <cell r="G1280" t="str">
            <v>Saint-Roch-des-Aulnaies</v>
          </cell>
          <cell r="H1280" t="str">
            <v>G0R4E0</v>
          </cell>
          <cell r="I1280">
            <v>418</v>
          </cell>
          <cell r="J1280">
            <v>3542842</v>
          </cell>
          <cell r="K1280">
            <v>60</v>
          </cell>
          <cell r="L1280">
            <v>1361</v>
          </cell>
          <cell r="M1280">
            <v>57</v>
          </cell>
          <cell r="N1280">
            <v>5103</v>
          </cell>
        </row>
        <row r="1281">
          <cell r="A1281">
            <v>672915</v>
          </cell>
          <cell r="B1281" t="str">
            <v>07</v>
          </cell>
          <cell r="C1281" t="str">
            <v>Outaouais</v>
          </cell>
          <cell r="D1281" t="str">
            <v>Ferme Les Saules S.E.N.C.</v>
          </cell>
          <cell r="E1281" t="str">
            <v>Bédard(Jean-Paul)</v>
          </cell>
          <cell r="F1281" t="str">
            <v>12, montée Maloney</v>
          </cell>
          <cell r="G1281" t="str">
            <v>Thurso</v>
          </cell>
          <cell r="H1281" t="str">
            <v>J0X3B0</v>
          </cell>
          <cell r="I1281">
            <v>819</v>
          </cell>
          <cell r="J1281">
            <v>9852344</v>
          </cell>
          <cell r="K1281">
            <v>17</v>
          </cell>
          <cell r="L1281">
            <v>3676</v>
          </cell>
          <cell r="M1281">
            <v>20</v>
          </cell>
          <cell r="N1281">
            <v>4979</v>
          </cell>
        </row>
        <row r="1282">
          <cell r="A1282">
            <v>673012</v>
          </cell>
          <cell r="B1282" t="str">
            <v>17</v>
          </cell>
          <cell r="C1282" t="str">
            <v>Centre-du-Québec</v>
          </cell>
          <cell r="D1282" t="str">
            <v>Bédard André et Marc</v>
          </cell>
          <cell r="E1282" t="str">
            <v>Bédard(Marc)</v>
          </cell>
          <cell r="F1282" t="str">
            <v>348, rang 10</v>
          </cell>
          <cell r="G1282" t="str">
            <v>Saint-Louis-de-Blandford</v>
          </cell>
          <cell r="H1282" t="str">
            <v>G0Z1B0</v>
          </cell>
          <cell r="I1282">
            <v>819</v>
          </cell>
          <cell r="J1282">
            <v>3673006</v>
          </cell>
          <cell r="K1282">
            <v>442</v>
          </cell>
          <cell r="L1282">
            <v>65250</v>
          </cell>
          <cell r="M1282">
            <v>28</v>
          </cell>
          <cell r="N1282">
            <v>309</v>
          </cell>
        </row>
        <row r="1283">
          <cell r="A1283">
            <v>673194</v>
          </cell>
          <cell r="B1283" t="str">
            <v>05</v>
          </cell>
          <cell r="C1283" t="str">
            <v>Estrie</v>
          </cell>
          <cell r="D1283" t="str">
            <v>Ferme Duvilla SENC</v>
          </cell>
          <cell r="E1283" t="str">
            <v>Richard(Martin)</v>
          </cell>
          <cell r="F1283" t="str">
            <v>249 Principale</v>
          </cell>
          <cell r="G1283" t="str">
            <v>Lambton</v>
          </cell>
          <cell r="H1283" t="str">
            <v>G0M1H0</v>
          </cell>
          <cell r="I1283">
            <v>418</v>
          </cell>
          <cell r="J1283">
            <v>4862668</v>
          </cell>
          <cell r="K1283">
            <v>27</v>
          </cell>
          <cell r="L1283">
            <v>5006</v>
          </cell>
          <cell r="M1283">
            <v>26</v>
          </cell>
          <cell r="N1283">
            <v>5460</v>
          </cell>
        </row>
        <row r="1284">
          <cell r="A1284">
            <v>673459</v>
          </cell>
          <cell r="B1284" t="str">
            <v>14</v>
          </cell>
          <cell r="C1284" t="str">
            <v>Lanaudière</v>
          </cell>
          <cell r="D1284" t="str">
            <v>Ferme Neveu enr.</v>
          </cell>
          <cell r="E1284" t="str">
            <v>Neveu(Normand)</v>
          </cell>
          <cell r="F1284" t="str">
            <v>101 5e Rang</v>
          </cell>
          <cell r="G1284" t="str">
            <v>Saint-Liguori</v>
          </cell>
          <cell r="H1284" t="str">
            <v>J0K2X0</v>
          </cell>
          <cell r="I1284">
            <v>450</v>
          </cell>
          <cell r="J1284">
            <v>8346190</v>
          </cell>
          <cell r="K1284">
            <v>28</v>
          </cell>
          <cell r="L1284">
            <v>6450</v>
          </cell>
          <cell r="M1284">
            <v>26</v>
          </cell>
        </row>
        <row r="1285">
          <cell r="A1285">
            <v>673558</v>
          </cell>
          <cell r="B1285" t="str">
            <v>16</v>
          </cell>
          <cell r="C1285" t="str">
            <v>Montérégie</v>
          </cell>
          <cell r="D1285" t="str">
            <v>Ferme Mungo enr.</v>
          </cell>
          <cell r="E1285" t="str">
            <v>Munck(Éric De)</v>
          </cell>
          <cell r="F1285" t="str">
            <v>332, rang Fort Georges</v>
          </cell>
          <cell r="G1285" t="str">
            <v>Sainte-Angèle-de-Monnoir</v>
          </cell>
          <cell r="H1285" t="str">
            <v>J0L1P0</v>
          </cell>
          <cell r="I1285">
            <v>450</v>
          </cell>
          <cell r="J1285">
            <v>4607383</v>
          </cell>
          <cell r="K1285">
            <v>51</v>
          </cell>
          <cell r="L1285">
            <v>11856</v>
          </cell>
          <cell r="M1285">
            <v>41</v>
          </cell>
          <cell r="N1285">
            <v>17299</v>
          </cell>
        </row>
        <row r="1286">
          <cell r="A1286">
            <v>673962</v>
          </cell>
          <cell r="B1286" t="str">
            <v>12</v>
          </cell>
          <cell r="C1286" t="str">
            <v>Chaudière-Appalaches</v>
          </cell>
          <cell r="D1286" t="str">
            <v>Ferme Bovila inc.</v>
          </cell>
          <cell r="E1286" t="str">
            <v>Beaudoin(Germain)</v>
          </cell>
          <cell r="F1286" t="str">
            <v>130, route 116 Est</v>
          </cell>
          <cell r="G1286" t="str">
            <v>Saint-Agapit</v>
          </cell>
          <cell r="H1286" t="str">
            <v>G0S1Z0</v>
          </cell>
          <cell r="I1286">
            <v>418</v>
          </cell>
          <cell r="J1286">
            <v>8885195</v>
          </cell>
          <cell r="K1286">
            <v>26</v>
          </cell>
          <cell r="L1286">
            <v>7816</v>
          </cell>
          <cell r="M1286">
            <v>24</v>
          </cell>
          <cell r="N1286">
            <v>5897</v>
          </cell>
        </row>
        <row r="1287">
          <cell r="A1287">
            <v>674002</v>
          </cell>
          <cell r="B1287" t="str">
            <v>07</v>
          </cell>
          <cell r="C1287" t="str">
            <v>Outaouais</v>
          </cell>
          <cell r="D1287" t="str">
            <v>Kelly(Lawrence Joseph)</v>
          </cell>
          <cell r="F1287" t="str">
            <v>1951, Mountain Road</v>
          </cell>
          <cell r="G1287" t="str">
            <v>Pontiac</v>
          </cell>
          <cell r="H1287" t="str">
            <v>J0X2G0</v>
          </cell>
          <cell r="I1287">
            <v>819</v>
          </cell>
          <cell r="J1287">
            <v>8271818</v>
          </cell>
          <cell r="K1287">
            <v>61</v>
          </cell>
          <cell r="L1287">
            <v>4002</v>
          </cell>
          <cell r="M1287">
            <v>57</v>
          </cell>
          <cell r="N1287">
            <v>9445</v>
          </cell>
        </row>
        <row r="1288">
          <cell r="A1288">
            <v>674010</v>
          </cell>
          <cell r="B1288" t="str">
            <v>02</v>
          </cell>
          <cell r="C1288" t="str">
            <v>Saguenay-Lac-Saint-Jean</v>
          </cell>
          <cell r="D1288" t="str">
            <v>Ferme des Érables inc.</v>
          </cell>
          <cell r="E1288" t="str">
            <v>Côté(Stéphane)</v>
          </cell>
          <cell r="F1288" t="str">
            <v>743 rang 7</v>
          </cell>
          <cell r="G1288" t="str">
            <v>Saint-Nazaire</v>
          </cell>
          <cell r="H1288" t="str">
            <v>G0W2V0</v>
          </cell>
          <cell r="I1288">
            <v>418</v>
          </cell>
          <cell r="J1288">
            <v>4801141</v>
          </cell>
          <cell r="K1288">
            <v>152</v>
          </cell>
          <cell r="L1288">
            <v>35364</v>
          </cell>
          <cell r="M1288">
            <v>157</v>
          </cell>
          <cell r="N1288">
            <v>16055</v>
          </cell>
        </row>
        <row r="1289">
          <cell r="A1289">
            <v>674283</v>
          </cell>
          <cell r="B1289" t="str">
            <v>01</v>
          </cell>
          <cell r="C1289" t="str">
            <v>Bas-Saint-Laurent</v>
          </cell>
          <cell r="D1289" t="str">
            <v>Ouellet(Harold)</v>
          </cell>
          <cell r="F1289" t="str">
            <v>799, rang 8 Est</v>
          </cell>
          <cell r="G1289" t="str">
            <v>Saint-Adelme</v>
          </cell>
          <cell r="H1289" t="str">
            <v>G0J2B0</v>
          </cell>
          <cell r="I1289">
            <v>418</v>
          </cell>
          <cell r="J1289">
            <v>7338479</v>
          </cell>
          <cell r="K1289">
            <v>45</v>
          </cell>
          <cell r="L1289">
            <v>9100</v>
          </cell>
          <cell r="M1289">
            <v>40</v>
          </cell>
          <cell r="N1289">
            <v>11120</v>
          </cell>
        </row>
        <row r="1290">
          <cell r="A1290">
            <v>674358</v>
          </cell>
          <cell r="B1290" t="str">
            <v>12</v>
          </cell>
          <cell r="C1290" t="str">
            <v>Chaudière-Appalaches</v>
          </cell>
          <cell r="D1290" t="str">
            <v>Ferme Chartrand enr.</v>
          </cell>
          <cell r="E1290" t="str">
            <v>Chartrand(Roger)</v>
          </cell>
          <cell r="F1290" t="str">
            <v>549, 11e Rang, RR1</v>
          </cell>
          <cell r="G1290" t="str">
            <v>Sainte-Agathe-de-Lotbinière</v>
          </cell>
          <cell r="H1290" t="str">
            <v>G0S2A0</v>
          </cell>
          <cell r="I1290">
            <v>418</v>
          </cell>
          <cell r="J1290">
            <v>5992994</v>
          </cell>
          <cell r="K1290">
            <v>59</v>
          </cell>
          <cell r="L1290">
            <v>2867</v>
          </cell>
          <cell r="M1290">
            <v>57</v>
          </cell>
          <cell r="N1290">
            <v>11921</v>
          </cell>
        </row>
        <row r="1291">
          <cell r="A1291">
            <v>674499</v>
          </cell>
          <cell r="B1291" t="str">
            <v>12</v>
          </cell>
          <cell r="C1291" t="str">
            <v>Chaudière-Appalaches</v>
          </cell>
          <cell r="D1291" t="str">
            <v>Ferme M.J.L. Boilard S.E.N.C.</v>
          </cell>
          <cell r="E1291" t="str">
            <v>Labbé(Marcel Boilard et Johanne)</v>
          </cell>
          <cell r="F1291" t="str">
            <v>25, Rang 10</v>
          </cell>
          <cell r="G1291" t="str">
            <v>Saint-Jacques-de-Leeds</v>
          </cell>
          <cell r="H1291" t="str">
            <v>G0N1J0</v>
          </cell>
          <cell r="I1291">
            <v>418</v>
          </cell>
          <cell r="J1291">
            <v>4243545</v>
          </cell>
          <cell r="K1291">
            <v>65</v>
          </cell>
          <cell r="L1291">
            <v>19837</v>
          </cell>
          <cell r="M1291">
            <v>64</v>
          </cell>
          <cell r="N1291">
            <v>21568</v>
          </cell>
        </row>
        <row r="1292">
          <cell r="A1292">
            <v>674622</v>
          </cell>
          <cell r="B1292" t="str">
            <v>05</v>
          </cell>
          <cell r="C1292" t="str">
            <v>Estrie</v>
          </cell>
          <cell r="D1292" t="str">
            <v>Ferme M.R. Fortin S.E.N.C.</v>
          </cell>
          <cell r="E1292" t="str">
            <v>Fortin(Marcel &amp; Réjeanne)</v>
          </cell>
          <cell r="F1292" t="str">
            <v>385, Rivière du Nord</v>
          </cell>
          <cell r="G1292" t="str">
            <v>Sawyerville</v>
          </cell>
          <cell r="H1292" t="str">
            <v>J0B3A0</v>
          </cell>
          <cell r="I1292">
            <v>819</v>
          </cell>
          <cell r="J1292">
            <v>8893113</v>
          </cell>
          <cell r="K1292">
            <v>40</v>
          </cell>
          <cell r="L1292">
            <v>4306</v>
          </cell>
          <cell r="M1292">
            <v>40</v>
          </cell>
          <cell r="N1292">
            <v>9072</v>
          </cell>
        </row>
        <row r="1293">
          <cell r="A1293">
            <v>674960</v>
          </cell>
          <cell r="B1293" t="str">
            <v>01</v>
          </cell>
          <cell r="C1293" t="str">
            <v>Bas-Saint-Laurent</v>
          </cell>
          <cell r="D1293" t="str">
            <v>Truchon(Tony)</v>
          </cell>
          <cell r="F1293" t="str">
            <v>114 rang 6 Est</v>
          </cell>
          <cell r="G1293" t="str">
            <v>Saint-Adelme</v>
          </cell>
          <cell r="H1293" t="str">
            <v>G0J2B0</v>
          </cell>
          <cell r="I1293">
            <v>418</v>
          </cell>
          <cell r="J1293">
            <v>7334976</v>
          </cell>
          <cell r="K1293">
            <v>67</v>
          </cell>
          <cell r="L1293">
            <v>11309</v>
          </cell>
          <cell r="M1293">
            <v>45</v>
          </cell>
          <cell r="N1293">
            <v>20001</v>
          </cell>
        </row>
        <row r="1294">
          <cell r="A1294">
            <v>675728</v>
          </cell>
          <cell r="B1294" t="str">
            <v>12</v>
          </cell>
          <cell r="C1294" t="str">
            <v>Chaudière-Appalaches</v>
          </cell>
          <cell r="D1294" t="str">
            <v>Cossette Alain &amp; Morvan Diane</v>
          </cell>
          <cell r="F1294" t="str">
            <v>2201, chemin Aubin</v>
          </cell>
          <cell r="G1294" t="str">
            <v>Saint-Nicolas</v>
          </cell>
          <cell r="H1294" t="str">
            <v>G7A2N3</v>
          </cell>
          <cell r="I1294">
            <v>418</v>
          </cell>
          <cell r="J1294">
            <v>8362075</v>
          </cell>
          <cell r="K1294">
            <v>30</v>
          </cell>
          <cell r="L1294">
            <v>1588</v>
          </cell>
          <cell r="M1294">
            <v>28</v>
          </cell>
          <cell r="N1294">
            <v>4811</v>
          </cell>
        </row>
        <row r="1295">
          <cell r="A1295">
            <v>675959</v>
          </cell>
          <cell r="B1295" t="str">
            <v>12</v>
          </cell>
          <cell r="C1295" t="str">
            <v>Chaudière-Appalaches</v>
          </cell>
          <cell r="D1295" t="str">
            <v>Gourde(Gilles)</v>
          </cell>
          <cell r="F1295" t="str">
            <v>599, rang Iberville</v>
          </cell>
          <cell r="G1295" t="str">
            <v>Saint-Narcisse-de-Beaurivage</v>
          </cell>
          <cell r="H1295" t="str">
            <v>G0S1W0</v>
          </cell>
          <cell r="I1295">
            <v>418</v>
          </cell>
          <cell r="J1295">
            <v>4754209</v>
          </cell>
          <cell r="K1295">
            <v>16</v>
          </cell>
          <cell r="L1295">
            <v>2479</v>
          </cell>
          <cell r="M1295">
            <v>15</v>
          </cell>
          <cell r="N1295">
            <v>4238</v>
          </cell>
        </row>
        <row r="1296">
          <cell r="A1296">
            <v>676239</v>
          </cell>
          <cell r="B1296" t="str">
            <v>08</v>
          </cell>
          <cell r="C1296" t="str">
            <v>Abitibi-Témiscamingue</v>
          </cell>
          <cell r="D1296" t="str">
            <v>Ferme Larouche &amp; Bouchard</v>
          </cell>
          <cell r="E1296" t="str">
            <v>Larouche(Bernard)</v>
          </cell>
          <cell r="F1296" t="str">
            <v>1515, rang 10-1</v>
          </cell>
          <cell r="G1296" t="str">
            <v>Baie-James</v>
          </cell>
          <cell r="H1296" t="str">
            <v>J0Z1H0</v>
          </cell>
          <cell r="I1296">
            <v>819</v>
          </cell>
          <cell r="J1296">
            <v>9414533</v>
          </cell>
          <cell r="K1296">
            <v>48</v>
          </cell>
          <cell r="L1296">
            <v>5486</v>
          </cell>
          <cell r="M1296">
            <v>44</v>
          </cell>
          <cell r="N1296">
            <v>8254</v>
          </cell>
        </row>
        <row r="1297">
          <cell r="A1297">
            <v>676395</v>
          </cell>
          <cell r="B1297" t="str">
            <v>08</v>
          </cell>
          <cell r="C1297" t="str">
            <v>Abitibi-Témiscamingue</v>
          </cell>
          <cell r="D1297" t="str">
            <v>Ferme Breton &amp; Fils S.E.N.C.</v>
          </cell>
          <cell r="E1297" t="str">
            <v>Perron(Michel Breton et Lucie)</v>
          </cell>
          <cell r="F1297" t="str">
            <v>181, chemin des Prés, C.P.51</v>
          </cell>
          <cell r="G1297" t="str">
            <v>Saint-Marc-de-Figuery</v>
          </cell>
          <cell r="H1297" t="str">
            <v>J0Y1J0</v>
          </cell>
          <cell r="I1297">
            <v>819</v>
          </cell>
          <cell r="J1297">
            <v>7279547</v>
          </cell>
          <cell r="K1297">
            <v>504</v>
          </cell>
          <cell r="L1297">
            <v>161473</v>
          </cell>
          <cell r="M1297">
            <v>505</v>
          </cell>
          <cell r="N1297">
            <v>42360</v>
          </cell>
        </row>
        <row r="1298">
          <cell r="A1298">
            <v>676676</v>
          </cell>
          <cell r="B1298" t="str">
            <v>16</v>
          </cell>
          <cell r="C1298" t="str">
            <v>Montérégie</v>
          </cell>
          <cell r="D1298" t="str">
            <v>Goyette(Sylvain)</v>
          </cell>
          <cell r="F1298" t="str">
            <v>31, rue Handfield</v>
          </cell>
          <cell r="G1298" t="str">
            <v>Sainte-Cécile-de-Milton</v>
          </cell>
          <cell r="H1298" t="str">
            <v>J0E2C0</v>
          </cell>
          <cell r="I1298">
            <v>450</v>
          </cell>
          <cell r="J1298">
            <v>7771346</v>
          </cell>
          <cell r="K1298">
            <v>15</v>
          </cell>
          <cell r="L1298">
            <v>3093</v>
          </cell>
          <cell r="M1298">
            <v>17</v>
          </cell>
          <cell r="N1298">
            <v>1683</v>
          </cell>
        </row>
        <row r="1299">
          <cell r="A1299">
            <v>677534</v>
          </cell>
          <cell r="B1299" t="str">
            <v>12</v>
          </cell>
          <cell r="C1299" t="str">
            <v>Chaudière-Appalaches</v>
          </cell>
          <cell r="D1299" t="str">
            <v>Boucher(Richard)</v>
          </cell>
          <cell r="F1299" t="str">
            <v>296, rang Saint-Joseph</v>
          </cell>
          <cell r="G1299" t="str">
            <v>Beauceville</v>
          </cell>
          <cell r="H1299" t="str">
            <v>G5X2E2</v>
          </cell>
          <cell r="I1299">
            <v>418</v>
          </cell>
          <cell r="J1299">
            <v>7746769</v>
          </cell>
          <cell r="K1299">
            <v>38</v>
          </cell>
          <cell r="L1299">
            <v>6886</v>
          </cell>
          <cell r="M1299">
            <v>37</v>
          </cell>
          <cell r="N1299">
            <v>6850</v>
          </cell>
        </row>
        <row r="1300">
          <cell r="A1300">
            <v>677542</v>
          </cell>
          <cell r="B1300" t="str">
            <v>12</v>
          </cell>
          <cell r="C1300" t="str">
            <v>Chaudière-Appalaches</v>
          </cell>
          <cell r="D1300" t="str">
            <v>Dubé(Michel)</v>
          </cell>
          <cell r="E1300" t="str">
            <v>Dubé(Michel)</v>
          </cell>
          <cell r="F1300" t="str">
            <v>226, rang 2 Shenley Nord</v>
          </cell>
          <cell r="G1300" t="str">
            <v>Saint-Martin</v>
          </cell>
          <cell r="H1300" t="str">
            <v>G0M1B0</v>
          </cell>
          <cell r="I1300">
            <v>418</v>
          </cell>
          <cell r="J1300">
            <v>3823638</v>
          </cell>
          <cell r="K1300">
            <v>45</v>
          </cell>
          <cell r="L1300">
            <v>10230</v>
          </cell>
          <cell r="M1300">
            <v>36</v>
          </cell>
          <cell r="N1300">
            <v>11253</v>
          </cell>
        </row>
        <row r="1301">
          <cell r="A1301">
            <v>678235</v>
          </cell>
          <cell r="B1301" t="str">
            <v>05</v>
          </cell>
          <cell r="C1301" t="str">
            <v>Estrie</v>
          </cell>
          <cell r="D1301" t="str">
            <v>Ferme Luselle S.E.N.C.</v>
          </cell>
          <cell r="E1301" t="str">
            <v>Bélanger(Simon)</v>
          </cell>
          <cell r="F1301" t="str">
            <v>685, Rang 8 Nord</v>
          </cell>
          <cell r="G1301" t="str">
            <v>Courcelles</v>
          </cell>
          <cell r="H1301" t="str">
            <v>G0M1C0</v>
          </cell>
          <cell r="I1301">
            <v>418</v>
          </cell>
          <cell r="J1301">
            <v>4835753</v>
          </cell>
          <cell r="K1301">
            <v>72</v>
          </cell>
          <cell r="L1301">
            <v>15840</v>
          </cell>
          <cell r="M1301">
            <v>79</v>
          </cell>
          <cell r="N1301">
            <v>14580</v>
          </cell>
        </row>
        <row r="1302">
          <cell r="A1302">
            <v>678375</v>
          </cell>
          <cell r="B1302" t="str">
            <v>07</v>
          </cell>
          <cell r="C1302" t="str">
            <v>Outaouais</v>
          </cell>
          <cell r="D1302" t="str">
            <v>Simms(Andrew)</v>
          </cell>
          <cell r="F1302" t="str">
            <v>C310 Front Road, Clarendon</v>
          </cell>
          <cell r="G1302" t="str">
            <v>Shawville</v>
          </cell>
          <cell r="H1302" t="str">
            <v>J0X2Y0</v>
          </cell>
          <cell r="I1302">
            <v>819</v>
          </cell>
          <cell r="J1302">
            <v>6472502</v>
          </cell>
          <cell r="K1302">
            <v>55</v>
          </cell>
          <cell r="L1302">
            <v>14061</v>
          </cell>
          <cell r="M1302">
            <v>56</v>
          </cell>
          <cell r="N1302">
            <v>15273</v>
          </cell>
        </row>
        <row r="1303">
          <cell r="A1303">
            <v>679183</v>
          </cell>
          <cell r="B1303" t="str">
            <v>03</v>
          </cell>
          <cell r="C1303" t="str">
            <v>Capitale-Nationale</v>
          </cell>
          <cell r="D1303" t="str">
            <v>Gauthier(Martin)</v>
          </cell>
          <cell r="F1303" t="str">
            <v>940, chemin les Bains</v>
          </cell>
          <cell r="G1303" t="str">
            <v>Saint-Irénée</v>
          </cell>
          <cell r="H1303" t="str">
            <v>G0T1V0</v>
          </cell>
          <cell r="I1303">
            <v>418</v>
          </cell>
          <cell r="J1303">
            <v>4523485</v>
          </cell>
          <cell r="K1303">
            <v>61</v>
          </cell>
          <cell r="L1303">
            <v>9871</v>
          </cell>
          <cell r="M1303">
            <v>61</v>
          </cell>
          <cell r="N1303">
            <v>14512</v>
          </cell>
        </row>
        <row r="1304">
          <cell r="A1304">
            <v>679340</v>
          </cell>
          <cell r="B1304" t="str">
            <v>12</v>
          </cell>
          <cell r="C1304" t="str">
            <v>Chaudière-Appalaches</v>
          </cell>
          <cell r="D1304" t="str">
            <v>Ferme Lebro inc.</v>
          </cell>
          <cell r="E1304" t="str">
            <v>Brochu(Éric)</v>
          </cell>
          <cell r="F1304" t="str">
            <v>1245, chemin St-Félix</v>
          </cell>
          <cell r="G1304" t="str">
            <v>Saint-Henri</v>
          </cell>
          <cell r="H1304" t="str">
            <v>G0R3E0</v>
          </cell>
          <cell r="I1304">
            <v>418</v>
          </cell>
          <cell r="J1304">
            <v>8822839</v>
          </cell>
          <cell r="K1304">
            <v>20</v>
          </cell>
          <cell r="L1304">
            <v>3553</v>
          </cell>
        </row>
        <row r="1305">
          <cell r="A1305">
            <v>679522</v>
          </cell>
          <cell r="B1305" t="str">
            <v>03</v>
          </cell>
          <cell r="C1305" t="str">
            <v>Capitale-Nationale</v>
          </cell>
          <cell r="D1305" t="str">
            <v>Ferme Jean-Yves Gauthier inc.</v>
          </cell>
          <cell r="E1305" t="str">
            <v>Gauthier(Jean-Yves)</v>
          </cell>
          <cell r="F1305" t="str">
            <v>403, rang St-Pierre</v>
          </cell>
          <cell r="G1305" t="str">
            <v>Saint-Irénée</v>
          </cell>
          <cell r="H1305" t="str">
            <v>G0T1V0</v>
          </cell>
          <cell r="I1305">
            <v>418</v>
          </cell>
          <cell r="J1305">
            <v>4528108</v>
          </cell>
          <cell r="K1305">
            <v>37</v>
          </cell>
          <cell r="L1305">
            <v>5819</v>
          </cell>
          <cell r="M1305">
            <v>35</v>
          </cell>
          <cell r="N1305">
            <v>2756</v>
          </cell>
        </row>
        <row r="1306">
          <cell r="A1306">
            <v>679811</v>
          </cell>
          <cell r="B1306" t="str">
            <v>16</v>
          </cell>
          <cell r="C1306" t="str">
            <v>Montérégie</v>
          </cell>
          <cell r="D1306" t="str">
            <v>Demers(Marc)</v>
          </cell>
          <cell r="F1306" t="str">
            <v>1080, rang 11</v>
          </cell>
          <cell r="G1306" t="str">
            <v>Roxton Falls</v>
          </cell>
          <cell r="H1306" t="str">
            <v>J0H1E0</v>
          </cell>
          <cell r="I1306">
            <v>450</v>
          </cell>
          <cell r="J1306">
            <v>5482250</v>
          </cell>
          <cell r="K1306">
            <v>44</v>
          </cell>
          <cell r="L1306">
            <v>8643</v>
          </cell>
          <cell r="M1306">
            <v>40</v>
          </cell>
          <cell r="N1306">
            <v>6476</v>
          </cell>
        </row>
        <row r="1307">
          <cell r="A1307">
            <v>679944</v>
          </cell>
          <cell r="B1307" t="str">
            <v>01</v>
          </cell>
          <cell r="C1307" t="str">
            <v>Bas-Saint-Laurent</v>
          </cell>
          <cell r="D1307" t="str">
            <v>Ferme Champlever inc.</v>
          </cell>
          <cell r="E1307" t="str">
            <v>Boulanger(Jean-Noël)</v>
          </cell>
          <cell r="F1307" t="str">
            <v>262 rang 2 Est</v>
          </cell>
          <cell r="G1307" t="str">
            <v>Saint-Fabien</v>
          </cell>
          <cell r="H1307" t="str">
            <v>G0L2Z0</v>
          </cell>
          <cell r="I1307">
            <v>418</v>
          </cell>
          <cell r="J1307">
            <v>8692352</v>
          </cell>
          <cell r="K1307">
            <v>22</v>
          </cell>
          <cell r="L1307">
            <v>2862</v>
          </cell>
          <cell r="M1307">
            <v>21</v>
          </cell>
          <cell r="N1307">
            <v>3452</v>
          </cell>
        </row>
        <row r="1308">
          <cell r="A1308">
            <v>681692</v>
          </cell>
          <cell r="B1308" t="str">
            <v>11</v>
          </cell>
          <cell r="C1308" t="str">
            <v>Gaspésie-Iles-de-la-Madeleine</v>
          </cell>
          <cell r="D1308" t="str">
            <v>Ferme Dufour &amp; Fils enr.</v>
          </cell>
          <cell r="E1308" t="str">
            <v>Dufour(Serge)</v>
          </cell>
          <cell r="F1308" t="str">
            <v>226, rang St-Hermel Sud</v>
          </cell>
          <cell r="G1308" t="str">
            <v>Saint-Alexis-de-Matapédia</v>
          </cell>
          <cell r="H1308" t="str">
            <v>G0J2E0</v>
          </cell>
          <cell r="I1308">
            <v>418</v>
          </cell>
          <cell r="J1308">
            <v>2991324</v>
          </cell>
          <cell r="K1308">
            <v>92</v>
          </cell>
          <cell r="L1308">
            <v>20286</v>
          </cell>
          <cell r="M1308">
            <v>95</v>
          </cell>
          <cell r="N1308">
            <v>20932</v>
          </cell>
        </row>
        <row r="1309">
          <cell r="A1309">
            <v>681924</v>
          </cell>
          <cell r="B1309" t="str">
            <v>01</v>
          </cell>
          <cell r="C1309" t="str">
            <v>Bas-Saint-Laurent</v>
          </cell>
          <cell r="D1309" t="str">
            <v>Ferme France et Guy D'Astous enr.</v>
          </cell>
          <cell r="E1309" t="str">
            <v>D'Astous(Guy et Guillaume)</v>
          </cell>
          <cell r="F1309" t="str">
            <v>107 rang 6 Ouest</v>
          </cell>
          <cell r="G1309" t="str">
            <v>Saint-Damase (de Matapédia)</v>
          </cell>
          <cell r="H1309" t="str">
            <v>G0J2J0</v>
          </cell>
          <cell r="I1309">
            <v>418</v>
          </cell>
          <cell r="J1309">
            <v>7762116</v>
          </cell>
          <cell r="K1309">
            <v>40</v>
          </cell>
          <cell r="L1309">
            <v>794</v>
          </cell>
          <cell r="M1309">
            <v>40</v>
          </cell>
        </row>
        <row r="1310">
          <cell r="A1310">
            <v>682930</v>
          </cell>
          <cell r="B1310" t="str">
            <v>05</v>
          </cell>
          <cell r="C1310" t="str">
            <v>Estrie</v>
          </cell>
          <cell r="D1310" t="str">
            <v>Ferme Melboro Holstein  enr.</v>
          </cell>
          <cell r="E1310" t="str">
            <v>Morrison(Douglas)</v>
          </cell>
          <cell r="F1310" t="str">
            <v>352, Morrison Rd R.R.1</v>
          </cell>
          <cell r="G1310" t="str">
            <v>Kingsbury</v>
          </cell>
          <cell r="H1310" t="str">
            <v>J0B1X0</v>
          </cell>
          <cell r="I1310">
            <v>819</v>
          </cell>
          <cell r="J1310">
            <v>8262755</v>
          </cell>
          <cell r="K1310">
            <v>33</v>
          </cell>
          <cell r="L1310">
            <v>3578</v>
          </cell>
          <cell r="M1310">
            <v>31</v>
          </cell>
          <cell r="N1310">
            <v>1685</v>
          </cell>
        </row>
        <row r="1311">
          <cell r="A1311">
            <v>682955</v>
          </cell>
          <cell r="B1311" t="str">
            <v>05</v>
          </cell>
          <cell r="C1311" t="str">
            <v>Estrie</v>
          </cell>
          <cell r="D1311" t="str">
            <v>O'Brien(Linda)</v>
          </cell>
          <cell r="E1311" t="str">
            <v>O'Brien(Linda)</v>
          </cell>
          <cell r="F1311" t="str">
            <v>420 Jordan Hill</v>
          </cell>
          <cell r="G1311" t="str">
            <v>Cookshire-Eaton</v>
          </cell>
          <cell r="H1311" t="str">
            <v>J0B1M0</v>
          </cell>
          <cell r="I1311">
            <v>819</v>
          </cell>
          <cell r="J1311">
            <v>8753501</v>
          </cell>
          <cell r="K1311">
            <v>44</v>
          </cell>
          <cell r="L1311">
            <v>6339</v>
          </cell>
          <cell r="M1311">
            <v>42</v>
          </cell>
          <cell r="N1311">
            <v>4763</v>
          </cell>
        </row>
        <row r="1312">
          <cell r="A1312">
            <v>683409</v>
          </cell>
          <cell r="B1312" t="str">
            <v>05</v>
          </cell>
          <cell r="C1312" t="str">
            <v>Estrie</v>
          </cell>
          <cell r="D1312" t="str">
            <v>Ferme Mavincy</v>
          </cell>
          <cell r="E1312" t="str">
            <v>Montminy(Vincent)</v>
          </cell>
          <cell r="F1312" t="str">
            <v>60, chemin Marquis</v>
          </cell>
          <cell r="G1312" t="str">
            <v>East Hereford</v>
          </cell>
          <cell r="H1312" t="str">
            <v>J0B1S0</v>
          </cell>
          <cell r="I1312">
            <v>819</v>
          </cell>
          <cell r="J1312">
            <v>8442305</v>
          </cell>
          <cell r="K1312">
            <v>81</v>
          </cell>
          <cell r="L1312">
            <v>15807</v>
          </cell>
          <cell r="M1312">
            <v>77</v>
          </cell>
          <cell r="N1312">
            <v>17781</v>
          </cell>
        </row>
        <row r="1313">
          <cell r="A1313">
            <v>683615</v>
          </cell>
          <cell r="B1313" t="str">
            <v>02</v>
          </cell>
          <cell r="C1313" t="str">
            <v>Saguenay-Lac-Saint-Jean</v>
          </cell>
          <cell r="D1313" t="str">
            <v>Ferme Mélodie</v>
          </cell>
          <cell r="E1313" t="str">
            <v>Munger(Antoine)</v>
          </cell>
          <cell r="F1313" t="str">
            <v>922 rang St-Léandre</v>
          </cell>
          <cell r="G1313" t="str">
            <v>Hébertville</v>
          </cell>
          <cell r="H1313" t="str">
            <v>G8N1A1</v>
          </cell>
          <cell r="I1313">
            <v>418</v>
          </cell>
          <cell r="J1313">
            <v>3432292</v>
          </cell>
          <cell r="K1313">
            <v>28</v>
          </cell>
          <cell r="L1313">
            <v>2341</v>
          </cell>
          <cell r="M1313">
            <v>30</v>
          </cell>
          <cell r="N1313">
            <v>2544</v>
          </cell>
        </row>
        <row r="1314">
          <cell r="A1314">
            <v>683854</v>
          </cell>
          <cell r="B1314" t="str">
            <v>12</v>
          </cell>
          <cell r="C1314" t="str">
            <v>Chaudière-Appalaches</v>
          </cell>
          <cell r="D1314" t="str">
            <v>Gosselin Yvon &amp; Poulin Line</v>
          </cell>
          <cell r="F1314" t="str">
            <v>1140, rang 12</v>
          </cell>
          <cell r="G1314" t="str">
            <v>Sainte-Agathe-de-Lotbinière</v>
          </cell>
          <cell r="H1314" t="str">
            <v>G0S2A0</v>
          </cell>
          <cell r="I1314">
            <v>418</v>
          </cell>
          <cell r="J1314">
            <v>5992275</v>
          </cell>
          <cell r="K1314">
            <v>74</v>
          </cell>
          <cell r="L1314">
            <v>14268</v>
          </cell>
          <cell r="M1314">
            <v>73</v>
          </cell>
          <cell r="N1314">
            <v>16986</v>
          </cell>
        </row>
        <row r="1315">
          <cell r="A1315">
            <v>684266</v>
          </cell>
          <cell r="B1315" t="str">
            <v>12</v>
          </cell>
          <cell r="C1315" t="str">
            <v>Chaudière-Appalaches</v>
          </cell>
          <cell r="D1315" t="str">
            <v>Ferme Leston enr.</v>
          </cell>
          <cell r="E1315" t="str">
            <v>Lessard(Denis)</v>
          </cell>
          <cell r="F1315" t="str">
            <v>350, Route 271 Nord</v>
          </cell>
          <cell r="G1315" t="str">
            <v>Saint-Éphrem-de-Beauce</v>
          </cell>
          <cell r="H1315" t="str">
            <v>G0M1R0</v>
          </cell>
          <cell r="I1315">
            <v>418</v>
          </cell>
          <cell r="J1315">
            <v>4845705</v>
          </cell>
          <cell r="K1315">
            <v>21</v>
          </cell>
          <cell r="L1315">
            <v>340</v>
          </cell>
        </row>
        <row r="1316">
          <cell r="A1316">
            <v>684415</v>
          </cell>
          <cell r="B1316" t="str">
            <v>12</v>
          </cell>
          <cell r="C1316" t="str">
            <v>Chaudière-Appalaches</v>
          </cell>
          <cell r="D1316" t="str">
            <v>Ferme G.M.G. Bourgault inc.</v>
          </cell>
          <cell r="E1316" t="str">
            <v>Giroux(Gilles Bourgault &amp; Madeleine)</v>
          </cell>
          <cell r="F1316" t="str">
            <v>400, route 269</v>
          </cell>
          <cell r="G1316" t="str">
            <v>Saint-Sylvestre</v>
          </cell>
          <cell r="H1316" t="str">
            <v>G0S3C0</v>
          </cell>
          <cell r="I1316">
            <v>418</v>
          </cell>
          <cell r="J1316">
            <v>5962703</v>
          </cell>
          <cell r="K1316">
            <v>45</v>
          </cell>
          <cell r="L1316">
            <v>9395</v>
          </cell>
          <cell r="M1316">
            <v>48</v>
          </cell>
          <cell r="N1316">
            <v>9722</v>
          </cell>
        </row>
        <row r="1317">
          <cell r="A1317">
            <v>684472</v>
          </cell>
          <cell r="B1317" t="str">
            <v>05</v>
          </cell>
          <cell r="C1317" t="str">
            <v>Estrie</v>
          </cell>
          <cell r="D1317" t="str">
            <v>Brand(Alexander)</v>
          </cell>
          <cell r="F1317" t="str">
            <v>4440, route 143</v>
          </cell>
          <cell r="G1317" t="str">
            <v>Hatley</v>
          </cell>
          <cell r="H1317" t="str">
            <v>J0B4B0</v>
          </cell>
          <cell r="I1317">
            <v>819</v>
          </cell>
          <cell r="J1317">
            <v>8422051</v>
          </cell>
          <cell r="K1317">
            <v>45</v>
          </cell>
          <cell r="L1317">
            <v>5103</v>
          </cell>
          <cell r="M1317">
            <v>48</v>
          </cell>
          <cell r="N1317">
            <v>9290</v>
          </cell>
        </row>
        <row r="1318">
          <cell r="A1318">
            <v>685115</v>
          </cell>
          <cell r="B1318" t="str">
            <v>12</v>
          </cell>
          <cell r="C1318" t="str">
            <v>Chaudière-Appalaches</v>
          </cell>
          <cell r="D1318" t="str">
            <v>Martineau(Clément)</v>
          </cell>
          <cell r="F1318" t="str">
            <v>675, rang 10</v>
          </cell>
          <cell r="G1318" t="str">
            <v>Sainte-Agathe-de-Lotbinière</v>
          </cell>
          <cell r="H1318" t="str">
            <v>G0S2A0</v>
          </cell>
          <cell r="I1318">
            <v>418</v>
          </cell>
          <cell r="J1318">
            <v>5992924</v>
          </cell>
          <cell r="K1318">
            <v>53</v>
          </cell>
          <cell r="L1318">
            <v>11949</v>
          </cell>
          <cell r="M1318">
            <v>54</v>
          </cell>
          <cell r="N1318">
            <v>13462</v>
          </cell>
        </row>
        <row r="1319">
          <cell r="A1319">
            <v>685578</v>
          </cell>
          <cell r="B1319" t="str">
            <v>12</v>
          </cell>
          <cell r="C1319" t="str">
            <v>Chaudière-Appalaches</v>
          </cell>
          <cell r="D1319" t="str">
            <v>Binet(Mario)</v>
          </cell>
          <cell r="F1319" t="str">
            <v>1851, route Kennedy</v>
          </cell>
          <cell r="G1319" t="str">
            <v>Scott</v>
          </cell>
          <cell r="H1319" t="str">
            <v>G0S3G0</v>
          </cell>
          <cell r="I1319">
            <v>418</v>
          </cell>
          <cell r="J1319">
            <v>3872189</v>
          </cell>
          <cell r="K1319">
            <v>32</v>
          </cell>
          <cell r="L1319">
            <v>11397</v>
          </cell>
          <cell r="M1319">
            <v>28</v>
          </cell>
          <cell r="N1319">
            <v>7700</v>
          </cell>
        </row>
        <row r="1320">
          <cell r="A1320">
            <v>685776</v>
          </cell>
          <cell r="B1320" t="str">
            <v>03</v>
          </cell>
          <cell r="C1320" t="str">
            <v>Capitale-Nationale</v>
          </cell>
          <cell r="D1320" t="str">
            <v>Ferme Bernard Gauthier inc.</v>
          </cell>
          <cell r="E1320" t="str">
            <v>Gauthier(Bernard)</v>
          </cell>
          <cell r="F1320" t="str">
            <v>476, rang Saint-Nicolas</v>
          </cell>
          <cell r="G1320" t="str">
            <v>Saint-Irénée</v>
          </cell>
          <cell r="H1320" t="str">
            <v>G0T1V0</v>
          </cell>
          <cell r="I1320">
            <v>418</v>
          </cell>
          <cell r="J1320">
            <v>4528249</v>
          </cell>
          <cell r="K1320">
            <v>36</v>
          </cell>
          <cell r="L1320">
            <v>6587</v>
          </cell>
          <cell r="M1320">
            <v>35</v>
          </cell>
          <cell r="N1320">
            <v>6349</v>
          </cell>
        </row>
        <row r="1321">
          <cell r="A1321">
            <v>685883</v>
          </cell>
          <cell r="B1321" t="str">
            <v>15</v>
          </cell>
          <cell r="C1321" t="str">
            <v>Laurentides</v>
          </cell>
          <cell r="D1321" t="str">
            <v>Paquette Mario &amp; Piché Danielle</v>
          </cell>
          <cell r="F1321" t="str">
            <v>239 rang 1 Wurtèle</v>
          </cell>
          <cell r="G1321" t="str">
            <v>Ferme-Neuve</v>
          </cell>
          <cell r="H1321" t="str">
            <v>J0W1C0</v>
          </cell>
          <cell r="I1321">
            <v>819</v>
          </cell>
          <cell r="J1321">
            <v>5873883</v>
          </cell>
          <cell r="K1321">
            <v>160</v>
          </cell>
          <cell r="L1321">
            <v>43236</v>
          </cell>
          <cell r="M1321">
            <v>166</v>
          </cell>
          <cell r="N1321">
            <v>52022</v>
          </cell>
        </row>
        <row r="1322">
          <cell r="A1322">
            <v>685925</v>
          </cell>
          <cell r="B1322" t="str">
            <v>12</v>
          </cell>
          <cell r="C1322" t="str">
            <v>Chaudière-Appalaches</v>
          </cell>
          <cell r="D1322" t="str">
            <v>Ferme Benré inc.</v>
          </cell>
          <cell r="E1322" t="str">
            <v>Godbout(Benoit et Réal-L.)</v>
          </cell>
          <cell r="F1322" t="str">
            <v>33, rang 2 Ouest</v>
          </cell>
          <cell r="G1322" t="str">
            <v>Saint-Gervais</v>
          </cell>
          <cell r="H1322" t="str">
            <v>G0R3C0</v>
          </cell>
          <cell r="I1322">
            <v>418</v>
          </cell>
          <cell r="J1322">
            <v>8876425</v>
          </cell>
          <cell r="K1322">
            <v>31</v>
          </cell>
          <cell r="L1322">
            <v>3515</v>
          </cell>
          <cell r="M1322">
            <v>36</v>
          </cell>
          <cell r="N1322">
            <v>4694</v>
          </cell>
        </row>
        <row r="1323">
          <cell r="A1323">
            <v>685974</v>
          </cell>
          <cell r="B1323" t="str">
            <v>17</v>
          </cell>
          <cell r="C1323" t="str">
            <v>Centre-du-Québec</v>
          </cell>
          <cell r="D1323" t="str">
            <v>Ferme Komo inc.</v>
          </cell>
          <cell r="E1323" t="str">
            <v>Comeau(Dominique)</v>
          </cell>
          <cell r="F1323" t="str">
            <v>145, rang 10</v>
          </cell>
          <cell r="G1323" t="str">
            <v>Saint-Léonard-d'Aston</v>
          </cell>
          <cell r="H1323" t="str">
            <v>J0C1M0</v>
          </cell>
          <cell r="I1323">
            <v>819</v>
          </cell>
          <cell r="J1323">
            <v>3992385</v>
          </cell>
          <cell r="K1323">
            <v>42</v>
          </cell>
          <cell r="L1323">
            <v>5038</v>
          </cell>
          <cell r="M1323">
            <v>42</v>
          </cell>
          <cell r="N1323">
            <v>9526</v>
          </cell>
        </row>
        <row r="1324">
          <cell r="A1324">
            <v>686568</v>
          </cell>
          <cell r="B1324" t="str">
            <v>05</v>
          </cell>
          <cell r="C1324" t="str">
            <v>Estrie</v>
          </cell>
          <cell r="D1324" t="str">
            <v>Desmarais Nella &amp; Gagné Richard</v>
          </cell>
          <cell r="E1324" t="str">
            <v>Gagné(Nella Desmarais &amp; Richard)</v>
          </cell>
          <cell r="F1324" t="str">
            <v>1063, route 108</v>
          </cell>
          <cell r="G1324" t="str">
            <v>Bury</v>
          </cell>
          <cell r="H1324" t="str">
            <v>J0B1J0</v>
          </cell>
          <cell r="I1324">
            <v>819</v>
          </cell>
          <cell r="J1324">
            <v>8773362</v>
          </cell>
          <cell r="K1324">
            <v>29</v>
          </cell>
          <cell r="L1324">
            <v>7389</v>
          </cell>
          <cell r="M1324">
            <v>28</v>
          </cell>
          <cell r="N1324">
            <v>6656</v>
          </cell>
        </row>
        <row r="1325">
          <cell r="A1325">
            <v>686584</v>
          </cell>
          <cell r="B1325" t="str">
            <v>05</v>
          </cell>
          <cell r="C1325" t="str">
            <v>Estrie</v>
          </cell>
          <cell r="D1325" t="str">
            <v>Curtis(Brian)</v>
          </cell>
          <cell r="F1325" t="str">
            <v>2250 Curtis Rd</v>
          </cell>
          <cell r="G1325" t="str">
            <v>Stanstead-Est</v>
          </cell>
          <cell r="H1325" t="str">
            <v>J0B3E0</v>
          </cell>
          <cell r="I1325">
            <v>819</v>
          </cell>
          <cell r="J1325">
            <v>8762666</v>
          </cell>
          <cell r="K1325">
            <v>19</v>
          </cell>
          <cell r="L1325">
            <v>2513</v>
          </cell>
          <cell r="M1325">
            <v>18</v>
          </cell>
          <cell r="N1325">
            <v>1059</v>
          </cell>
        </row>
        <row r="1326">
          <cell r="A1326">
            <v>686949</v>
          </cell>
          <cell r="B1326" t="str">
            <v>08</v>
          </cell>
          <cell r="C1326" t="str">
            <v>Abitibi-Témiscamingue</v>
          </cell>
          <cell r="D1326" t="str">
            <v>Ranch Fort Abitibi inc.</v>
          </cell>
          <cell r="E1326" t="str">
            <v>Carle(Daniel)</v>
          </cell>
          <cell r="F1326" t="str">
            <v>Case postale 89</v>
          </cell>
          <cell r="G1326" t="str">
            <v>Gallichan</v>
          </cell>
          <cell r="H1326" t="str">
            <v>J0Z2B0</v>
          </cell>
          <cell r="I1326">
            <v>819</v>
          </cell>
          <cell r="J1326">
            <v>7876101</v>
          </cell>
          <cell r="K1326">
            <v>243</v>
          </cell>
          <cell r="L1326">
            <v>60723</v>
          </cell>
          <cell r="M1326">
            <v>187</v>
          </cell>
          <cell r="N1326">
            <v>2312</v>
          </cell>
        </row>
        <row r="1327">
          <cell r="A1327">
            <v>687418</v>
          </cell>
          <cell r="B1327" t="str">
            <v>12</v>
          </cell>
          <cell r="C1327" t="str">
            <v>Chaudière-Appalaches</v>
          </cell>
          <cell r="D1327" t="str">
            <v>Ferme Fernand Quirion</v>
          </cell>
          <cell r="E1327" t="str">
            <v>Quirion(Fernand)</v>
          </cell>
          <cell r="F1327" t="str">
            <v>970, Rang 8 Sud</v>
          </cell>
          <cell r="G1327" t="str">
            <v>Adstock</v>
          </cell>
          <cell r="H1327" t="str">
            <v>G0N1S0</v>
          </cell>
          <cell r="I1327">
            <v>418</v>
          </cell>
          <cell r="J1327">
            <v>3359522</v>
          </cell>
          <cell r="K1327">
            <v>49</v>
          </cell>
          <cell r="L1327">
            <v>7504</v>
          </cell>
          <cell r="M1327">
            <v>46</v>
          </cell>
          <cell r="N1327">
            <v>7985</v>
          </cell>
        </row>
        <row r="1328">
          <cell r="A1328">
            <v>687533</v>
          </cell>
          <cell r="B1328" t="str">
            <v>12</v>
          </cell>
          <cell r="C1328" t="str">
            <v>Chaudière-Appalaches</v>
          </cell>
          <cell r="D1328" t="str">
            <v>Ferme Powell enr.</v>
          </cell>
          <cell r="E1328" t="str">
            <v>Powell(Kenneth)</v>
          </cell>
          <cell r="F1328" t="str">
            <v>1123, rang St-Pierre</v>
          </cell>
          <cell r="G1328" t="str">
            <v>Sainte-Agathe-de-Lotbinière</v>
          </cell>
          <cell r="H1328" t="str">
            <v>G0S2A0</v>
          </cell>
          <cell r="I1328">
            <v>418</v>
          </cell>
          <cell r="J1328">
            <v>5992711</v>
          </cell>
          <cell r="K1328">
            <v>72</v>
          </cell>
          <cell r="L1328">
            <v>13938</v>
          </cell>
          <cell r="M1328">
            <v>74</v>
          </cell>
          <cell r="N1328">
            <v>14610</v>
          </cell>
        </row>
        <row r="1329">
          <cell r="A1329">
            <v>687871</v>
          </cell>
          <cell r="B1329" t="str">
            <v>16</v>
          </cell>
          <cell r="C1329" t="str">
            <v>Montérégie</v>
          </cell>
          <cell r="D1329" t="str">
            <v>Ferme au Tournant enr.</v>
          </cell>
          <cell r="E1329" t="str">
            <v>Giugovaz(Mario Jr)</v>
          </cell>
          <cell r="F1329" t="str">
            <v>652 rg Chartier</v>
          </cell>
          <cell r="G1329" t="str">
            <v>Mont-Saint-Grégoire</v>
          </cell>
          <cell r="H1329" t="str">
            <v>J0J1K0</v>
          </cell>
          <cell r="I1329">
            <v>450</v>
          </cell>
          <cell r="J1329">
            <v>3466904</v>
          </cell>
          <cell r="K1329">
            <v>53</v>
          </cell>
          <cell r="L1329">
            <v>8565</v>
          </cell>
          <cell r="M1329">
            <v>50</v>
          </cell>
          <cell r="N1329">
            <v>5443</v>
          </cell>
        </row>
        <row r="1330">
          <cell r="A1330">
            <v>688135</v>
          </cell>
          <cell r="B1330" t="str">
            <v>05</v>
          </cell>
          <cell r="C1330" t="str">
            <v>Estrie</v>
          </cell>
          <cell r="D1330" t="str">
            <v>Brus(Gerry)</v>
          </cell>
          <cell r="E1330" t="str">
            <v>Brus(Gerry)</v>
          </cell>
          <cell r="F1330" t="str">
            <v>455, ch. Brown's Hill</v>
          </cell>
          <cell r="G1330" t="str">
            <v>Ayer's Cliff</v>
          </cell>
          <cell r="H1330" t="str">
            <v>J0B1C0</v>
          </cell>
          <cell r="I1330">
            <v>819</v>
          </cell>
          <cell r="J1330">
            <v>8384440</v>
          </cell>
          <cell r="K1330">
            <v>54</v>
          </cell>
          <cell r="L1330">
            <v>4314</v>
          </cell>
          <cell r="M1330">
            <v>49</v>
          </cell>
          <cell r="N1330">
            <v>1683</v>
          </cell>
        </row>
        <row r="1331">
          <cell r="A1331">
            <v>688663</v>
          </cell>
          <cell r="B1331" t="str">
            <v>11</v>
          </cell>
          <cell r="C1331" t="str">
            <v>Gaspésie-Iles-de-la-Madeleine</v>
          </cell>
          <cell r="D1331" t="str">
            <v>Ferme La Fresnaye</v>
          </cell>
          <cell r="E1331" t="str">
            <v>Lavigne(Hélène Guénette et Rubens)</v>
          </cell>
          <cell r="F1331" t="str">
            <v>105, rang des Robichaud</v>
          </cell>
          <cell r="G1331" t="str">
            <v>Saint-François-d'Assise</v>
          </cell>
          <cell r="H1331" t="str">
            <v>G0J2N0</v>
          </cell>
          <cell r="I1331">
            <v>418</v>
          </cell>
          <cell r="J1331">
            <v>2992857</v>
          </cell>
          <cell r="K1331">
            <v>118</v>
          </cell>
          <cell r="L1331">
            <v>2722</v>
          </cell>
          <cell r="M1331">
            <v>33</v>
          </cell>
        </row>
        <row r="1332">
          <cell r="A1332">
            <v>688861</v>
          </cell>
          <cell r="B1332" t="str">
            <v>12</v>
          </cell>
          <cell r="C1332" t="str">
            <v>Chaudière-Appalaches</v>
          </cell>
          <cell r="D1332" t="str">
            <v>Ferme Simon Lessard</v>
          </cell>
          <cell r="E1332" t="str">
            <v>Lessard(Simon)</v>
          </cell>
          <cell r="F1332" t="str">
            <v>5141 Vieille route</v>
          </cell>
          <cell r="G1332" t="str">
            <v>East Broughton</v>
          </cell>
          <cell r="H1332" t="str">
            <v>G0N1G0</v>
          </cell>
          <cell r="I1332">
            <v>418</v>
          </cell>
          <cell r="J1332">
            <v>4272290</v>
          </cell>
          <cell r="K1332">
            <v>76</v>
          </cell>
          <cell r="L1332">
            <v>16585</v>
          </cell>
          <cell r="M1332">
            <v>73</v>
          </cell>
          <cell r="N1332">
            <v>15030</v>
          </cell>
        </row>
        <row r="1333">
          <cell r="A1333">
            <v>688960</v>
          </cell>
          <cell r="B1333" t="str">
            <v>05</v>
          </cell>
          <cell r="C1333" t="str">
            <v>Estrie</v>
          </cell>
          <cell r="D1333" t="str">
            <v>Connolly(Bobby)</v>
          </cell>
          <cell r="F1333" t="str">
            <v>330, 6e Rang</v>
          </cell>
          <cell r="G1333" t="str">
            <v>Saint-Georges-de-Windsor</v>
          </cell>
          <cell r="H1333" t="str">
            <v>J0A1J0</v>
          </cell>
          <cell r="I1333">
            <v>819</v>
          </cell>
          <cell r="J1333">
            <v>8453820</v>
          </cell>
          <cell r="K1333">
            <v>54</v>
          </cell>
          <cell r="L1333">
            <v>4719</v>
          </cell>
          <cell r="M1333">
            <v>47</v>
          </cell>
          <cell r="N1333">
            <v>3493</v>
          </cell>
        </row>
        <row r="1334">
          <cell r="A1334">
            <v>689786</v>
          </cell>
          <cell r="B1334" t="str">
            <v>07</v>
          </cell>
          <cell r="C1334" t="str">
            <v>Outaouais</v>
          </cell>
          <cell r="D1334" t="str">
            <v>Hunt(Greg)</v>
          </cell>
          <cell r="F1334" t="str">
            <v>204, Haley Road</v>
          </cell>
          <cell r="G1334" t="str">
            <v>Fort-Coulonge</v>
          </cell>
          <cell r="H1334" t="str">
            <v>J0X1R0</v>
          </cell>
          <cell r="I1334">
            <v>819</v>
          </cell>
          <cell r="J1334">
            <v>6833526</v>
          </cell>
          <cell r="K1334">
            <v>22</v>
          </cell>
          <cell r="L1334">
            <v>4082</v>
          </cell>
          <cell r="M1334">
            <v>26</v>
          </cell>
          <cell r="N1334">
            <v>5509</v>
          </cell>
        </row>
        <row r="1335">
          <cell r="A1335">
            <v>689802</v>
          </cell>
          <cell r="B1335" t="str">
            <v>17</v>
          </cell>
          <cell r="C1335" t="str">
            <v>Centre-du-Québec</v>
          </cell>
          <cell r="D1335" t="str">
            <v>Ferme Beljoco S.E.N.C.</v>
          </cell>
          <cell r="E1335" t="str">
            <v>Trottier(Marco)</v>
          </cell>
          <cell r="F1335" t="str">
            <v>561, rang 11</v>
          </cell>
          <cell r="G1335" t="str">
            <v>Wickham</v>
          </cell>
          <cell r="H1335" t="str">
            <v>J0C1S0</v>
          </cell>
          <cell r="I1335">
            <v>819</v>
          </cell>
          <cell r="J1335">
            <v>3987754</v>
          </cell>
          <cell r="K1335">
            <v>23</v>
          </cell>
          <cell r="L1335">
            <v>5774</v>
          </cell>
          <cell r="M1335">
            <v>18</v>
          </cell>
          <cell r="N1335">
            <v>454</v>
          </cell>
        </row>
        <row r="1336">
          <cell r="A1336">
            <v>689935</v>
          </cell>
          <cell r="B1336" t="str">
            <v>17</v>
          </cell>
          <cell r="C1336" t="str">
            <v>Centre-du-Québec</v>
          </cell>
          <cell r="D1336" t="str">
            <v>Bibeau(Claude)</v>
          </cell>
          <cell r="F1336" t="str">
            <v>708, rang 7 Ouest</v>
          </cell>
          <cell r="G1336" t="str">
            <v>Laurierville</v>
          </cell>
          <cell r="H1336" t="str">
            <v>G0S1P0</v>
          </cell>
          <cell r="I1336">
            <v>819</v>
          </cell>
          <cell r="J1336">
            <v>3654731</v>
          </cell>
          <cell r="K1336">
            <v>16</v>
          </cell>
          <cell r="L1336">
            <v>3985</v>
          </cell>
          <cell r="M1336">
            <v>16</v>
          </cell>
          <cell r="N1336">
            <v>3141</v>
          </cell>
        </row>
        <row r="1337">
          <cell r="A1337">
            <v>691030</v>
          </cell>
          <cell r="B1337" t="str">
            <v>07</v>
          </cell>
          <cell r="C1337" t="str">
            <v>Outaouais</v>
          </cell>
          <cell r="D1337" t="str">
            <v>Ferme Dellaway</v>
          </cell>
          <cell r="E1337" t="str">
            <v>Hobbs(Gardell)</v>
          </cell>
          <cell r="F1337" t="str">
            <v>3877 Steele Line Road, R.R. 1</v>
          </cell>
          <cell r="G1337" t="str">
            <v>Pontiac</v>
          </cell>
          <cell r="H1337" t="str">
            <v>J0X2V0</v>
          </cell>
          <cell r="I1337">
            <v>819</v>
          </cell>
          <cell r="J1337">
            <v>4582426</v>
          </cell>
          <cell r="K1337">
            <v>64</v>
          </cell>
          <cell r="L1337">
            <v>16616</v>
          </cell>
          <cell r="M1337">
            <v>60</v>
          </cell>
          <cell r="N1337">
            <v>20829</v>
          </cell>
        </row>
        <row r="1338">
          <cell r="A1338">
            <v>691659</v>
          </cell>
          <cell r="B1338" t="str">
            <v>12</v>
          </cell>
          <cell r="C1338" t="str">
            <v>Chaudière-Appalaches</v>
          </cell>
          <cell r="D1338" t="str">
            <v>D.C.S. Lemelin enr.</v>
          </cell>
          <cell r="E1338" t="str">
            <v>Picard(Denis Lemelin et Claudette)</v>
          </cell>
          <cell r="F1338" t="str">
            <v>105, 1er Rang</v>
          </cell>
          <cell r="G1338" t="str">
            <v>Saint-Raphaël</v>
          </cell>
          <cell r="H1338" t="str">
            <v>G0R4C0</v>
          </cell>
          <cell r="I1338">
            <v>418</v>
          </cell>
          <cell r="J1338">
            <v>2433146</v>
          </cell>
          <cell r="K1338">
            <v>87</v>
          </cell>
          <cell r="L1338">
            <v>29070</v>
          </cell>
          <cell r="M1338">
            <v>89</v>
          </cell>
          <cell r="N1338">
            <v>25248</v>
          </cell>
        </row>
        <row r="1339">
          <cell r="A1339">
            <v>691972</v>
          </cell>
          <cell r="B1339" t="str">
            <v>07</v>
          </cell>
          <cell r="C1339" t="str">
            <v>Outaouais</v>
          </cell>
          <cell r="D1339" t="str">
            <v>Nesbitt(Charleen)</v>
          </cell>
          <cell r="F1339" t="str">
            <v>45, Kelly Road</v>
          </cell>
          <cell r="G1339" t="str">
            <v>Gatineau</v>
          </cell>
          <cell r="H1339" t="str">
            <v>J9H5E1</v>
          </cell>
          <cell r="I1339">
            <v>819</v>
          </cell>
          <cell r="J1339">
            <v>8271714</v>
          </cell>
          <cell r="K1339">
            <v>62</v>
          </cell>
          <cell r="L1339">
            <v>7144</v>
          </cell>
          <cell r="M1339">
            <v>53</v>
          </cell>
          <cell r="N1339">
            <v>7750</v>
          </cell>
        </row>
        <row r="1340">
          <cell r="A1340">
            <v>692418</v>
          </cell>
          <cell r="B1340" t="str">
            <v>15</v>
          </cell>
          <cell r="C1340" t="str">
            <v>Laurentides</v>
          </cell>
          <cell r="D1340" t="str">
            <v>Therrien(Claude)</v>
          </cell>
          <cell r="F1340" t="str">
            <v>35, route Ste-Anne, route 309</v>
          </cell>
          <cell r="G1340" t="str">
            <v>Sainte-Anne-du-Lac</v>
          </cell>
          <cell r="H1340" t="str">
            <v>J0W1V0</v>
          </cell>
          <cell r="I1340">
            <v>819</v>
          </cell>
          <cell r="J1340">
            <v>5862401</v>
          </cell>
          <cell r="K1340">
            <v>126</v>
          </cell>
          <cell r="L1340">
            <v>29852</v>
          </cell>
          <cell r="M1340">
            <v>115</v>
          </cell>
          <cell r="N1340">
            <v>35625</v>
          </cell>
        </row>
        <row r="1341">
          <cell r="A1341">
            <v>692673</v>
          </cell>
          <cell r="B1341" t="str">
            <v>16</v>
          </cell>
          <cell r="C1341" t="str">
            <v>Montérégie</v>
          </cell>
          <cell r="D1341" t="str">
            <v>Ferme Piber enr.</v>
          </cell>
          <cell r="F1341" t="str">
            <v>835, chemin Scenic</v>
          </cell>
          <cell r="G1341" t="str">
            <v>Sutton</v>
          </cell>
          <cell r="H1341" t="str">
            <v>J0E2K0</v>
          </cell>
          <cell r="I1341">
            <v>450</v>
          </cell>
          <cell r="J1341">
            <v>5385582</v>
          </cell>
          <cell r="K1341">
            <v>21</v>
          </cell>
          <cell r="L1341">
            <v>2435</v>
          </cell>
          <cell r="M1341">
            <v>27</v>
          </cell>
          <cell r="N1341">
            <v>2135</v>
          </cell>
        </row>
        <row r="1342">
          <cell r="A1342">
            <v>692731</v>
          </cell>
          <cell r="B1342" t="str">
            <v>01</v>
          </cell>
          <cell r="C1342" t="str">
            <v>Bas-Saint-Laurent</v>
          </cell>
          <cell r="D1342" t="str">
            <v>Ferme du Patrimoine S.E.N.C.</v>
          </cell>
          <cell r="E1342" t="str">
            <v>Smith(Louis)</v>
          </cell>
          <cell r="F1342" t="str">
            <v>513, route de la Mer</v>
          </cell>
          <cell r="G1342" t="str">
            <v>Sainte-Flavie</v>
          </cell>
          <cell r="H1342" t="str">
            <v>G0J2L0</v>
          </cell>
          <cell r="I1342">
            <v>418</v>
          </cell>
          <cell r="J1342">
            <v>7753423</v>
          </cell>
          <cell r="K1342">
            <v>71</v>
          </cell>
          <cell r="L1342">
            <v>12558</v>
          </cell>
          <cell r="M1342">
            <v>65</v>
          </cell>
          <cell r="N1342">
            <v>12701</v>
          </cell>
        </row>
        <row r="1343">
          <cell r="A1343">
            <v>693176</v>
          </cell>
          <cell r="B1343" t="str">
            <v>17</v>
          </cell>
          <cell r="C1343" t="str">
            <v>Centre-du-Québec</v>
          </cell>
          <cell r="D1343" t="str">
            <v>Larouche(Joanne)</v>
          </cell>
          <cell r="F1343" t="str">
            <v>14500, chemin Héon</v>
          </cell>
          <cell r="G1343" t="str">
            <v>Bécancour</v>
          </cell>
          <cell r="H1343" t="str">
            <v>G9H1N6</v>
          </cell>
          <cell r="I1343">
            <v>819</v>
          </cell>
          <cell r="J1343">
            <v>2332568</v>
          </cell>
          <cell r="K1343">
            <v>83</v>
          </cell>
          <cell r="M1343">
            <v>54</v>
          </cell>
        </row>
        <row r="1344">
          <cell r="A1344">
            <v>693242</v>
          </cell>
          <cell r="B1344" t="str">
            <v>03</v>
          </cell>
          <cell r="C1344" t="str">
            <v>Capitale-Nationale</v>
          </cell>
          <cell r="D1344" t="str">
            <v>Ferme R. &amp; D.Trottier enr.</v>
          </cell>
          <cell r="E1344" t="str">
            <v>Trottier(Daniel)</v>
          </cell>
          <cell r="F1344" t="str">
            <v>858, Route 138</v>
          </cell>
          <cell r="G1344" t="str">
            <v>Grondines</v>
          </cell>
          <cell r="H1344" t="str">
            <v>G0A1W0</v>
          </cell>
          <cell r="I1344">
            <v>418</v>
          </cell>
          <cell r="J1344">
            <v>2688400</v>
          </cell>
          <cell r="K1344">
            <v>137</v>
          </cell>
          <cell r="L1344">
            <v>5342</v>
          </cell>
          <cell r="M1344">
            <v>129</v>
          </cell>
          <cell r="N1344">
            <v>6274</v>
          </cell>
        </row>
        <row r="1345">
          <cell r="A1345">
            <v>693333</v>
          </cell>
          <cell r="B1345" t="str">
            <v>11</v>
          </cell>
          <cell r="C1345" t="str">
            <v>Gaspésie-Iles-de-la-Madeleine</v>
          </cell>
          <cell r="D1345" t="str">
            <v>Ferme Giro S.E.N.C.</v>
          </cell>
          <cell r="E1345" t="str">
            <v>Arsenault(Ghislain)</v>
          </cell>
          <cell r="F1345" t="str">
            <v>305, Thivierge</v>
          </cell>
          <cell r="G1345" t="str">
            <v>Bonaventure</v>
          </cell>
          <cell r="H1345" t="str">
            <v>G0C1E0</v>
          </cell>
          <cell r="I1345">
            <v>418</v>
          </cell>
          <cell r="J1345">
            <v>5343534</v>
          </cell>
          <cell r="K1345">
            <v>56</v>
          </cell>
          <cell r="L1345">
            <v>11346</v>
          </cell>
          <cell r="M1345">
            <v>61</v>
          </cell>
          <cell r="N1345">
            <v>11539</v>
          </cell>
        </row>
        <row r="1346">
          <cell r="A1346">
            <v>693473</v>
          </cell>
          <cell r="B1346" t="str">
            <v>05</v>
          </cell>
          <cell r="C1346" t="str">
            <v>Estrie</v>
          </cell>
          <cell r="D1346" t="str">
            <v>Giguère Luc &amp; Lessard Lise</v>
          </cell>
          <cell r="E1346" t="str">
            <v>Lessard(Luc Giguère et Lise)</v>
          </cell>
          <cell r="F1346" t="str">
            <v>501, 1re Avenue</v>
          </cell>
          <cell r="G1346" t="str">
            <v>Weedon</v>
          </cell>
          <cell r="H1346" t="str">
            <v>J0B3J0</v>
          </cell>
          <cell r="I1346">
            <v>819</v>
          </cell>
          <cell r="J1346">
            <v>8775071</v>
          </cell>
          <cell r="K1346">
            <v>50</v>
          </cell>
          <cell r="L1346">
            <v>9684</v>
          </cell>
          <cell r="M1346">
            <v>44</v>
          </cell>
          <cell r="N1346">
            <v>12085</v>
          </cell>
        </row>
        <row r="1347">
          <cell r="A1347">
            <v>693838</v>
          </cell>
          <cell r="B1347" t="str">
            <v>08</v>
          </cell>
          <cell r="C1347" t="str">
            <v>Abitibi-Témiscamingue</v>
          </cell>
          <cell r="D1347" t="str">
            <v>Goulet(Jacques)</v>
          </cell>
          <cell r="F1347" t="str">
            <v>106 rang des Montagnes</v>
          </cell>
          <cell r="G1347" t="str">
            <v>La Corne</v>
          </cell>
          <cell r="H1347" t="str">
            <v>J0Y1R0</v>
          </cell>
          <cell r="I1347">
            <v>819</v>
          </cell>
          <cell r="J1347">
            <v>7992525</v>
          </cell>
          <cell r="L1347">
            <v>58741</v>
          </cell>
          <cell r="N1347">
            <v>100149</v>
          </cell>
        </row>
        <row r="1348">
          <cell r="A1348">
            <v>694760</v>
          </cell>
          <cell r="B1348" t="str">
            <v>01</v>
          </cell>
          <cell r="C1348" t="str">
            <v>Bas-Saint-Laurent</v>
          </cell>
          <cell r="D1348" t="str">
            <v>Caron Jean-Cyr &amp; Gagnon Noëlla</v>
          </cell>
          <cell r="F1348" t="str">
            <v>367 chemin Fraserville</v>
          </cell>
          <cell r="G1348" t="str">
            <v>Rivière-du-Loup</v>
          </cell>
          <cell r="H1348" t="str">
            <v>G5R5M9</v>
          </cell>
          <cell r="I1348">
            <v>418</v>
          </cell>
          <cell r="J1348">
            <v>8943233</v>
          </cell>
          <cell r="K1348">
            <v>26</v>
          </cell>
          <cell r="L1348">
            <v>4518</v>
          </cell>
          <cell r="M1348">
            <v>19</v>
          </cell>
          <cell r="N1348">
            <v>9577</v>
          </cell>
        </row>
        <row r="1349">
          <cell r="A1349">
            <v>695429</v>
          </cell>
          <cell r="B1349" t="str">
            <v>16</v>
          </cell>
          <cell r="C1349" t="str">
            <v>Montérégie</v>
          </cell>
          <cell r="D1349" t="str">
            <v>Fleury(Gaétan)</v>
          </cell>
          <cell r="F1349" t="str">
            <v>506, route 139</v>
          </cell>
          <cell r="G1349" t="str">
            <v>Saint-Théodore-d'Acton</v>
          </cell>
          <cell r="H1349" t="str">
            <v>J0H1Z0</v>
          </cell>
          <cell r="I1349">
            <v>450</v>
          </cell>
          <cell r="J1349">
            <v>5464590</v>
          </cell>
          <cell r="K1349">
            <v>17</v>
          </cell>
          <cell r="L1349">
            <v>2145</v>
          </cell>
        </row>
        <row r="1350">
          <cell r="A1350">
            <v>696062</v>
          </cell>
          <cell r="B1350" t="str">
            <v>12</v>
          </cell>
          <cell r="C1350" t="str">
            <v>Chaudière-Appalaches</v>
          </cell>
          <cell r="D1350" t="str">
            <v>Ferme Guy Labonté inc.</v>
          </cell>
          <cell r="E1350" t="str">
            <v>Labonté(Guy)</v>
          </cell>
          <cell r="F1350" t="str">
            <v>131, route 116</v>
          </cell>
          <cell r="G1350" t="str">
            <v>Saint-Gilles</v>
          </cell>
          <cell r="H1350" t="str">
            <v>G0S2P0</v>
          </cell>
          <cell r="I1350">
            <v>418</v>
          </cell>
          <cell r="J1350">
            <v>8883781</v>
          </cell>
          <cell r="K1350">
            <v>38</v>
          </cell>
          <cell r="L1350">
            <v>10272</v>
          </cell>
          <cell r="M1350">
            <v>35</v>
          </cell>
          <cell r="N1350">
            <v>6903</v>
          </cell>
        </row>
        <row r="1351">
          <cell r="A1351">
            <v>696831</v>
          </cell>
          <cell r="B1351" t="str">
            <v>17</v>
          </cell>
          <cell r="C1351" t="str">
            <v>Centre-du-Québec</v>
          </cell>
          <cell r="D1351" t="str">
            <v>Boisvert(Jocelyn)</v>
          </cell>
          <cell r="F1351" t="str">
            <v>550, rang St-François</v>
          </cell>
          <cell r="G1351" t="str">
            <v>Saint-Zéphirin-de-Courval</v>
          </cell>
          <cell r="H1351" t="str">
            <v>J0G1V0</v>
          </cell>
          <cell r="I1351">
            <v>450</v>
          </cell>
          <cell r="J1351">
            <v>5642398</v>
          </cell>
          <cell r="K1351">
            <v>59</v>
          </cell>
          <cell r="L1351">
            <v>4664</v>
          </cell>
          <cell r="M1351">
            <v>46</v>
          </cell>
          <cell r="N1351">
            <v>11011</v>
          </cell>
        </row>
        <row r="1352">
          <cell r="A1352">
            <v>697557</v>
          </cell>
          <cell r="B1352" t="str">
            <v>01</v>
          </cell>
          <cell r="C1352" t="str">
            <v>Bas-Saint-Laurent</v>
          </cell>
          <cell r="D1352" t="str">
            <v>Ferme Edenique inc.</v>
          </cell>
          <cell r="E1352" t="str">
            <v>Lévesque(Hugo)</v>
          </cell>
          <cell r="F1352" t="str">
            <v>200, rang Massé Est</v>
          </cell>
          <cell r="G1352" t="str">
            <v>Saint-Gabriel-de-Rimouski</v>
          </cell>
          <cell r="H1352" t="str">
            <v>G0K1M0</v>
          </cell>
          <cell r="I1352">
            <v>418</v>
          </cell>
          <cell r="J1352">
            <v>7984478</v>
          </cell>
          <cell r="K1352">
            <v>11</v>
          </cell>
          <cell r="M1352">
            <v>16</v>
          </cell>
        </row>
        <row r="1353">
          <cell r="A1353">
            <v>698357</v>
          </cell>
          <cell r="B1353" t="str">
            <v>12</v>
          </cell>
          <cell r="C1353" t="str">
            <v>Chaudière-Appalaches</v>
          </cell>
          <cell r="D1353" t="str">
            <v>Henri Carrier et Micheline Samson</v>
          </cell>
          <cell r="E1353" t="str">
            <v>Carrier(Henri)</v>
          </cell>
          <cell r="F1353" t="str">
            <v>196, route Rousseau</v>
          </cell>
          <cell r="G1353" t="str">
            <v>Saint-Adrien-d'Irlande</v>
          </cell>
          <cell r="H1353" t="str">
            <v>G0N1M0</v>
          </cell>
          <cell r="I1353">
            <v>418</v>
          </cell>
          <cell r="J1353">
            <v>3385138</v>
          </cell>
          <cell r="K1353">
            <v>16</v>
          </cell>
          <cell r="L1353">
            <v>10470</v>
          </cell>
        </row>
        <row r="1354">
          <cell r="A1354">
            <v>700401</v>
          </cell>
          <cell r="B1354" t="str">
            <v>01</v>
          </cell>
          <cell r="C1354" t="str">
            <v>Bas-Saint-Laurent</v>
          </cell>
          <cell r="D1354" t="str">
            <v>Les Productions McNicoll inc.</v>
          </cell>
          <cell r="E1354" t="str">
            <v>Nicoll(Mario Mc)</v>
          </cell>
          <cell r="F1354" t="str">
            <v>128, Route Mercier</v>
          </cell>
          <cell r="G1354" t="str">
            <v>Amqui</v>
          </cell>
          <cell r="H1354" t="str">
            <v>G5J3J4</v>
          </cell>
          <cell r="I1354">
            <v>418</v>
          </cell>
          <cell r="J1354">
            <v>6292987</v>
          </cell>
          <cell r="K1354">
            <v>43</v>
          </cell>
          <cell r="L1354">
            <v>2041</v>
          </cell>
          <cell r="M1354">
            <v>37</v>
          </cell>
          <cell r="N1354">
            <v>18835</v>
          </cell>
        </row>
        <row r="1355">
          <cell r="A1355">
            <v>701185</v>
          </cell>
          <cell r="B1355" t="str">
            <v>12</v>
          </cell>
          <cell r="C1355" t="str">
            <v>Chaudière-Appalaches</v>
          </cell>
          <cell r="D1355" t="str">
            <v>Ferme Wolfsburg S.E.N.C.</v>
          </cell>
          <cell r="E1355" t="str">
            <v>Tardif(Mario)</v>
          </cell>
          <cell r="F1355" t="str">
            <v>452 rang St-François</v>
          </cell>
          <cell r="G1355" t="str">
            <v>Sainte-Hénédine</v>
          </cell>
          <cell r="H1355" t="str">
            <v>G0S2R0</v>
          </cell>
          <cell r="I1355">
            <v>418</v>
          </cell>
          <cell r="J1355">
            <v>9353255</v>
          </cell>
          <cell r="K1355">
            <v>16</v>
          </cell>
          <cell r="M1355">
            <v>18</v>
          </cell>
        </row>
        <row r="1356">
          <cell r="A1356">
            <v>701219</v>
          </cell>
          <cell r="B1356" t="str">
            <v>02</v>
          </cell>
          <cell r="C1356" t="str">
            <v>Saguenay-Lac-Saint-Jean</v>
          </cell>
          <cell r="D1356" t="str">
            <v>2967-2599 Québec inc.</v>
          </cell>
          <cell r="E1356" t="str">
            <v>Harvey(Michel)</v>
          </cell>
          <cell r="F1356" t="str">
            <v>2650 route du Lac</v>
          </cell>
          <cell r="G1356" t="str">
            <v>Alma</v>
          </cell>
          <cell r="H1356" t="str">
            <v>G8B5V2</v>
          </cell>
          <cell r="I1356">
            <v>418</v>
          </cell>
          <cell r="J1356">
            <v>6685461</v>
          </cell>
          <cell r="K1356">
            <v>19</v>
          </cell>
          <cell r="L1356">
            <v>1655</v>
          </cell>
        </row>
        <row r="1357">
          <cell r="A1357">
            <v>701524</v>
          </cell>
          <cell r="B1357" t="str">
            <v>12</v>
          </cell>
          <cell r="C1357" t="str">
            <v>Chaudière-Appalaches</v>
          </cell>
          <cell r="D1357" t="str">
            <v>Ferme Jafran enr.</v>
          </cell>
          <cell r="E1357" t="str">
            <v>Gagné(Jacques)</v>
          </cell>
          <cell r="F1357" t="str">
            <v>190, rang St-Michel</v>
          </cell>
          <cell r="G1357" t="str">
            <v>Saint-Jacques-de-Leeds</v>
          </cell>
          <cell r="H1357" t="str">
            <v>G0N1J0</v>
          </cell>
          <cell r="I1357">
            <v>418</v>
          </cell>
          <cell r="J1357">
            <v>5992312</v>
          </cell>
          <cell r="K1357">
            <v>56</v>
          </cell>
          <cell r="L1357">
            <v>11834</v>
          </cell>
          <cell r="M1357">
            <v>54</v>
          </cell>
          <cell r="N1357">
            <v>11247</v>
          </cell>
        </row>
        <row r="1358">
          <cell r="A1358">
            <v>701623</v>
          </cell>
          <cell r="B1358" t="str">
            <v>02</v>
          </cell>
          <cell r="C1358" t="str">
            <v>Saguenay-Lac-Saint-Jean</v>
          </cell>
          <cell r="D1358" t="str">
            <v>Ferme des Montagnes enr.</v>
          </cell>
          <cell r="E1358" t="str">
            <v>Harvey(Gilbert)</v>
          </cell>
          <cell r="F1358" t="str">
            <v>256, Petit rang</v>
          </cell>
          <cell r="G1358" t="str">
            <v>Saint-André-du-Lac-Saint-Jean</v>
          </cell>
          <cell r="H1358" t="str">
            <v>G0W2K0</v>
          </cell>
          <cell r="I1358">
            <v>418</v>
          </cell>
          <cell r="J1358">
            <v>3492611</v>
          </cell>
          <cell r="K1358">
            <v>14</v>
          </cell>
          <cell r="L1358">
            <v>1701</v>
          </cell>
          <cell r="M1358">
            <v>17</v>
          </cell>
          <cell r="N1358">
            <v>3632</v>
          </cell>
        </row>
        <row r="1359">
          <cell r="A1359">
            <v>701631</v>
          </cell>
          <cell r="B1359" t="str">
            <v>01</v>
          </cell>
          <cell r="C1359" t="str">
            <v>Bas-Saint-Laurent</v>
          </cell>
          <cell r="D1359" t="str">
            <v>Caron Marie-Josée et Lavoie Jean-François</v>
          </cell>
          <cell r="F1359" t="str">
            <v>62, rue Saint-Valérien</v>
          </cell>
          <cell r="G1359" t="str">
            <v>Le Bic</v>
          </cell>
          <cell r="H1359" t="str">
            <v>G0L1B0</v>
          </cell>
          <cell r="I1359">
            <v>418</v>
          </cell>
          <cell r="J1359">
            <v>7364106</v>
          </cell>
          <cell r="K1359">
            <v>28</v>
          </cell>
          <cell r="L1359">
            <v>3505</v>
          </cell>
          <cell r="M1359">
            <v>28</v>
          </cell>
          <cell r="N1359">
            <v>3226</v>
          </cell>
        </row>
        <row r="1360">
          <cell r="A1360">
            <v>702639</v>
          </cell>
          <cell r="B1360" t="str">
            <v>15</v>
          </cell>
          <cell r="C1360" t="str">
            <v>Laurentides</v>
          </cell>
          <cell r="D1360" t="str">
            <v>Auclair(Michel)</v>
          </cell>
          <cell r="E1360" t="str">
            <v>Auclair(Michel)</v>
          </cell>
          <cell r="F1360" t="str">
            <v>73, rang 1 Moreau</v>
          </cell>
          <cell r="G1360" t="str">
            <v>Ferme-Neuve</v>
          </cell>
          <cell r="H1360" t="str">
            <v>J0W1C0</v>
          </cell>
          <cell r="I1360">
            <v>819</v>
          </cell>
          <cell r="J1360">
            <v>5874316</v>
          </cell>
          <cell r="K1360">
            <v>21</v>
          </cell>
          <cell r="L1360">
            <v>2158</v>
          </cell>
          <cell r="M1360">
            <v>19</v>
          </cell>
          <cell r="N1360">
            <v>2424</v>
          </cell>
        </row>
        <row r="1361">
          <cell r="A1361">
            <v>703587</v>
          </cell>
          <cell r="B1361" t="str">
            <v>04</v>
          </cell>
          <cell r="C1361" t="str">
            <v>Mauricie</v>
          </cell>
          <cell r="D1361" t="str">
            <v>Ferme 1800 inc.</v>
          </cell>
          <cell r="E1361" t="str">
            <v>Chainé(Roger)</v>
          </cell>
          <cell r="F1361" t="str">
            <v>1800, boul. St-Jean</v>
          </cell>
          <cell r="G1361" t="str">
            <v>Saint-Maurice</v>
          </cell>
          <cell r="H1361" t="str">
            <v>G0X2X0</v>
          </cell>
          <cell r="I1361">
            <v>819</v>
          </cell>
          <cell r="J1361">
            <v>3768028</v>
          </cell>
          <cell r="K1361">
            <v>20</v>
          </cell>
          <cell r="L1361">
            <v>1361</v>
          </cell>
          <cell r="M1361">
            <v>25</v>
          </cell>
          <cell r="N1361">
            <v>3173</v>
          </cell>
        </row>
        <row r="1362">
          <cell r="A1362">
            <v>703611</v>
          </cell>
          <cell r="B1362" t="str">
            <v>16</v>
          </cell>
          <cell r="C1362" t="str">
            <v>Montérégie</v>
          </cell>
          <cell r="D1362" t="str">
            <v>Ferme Lehmann inc.</v>
          </cell>
          <cell r="E1362" t="str">
            <v>Lehmann(Ernest)</v>
          </cell>
          <cell r="F1362" t="str">
            <v>499, chemin Ange-Gardien</v>
          </cell>
          <cell r="G1362" t="str">
            <v>Notre-Dame-de-Stanbridge</v>
          </cell>
          <cell r="H1362" t="str">
            <v>J0J1M0</v>
          </cell>
          <cell r="I1362">
            <v>450</v>
          </cell>
          <cell r="J1362">
            <v>2964400</v>
          </cell>
          <cell r="K1362">
            <v>24</v>
          </cell>
          <cell r="L1362">
            <v>8216</v>
          </cell>
          <cell r="M1362">
            <v>18</v>
          </cell>
          <cell r="N1362">
            <v>4082</v>
          </cell>
        </row>
        <row r="1363">
          <cell r="A1363">
            <v>703793</v>
          </cell>
          <cell r="B1363" t="str">
            <v>16</v>
          </cell>
          <cell r="C1363" t="str">
            <v>Montérégie</v>
          </cell>
          <cell r="D1363" t="str">
            <v>Ferme Des Ormes enr.</v>
          </cell>
          <cell r="E1363" t="str">
            <v>Chabloz(Jean-Pierre)</v>
          </cell>
          <cell r="F1363" t="str">
            <v>216, route 221</v>
          </cell>
          <cell r="G1363" t="str">
            <v>Lacolle</v>
          </cell>
          <cell r="H1363" t="str">
            <v>J0J1J0</v>
          </cell>
          <cell r="I1363">
            <v>450</v>
          </cell>
          <cell r="J1363">
            <v>2464589</v>
          </cell>
          <cell r="K1363">
            <v>15</v>
          </cell>
          <cell r="M1363">
            <v>16</v>
          </cell>
          <cell r="N1363">
            <v>1701</v>
          </cell>
        </row>
        <row r="1364">
          <cell r="A1364">
            <v>705376</v>
          </cell>
          <cell r="B1364" t="str">
            <v>15</v>
          </cell>
          <cell r="C1364" t="str">
            <v>Laurentides</v>
          </cell>
          <cell r="D1364" t="str">
            <v>Ferme Picardier S.E.N.C.</v>
          </cell>
          <cell r="E1364" t="str">
            <v>Lelièvre(Pierre Gauthier et Diane)</v>
          </cell>
          <cell r="F1364" t="str">
            <v>27, route 323</v>
          </cell>
          <cell r="G1364" t="str">
            <v>Brébeuf</v>
          </cell>
          <cell r="H1364" t="str">
            <v>J0T1B0</v>
          </cell>
          <cell r="I1364">
            <v>819</v>
          </cell>
          <cell r="J1364">
            <v>4258922</v>
          </cell>
          <cell r="K1364">
            <v>20</v>
          </cell>
          <cell r="L1364">
            <v>5026</v>
          </cell>
          <cell r="M1364">
            <v>20</v>
          </cell>
          <cell r="N1364">
            <v>4626</v>
          </cell>
        </row>
        <row r="1365">
          <cell r="A1365">
            <v>705558</v>
          </cell>
          <cell r="B1365" t="str">
            <v>17</v>
          </cell>
          <cell r="C1365" t="str">
            <v>Centre-du-Québec</v>
          </cell>
          <cell r="D1365" t="str">
            <v>Breton(Raymond)</v>
          </cell>
          <cell r="F1365" t="str">
            <v>2733  rang 8</v>
          </cell>
          <cell r="G1365" t="str">
            <v>Inverness</v>
          </cell>
          <cell r="H1365" t="str">
            <v>G0S1K0</v>
          </cell>
          <cell r="I1365">
            <v>418</v>
          </cell>
          <cell r="J1365">
            <v>4532360</v>
          </cell>
          <cell r="K1365">
            <v>49</v>
          </cell>
          <cell r="L1365">
            <v>17341</v>
          </cell>
          <cell r="M1365">
            <v>45</v>
          </cell>
          <cell r="N1365">
            <v>11764</v>
          </cell>
        </row>
        <row r="1366">
          <cell r="A1366">
            <v>705566</v>
          </cell>
          <cell r="B1366" t="str">
            <v>17</v>
          </cell>
          <cell r="C1366" t="str">
            <v>Centre-du-Québec</v>
          </cell>
          <cell r="D1366" t="str">
            <v>Breton(Alain)</v>
          </cell>
          <cell r="F1366" t="str">
            <v>2739, rang 8</v>
          </cell>
          <cell r="G1366" t="str">
            <v>Inverness</v>
          </cell>
          <cell r="H1366" t="str">
            <v>G0S1K0</v>
          </cell>
          <cell r="I1366">
            <v>418</v>
          </cell>
          <cell r="J1366">
            <v>4537734</v>
          </cell>
          <cell r="K1366">
            <v>25</v>
          </cell>
          <cell r="L1366">
            <v>6609</v>
          </cell>
          <cell r="M1366">
            <v>26</v>
          </cell>
          <cell r="N1366">
            <v>7835</v>
          </cell>
        </row>
        <row r="1367">
          <cell r="A1367">
            <v>706192</v>
          </cell>
          <cell r="B1367" t="str">
            <v>02</v>
          </cell>
          <cell r="C1367" t="str">
            <v>Saguenay-Lac-Saint-Jean</v>
          </cell>
          <cell r="D1367" t="str">
            <v>Ferme Claude &amp; Marcel Néron inc.</v>
          </cell>
          <cell r="E1367" t="str">
            <v>Néron(Claude)</v>
          </cell>
          <cell r="F1367" t="str">
            <v>1834 1er rang</v>
          </cell>
          <cell r="G1367" t="str">
            <v>Métabetchouan-Lac-à-la-Croix</v>
          </cell>
          <cell r="H1367" t="str">
            <v>G8G1M7</v>
          </cell>
          <cell r="I1367">
            <v>418</v>
          </cell>
          <cell r="J1367">
            <v>3492923</v>
          </cell>
          <cell r="K1367">
            <v>67</v>
          </cell>
          <cell r="L1367">
            <v>14400</v>
          </cell>
          <cell r="M1367">
            <v>69</v>
          </cell>
          <cell r="N1367">
            <v>11699</v>
          </cell>
        </row>
        <row r="1368">
          <cell r="A1368">
            <v>706200</v>
          </cell>
          <cell r="B1368" t="str">
            <v>01</v>
          </cell>
          <cell r="C1368" t="str">
            <v>Bas-Saint-Laurent</v>
          </cell>
          <cell r="D1368" t="str">
            <v>Roy(Carol)</v>
          </cell>
          <cell r="F1368" t="str">
            <v>131 rang 1 Ouest</v>
          </cell>
          <cell r="G1368" t="str">
            <v>Saint-Fabien</v>
          </cell>
          <cell r="H1368" t="str">
            <v>G0L2Z0</v>
          </cell>
          <cell r="I1368">
            <v>418</v>
          </cell>
          <cell r="J1368">
            <v>8693484</v>
          </cell>
          <cell r="L1368">
            <v>19453</v>
          </cell>
          <cell r="N1368">
            <v>6049</v>
          </cell>
        </row>
        <row r="1369">
          <cell r="A1369">
            <v>706309</v>
          </cell>
          <cell r="B1369" t="str">
            <v>12</v>
          </cell>
          <cell r="C1369" t="str">
            <v>Chaudière-Appalaches</v>
          </cell>
          <cell r="D1369" t="str">
            <v>Ferme J.L.R. Langevin inc.</v>
          </cell>
          <cell r="E1369" t="str">
            <v>Langevin(Richard)</v>
          </cell>
          <cell r="F1369" t="str">
            <v>1505, rang St-Étienne Nord</v>
          </cell>
          <cell r="G1369" t="str">
            <v>Sainte-Marie</v>
          </cell>
          <cell r="H1369" t="str">
            <v>G6E3A7</v>
          </cell>
          <cell r="I1369">
            <v>418</v>
          </cell>
          <cell r="J1369">
            <v>3877880</v>
          </cell>
          <cell r="K1369">
            <v>13</v>
          </cell>
          <cell r="L1369">
            <v>934</v>
          </cell>
        </row>
        <row r="1370">
          <cell r="A1370">
            <v>706333</v>
          </cell>
          <cell r="B1370" t="str">
            <v>03</v>
          </cell>
          <cell r="C1370" t="str">
            <v>Capitale-Nationale</v>
          </cell>
          <cell r="D1370" t="str">
            <v>Ferme Marsy inc.</v>
          </cell>
          <cell r="E1370" t="str">
            <v>Perron(Martin)</v>
          </cell>
          <cell r="F1370" t="str">
            <v>85, Rivière Blanche Est</v>
          </cell>
          <cell r="G1370" t="str">
            <v>Saint-Thuribe</v>
          </cell>
          <cell r="H1370" t="str">
            <v>G0A4H0</v>
          </cell>
          <cell r="I1370">
            <v>418</v>
          </cell>
          <cell r="J1370">
            <v>3392318</v>
          </cell>
          <cell r="K1370">
            <v>30</v>
          </cell>
          <cell r="L1370">
            <v>6081</v>
          </cell>
          <cell r="M1370">
            <v>28</v>
          </cell>
          <cell r="N1370">
            <v>6572</v>
          </cell>
        </row>
        <row r="1371">
          <cell r="A1371">
            <v>706804</v>
          </cell>
          <cell r="B1371" t="str">
            <v>12</v>
          </cell>
          <cell r="C1371" t="str">
            <v>Chaudière-Appalaches</v>
          </cell>
          <cell r="D1371" t="str">
            <v>Ferme Dave et Dorothée Pelletier</v>
          </cell>
          <cell r="E1371" t="str">
            <v>Pelletier(Dave)</v>
          </cell>
          <cell r="F1371" t="str">
            <v>363, rang 4 Ouest</v>
          </cell>
          <cell r="G1371" t="str">
            <v>Sainte-Louise</v>
          </cell>
          <cell r="H1371" t="str">
            <v>G0R3K0</v>
          </cell>
          <cell r="I1371">
            <v>418</v>
          </cell>
          <cell r="J1371">
            <v>3542617</v>
          </cell>
          <cell r="K1371">
            <v>122</v>
          </cell>
          <cell r="L1371">
            <v>28544</v>
          </cell>
          <cell r="M1371">
            <v>117</v>
          </cell>
          <cell r="N1371">
            <v>29484</v>
          </cell>
        </row>
        <row r="1372">
          <cell r="A1372">
            <v>707034</v>
          </cell>
          <cell r="B1372" t="str">
            <v>12</v>
          </cell>
          <cell r="C1372" t="str">
            <v>Chaudière-Appalaches</v>
          </cell>
          <cell r="D1372" t="str">
            <v>Maheu(Eric)</v>
          </cell>
          <cell r="F1372" t="str">
            <v>867, rang Assomption Nord</v>
          </cell>
          <cell r="G1372" t="str">
            <v>Saint-Joseph-de-Beauce</v>
          </cell>
          <cell r="H1372" t="str">
            <v>G0S2V0</v>
          </cell>
          <cell r="I1372">
            <v>418</v>
          </cell>
          <cell r="J1372">
            <v>3976848</v>
          </cell>
          <cell r="K1372">
            <v>18</v>
          </cell>
          <cell r="L1372">
            <v>2879</v>
          </cell>
        </row>
        <row r="1373">
          <cell r="A1373">
            <v>707182</v>
          </cell>
          <cell r="B1373" t="str">
            <v>16</v>
          </cell>
          <cell r="C1373" t="str">
            <v>Montérégie</v>
          </cell>
          <cell r="D1373" t="str">
            <v>Ferme Notre-Dame S.E.N.C.</v>
          </cell>
          <cell r="E1373" t="str">
            <v>Lareau(Martin)</v>
          </cell>
          <cell r="F1373" t="str">
            <v>2903, rang La Savane</v>
          </cell>
          <cell r="G1373" t="str">
            <v>Richelieu</v>
          </cell>
          <cell r="H1373" t="str">
            <v>J3L6P2</v>
          </cell>
          <cell r="I1373">
            <v>450</v>
          </cell>
          <cell r="J1373">
            <v>6587519</v>
          </cell>
          <cell r="K1373">
            <v>28</v>
          </cell>
          <cell r="L1373">
            <v>3259</v>
          </cell>
          <cell r="M1373">
            <v>24</v>
          </cell>
          <cell r="N1373">
            <v>5592</v>
          </cell>
        </row>
        <row r="1374">
          <cell r="A1374">
            <v>707505</v>
          </cell>
          <cell r="B1374" t="str">
            <v>05</v>
          </cell>
          <cell r="C1374" t="str">
            <v>Estrie</v>
          </cell>
          <cell r="D1374" t="str">
            <v>Lowry(Garth)</v>
          </cell>
          <cell r="F1374" t="str">
            <v>140 Low Forest</v>
          </cell>
          <cell r="G1374" t="str">
            <v>Sawyerville</v>
          </cell>
          <cell r="H1374" t="str">
            <v>J0B3A0</v>
          </cell>
          <cell r="I1374">
            <v>819</v>
          </cell>
          <cell r="J1374">
            <v>8892689</v>
          </cell>
          <cell r="K1374">
            <v>43</v>
          </cell>
          <cell r="L1374">
            <v>3861</v>
          </cell>
          <cell r="M1374">
            <v>41</v>
          </cell>
          <cell r="N1374">
            <v>2126</v>
          </cell>
        </row>
        <row r="1375">
          <cell r="A1375">
            <v>708255</v>
          </cell>
          <cell r="B1375" t="str">
            <v>05</v>
          </cell>
          <cell r="C1375" t="str">
            <v>Estrie</v>
          </cell>
          <cell r="D1375" t="str">
            <v>Ferme Delyco enr.</v>
          </cell>
          <cell r="E1375" t="str">
            <v>Côté(Denis)</v>
          </cell>
          <cell r="F1375" t="str">
            <v>69, ch. Côté</v>
          </cell>
          <cell r="G1375" t="str">
            <v>Martinville</v>
          </cell>
          <cell r="H1375" t="str">
            <v>J0B2A0</v>
          </cell>
          <cell r="I1375">
            <v>819</v>
          </cell>
          <cell r="J1375">
            <v>8355553</v>
          </cell>
          <cell r="K1375">
            <v>47</v>
          </cell>
          <cell r="L1375">
            <v>7386</v>
          </cell>
          <cell r="M1375">
            <v>46</v>
          </cell>
          <cell r="N1375">
            <v>8822</v>
          </cell>
        </row>
        <row r="1376">
          <cell r="A1376">
            <v>708552</v>
          </cell>
          <cell r="B1376" t="str">
            <v>12</v>
          </cell>
          <cell r="C1376" t="str">
            <v>Chaudière-Appalaches</v>
          </cell>
          <cell r="D1376" t="str">
            <v>Ferme Maurice Parent &amp; Fils inc.</v>
          </cell>
          <cell r="E1376" t="str">
            <v>St-Pierre(Maurice Parent &amp; Gisèle)</v>
          </cell>
          <cell r="F1376" t="str">
            <v>260, chemin Craig</v>
          </cell>
          <cell r="G1376" t="str">
            <v>Saint-Patrice-de-Beaurivage</v>
          </cell>
          <cell r="H1376" t="str">
            <v>G0S1B0</v>
          </cell>
          <cell r="I1376">
            <v>418</v>
          </cell>
          <cell r="J1376">
            <v>5962538</v>
          </cell>
          <cell r="K1376">
            <v>80</v>
          </cell>
          <cell r="L1376">
            <v>5588</v>
          </cell>
          <cell r="M1376">
            <v>123</v>
          </cell>
          <cell r="N1376">
            <v>15598</v>
          </cell>
        </row>
        <row r="1377">
          <cell r="A1377">
            <v>708768</v>
          </cell>
          <cell r="B1377" t="str">
            <v>01</v>
          </cell>
          <cell r="C1377" t="str">
            <v>Bas-Saint-Laurent</v>
          </cell>
          <cell r="D1377" t="str">
            <v>Gagnon Andrée et Ross Doris</v>
          </cell>
          <cell r="F1377" t="str">
            <v>111, rang 1 Massé</v>
          </cell>
          <cell r="G1377" t="str">
            <v>Sainte-Angèle-de-Mérici</v>
          </cell>
          <cell r="H1377" t="str">
            <v>G0J2H0</v>
          </cell>
          <cell r="I1377">
            <v>418</v>
          </cell>
          <cell r="J1377">
            <v>7755522</v>
          </cell>
          <cell r="K1377">
            <v>19</v>
          </cell>
          <cell r="M1377">
            <v>19</v>
          </cell>
        </row>
        <row r="1378">
          <cell r="A1378">
            <v>708842</v>
          </cell>
          <cell r="B1378" t="str">
            <v>08</v>
          </cell>
          <cell r="C1378" t="str">
            <v>Abitibi-Témiscamingue</v>
          </cell>
          <cell r="D1378" t="str">
            <v>La Kébé Ferme</v>
          </cell>
          <cell r="E1378" t="str">
            <v>Vachon(Paulette- Donia et Sylvain)</v>
          </cell>
          <cell r="F1378" t="str">
            <v>666, rang 4</v>
          </cell>
          <cell r="G1378" t="str">
            <v>Palmarolle</v>
          </cell>
          <cell r="H1378" t="str">
            <v>J0Z3C0</v>
          </cell>
          <cell r="I1378">
            <v>819</v>
          </cell>
          <cell r="J1378">
            <v>7872834</v>
          </cell>
          <cell r="K1378">
            <v>406</v>
          </cell>
          <cell r="L1378">
            <v>94137</v>
          </cell>
          <cell r="M1378">
            <v>412</v>
          </cell>
          <cell r="N1378">
            <v>90720</v>
          </cell>
        </row>
        <row r="1379">
          <cell r="A1379">
            <v>708875</v>
          </cell>
          <cell r="B1379" t="str">
            <v>01</v>
          </cell>
          <cell r="C1379" t="str">
            <v>Bas-Saint-Laurent</v>
          </cell>
          <cell r="D1379" t="str">
            <v>Caron(Mario)</v>
          </cell>
          <cell r="F1379" t="str">
            <v>90 de la Coulée</v>
          </cell>
          <cell r="G1379" t="str">
            <v>Matane</v>
          </cell>
          <cell r="H1379" t="str">
            <v>G4W9A2</v>
          </cell>
          <cell r="I1379">
            <v>418</v>
          </cell>
          <cell r="J1379">
            <v>5625926</v>
          </cell>
          <cell r="K1379">
            <v>94</v>
          </cell>
          <cell r="L1379">
            <v>19567</v>
          </cell>
          <cell r="M1379">
            <v>89</v>
          </cell>
          <cell r="N1379">
            <v>20266</v>
          </cell>
        </row>
        <row r="1380">
          <cell r="A1380">
            <v>708917</v>
          </cell>
          <cell r="B1380" t="str">
            <v>12</v>
          </cell>
          <cell r="C1380" t="str">
            <v>Chaudière-Appalaches</v>
          </cell>
          <cell r="D1380" t="str">
            <v>Ferme Fort-Rajo S.E.N.C.</v>
          </cell>
          <cell r="E1380" t="str">
            <v>Fortin(Gilles)</v>
          </cell>
          <cell r="F1380" t="str">
            <v>230, Rang 4 Sud</v>
          </cell>
          <cell r="G1380" t="str">
            <v>Saint-Victor</v>
          </cell>
          <cell r="H1380" t="str">
            <v>G0M2B0</v>
          </cell>
          <cell r="I1380">
            <v>418</v>
          </cell>
          <cell r="J1380">
            <v>5886508</v>
          </cell>
          <cell r="K1380">
            <v>34</v>
          </cell>
          <cell r="L1380">
            <v>3543</v>
          </cell>
          <cell r="M1380">
            <v>37</v>
          </cell>
          <cell r="N1380">
            <v>2391</v>
          </cell>
        </row>
        <row r="1381">
          <cell r="A1381">
            <v>709923</v>
          </cell>
          <cell r="B1381" t="str">
            <v>12</v>
          </cell>
          <cell r="C1381" t="str">
            <v>Chaudière-Appalaches</v>
          </cell>
          <cell r="D1381" t="str">
            <v>Ferme Porvic S.E.N.C.</v>
          </cell>
          <cell r="E1381" t="str">
            <v>Alain(Jacques)</v>
          </cell>
          <cell r="F1381" t="str">
            <v>325, Rang 5 Nord</v>
          </cell>
          <cell r="G1381" t="str">
            <v>Saint-Victor</v>
          </cell>
          <cell r="H1381" t="str">
            <v>G0M2B0</v>
          </cell>
          <cell r="I1381">
            <v>418</v>
          </cell>
          <cell r="J1381">
            <v>5886569</v>
          </cell>
          <cell r="K1381">
            <v>26</v>
          </cell>
          <cell r="L1381">
            <v>1021</v>
          </cell>
          <cell r="M1381">
            <v>32</v>
          </cell>
          <cell r="N1381">
            <v>991</v>
          </cell>
        </row>
        <row r="1382">
          <cell r="A1382">
            <v>710004</v>
          </cell>
          <cell r="B1382" t="str">
            <v>01</v>
          </cell>
          <cell r="C1382" t="str">
            <v>Bas-Saint-Laurent</v>
          </cell>
          <cell r="D1382" t="str">
            <v>Grant(Réjean)</v>
          </cell>
          <cell r="F1382" t="str">
            <v>1522 rang des Bouffard</v>
          </cell>
          <cell r="G1382" t="str">
            <v>Matane</v>
          </cell>
          <cell r="H1382" t="str">
            <v>G4W7G9</v>
          </cell>
          <cell r="I1382">
            <v>418</v>
          </cell>
          <cell r="J1382">
            <v>5623213</v>
          </cell>
          <cell r="K1382">
            <v>22</v>
          </cell>
          <cell r="L1382">
            <v>1577</v>
          </cell>
          <cell r="M1382">
            <v>33</v>
          </cell>
          <cell r="N1382">
            <v>6053</v>
          </cell>
        </row>
        <row r="1383">
          <cell r="A1383">
            <v>710335</v>
          </cell>
          <cell r="B1383" t="str">
            <v>16</v>
          </cell>
          <cell r="C1383" t="str">
            <v>Montérégie</v>
          </cell>
          <cell r="D1383" t="str">
            <v>Ferme Formido enr.</v>
          </cell>
          <cell r="E1383" t="str">
            <v>Forgues(Isabelle)</v>
          </cell>
          <cell r="F1383" t="str">
            <v>876, 5 ème Rang Nord</v>
          </cell>
          <cell r="G1383" t="str">
            <v>Saint-Ignace-de-Stanbridge</v>
          </cell>
          <cell r="H1383" t="str">
            <v>J0J1Y0</v>
          </cell>
          <cell r="I1383">
            <v>450</v>
          </cell>
          <cell r="J1383">
            <v>2964981</v>
          </cell>
          <cell r="K1383">
            <v>65</v>
          </cell>
          <cell r="L1383">
            <v>6379</v>
          </cell>
          <cell r="M1383">
            <v>68</v>
          </cell>
          <cell r="N1383">
            <v>11502</v>
          </cell>
        </row>
        <row r="1384">
          <cell r="A1384">
            <v>710426</v>
          </cell>
          <cell r="B1384" t="str">
            <v>01</v>
          </cell>
          <cell r="C1384" t="str">
            <v>Bas-Saint-Laurent</v>
          </cell>
          <cell r="D1384" t="str">
            <v>Lepage(Jean Laurent)</v>
          </cell>
          <cell r="F1384" t="str">
            <v>156 rang 6  Fleuriault</v>
          </cell>
          <cell r="G1384" t="str">
            <v>Sainte-Angèle-de-Mérici</v>
          </cell>
          <cell r="H1384" t="str">
            <v>G0J2H0</v>
          </cell>
          <cell r="I1384">
            <v>418</v>
          </cell>
          <cell r="J1384">
            <v>7754014</v>
          </cell>
          <cell r="K1384">
            <v>58</v>
          </cell>
          <cell r="L1384">
            <v>7684</v>
          </cell>
          <cell r="M1384">
            <v>59</v>
          </cell>
          <cell r="N1384">
            <v>6956</v>
          </cell>
        </row>
        <row r="1385">
          <cell r="A1385">
            <v>710624</v>
          </cell>
          <cell r="B1385" t="str">
            <v>03</v>
          </cell>
          <cell r="C1385" t="str">
            <v>Capitale-Nationale</v>
          </cell>
          <cell r="D1385" t="str">
            <v>Tremblay(Jean-Claude)</v>
          </cell>
          <cell r="F1385" t="str">
            <v>347, Rang 4 Est</v>
          </cell>
          <cell r="G1385" t="str">
            <v>Saint-Hilarion</v>
          </cell>
          <cell r="H1385" t="str">
            <v>G0A3V0</v>
          </cell>
          <cell r="I1385">
            <v>418</v>
          </cell>
          <cell r="J1385">
            <v>4573729</v>
          </cell>
          <cell r="K1385">
            <v>129</v>
          </cell>
          <cell r="L1385">
            <v>26966</v>
          </cell>
          <cell r="M1385">
            <v>128</v>
          </cell>
          <cell r="N1385">
            <v>27074</v>
          </cell>
        </row>
        <row r="1386">
          <cell r="A1386">
            <v>710723</v>
          </cell>
          <cell r="B1386" t="str">
            <v>01</v>
          </cell>
          <cell r="C1386" t="str">
            <v>Bas-Saint-Laurent</v>
          </cell>
          <cell r="D1386" t="str">
            <v>Migneault(Roger)</v>
          </cell>
          <cell r="F1386" t="str">
            <v>2, Route 132</v>
          </cell>
          <cell r="G1386" t="str">
            <v>Baie-des-Sables</v>
          </cell>
          <cell r="H1386" t="str">
            <v>G0J1C0</v>
          </cell>
          <cell r="I1386">
            <v>418</v>
          </cell>
          <cell r="J1386">
            <v>9363175</v>
          </cell>
          <cell r="K1386">
            <v>17</v>
          </cell>
          <cell r="L1386">
            <v>3032</v>
          </cell>
          <cell r="M1386">
            <v>22</v>
          </cell>
          <cell r="N1386">
            <v>3032</v>
          </cell>
        </row>
        <row r="1387">
          <cell r="A1387">
            <v>711119</v>
          </cell>
          <cell r="B1387" t="str">
            <v>12</v>
          </cell>
          <cell r="C1387" t="str">
            <v>Chaudière-Appalaches</v>
          </cell>
          <cell r="D1387" t="str">
            <v>Ferme du Peuplier enr.</v>
          </cell>
          <cell r="E1387" t="str">
            <v>Therrien(Jacques Roger et Monique)</v>
          </cell>
          <cell r="F1387" t="str">
            <v>368, route du Petit Lac</v>
          </cell>
          <cell r="G1387" t="str">
            <v>Saint-Patrice-de-Beaurivage</v>
          </cell>
          <cell r="H1387" t="str">
            <v>G0S1B0</v>
          </cell>
          <cell r="I1387">
            <v>418</v>
          </cell>
          <cell r="J1387">
            <v>5962537</v>
          </cell>
          <cell r="K1387">
            <v>74</v>
          </cell>
          <cell r="L1387">
            <v>7212</v>
          </cell>
          <cell r="M1387">
            <v>67</v>
          </cell>
          <cell r="N1387">
            <v>3984</v>
          </cell>
        </row>
        <row r="1388">
          <cell r="A1388">
            <v>711267</v>
          </cell>
          <cell r="B1388" t="str">
            <v>16</v>
          </cell>
          <cell r="C1388" t="str">
            <v>Montérégie</v>
          </cell>
          <cell r="D1388" t="str">
            <v>Ferme Payant &amp; Yelle inc.</v>
          </cell>
          <cell r="E1388" t="str">
            <v>Payant(Jean-Luc)</v>
          </cell>
          <cell r="F1388" t="str">
            <v>49, rang Ste-Anne</v>
          </cell>
          <cell r="G1388" t="str">
            <v>Saint-Chrysostome</v>
          </cell>
          <cell r="H1388" t="str">
            <v>J0S1R0</v>
          </cell>
          <cell r="I1388">
            <v>450</v>
          </cell>
          <cell r="J1388">
            <v>8264805</v>
          </cell>
          <cell r="K1388">
            <v>28</v>
          </cell>
          <cell r="L1388">
            <v>680</v>
          </cell>
          <cell r="M1388">
            <v>24</v>
          </cell>
          <cell r="N1388">
            <v>2381</v>
          </cell>
        </row>
        <row r="1389">
          <cell r="A1389">
            <v>711648</v>
          </cell>
          <cell r="B1389" t="str">
            <v>12</v>
          </cell>
          <cell r="C1389" t="str">
            <v>Chaudière-Appalaches</v>
          </cell>
          <cell r="D1389" t="str">
            <v>Ferme La Pinière enrg.</v>
          </cell>
          <cell r="E1389" t="str">
            <v>Beaudoin(Jean L.)</v>
          </cell>
          <cell r="F1389" t="str">
            <v>830, rang de Pierriche</v>
          </cell>
          <cell r="G1389" t="str">
            <v>Saint-Apollinaire</v>
          </cell>
          <cell r="H1389" t="str">
            <v>G0S2E0</v>
          </cell>
          <cell r="I1389">
            <v>418</v>
          </cell>
          <cell r="J1389">
            <v>8812523</v>
          </cell>
          <cell r="K1389">
            <v>21</v>
          </cell>
          <cell r="L1389">
            <v>2353</v>
          </cell>
          <cell r="M1389">
            <v>24</v>
          </cell>
          <cell r="N1389">
            <v>7397</v>
          </cell>
        </row>
        <row r="1390">
          <cell r="A1390">
            <v>711739</v>
          </cell>
          <cell r="B1390" t="str">
            <v>08</v>
          </cell>
          <cell r="C1390" t="str">
            <v>Abitibi-Témiscamingue</v>
          </cell>
          <cell r="D1390" t="str">
            <v>Les Entreprises Yvon Vezeau inc.</v>
          </cell>
          <cell r="E1390" t="str">
            <v>Vezeau(Yvon)</v>
          </cell>
          <cell r="F1390" t="str">
            <v>850, route 111 Ouest r.r.3</v>
          </cell>
          <cell r="G1390" t="str">
            <v>Macamic</v>
          </cell>
          <cell r="H1390" t="str">
            <v>J0Z2S0</v>
          </cell>
          <cell r="I1390">
            <v>819</v>
          </cell>
          <cell r="J1390">
            <v>3336468</v>
          </cell>
          <cell r="K1390">
            <v>36</v>
          </cell>
          <cell r="L1390">
            <v>11866</v>
          </cell>
          <cell r="M1390">
            <v>32</v>
          </cell>
          <cell r="N1390">
            <v>10206</v>
          </cell>
        </row>
        <row r="1391">
          <cell r="A1391">
            <v>711895</v>
          </cell>
          <cell r="B1391" t="str">
            <v>05</v>
          </cell>
          <cell r="C1391" t="str">
            <v>Estrie</v>
          </cell>
          <cell r="D1391" t="str">
            <v>Morin(Jean-Paul)</v>
          </cell>
          <cell r="F1391" t="str">
            <v>91, route 249</v>
          </cell>
          <cell r="G1391" t="str">
            <v>Saint-Georges-de-Windsor</v>
          </cell>
          <cell r="H1391" t="str">
            <v>J0A1J0</v>
          </cell>
          <cell r="I1391">
            <v>819</v>
          </cell>
          <cell r="J1391">
            <v>8280389</v>
          </cell>
          <cell r="K1391">
            <v>138</v>
          </cell>
          <cell r="L1391">
            <v>14524</v>
          </cell>
          <cell r="M1391">
            <v>125</v>
          </cell>
          <cell r="N1391">
            <v>33657</v>
          </cell>
        </row>
        <row r="1392">
          <cell r="A1392">
            <v>712067</v>
          </cell>
          <cell r="B1392" t="str">
            <v>05</v>
          </cell>
          <cell r="C1392" t="str">
            <v>Estrie</v>
          </cell>
          <cell r="D1392" t="str">
            <v>Ferme Thenor enr.</v>
          </cell>
          <cell r="E1392" t="str">
            <v>Théroux(Norbert)</v>
          </cell>
          <cell r="F1392" t="str">
            <v>236, chemin Cordon</v>
          </cell>
          <cell r="G1392" t="str">
            <v>Sainte-Edwidge-de-Clifton</v>
          </cell>
          <cell r="H1392" t="str">
            <v>J0B2R0</v>
          </cell>
          <cell r="I1392">
            <v>819</v>
          </cell>
          <cell r="J1392">
            <v>8496415</v>
          </cell>
          <cell r="K1392">
            <v>43</v>
          </cell>
          <cell r="L1392">
            <v>10705</v>
          </cell>
          <cell r="M1392">
            <v>40</v>
          </cell>
          <cell r="N1392">
            <v>8825</v>
          </cell>
        </row>
        <row r="1393">
          <cell r="A1393">
            <v>712109</v>
          </cell>
          <cell r="B1393" t="str">
            <v>12</v>
          </cell>
          <cell r="C1393" t="str">
            <v>Chaudière-Appalaches</v>
          </cell>
          <cell r="D1393" t="str">
            <v>Ferme Herman Bolduc &amp; Fils</v>
          </cell>
          <cell r="E1393" t="str">
            <v>Bolduc(Gabriel)</v>
          </cell>
          <cell r="F1393" t="str">
            <v>471, Rang 4 Sud</v>
          </cell>
          <cell r="G1393" t="str">
            <v>Saint-Honoré-de-Shenley</v>
          </cell>
          <cell r="H1393" t="str">
            <v>G0M1V0</v>
          </cell>
          <cell r="I1393">
            <v>418</v>
          </cell>
          <cell r="J1393">
            <v>4856221</v>
          </cell>
          <cell r="K1393">
            <v>94</v>
          </cell>
          <cell r="L1393">
            <v>24393</v>
          </cell>
          <cell r="M1393">
            <v>98</v>
          </cell>
          <cell r="N1393">
            <v>24082</v>
          </cell>
        </row>
        <row r="1394">
          <cell r="A1394">
            <v>712695</v>
          </cell>
          <cell r="B1394" t="str">
            <v>14</v>
          </cell>
          <cell r="C1394" t="str">
            <v>Lanaudière</v>
          </cell>
          <cell r="D1394" t="str">
            <v>Ferme Bercheva enr.</v>
          </cell>
          <cell r="E1394" t="str">
            <v>Plante(Diane Chevalier et Richard)</v>
          </cell>
          <cell r="F1394" t="str">
            <v>1492, rang Ste-Marie</v>
          </cell>
          <cell r="G1394" t="str">
            <v>Saint-Ignace-de-Loyola</v>
          </cell>
          <cell r="H1394" t="str">
            <v>J0K2P0</v>
          </cell>
          <cell r="I1394">
            <v>450</v>
          </cell>
          <cell r="J1394">
            <v>8362678</v>
          </cell>
          <cell r="K1394">
            <v>28</v>
          </cell>
          <cell r="L1394">
            <v>2434</v>
          </cell>
          <cell r="M1394">
            <v>32</v>
          </cell>
          <cell r="N1394">
            <v>3699</v>
          </cell>
        </row>
        <row r="1395">
          <cell r="A1395">
            <v>712810</v>
          </cell>
          <cell r="B1395" t="str">
            <v>08</v>
          </cell>
          <cell r="C1395" t="str">
            <v>Abitibi-Témiscamingue</v>
          </cell>
          <cell r="D1395" t="str">
            <v>Boulay Christiane et Schonau Serge</v>
          </cell>
          <cell r="E1395" t="str">
            <v>Schonau(Serge)</v>
          </cell>
          <cell r="F1395" t="str">
            <v>1322, chemin la Petite Rivière</v>
          </cell>
          <cell r="G1395" t="str">
            <v>Duhamel-Ouest</v>
          </cell>
          <cell r="H1395" t="str">
            <v>J9V1H1</v>
          </cell>
          <cell r="I1395">
            <v>819</v>
          </cell>
          <cell r="J1395">
            <v>6292906</v>
          </cell>
          <cell r="K1395">
            <v>31</v>
          </cell>
          <cell r="L1395">
            <v>4664</v>
          </cell>
          <cell r="M1395">
            <v>36</v>
          </cell>
          <cell r="N1395">
            <v>7495</v>
          </cell>
        </row>
        <row r="1396">
          <cell r="A1396">
            <v>712828</v>
          </cell>
          <cell r="B1396" t="str">
            <v>01</v>
          </cell>
          <cell r="C1396" t="str">
            <v>Bas-Saint-Laurent</v>
          </cell>
          <cell r="D1396" t="str">
            <v>Villeneuve(Yvon)</v>
          </cell>
          <cell r="F1396" t="str">
            <v>180, rang 1 Matalik</v>
          </cell>
          <cell r="G1396" t="str">
            <v>Causapscal</v>
          </cell>
          <cell r="H1396" t="str">
            <v>G0J1J0</v>
          </cell>
          <cell r="I1396">
            <v>418</v>
          </cell>
          <cell r="J1396">
            <v>7565630</v>
          </cell>
          <cell r="K1396">
            <v>107</v>
          </cell>
          <cell r="L1396">
            <v>24358</v>
          </cell>
          <cell r="M1396">
            <v>102</v>
          </cell>
          <cell r="N1396">
            <v>30016</v>
          </cell>
        </row>
        <row r="1397">
          <cell r="A1397">
            <v>712927</v>
          </cell>
          <cell r="B1397" t="str">
            <v>17</v>
          </cell>
          <cell r="C1397" t="str">
            <v>Centre-du-Québec</v>
          </cell>
          <cell r="D1397" t="str">
            <v>Pellerin(Mario)</v>
          </cell>
          <cell r="F1397" t="str">
            <v>600 rang Pellerin</v>
          </cell>
          <cell r="G1397" t="str">
            <v>Saint-Célestin</v>
          </cell>
          <cell r="H1397" t="str">
            <v>J0C1G0</v>
          </cell>
          <cell r="I1397">
            <v>819</v>
          </cell>
          <cell r="J1397">
            <v>2293206</v>
          </cell>
          <cell r="K1397">
            <v>34</v>
          </cell>
          <cell r="L1397">
            <v>2560</v>
          </cell>
          <cell r="M1397">
            <v>31</v>
          </cell>
          <cell r="N1397">
            <v>4737</v>
          </cell>
        </row>
        <row r="1398">
          <cell r="A1398">
            <v>713461</v>
          </cell>
          <cell r="B1398" t="str">
            <v>01</v>
          </cell>
          <cell r="C1398" t="str">
            <v>Bas-Saint-Laurent</v>
          </cell>
          <cell r="D1398" t="str">
            <v>Ferme Les Deux Cantons enr.</v>
          </cell>
          <cell r="E1398" t="str">
            <v>Tremblay(Liette Voyer et Serge)</v>
          </cell>
          <cell r="F1398" t="str">
            <v>159, chemin Nord de la Riv. Humqui</v>
          </cell>
          <cell r="G1398" t="str">
            <v>Saint-Léon-le-Grand(Bas-Saint-Laurent)</v>
          </cell>
          <cell r="H1398" t="str">
            <v>G0J2W0</v>
          </cell>
          <cell r="I1398">
            <v>418</v>
          </cell>
          <cell r="J1398">
            <v>7435742</v>
          </cell>
          <cell r="K1398">
            <v>54</v>
          </cell>
          <cell r="L1398">
            <v>4218</v>
          </cell>
          <cell r="M1398">
            <v>53</v>
          </cell>
          <cell r="N1398">
            <v>7201</v>
          </cell>
        </row>
        <row r="1399">
          <cell r="A1399">
            <v>713875</v>
          </cell>
          <cell r="B1399" t="str">
            <v>05</v>
          </cell>
          <cell r="C1399" t="str">
            <v>Estrie</v>
          </cell>
          <cell r="D1399" t="str">
            <v>Laplante(Jacques)</v>
          </cell>
          <cell r="F1399" t="str">
            <v>659 Angus Nord</v>
          </cell>
          <cell r="G1399" t="str">
            <v>East Angus</v>
          </cell>
          <cell r="H1399" t="str">
            <v>J0B1R0</v>
          </cell>
          <cell r="I1399">
            <v>819</v>
          </cell>
          <cell r="J1399">
            <v>8322892</v>
          </cell>
          <cell r="K1399">
            <v>18</v>
          </cell>
          <cell r="L1399">
            <v>235</v>
          </cell>
          <cell r="M1399">
            <v>17</v>
          </cell>
          <cell r="N1399">
            <v>235</v>
          </cell>
        </row>
        <row r="1400">
          <cell r="A1400">
            <v>714931</v>
          </cell>
          <cell r="B1400" t="str">
            <v>08</v>
          </cell>
          <cell r="C1400" t="str">
            <v>Abitibi-Témiscamingue</v>
          </cell>
          <cell r="D1400" t="str">
            <v>Ferme J.L. Coulombe inc.</v>
          </cell>
          <cell r="E1400" t="str">
            <v>Coulombe(Gaston)</v>
          </cell>
          <cell r="F1400" t="str">
            <v>295, rang 2-3</v>
          </cell>
          <cell r="G1400" t="str">
            <v>Sainte-Germaine-Boulé</v>
          </cell>
          <cell r="H1400" t="str">
            <v>J0Z1M0</v>
          </cell>
          <cell r="I1400">
            <v>819</v>
          </cell>
          <cell r="J1400">
            <v>7876895</v>
          </cell>
          <cell r="K1400">
            <v>269</v>
          </cell>
          <cell r="L1400">
            <v>55112</v>
          </cell>
          <cell r="M1400">
            <v>301</v>
          </cell>
          <cell r="N1400">
            <v>67246</v>
          </cell>
        </row>
        <row r="1401">
          <cell r="A1401">
            <v>716332</v>
          </cell>
          <cell r="B1401" t="str">
            <v>05</v>
          </cell>
          <cell r="C1401" t="str">
            <v>Estrie</v>
          </cell>
          <cell r="D1401" t="str">
            <v>Ferme Bellows Riverneer</v>
          </cell>
          <cell r="E1401" t="str">
            <v>Bellows(Peter)</v>
          </cell>
          <cell r="F1401" t="str">
            <v>705, route 147</v>
          </cell>
          <cell r="G1401" t="str">
            <v>Dixville</v>
          </cell>
          <cell r="H1401" t="str">
            <v>J0B1P0</v>
          </cell>
          <cell r="I1401">
            <v>819</v>
          </cell>
          <cell r="J1401">
            <v>8497530</v>
          </cell>
          <cell r="K1401">
            <v>20</v>
          </cell>
        </row>
        <row r="1402">
          <cell r="A1402">
            <v>716423</v>
          </cell>
          <cell r="B1402" t="str">
            <v>05</v>
          </cell>
          <cell r="C1402" t="str">
            <v>Estrie</v>
          </cell>
          <cell r="D1402" t="str">
            <v>Toutant(Roger)</v>
          </cell>
          <cell r="F1402" t="str">
            <v>83, rang 2</v>
          </cell>
          <cell r="G1402" t="str">
            <v>Wotton</v>
          </cell>
          <cell r="H1402" t="str">
            <v>J0A1N0</v>
          </cell>
          <cell r="I1402">
            <v>819</v>
          </cell>
          <cell r="J1402">
            <v>8282582</v>
          </cell>
          <cell r="K1402">
            <v>28</v>
          </cell>
          <cell r="L1402">
            <v>5085</v>
          </cell>
          <cell r="M1402">
            <v>31</v>
          </cell>
          <cell r="N1402">
            <v>4634</v>
          </cell>
        </row>
        <row r="1403">
          <cell r="A1403">
            <v>717868</v>
          </cell>
          <cell r="B1403" t="str">
            <v>16</v>
          </cell>
          <cell r="C1403" t="str">
            <v>Montérégie</v>
          </cell>
          <cell r="D1403" t="str">
            <v>Ferme Cérélait inc.</v>
          </cell>
          <cell r="E1403" t="str">
            <v>Vincent(Émile Et Claudette)</v>
          </cell>
          <cell r="F1403" t="str">
            <v>120, route 133</v>
          </cell>
          <cell r="G1403" t="str">
            <v>Henryville</v>
          </cell>
          <cell r="H1403" t="str">
            <v>J0J1E0</v>
          </cell>
          <cell r="I1403">
            <v>450</v>
          </cell>
          <cell r="J1403">
            <v>2992607</v>
          </cell>
          <cell r="K1403">
            <v>12</v>
          </cell>
          <cell r="L1403">
            <v>5443</v>
          </cell>
        </row>
        <row r="1404">
          <cell r="A1404">
            <v>718007</v>
          </cell>
          <cell r="B1404" t="str">
            <v>01</v>
          </cell>
          <cell r="C1404" t="str">
            <v>Bas-Saint-Laurent</v>
          </cell>
          <cell r="D1404" t="str">
            <v>Ferme Jealine</v>
          </cell>
          <cell r="E1404" t="str">
            <v>Morin(Jeannot)</v>
          </cell>
          <cell r="F1404" t="str">
            <v>37 rang 5 Est</v>
          </cell>
          <cell r="G1404" t="str">
            <v>Biencourt</v>
          </cell>
          <cell r="H1404" t="str">
            <v>G0K1T0</v>
          </cell>
          <cell r="I1404">
            <v>418</v>
          </cell>
          <cell r="J1404">
            <v>4995556</v>
          </cell>
          <cell r="K1404">
            <v>38</v>
          </cell>
          <cell r="L1404">
            <v>9218</v>
          </cell>
          <cell r="M1404">
            <v>33</v>
          </cell>
          <cell r="N1404">
            <v>8063</v>
          </cell>
        </row>
        <row r="1405">
          <cell r="A1405">
            <v>718056</v>
          </cell>
          <cell r="B1405" t="str">
            <v>01</v>
          </cell>
          <cell r="C1405" t="str">
            <v>Bas-Saint-Laurent</v>
          </cell>
          <cell r="D1405" t="str">
            <v>Thériault Claude et Voyer Francine</v>
          </cell>
          <cell r="F1405" t="str">
            <v>260, Route 230 Ouest</v>
          </cell>
          <cell r="G1405" t="str">
            <v>Saint-Philippe-de-Néri</v>
          </cell>
          <cell r="H1405" t="str">
            <v>G0L4A0</v>
          </cell>
          <cell r="I1405">
            <v>418</v>
          </cell>
          <cell r="J1405">
            <v>4982887</v>
          </cell>
          <cell r="K1405">
            <v>67</v>
          </cell>
          <cell r="L1405">
            <v>4059</v>
          </cell>
          <cell r="M1405">
            <v>57</v>
          </cell>
          <cell r="N1405">
            <v>7015</v>
          </cell>
        </row>
        <row r="1406">
          <cell r="A1406">
            <v>718338</v>
          </cell>
          <cell r="B1406" t="str">
            <v>07</v>
          </cell>
          <cell r="C1406" t="str">
            <v>Outaouais</v>
          </cell>
          <cell r="D1406" t="str">
            <v>Anglehart Dianne-Marie &amp; Leveris William</v>
          </cell>
          <cell r="E1406" t="str">
            <v>Leveris(Dianne Anglehart et William)</v>
          </cell>
          <cell r="F1406" t="str">
            <v>C73 Stevenson's Road</v>
          </cell>
          <cell r="G1406" t="str">
            <v>Campbell's Bay</v>
          </cell>
          <cell r="H1406" t="str">
            <v>J0X1K0</v>
          </cell>
          <cell r="I1406">
            <v>819</v>
          </cell>
          <cell r="J1406">
            <v>6482452</v>
          </cell>
          <cell r="K1406">
            <v>160</v>
          </cell>
          <cell r="L1406">
            <v>40677</v>
          </cell>
          <cell r="M1406">
            <v>170</v>
          </cell>
          <cell r="N1406">
            <v>28622</v>
          </cell>
        </row>
        <row r="1407">
          <cell r="A1407">
            <v>718858</v>
          </cell>
          <cell r="B1407" t="str">
            <v>05</v>
          </cell>
          <cell r="C1407" t="str">
            <v>Estrie</v>
          </cell>
          <cell r="D1407" t="str">
            <v>Masson(Réjean)</v>
          </cell>
          <cell r="F1407" t="str">
            <v>131 rte 251</v>
          </cell>
          <cell r="G1407" t="str">
            <v>Martinville</v>
          </cell>
          <cell r="H1407" t="str">
            <v>J0B2A0</v>
          </cell>
          <cell r="I1407">
            <v>819</v>
          </cell>
          <cell r="J1407">
            <v>8355226</v>
          </cell>
          <cell r="K1407">
            <v>23</v>
          </cell>
          <cell r="L1407">
            <v>5773</v>
          </cell>
          <cell r="M1407">
            <v>23</v>
          </cell>
          <cell r="N1407">
            <v>4555</v>
          </cell>
        </row>
        <row r="1408">
          <cell r="A1408">
            <v>718940</v>
          </cell>
          <cell r="B1408" t="str">
            <v>12</v>
          </cell>
          <cell r="C1408" t="str">
            <v>Chaudière-Appalaches</v>
          </cell>
          <cell r="D1408" t="str">
            <v>Ferme Closvert inc.</v>
          </cell>
          <cell r="E1408" t="str">
            <v>Gagné(Benoit)</v>
          </cell>
          <cell r="F1408" t="str">
            <v>288, rang St-Jean-Baptiste</v>
          </cell>
          <cell r="G1408" t="str">
            <v>Sainte-Hénédine</v>
          </cell>
          <cell r="H1408" t="str">
            <v>G0S2R0</v>
          </cell>
          <cell r="I1408">
            <v>418</v>
          </cell>
          <cell r="J1408">
            <v>9353413</v>
          </cell>
          <cell r="K1408">
            <v>48</v>
          </cell>
          <cell r="L1408">
            <v>5803</v>
          </cell>
          <cell r="M1408">
            <v>50</v>
          </cell>
          <cell r="N1408">
            <v>10902</v>
          </cell>
        </row>
        <row r="1409">
          <cell r="A1409">
            <v>718973</v>
          </cell>
          <cell r="B1409" t="str">
            <v>17</v>
          </cell>
          <cell r="C1409" t="str">
            <v>Centre-du-Québec</v>
          </cell>
          <cell r="D1409" t="str">
            <v>Goulet(Alain)</v>
          </cell>
          <cell r="F1409" t="str">
            <v>1735, rang 7</v>
          </cell>
          <cell r="G1409" t="str">
            <v>Saint-Cyrille-de-Wendover</v>
          </cell>
          <cell r="H1409" t="str">
            <v>J1Z1N9</v>
          </cell>
          <cell r="I1409">
            <v>819</v>
          </cell>
          <cell r="J1409">
            <v>3975758</v>
          </cell>
          <cell r="K1409">
            <v>46</v>
          </cell>
          <cell r="L1409">
            <v>3735</v>
          </cell>
          <cell r="M1409">
            <v>43</v>
          </cell>
          <cell r="N1409">
            <v>1235</v>
          </cell>
        </row>
        <row r="1410">
          <cell r="A1410">
            <v>719633</v>
          </cell>
          <cell r="B1410" t="str">
            <v>01</v>
          </cell>
          <cell r="C1410" t="str">
            <v>Bas-Saint-Laurent</v>
          </cell>
          <cell r="D1410" t="str">
            <v>Ferme Emmental S.E.N.C.</v>
          </cell>
          <cell r="E1410" t="str">
            <v>Mosiman(Ernest)</v>
          </cell>
          <cell r="F1410" t="str">
            <v>122 rang Beauséjour</v>
          </cell>
          <cell r="G1410" t="str">
            <v>Saint-Louis-Du-Ha! Ha!</v>
          </cell>
          <cell r="H1410" t="str">
            <v>G0L3S0</v>
          </cell>
          <cell r="I1410">
            <v>418</v>
          </cell>
          <cell r="J1410">
            <v>8545443</v>
          </cell>
          <cell r="K1410">
            <v>14</v>
          </cell>
          <cell r="L1410">
            <v>2297</v>
          </cell>
          <cell r="M1410">
            <v>19</v>
          </cell>
          <cell r="N1410">
            <v>1219</v>
          </cell>
        </row>
        <row r="1411">
          <cell r="A1411">
            <v>719716</v>
          </cell>
          <cell r="B1411" t="str">
            <v>08</v>
          </cell>
          <cell r="C1411" t="str">
            <v>Abitibi-Témiscamingue</v>
          </cell>
          <cell r="D1411" t="str">
            <v>Arpin Yvan &amp; Girard Jocelyne</v>
          </cell>
          <cell r="E1411" t="str">
            <v>Girard(Yvan Arpin et Jocelyne)</v>
          </cell>
          <cell r="F1411" t="str">
            <v>718, rang 1</v>
          </cell>
          <cell r="G1411" t="str">
            <v>Béarn</v>
          </cell>
          <cell r="H1411" t="str">
            <v>J0Z1G0</v>
          </cell>
          <cell r="I1411">
            <v>819</v>
          </cell>
          <cell r="J1411">
            <v>7264191</v>
          </cell>
          <cell r="K1411">
            <v>124</v>
          </cell>
          <cell r="L1411">
            <v>12410</v>
          </cell>
          <cell r="M1411">
            <v>134</v>
          </cell>
          <cell r="N1411">
            <v>13242</v>
          </cell>
        </row>
        <row r="1412">
          <cell r="A1412">
            <v>720649</v>
          </cell>
          <cell r="B1412" t="str">
            <v>03</v>
          </cell>
          <cell r="C1412" t="str">
            <v>Capitale-Nationale</v>
          </cell>
          <cell r="D1412" t="str">
            <v>Roch(Claude)</v>
          </cell>
          <cell r="F1412" t="str">
            <v>890, rue Tessier Est</v>
          </cell>
          <cell r="G1412" t="str">
            <v>Saint-Casimir</v>
          </cell>
          <cell r="H1412" t="str">
            <v>G0A3L0</v>
          </cell>
          <cell r="I1412">
            <v>418</v>
          </cell>
          <cell r="J1412">
            <v>3393407</v>
          </cell>
          <cell r="K1412">
            <v>10</v>
          </cell>
          <cell r="L1412">
            <v>3105</v>
          </cell>
          <cell r="M1412">
            <v>19</v>
          </cell>
          <cell r="N1412">
            <v>1804</v>
          </cell>
        </row>
        <row r="1413">
          <cell r="A1413">
            <v>720698</v>
          </cell>
          <cell r="B1413" t="str">
            <v>07</v>
          </cell>
          <cell r="C1413" t="str">
            <v>Outaouais</v>
          </cell>
          <cell r="D1413" t="str">
            <v>Ferme des Six &amp; Associés</v>
          </cell>
          <cell r="E1413" t="str">
            <v>Lefebvre(Suzanne)</v>
          </cell>
          <cell r="F1413" t="str">
            <v>70, chemin Ferme des Six</v>
          </cell>
          <cell r="G1413" t="str">
            <v>Bouchette</v>
          </cell>
          <cell r="H1413" t="str">
            <v>J0X1E0</v>
          </cell>
          <cell r="I1413">
            <v>819</v>
          </cell>
          <cell r="J1413">
            <v>4652681</v>
          </cell>
          <cell r="K1413">
            <v>67</v>
          </cell>
          <cell r="L1413">
            <v>10397</v>
          </cell>
          <cell r="M1413">
            <v>61</v>
          </cell>
          <cell r="N1413">
            <v>6300</v>
          </cell>
        </row>
        <row r="1414">
          <cell r="A1414">
            <v>720813</v>
          </cell>
          <cell r="B1414" t="str">
            <v>02</v>
          </cell>
          <cell r="C1414" t="str">
            <v>Saguenay-Lac-Saint-Jean</v>
          </cell>
          <cell r="D1414" t="str">
            <v>Ferme Claude Laroche inc.</v>
          </cell>
          <cell r="E1414" t="str">
            <v>Laroche(Claude)</v>
          </cell>
          <cell r="F1414" t="str">
            <v>2704 boul. St-Dominique</v>
          </cell>
          <cell r="G1414" t="str">
            <v>Roberval</v>
          </cell>
          <cell r="H1414" t="str">
            <v>G8H2M9</v>
          </cell>
          <cell r="I1414">
            <v>418</v>
          </cell>
          <cell r="J1414">
            <v>2752720</v>
          </cell>
          <cell r="K1414">
            <v>23</v>
          </cell>
          <cell r="L1414">
            <v>1492</v>
          </cell>
          <cell r="M1414">
            <v>22</v>
          </cell>
          <cell r="N1414">
            <v>2823</v>
          </cell>
        </row>
        <row r="1415">
          <cell r="A1415">
            <v>720995</v>
          </cell>
          <cell r="B1415" t="str">
            <v>17</v>
          </cell>
          <cell r="C1415" t="str">
            <v>Centre-du-Québec</v>
          </cell>
          <cell r="D1415" t="str">
            <v>Ferme René Tanguay et Katy Carrier enr.</v>
          </cell>
          <cell r="E1415" t="str">
            <v>Tanguay(René)</v>
          </cell>
          <cell r="F1415" t="str">
            <v>1290, chemin Dublin</v>
          </cell>
          <cell r="G1415" t="str">
            <v>Inverness</v>
          </cell>
          <cell r="H1415" t="str">
            <v>G0S1K0</v>
          </cell>
          <cell r="I1415">
            <v>418</v>
          </cell>
          <cell r="J1415">
            <v>4532635</v>
          </cell>
          <cell r="K1415">
            <v>92</v>
          </cell>
          <cell r="L1415">
            <v>17694</v>
          </cell>
          <cell r="M1415">
            <v>86</v>
          </cell>
          <cell r="N1415">
            <v>13735</v>
          </cell>
        </row>
        <row r="1416">
          <cell r="A1416">
            <v>721050</v>
          </cell>
          <cell r="B1416" t="str">
            <v>07</v>
          </cell>
          <cell r="C1416" t="str">
            <v>Outaouais</v>
          </cell>
          <cell r="D1416" t="str">
            <v>Ferme J.P.B. &amp; Fils</v>
          </cell>
          <cell r="E1416" t="str">
            <v>Piché(Pierre Bénard et Johanne)</v>
          </cell>
          <cell r="F1416" t="str">
            <v>75, chemin Lytton</v>
          </cell>
          <cell r="G1416" t="str">
            <v>Montcerf-Lytton</v>
          </cell>
          <cell r="H1416" t="str">
            <v>J0W1N0</v>
          </cell>
          <cell r="I1416">
            <v>819</v>
          </cell>
          <cell r="J1416">
            <v>4495949</v>
          </cell>
          <cell r="K1416">
            <v>37</v>
          </cell>
          <cell r="L1416">
            <v>8429</v>
          </cell>
          <cell r="M1416">
            <v>41</v>
          </cell>
          <cell r="N1416">
            <v>5770</v>
          </cell>
        </row>
        <row r="1417">
          <cell r="A1417">
            <v>721092</v>
          </cell>
          <cell r="B1417" t="str">
            <v>12</v>
          </cell>
          <cell r="C1417" t="str">
            <v>Chaudière-Appalaches</v>
          </cell>
          <cell r="D1417" t="str">
            <v>Paradis(Bernard)</v>
          </cell>
          <cell r="F1417" t="str">
            <v>1395, route Elgin Nord</v>
          </cell>
          <cell r="G1417" t="str">
            <v>Saint-Pamphile</v>
          </cell>
          <cell r="H1417" t="str">
            <v>G0R3X0</v>
          </cell>
          <cell r="I1417">
            <v>418</v>
          </cell>
          <cell r="J1417">
            <v>3562657</v>
          </cell>
          <cell r="K1417">
            <v>34</v>
          </cell>
          <cell r="M1417">
            <v>34</v>
          </cell>
        </row>
        <row r="1418">
          <cell r="A1418">
            <v>721340</v>
          </cell>
          <cell r="B1418" t="str">
            <v>11</v>
          </cell>
          <cell r="C1418" t="str">
            <v>Gaspésie-Iles-de-la-Madeleine</v>
          </cell>
          <cell r="D1418" t="str">
            <v>D'Amboise(Mauril)</v>
          </cell>
          <cell r="F1418" t="str">
            <v>746 route 132 Est</v>
          </cell>
          <cell r="G1418" t="str">
            <v>Nouvelle</v>
          </cell>
          <cell r="H1418" t="str">
            <v>G0C2E0</v>
          </cell>
          <cell r="I1418">
            <v>418</v>
          </cell>
          <cell r="J1418">
            <v>7942319</v>
          </cell>
          <cell r="K1418">
            <v>19</v>
          </cell>
          <cell r="L1418">
            <v>1510</v>
          </cell>
          <cell r="M1418">
            <v>20</v>
          </cell>
          <cell r="N1418">
            <v>3569</v>
          </cell>
        </row>
        <row r="1419">
          <cell r="A1419">
            <v>721522</v>
          </cell>
          <cell r="B1419" t="str">
            <v>12</v>
          </cell>
          <cell r="C1419" t="str">
            <v>Chaudière-Appalaches</v>
          </cell>
          <cell r="D1419" t="str">
            <v>Ferme AJD Gouin enr.(S.E.N.C.)</v>
          </cell>
          <cell r="E1419" t="str">
            <v>Gouin(Dominique)</v>
          </cell>
          <cell r="F1419" t="str">
            <v>1852 rang de la Montagne</v>
          </cell>
          <cell r="G1419" t="str">
            <v>Saint-Julien</v>
          </cell>
          <cell r="H1419" t="str">
            <v>G0N1B0</v>
          </cell>
          <cell r="I1419">
            <v>418</v>
          </cell>
          <cell r="J1419">
            <v>4234520</v>
          </cell>
          <cell r="K1419">
            <v>79</v>
          </cell>
          <cell r="L1419">
            <v>23161</v>
          </cell>
          <cell r="M1419">
            <v>59</v>
          </cell>
          <cell r="N1419">
            <v>14430</v>
          </cell>
        </row>
        <row r="1420">
          <cell r="A1420">
            <v>721605</v>
          </cell>
          <cell r="B1420" t="str">
            <v>17</v>
          </cell>
          <cell r="C1420" t="str">
            <v>Centre-du-Québec</v>
          </cell>
          <cell r="D1420" t="str">
            <v>Denoncourt(Sylvain)</v>
          </cell>
          <cell r="F1420" t="str">
            <v>625, rang Sainte-Anne</v>
          </cell>
          <cell r="G1420" t="str">
            <v>Sainte-Perpétue</v>
          </cell>
          <cell r="H1420" t="str">
            <v>J0C1R0</v>
          </cell>
          <cell r="I1420">
            <v>819</v>
          </cell>
          <cell r="J1420">
            <v>3366220</v>
          </cell>
          <cell r="K1420">
            <v>71</v>
          </cell>
          <cell r="L1420">
            <v>16709</v>
          </cell>
          <cell r="M1420">
            <v>64</v>
          </cell>
          <cell r="N1420">
            <v>18120</v>
          </cell>
        </row>
        <row r="1421">
          <cell r="A1421">
            <v>721662</v>
          </cell>
          <cell r="B1421" t="str">
            <v>11</v>
          </cell>
          <cell r="C1421" t="str">
            <v>Gaspésie-Iles-de-la-Madeleine</v>
          </cell>
          <cell r="D1421" t="str">
            <v>Ferme Éole enr.</v>
          </cell>
          <cell r="E1421" t="str">
            <v>Gauthier(René)</v>
          </cell>
          <cell r="F1421" t="str">
            <v>283 Notre-Dame Ouest</v>
          </cell>
          <cell r="G1421" t="str">
            <v>Cap-Chat</v>
          </cell>
          <cell r="H1421" t="str">
            <v>G0J1E0</v>
          </cell>
          <cell r="I1421">
            <v>418</v>
          </cell>
          <cell r="J1421">
            <v>7862742</v>
          </cell>
          <cell r="K1421">
            <v>52</v>
          </cell>
          <cell r="L1421">
            <v>9556</v>
          </cell>
          <cell r="M1421">
            <v>52</v>
          </cell>
          <cell r="N1421">
            <v>16443</v>
          </cell>
        </row>
        <row r="1422">
          <cell r="A1422">
            <v>722231</v>
          </cell>
          <cell r="B1422" t="str">
            <v>17</v>
          </cell>
          <cell r="C1422" t="str">
            <v>Centre-du-Québec</v>
          </cell>
          <cell r="D1422" t="str">
            <v>Cardin(Félicien)</v>
          </cell>
          <cell r="F1422" t="str">
            <v>309, rang 4</v>
          </cell>
          <cell r="G1422" t="str">
            <v>Saint-Bonaventure</v>
          </cell>
          <cell r="H1422" t="str">
            <v>J0C1C0</v>
          </cell>
          <cell r="I1422">
            <v>819</v>
          </cell>
          <cell r="J1422">
            <v>3963945</v>
          </cell>
          <cell r="K1422">
            <v>97</v>
          </cell>
          <cell r="L1422">
            <v>10857</v>
          </cell>
          <cell r="M1422">
            <v>95</v>
          </cell>
          <cell r="N1422">
            <v>22726</v>
          </cell>
        </row>
        <row r="1423">
          <cell r="A1423">
            <v>722736</v>
          </cell>
          <cell r="B1423" t="str">
            <v>11</v>
          </cell>
          <cell r="C1423" t="str">
            <v>Gaspésie-Iles-de-la-Madeleine</v>
          </cell>
          <cell r="D1423" t="str">
            <v>Ferme Belgi M.A.G. enr.</v>
          </cell>
          <cell r="E1423" t="str">
            <v>(Gabrielle Leblanc et Marc Cyr)</v>
          </cell>
          <cell r="F1423" t="str">
            <v>337, Principale Ouest</v>
          </cell>
          <cell r="G1423" t="str">
            <v>Saint-Alphonse</v>
          </cell>
          <cell r="H1423" t="str">
            <v>G0C2V0</v>
          </cell>
          <cell r="I1423">
            <v>418</v>
          </cell>
          <cell r="J1423">
            <v>3882243</v>
          </cell>
          <cell r="K1423">
            <v>102</v>
          </cell>
          <cell r="L1423">
            <v>28681</v>
          </cell>
          <cell r="M1423">
            <v>107</v>
          </cell>
          <cell r="N1423">
            <v>23277</v>
          </cell>
        </row>
        <row r="1424">
          <cell r="A1424">
            <v>722868</v>
          </cell>
          <cell r="B1424" t="str">
            <v>05</v>
          </cell>
          <cell r="C1424" t="str">
            <v>Estrie</v>
          </cell>
          <cell r="D1424" t="str">
            <v>La Ferme Manasan</v>
          </cell>
          <cell r="E1424" t="str">
            <v>Laberge(Pierre)</v>
          </cell>
          <cell r="F1424" t="str">
            <v>150, chemin Laberge</v>
          </cell>
          <cell r="G1424" t="str">
            <v>Danville</v>
          </cell>
          <cell r="H1424" t="str">
            <v>J0A1A0</v>
          </cell>
          <cell r="I1424">
            <v>819</v>
          </cell>
          <cell r="J1424">
            <v>8393350</v>
          </cell>
          <cell r="K1424">
            <v>87</v>
          </cell>
          <cell r="L1424">
            <v>17000</v>
          </cell>
          <cell r="M1424">
            <v>91</v>
          </cell>
          <cell r="N1424">
            <v>16622</v>
          </cell>
        </row>
        <row r="1425">
          <cell r="A1425">
            <v>723098</v>
          </cell>
          <cell r="B1425" t="str">
            <v>01</v>
          </cell>
          <cell r="C1425" t="str">
            <v>Bas-Saint-Laurent</v>
          </cell>
          <cell r="D1425" t="str">
            <v>Lévesque Yvon et St-Onge Jocelyne</v>
          </cell>
          <cell r="F1425" t="str">
            <v>261, rang 2 Est</v>
          </cell>
          <cell r="G1425" t="str">
            <v>Val-Brillant</v>
          </cell>
          <cell r="H1425" t="str">
            <v>G0J3L0</v>
          </cell>
          <cell r="I1425">
            <v>418</v>
          </cell>
          <cell r="J1425">
            <v>7423469</v>
          </cell>
          <cell r="K1425">
            <v>72</v>
          </cell>
          <cell r="L1425">
            <v>18730</v>
          </cell>
          <cell r="M1425">
            <v>70</v>
          </cell>
          <cell r="N1425">
            <v>18546</v>
          </cell>
        </row>
        <row r="1426">
          <cell r="A1426">
            <v>723205</v>
          </cell>
          <cell r="B1426" t="str">
            <v>01</v>
          </cell>
          <cell r="C1426" t="str">
            <v>Bas-Saint-Laurent</v>
          </cell>
          <cell r="D1426" t="str">
            <v>Ferme Audanel inc.</v>
          </cell>
          <cell r="E1426" t="str">
            <v>St-Pierre(Aubin)</v>
          </cell>
          <cell r="F1426" t="str">
            <v>207 rang 1</v>
          </cell>
          <cell r="G1426" t="str">
            <v>Saint-Clément</v>
          </cell>
          <cell r="H1426" t="str">
            <v>G0L2N0</v>
          </cell>
          <cell r="I1426">
            <v>418</v>
          </cell>
          <cell r="J1426">
            <v>9632703</v>
          </cell>
          <cell r="K1426">
            <v>76</v>
          </cell>
          <cell r="L1426">
            <v>13836</v>
          </cell>
          <cell r="M1426">
            <v>76</v>
          </cell>
          <cell r="N1426">
            <v>15407</v>
          </cell>
        </row>
        <row r="1427">
          <cell r="A1427">
            <v>723544</v>
          </cell>
          <cell r="B1427" t="str">
            <v>05</v>
          </cell>
          <cell r="C1427" t="str">
            <v>Estrie</v>
          </cell>
          <cell r="D1427" t="str">
            <v>Ferme Bernest inc.</v>
          </cell>
          <cell r="E1427" t="str">
            <v>Lemieux(Gilles)</v>
          </cell>
          <cell r="F1427" t="str">
            <v>189 rte 255 Nord</v>
          </cell>
          <cell r="G1427" t="str">
            <v>Dudswell</v>
          </cell>
          <cell r="H1427" t="str">
            <v>J0B2L0</v>
          </cell>
          <cell r="I1427">
            <v>819</v>
          </cell>
          <cell r="J1427">
            <v>8282263</v>
          </cell>
          <cell r="K1427">
            <v>125</v>
          </cell>
          <cell r="L1427">
            <v>21641</v>
          </cell>
          <cell r="M1427">
            <v>129</v>
          </cell>
          <cell r="N1427">
            <v>23432</v>
          </cell>
        </row>
        <row r="1428">
          <cell r="A1428">
            <v>723676</v>
          </cell>
          <cell r="B1428" t="str">
            <v>05</v>
          </cell>
          <cell r="C1428" t="str">
            <v>Estrie</v>
          </cell>
          <cell r="D1428" t="str">
            <v>Morse(Jason)</v>
          </cell>
          <cell r="F1428" t="str">
            <v>72, Main Street</v>
          </cell>
          <cell r="G1428" t="str">
            <v>Hatley</v>
          </cell>
          <cell r="H1428" t="str">
            <v>J0B4B0</v>
          </cell>
          <cell r="I1428">
            <v>819</v>
          </cell>
          <cell r="J1428">
            <v>8385205</v>
          </cell>
          <cell r="K1428">
            <v>44</v>
          </cell>
          <cell r="L1428">
            <v>12431</v>
          </cell>
          <cell r="M1428">
            <v>41</v>
          </cell>
          <cell r="N1428">
            <v>9087</v>
          </cell>
        </row>
        <row r="1429">
          <cell r="A1429">
            <v>724302</v>
          </cell>
          <cell r="B1429" t="str">
            <v>17</v>
          </cell>
          <cell r="C1429" t="str">
            <v>Centre-du-Québec</v>
          </cell>
          <cell r="D1429" t="str">
            <v>Demers Chantal et Tanguay Michel</v>
          </cell>
          <cell r="E1429" t="str">
            <v>Tanguay(Michel)</v>
          </cell>
          <cell r="F1429" t="str">
            <v>1314 rang 5</v>
          </cell>
          <cell r="G1429" t="str">
            <v>Inverness</v>
          </cell>
          <cell r="H1429" t="str">
            <v>G0S1K0</v>
          </cell>
          <cell r="I1429">
            <v>418</v>
          </cell>
          <cell r="J1429">
            <v>4532204</v>
          </cell>
          <cell r="K1429">
            <v>135</v>
          </cell>
          <cell r="L1429">
            <v>20251</v>
          </cell>
          <cell r="M1429">
            <v>128</v>
          </cell>
          <cell r="N1429">
            <v>18410</v>
          </cell>
        </row>
        <row r="1430">
          <cell r="A1430">
            <v>724310</v>
          </cell>
          <cell r="B1430" t="str">
            <v>08</v>
          </cell>
          <cell r="C1430" t="str">
            <v>Abitibi-Témiscamingue</v>
          </cell>
          <cell r="D1430" t="str">
            <v>Plante Bernard &amp; Marquis Josée</v>
          </cell>
          <cell r="E1430" t="str">
            <v>Plante(Josée Marquis et Bernard)</v>
          </cell>
          <cell r="F1430" t="str">
            <v>850, route 101 Nord, C.P.850</v>
          </cell>
          <cell r="G1430" t="str">
            <v>Saint-Bruno-de-Guigues</v>
          </cell>
          <cell r="H1430" t="str">
            <v>J0Z2G0</v>
          </cell>
          <cell r="I1430">
            <v>819</v>
          </cell>
          <cell r="J1430">
            <v>7282815</v>
          </cell>
          <cell r="K1430">
            <v>110</v>
          </cell>
          <cell r="L1430">
            <v>23760</v>
          </cell>
          <cell r="M1430">
            <v>111</v>
          </cell>
          <cell r="N1430">
            <v>27896</v>
          </cell>
        </row>
        <row r="1431">
          <cell r="A1431">
            <v>724377</v>
          </cell>
          <cell r="B1431" t="str">
            <v>15</v>
          </cell>
          <cell r="C1431" t="str">
            <v>Laurentides</v>
          </cell>
          <cell r="D1431" t="str">
            <v>Cowan Garfield H. et Cowan Michaël Garfield</v>
          </cell>
          <cell r="E1431" t="str">
            <v>Cowan(Gary)</v>
          </cell>
          <cell r="F1431" t="str">
            <v>1422, route 148</v>
          </cell>
          <cell r="G1431" t="str">
            <v>Grenville-sur-la-Rouge</v>
          </cell>
          <cell r="H1431" t="str">
            <v>J0V1J0</v>
          </cell>
          <cell r="I1431">
            <v>819</v>
          </cell>
          <cell r="J1431">
            <v>2426319</v>
          </cell>
          <cell r="K1431">
            <v>50</v>
          </cell>
          <cell r="M1431">
            <v>50</v>
          </cell>
          <cell r="N1431">
            <v>541</v>
          </cell>
        </row>
        <row r="1432">
          <cell r="A1432">
            <v>724609</v>
          </cell>
          <cell r="B1432" t="str">
            <v>02</v>
          </cell>
          <cell r="C1432" t="str">
            <v>Saguenay-Lac-Saint-Jean</v>
          </cell>
          <cell r="D1432" t="str">
            <v>Ferme G. Boulianne &amp; Fils inc.</v>
          </cell>
          <cell r="E1432" t="str">
            <v>Boulianne(Alain)</v>
          </cell>
          <cell r="F1432" t="str">
            <v>855 rue Principale</v>
          </cell>
          <cell r="G1432" t="str">
            <v>Saint-Augustin</v>
          </cell>
          <cell r="H1432" t="str">
            <v>G0W1K0</v>
          </cell>
          <cell r="I1432">
            <v>418</v>
          </cell>
          <cell r="J1432">
            <v>3742538</v>
          </cell>
          <cell r="K1432">
            <v>259</v>
          </cell>
          <cell r="L1432">
            <v>60869</v>
          </cell>
          <cell r="M1432">
            <v>259</v>
          </cell>
          <cell r="N1432">
            <v>80097</v>
          </cell>
        </row>
        <row r="1433">
          <cell r="A1433">
            <v>725010</v>
          </cell>
          <cell r="B1433" t="str">
            <v>12</v>
          </cell>
          <cell r="C1433" t="str">
            <v>Chaudière-Appalaches</v>
          </cell>
          <cell r="D1433" t="str">
            <v>Côté(Nelson)</v>
          </cell>
          <cell r="F1433" t="str">
            <v>1016, route 267</v>
          </cell>
          <cell r="G1433" t="str">
            <v>Saint-Jean-de-Brébeuf</v>
          </cell>
          <cell r="H1433" t="str">
            <v>G6G0A1</v>
          </cell>
          <cell r="I1433">
            <v>418</v>
          </cell>
          <cell r="J1433">
            <v>4532637</v>
          </cell>
          <cell r="K1433">
            <v>62</v>
          </cell>
          <cell r="L1433">
            <v>17736</v>
          </cell>
          <cell r="M1433">
            <v>59</v>
          </cell>
          <cell r="N1433">
            <v>13536</v>
          </cell>
        </row>
        <row r="1434">
          <cell r="A1434">
            <v>725689</v>
          </cell>
          <cell r="B1434" t="str">
            <v>08</v>
          </cell>
          <cell r="C1434" t="str">
            <v>Abitibi-Témiscamingue</v>
          </cell>
          <cell r="D1434" t="str">
            <v>Ferme Etoile Filante enr.</v>
          </cell>
          <cell r="E1434" t="str">
            <v>Perron(Madeleine Langevin et Mario)</v>
          </cell>
          <cell r="F1434" t="str">
            <v>510, route 101</v>
          </cell>
          <cell r="G1434" t="str">
            <v>Saint-Édouard-de-Fabre</v>
          </cell>
          <cell r="H1434" t="str">
            <v>J0Z1Z0</v>
          </cell>
          <cell r="I1434">
            <v>819</v>
          </cell>
          <cell r="J1434">
            <v>6343131</v>
          </cell>
          <cell r="K1434">
            <v>78</v>
          </cell>
          <cell r="L1434">
            <v>37666</v>
          </cell>
          <cell r="M1434">
            <v>54</v>
          </cell>
          <cell r="N1434">
            <v>13175</v>
          </cell>
        </row>
        <row r="1435">
          <cell r="A1435">
            <v>725945</v>
          </cell>
          <cell r="B1435" t="str">
            <v>05</v>
          </cell>
          <cell r="C1435" t="str">
            <v>Estrie</v>
          </cell>
          <cell r="D1435" t="str">
            <v>Bushey(Ricky)</v>
          </cell>
          <cell r="F1435" t="str">
            <v>149, route 255</v>
          </cell>
          <cell r="G1435" t="str">
            <v>Danville</v>
          </cell>
          <cell r="H1435" t="str">
            <v>J0A1A0</v>
          </cell>
          <cell r="I1435">
            <v>819</v>
          </cell>
          <cell r="J1435">
            <v>8392868</v>
          </cell>
          <cell r="K1435">
            <v>85</v>
          </cell>
          <cell r="L1435">
            <v>14220</v>
          </cell>
          <cell r="M1435">
            <v>82</v>
          </cell>
          <cell r="N1435">
            <v>12296</v>
          </cell>
        </row>
        <row r="1436">
          <cell r="A1436">
            <v>726349</v>
          </cell>
          <cell r="B1436" t="str">
            <v>12</v>
          </cell>
          <cell r="C1436" t="str">
            <v>Chaudière-Appalaches</v>
          </cell>
          <cell r="D1436" t="str">
            <v>Ferme À Thanase enr.</v>
          </cell>
          <cell r="E1436" t="str">
            <v>Morneau(Jean-M. Fortin et Louisette)</v>
          </cell>
          <cell r="F1436" t="str">
            <v>311, rang 3 Est</v>
          </cell>
          <cell r="G1436" t="str">
            <v>Saint-Aubert</v>
          </cell>
          <cell r="H1436" t="str">
            <v>G0R2R0</v>
          </cell>
          <cell r="I1436">
            <v>418</v>
          </cell>
          <cell r="J1436">
            <v>5983546</v>
          </cell>
          <cell r="K1436">
            <v>77</v>
          </cell>
          <cell r="L1436">
            <v>13258</v>
          </cell>
          <cell r="M1436">
            <v>80</v>
          </cell>
          <cell r="N1436">
            <v>8360</v>
          </cell>
        </row>
        <row r="1437">
          <cell r="A1437">
            <v>726547</v>
          </cell>
          <cell r="B1437" t="str">
            <v>08</v>
          </cell>
          <cell r="C1437" t="str">
            <v>Abitibi-Témiscamingue</v>
          </cell>
          <cell r="D1437" t="str">
            <v>Germain Bergeron et Fils enr.</v>
          </cell>
          <cell r="E1437" t="str">
            <v>Yves(Germain Bergeron et)</v>
          </cell>
          <cell r="F1437" t="str">
            <v>171, route 382</v>
          </cell>
          <cell r="G1437" t="str">
            <v>Ville-Marie</v>
          </cell>
          <cell r="H1437" t="str">
            <v>J9V2E8</v>
          </cell>
          <cell r="I1437">
            <v>819</v>
          </cell>
          <cell r="J1437">
            <v>6292401</v>
          </cell>
          <cell r="K1437">
            <v>130</v>
          </cell>
          <cell r="L1437">
            <v>31581</v>
          </cell>
          <cell r="M1437">
            <v>147</v>
          </cell>
          <cell r="N1437">
            <v>33680</v>
          </cell>
        </row>
        <row r="1438">
          <cell r="A1438">
            <v>726653</v>
          </cell>
          <cell r="B1438" t="str">
            <v>12</v>
          </cell>
          <cell r="C1438" t="str">
            <v>Chaudière-Appalaches</v>
          </cell>
          <cell r="D1438" t="str">
            <v>Ferme Jovial inc.</v>
          </cell>
          <cell r="E1438" t="str">
            <v>Poulin(Jean-Yves)</v>
          </cell>
          <cell r="F1438" t="str">
            <v>1852, route Kennedy Nord</v>
          </cell>
          <cell r="G1438" t="str">
            <v>Sainte-Marie</v>
          </cell>
          <cell r="H1438" t="str">
            <v>G6E3N7</v>
          </cell>
          <cell r="I1438">
            <v>418</v>
          </cell>
          <cell r="J1438">
            <v>3872326</v>
          </cell>
          <cell r="K1438">
            <v>25</v>
          </cell>
          <cell r="L1438">
            <v>1608</v>
          </cell>
          <cell r="M1438">
            <v>30</v>
          </cell>
          <cell r="N1438">
            <v>4851</v>
          </cell>
        </row>
        <row r="1439">
          <cell r="A1439">
            <v>726711</v>
          </cell>
          <cell r="B1439" t="str">
            <v>17</v>
          </cell>
          <cell r="C1439" t="str">
            <v>Centre-du-Québec</v>
          </cell>
          <cell r="D1439" t="str">
            <v>Messier(Carl)</v>
          </cell>
          <cell r="E1439" t="str">
            <v>Messier(Carl)</v>
          </cell>
          <cell r="F1439" t="str">
            <v>323, Avenue Pie X</v>
          </cell>
          <cell r="G1439" t="str">
            <v>Saint-Christophe-d'Arthabaska</v>
          </cell>
          <cell r="H1439" t="str">
            <v>G6R0L9</v>
          </cell>
          <cell r="I1439">
            <v>819</v>
          </cell>
          <cell r="J1439">
            <v>3574315</v>
          </cell>
          <cell r="K1439">
            <v>40</v>
          </cell>
          <cell r="L1439">
            <v>6846</v>
          </cell>
        </row>
        <row r="1440">
          <cell r="A1440">
            <v>726901</v>
          </cell>
          <cell r="B1440" t="str">
            <v>07</v>
          </cell>
          <cell r="C1440" t="str">
            <v>Outaouais</v>
          </cell>
          <cell r="D1440" t="str">
            <v>Alexandrovitch(Diane)</v>
          </cell>
          <cell r="F1440" t="str">
            <v>162, ch. Ferme des Six</v>
          </cell>
          <cell r="G1440" t="str">
            <v>Bouchette</v>
          </cell>
          <cell r="H1440" t="str">
            <v>J0X1E0</v>
          </cell>
          <cell r="I1440">
            <v>819</v>
          </cell>
          <cell r="J1440">
            <v>4652236</v>
          </cell>
          <cell r="K1440">
            <v>102</v>
          </cell>
          <cell r="L1440">
            <v>13084</v>
          </cell>
          <cell r="M1440">
            <v>111</v>
          </cell>
          <cell r="N1440">
            <v>13585</v>
          </cell>
        </row>
        <row r="1441">
          <cell r="A1441">
            <v>727040</v>
          </cell>
          <cell r="B1441" t="str">
            <v>07</v>
          </cell>
          <cell r="C1441" t="str">
            <v>Outaouais</v>
          </cell>
          <cell r="D1441" t="str">
            <v>Ferme des Soeurs inc.</v>
          </cell>
          <cell r="E1441" t="str">
            <v>Weber(René)</v>
          </cell>
          <cell r="F1441" t="str">
            <v>719, rang Ste-Madeleine</v>
          </cell>
          <cell r="G1441" t="str">
            <v>Saint-André-Avellin</v>
          </cell>
          <cell r="H1441" t="str">
            <v>J0V1W0</v>
          </cell>
          <cell r="I1441">
            <v>819</v>
          </cell>
          <cell r="J1441">
            <v>9832988</v>
          </cell>
          <cell r="K1441">
            <v>24</v>
          </cell>
          <cell r="L1441">
            <v>1361</v>
          </cell>
        </row>
        <row r="1442">
          <cell r="A1442">
            <v>727222</v>
          </cell>
          <cell r="B1442" t="str">
            <v>17</v>
          </cell>
          <cell r="C1442" t="str">
            <v>Centre-du-Québec</v>
          </cell>
          <cell r="D1442" t="str">
            <v>Ferme Fréfort enr.</v>
          </cell>
          <cell r="E1442" t="str">
            <v>Fréchette(Hélène)</v>
          </cell>
          <cell r="F1442" t="str">
            <v>178, Route 165</v>
          </cell>
          <cell r="G1442" t="str">
            <v>Saint-Pierre-Baptiste</v>
          </cell>
          <cell r="H1442" t="str">
            <v>G0P1K0</v>
          </cell>
          <cell r="I1442">
            <v>418</v>
          </cell>
          <cell r="J1442">
            <v>4289313</v>
          </cell>
          <cell r="K1442">
            <v>81</v>
          </cell>
          <cell r="L1442">
            <v>14365</v>
          </cell>
          <cell r="M1442">
            <v>80</v>
          </cell>
          <cell r="N1442">
            <v>14720</v>
          </cell>
        </row>
        <row r="1443">
          <cell r="A1443">
            <v>727354</v>
          </cell>
          <cell r="B1443" t="str">
            <v>12</v>
          </cell>
          <cell r="C1443" t="str">
            <v>Chaudière-Appalaches</v>
          </cell>
          <cell r="D1443" t="str">
            <v>Gouin(Stéphane)</v>
          </cell>
          <cell r="F1443" t="str">
            <v>646, Grande Ligne</v>
          </cell>
          <cell r="G1443" t="str">
            <v>Saint-Julien</v>
          </cell>
          <cell r="H1443" t="str">
            <v>G0N1B0</v>
          </cell>
          <cell r="I1443">
            <v>418</v>
          </cell>
          <cell r="J1443">
            <v>4233357</v>
          </cell>
          <cell r="K1443">
            <v>42</v>
          </cell>
          <cell r="L1443">
            <v>3760</v>
          </cell>
          <cell r="M1443">
            <v>35</v>
          </cell>
          <cell r="N1443">
            <v>5080</v>
          </cell>
        </row>
        <row r="1444">
          <cell r="A1444">
            <v>727784</v>
          </cell>
          <cell r="B1444" t="str">
            <v>02</v>
          </cell>
          <cell r="C1444" t="str">
            <v>Saguenay-Lac-Saint-Jean</v>
          </cell>
          <cell r="D1444" t="str">
            <v>Imbeault(Jean)</v>
          </cell>
          <cell r="F1444" t="str">
            <v>801 Rang 3</v>
          </cell>
          <cell r="G1444" t="str">
            <v>Saint-Eugène-d'Argentenay</v>
          </cell>
          <cell r="H1444" t="str">
            <v>G0W1B0</v>
          </cell>
          <cell r="I1444">
            <v>418</v>
          </cell>
          <cell r="J1444">
            <v>2391088</v>
          </cell>
          <cell r="K1444">
            <v>63</v>
          </cell>
          <cell r="L1444">
            <v>11145</v>
          </cell>
          <cell r="M1444">
            <v>103</v>
          </cell>
          <cell r="N1444">
            <v>3584</v>
          </cell>
        </row>
        <row r="1445">
          <cell r="A1445">
            <v>728279</v>
          </cell>
          <cell r="B1445" t="str">
            <v>07</v>
          </cell>
          <cell r="C1445" t="str">
            <v>Outaouais</v>
          </cell>
          <cell r="D1445" t="str">
            <v>La Ferme des Prés Roulants</v>
          </cell>
          <cell r="E1445" t="str">
            <v>Griffin(Robert et Griet)</v>
          </cell>
          <cell r="F1445" t="str">
            <v>14 Tancredia Road</v>
          </cell>
          <cell r="G1445" t="str">
            <v>L'Ile-du-Grand-Calumet</v>
          </cell>
          <cell r="H1445" t="str">
            <v>J0X1J0</v>
          </cell>
          <cell r="I1445">
            <v>819</v>
          </cell>
          <cell r="J1445">
            <v>6482230</v>
          </cell>
          <cell r="K1445">
            <v>123</v>
          </cell>
          <cell r="L1445">
            <v>31002</v>
          </cell>
          <cell r="M1445">
            <v>138</v>
          </cell>
          <cell r="N1445">
            <v>19026</v>
          </cell>
        </row>
        <row r="1446">
          <cell r="A1446">
            <v>728295</v>
          </cell>
          <cell r="B1446" t="str">
            <v>08</v>
          </cell>
          <cell r="C1446" t="str">
            <v>Abitibi-Témiscamingue</v>
          </cell>
          <cell r="D1446" t="str">
            <v>Job(Peter)</v>
          </cell>
          <cell r="F1446" t="str">
            <v>402 rang 11</v>
          </cell>
          <cell r="G1446" t="str">
            <v>Fugèreville</v>
          </cell>
          <cell r="H1446" t="str">
            <v>J0Z2A0</v>
          </cell>
          <cell r="I1446">
            <v>819</v>
          </cell>
          <cell r="J1446">
            <v>7482167</v>
          </cell>
          <cell r="K1446">
            <v>47</v>
          </cell>
          <cell r="L1446">
            <v>1021</v>
          </cell>
        </row>
        <row r="1447">
          <cell r="A1447">
            <v>728329</v>
          </cell>
          <cell r="B1447" t="str">
            <v>07</v>
          </cell>
          <cell r="C1447" t="str">
            <v>Outaouais</v>
          </cell>
          <cell r="D1447" t="str">
            <v>Amyotte(Alain)</v>
          </cell>
          <cell r="E1447" t="str">
            <v>Amyotte(Alain)</v>
          </cell>
          <cell r="F1447" t="str">
            <v>49, Stevenson Rd</v>
          </cell>
          <cell r="G1447" t="str">
            <v>Campbell's Bay</v>
          </cell>
          <cell r="H1447" t="str">
            <v>J0X1K0</v>
          </cell>
          <cell r="I1447">
            <v>819</v>
          </cell>
          <cell r="J1447">
            <v>6482838</v>
          </cell>
          <cell r="K1447">
            <v>30</v>
          </cell>
          <cell r="L1447">
            <v>289</v>
          </cell>
          <cell r="M1447">
            <v>36</v>
          </cell>
          <cell r="N1447">
            <v>3436</v>
          </cell>
        </row>
        <row r="1448">
          <cell r="A1448">
            <v>728733</v>
          </cell>
          <cell r="B1448" t="str">
            <v>15</v>
          </cell>
          <cell r="C1448" t="str">
            <v>Laurentides</v>
          </cell>
          <cell r="D1448" t="str">
            <v>Ferme Brenz enr.</v>
          </cell>
          <cell r="E1448" t="str">
            <v>Pfleiderer(Joanne Lavigne et Dieter)</v>
          </cell>
          <cell r="F1448" t="str">
            <v>392, Staynerville Ouest</v>
          </cell>
          <cell r="G1448" t="str">
            <v>Brownsburg-Chatham</v>
          </cell>
          <cell r="H1448" t="str">
            <v>J8G1M5</v>
          </cell>
          <cell r="I1448">
            <v>450</v>
          </cell>
          <cell r="J1448">
            <v>5335680</v>
          </cell>
          <cell r="K1448">
            <v>65</v>
          </cell>
          <cell r="L1448">
            <v>6769</v>
          </cell>
          <cell r="M1448">
            <v>73</v>
          </cell>
          <cell r="N1448">
            <v>14195</v>
          </cell>
        </row>
        <row r="1449">
          <cell r="A1449">
            <v>730077</v>
          </cell>
          <cell r="B1449" t="str">
            <v>04</v>
          </cell>
          <cell r="C1449" t="str">
            <v>Mauricie</v>
          </cell>
          <cell r="D1449" t="str">
            <v>Deveault, Jean-François et Vincent, Claire</v>
          </cell>
          <cell r="E1449" t="str">
            <v>Deveault(Jean-François)</v>
          </cell>
          <cell r="F1449" t="str">
            <v>201, rang Lamy</v>
          </cell>
          <cell r="G1449" t="str">
            <v>Saint-Léon-le-Grand (de Mauricie)</v>
          </cell>
          <cell r="H1449" t="str">
            <v>J0K2W0</v>
          </cell>
          <cell r="I1449">
            <v>819</v>
          </cell>
          <cell r="J1449">
            <v>2288851</v>
          </cell>
          <cell r="K1449">
            <v>22</v>
          </cell>
          <cell r="L1449">
            <v>3514</v>
          </cell>
          <cell r="M1449">
            <v>22</v>
          </cell>
          <cell r="N1449">
            <v>3514</v>
          </cell>
        </row>
        <row r="1450">
          <cell r="A1450">
            <v>730242</v>
          </cell>
          <cell r="B1450" t="str">
            <v>05</v>
          </cell>
          <cell r="C1450" t="str">
            <v>Estrie</v>
          </cell>
          <cell r="D1450" t="str">
            <v>Heggison(Stephen)</v>
          </cell>
          <cell r="F1450" t="str">
            <v>125 ch. Herring</v>
          </cell>
          <cell r="G1450" t="str">
            <v>Martinville</v>
          </cell>
          <cell r="H1450" t="str">
            <v>J0B2A0</v>
          </cell>
          <cell r="I1450">
            <v>819</v>
          </cell>
          <cell r="J1450">
            <v>8753636</v>
          </cell>
          <cell r="K1450">
            <v>48</v>
          </cell>
          <cell r="L1450">
            <v>11259</v>
          </cell>
          <cell r="M1450">
            <v>44</v>
          </cell>
          <cell r="N1450">
            <v>8117</v>
          </cell>
        </row>
        <row r="1451">
          <cell r="A1451">
            <v>730564</v>
          </cell>
          <cell r="B1451" t="str">
            <v>05</v>
          </cell>
          <cell r="C1451" t="str">
            <v>Estrie</v>
          </cell>
          <cell r="D1451" t="str">
            <v>Ferme G.D. Sage S.E.N.C.</v>
          </cell>
          <cell r="E1451" t="str">
            <v>Sage(Gilles)</v>
          </cell>
          <cell r="F1451" t="str">
            <v>1592, ch. Ladd's Mills</v>
          </cell>
          <cell r="G1451" t="str">
            <v>Coaticook</v>
          </cell>
          <cell r="H1451" t="str">
            <v>J1A2S2</v>
          </cell>
          <cell r="I1451">
            <v>819</v>
          </cell>
          <cell r="J1451">
            <v>8497204</v>
          </cell>
          <cell r="K1451">
            <v>22</v>
          </cell>
          <cell r="L1451">
            <v>340</v>
          </cell>
          <cell r="M1451">
            <v>25</v>
          </cell>
          <cell r="N1451">
            <v>1701</v>
          </cell>
        </row>
        <row r="1452">
          <cell r="A1452">
            <v>730879</v>
          </cell>
          <cell r="B1452" t="str">
            <v>17</v>
          </cell>
          <cell r="C1452" t="str">
            <v>Centre-du-Québec</v>
          </cell>
          <cell r="D1452" t="str">
            <v>Ferme Manon et François Laflamme enr.</v>
          </cell>
          <cell r="E1452" t="str">
            <v>Laflamme(François)</v>
          </cell>
          <cell r="F1452" t="str">
            <v>179, rang 10</v>
          </cell>
          <cell r="G1452" t="str">
            <v>Durham-Sud</v>
          </cell>
          <cell r="H1452" t="str">
            <v>J0H2C0</v>
          </cell>
          <cell r="I1452">
            <v>819</v>
          </cell>
          <cell r="J1452">
            <v>8582091</v>
          </cell>
          <cell r="K1452">
            <v>61</v>
          </cell>
          <cell r="L1452">
            <v>11356</v>
          </cell>
          <cell r="M1452">
            <v>61</v>
          </cell>
          <cell r="N1452">
            <v>11429</v>
          </cell>
        </row>
        <row r="1453">
          <cell r="A1453">
            <v>730911</v>
          </cell>
          <cell r="B1453" t="str">
            <v>12</v>
          </cell>
          <cell r="C1453" t="str">
            <v>Chaudière-Appalaches</v>
          </cell>
          <cell r="D1453" t="str">
            <v>Ferme Frontière inc.</v>
          </cell>
          <cell r="E1453" t="str">
            <v>Pelletier(Denis N.)</v>
          </cell>
          <cell r="F1453" t="str">
            <v>158, rang des Pelletier</v>
          </cell>
          <cell r="G1453" t="str">
            <v>Saint-Pamphile</v>
          </cell>
          <cell r="H1453" t="str">
            <v>G0R3X0</v>
          </cell>
          <cell r="I1453">
            <v>418</v>
          </cell>
          <cell r="J1453">
            <v>3563617</v>
          </cell>
          <cell r="K1453">
            <v>110</v>
          </cell>
          <cell r="L1453">
            <v>19073</v>
          </cell>
          <cell r="M1453">
            <v>125</v>
          </cell>
          <cell r="N1453">
            <v>17234</v>
          </cell>
        </row>
        <row r="1454">
          <cell r="A1454">
            <v>731059</v>
          </cell>
          <cell r="B1454" t="str">
            <v>16</v>
          </cell>
          <cell r="C1454" t="str">
            <v>Montérégie</v>
          </cell>
          <cell r="D1454" t="str">
            <v>Ferme Réjosica S.E.N.C.</v>
          </cell>
          <cell r="E1454" t="str">
            <v>Ménard(Simon)</v>
          </cell>
          <cell r="F1454" t="str">
            <v>610, rang Presqu'île</v>
          </cell>
          <cell r="G1454" t="str">
            <v>Saint-Pie</v>
          </cell>
          <cell r="H1454" t="str">
            <v>J0H1W0</v>
          </cell>
          <cell r="I1454">
            <v>450</v>
          </cell>
          <cell r="J1454">
            <v>7725215</v>
          </cell>
          <cell r="K1454">
            <v>26</v>
          </cell>
          <cell r="L1454">
            <v>3025</v>
          </cell>
          <cell r="M1454">
            <v>22</v>
          </cell>
          <cell r="N1454">
            <v>227</v>
          </cell>
        </row>
        <row r="1455">
          <cell r="A1455">
            <v>733220</v>
          </cell>
          <cell r="B1455" t="str">
            <v>12</v>
          </cell>
          <cell r="C1455" t="str">
            <v>Chaudière-Appalaches</v>
          </cell>
          <cell r="D1455" t="str">
            <v>Marquis Pépin et Claudia Poulin</v>
          </cell>
          <cell r="E1455" t="str">
            <v>Pépin(Marquis)</v>
          </cell>
          <cell r="F1455" t="str">
            <v>850 route 108 Ouest</v>
          </cell>
          <cell r="G1455" t="str">
            <v>Saint-Éphrem-de-Beauce</v>
          </cell>
          <cell r="H1455" t="str">
            <v>G0M1R0</v>
          </cell>
          <cell r="I1455">
            <v>418</v>
          </cell>
          <cell r="J1455">
            <v>4842393</v>
          </cell>
          <cell r="K1455">
            <v>197</v>
          </cell>
          <cell r="L1455">
            <v>24889</v>
          </cell>
          <cell r="M1455">
            <v>204</v>
          </cell>
          <cell r="N1455">
            <v>22717</v>
          </cell>
        </row>
        <row r="1456">
          <cell r="A1456">
            <v>733295</v>
          </cell>
          <cell r="B1456" t="str">
            <v>12</v>
          </cell>
          <cell r="C1456" t="str">
            <v>Chaudière-Appalaches</v>
          </cell>
          <cell r="D1456" t="str">
            <v>Ferme Lanier S.E.N.C.</v>
          </cell>
          <cell r="E1456" t="str">
            <v>Labrecque(Denis)</v>
          </cell>
          <cell r="F1456" t="str">
            <v>969, route Bégin</v>
          </cell>
          <cell r="G1456" t="str">
            <v>Saint-Anselme</v>
          </cell>
          <cell r="H1456" t="str">
            <v>G0R2N0</v>
          </cell>
          <cell r="I1456">
            <v>418</v>
          </cell>
          <cell r="J1456">
            <v>8859011</v>
          </cell>
          <cell r="K1456">
            <v>32</v>
          </cell>
          <cell r="L1456">
            <v>2088</v>
          </cell>
        </row>
        <row r="1457">
          <cell r="A1457">
            <v>733436</v>
          </cell>
          <cell r="B1457" t="str">
            <v>07</v>
          </cell>
          <cell r="C1457" t="str">
            <v>Outaouais</v>
          </cell>
          <cell r="D1457" t="str">
            <v>Stephens(Garnet)</v>
          </cell>
          <cell r="F1457" t="str">
            <v>C63, route 303 sud</v>
          </cell>
          <cell r="G1457" t="str">
            <v>Clarendon</v>
          </cell>
          <cell r="H1457" t="str">
            <v>J0X2Y0</v>
          </cell>
          <cell r="I1457">
            <v>819</v>
          </cell>
          <cell r="J1457">
            <v>6476378</v>
          </cell>
          <cell r="K1457">
            <v>36</v>
          </cell>
          <cell r="L1457">
            <v>5907</v>
          </cell>
          <cell r="M1457">
            <v>39</v>
          </cell>
          <cell r="N1457">
            <v>11697</v>
          </cell>
        </row>
        <row r="1458">
          <cell r="A1458">
            <v>733790</v>
          </cell>
          <cell r="B1458" t="str">
            <v>04</v>
          </cell>
          <cell r="C1458" t="str">
            <v>Mauricie</v>
          </cell>
          <cell r="D1458" t="str">
            <v>Jacob(Michel)</v>
          </cell>
          <cell r="F1458" t="str">
            <v>105, des Saules</v>
          </cell>
          <cell r="G1458" t="str">
            <v>Sainte-Anne-de-la-Pérade</v>
          </cell>
          <cell r="H1458" t="str">
            <v>G0X2J0</v>
          </cell>
          <cell r="I1458">
            <v>418</v>
          </cell>
          <cell r="J1458">
            <v>3252754</v>
          </cell>
          <cell r="K1458">
            <v>23</v>
          </cell>
          <cell r="M1458">
            <v>20</v>
          </cell>
          <cell r="N1458">
            <v>4108</v>
          </cell>
        </row>
        <row r="1459">
          <cell r="A1459">
            <v>734020</v>
          </cell>
          <cell r="B1459" t="str">
            <v>11</v>
          </cell>
          <cell r="C1459" t="str">
            <v>Gaspésie-Iles-de-la-Madeleine</v>
          </cell>
          <cell r="D1459" t="str">
            <v>Josey(Ralph)</v>
          </cell>
          <cell r="F1459" t="str">
            <v>Entry Island M.I.</v>
          </cell>
          <cell r="G1459" t="str">
            <v>L'Ile-d'Entrée</v>
          </cell>
          <cell r="H1459" t="str">
            <v>G4T1Z1</v>
          </cell>
          <cell r="I1459">
            <v>418</v>
          </cell>
          <cell r="J1459">
            <v>9865742</v>
          </cell>
          <cell r="K1459">
            <v>22</v>
          </cell>
          <cell r="M1459">
            <v>26</v>
          </cell>
        </row>
        <row r="1460">
          <cell r="A1460">
            <v>734491</v>
          </cell>
          <cell r="B1460" t="str">
            <v>08</v>
          </cell>
          <cell r="C1460" t="str">
            <v>Abitibi-Témiscamingue</v>
          </cell>
          <cell r="D1460" t="str">
            <v>Sylvain Roy et Francine Nadeau</v>
          </cell>
          <cell r="E1460" t="str">
            <v>Roy(Francine Nadeau et Sylvain)</v>
          </cell>
          <cell r="F1460" t="str">
            <v>812, rang 6-7</v>
          </cell>
          <cell r="G1460" t="str">
            <v>Poularies</v>
          </cell>
          <cell r="H1460" t="str">
            <v>J0Z3E0</v>
          </cell>
          <cell r="I1460">
            <v>819</v>
          </cell>
          <cell r="J1460">
            <v>7825444</v>
          </cell>
          <cell r="K1460">
            <v>105</v>
          </cell>
          <cell r="L1460">
            <v>19703</v>
          </cell>
          <cell r="M1460">
            <v>107</v>
          </cell>
          <cell r="N1460">
            <v>15751</v>
          </cell>
        </row>
        <row r="1461">
          <cell r="A1461">
            <v>735175</v>
          </cell>
          <cell r="B1461" t="str">
            <v>05</v>
          </cell>
          <cell r="C1461" t="str">
            <v>Estrie</v>
          </cell>
          <cell r="D1461" t="str">
            <v>Murchie(Linda)</v>
          </cell>
          <cell r="E1461" t="str">
            <v>Murchie(Linda)</v>
          </cell>
          <cell r="F1461" t="str">
            <v>218, ch. du Nord</v>
          </cell>
          <cell r="G1461" t="str">
            <v>Racine</v>
          </cell>
          <cell r="H1461" t="str">
            <v>J0E1Y0</v>
          </cell>
          <cell r="I1461">
            <v>450</v>
          </cell>
          <cell r="J1461">
            <v>5325392</v>
          </cell>
          <cell r="K1461">
            <v>81</v>
          </cell>
          <cell r="L1461">
            <v>10793</v>
          </cell>
          <cell r="M1461">
            <v>78</v>
          </cell>
          <cell r="N1461">
            <v>11663</v>
          </cell>
        </row>
        <row r="1462">
          <cell r="A1462">
            <v>735308</v>
          </cell>
          <cell r="B1462" t="str">
            <v>05</v>
          </cell>
          <cell r="C1462" t="str">
            <v>Estrie</v>
          </cell>
          <cell r="D1462" t="str">
            <v>Ferme Euraycal S.E.N.C.</v>
          </cell>
          <cell r="E1462" t="str">
            <v>Corriveau(Alain)</v>
          </cell>
          <cell r="F1462" t="str">
            <v>125, Route 161</v>
          </cell>
          <cell r="G1462" t="str">
            <v>Stornoway</v>
          </cell>
          <cell r="H1462" t="str">
            <v>G0Y1N0</v>
          </cell>
          <cell r="I1462">
            <v>819</v>
          </cell>
          <cell r="J1462">
            <v>6522015</v>
          </cell>
          <cell r="K1462">
            <v>61</v>
          </cell>
          <cell r="L1462">
            <v>15291</v>
          </cell>
          <cell r="M1462">
            <v>60</v>
          </cell>
          <cell r="N1462">
            <v>15042</v>
          </cell>
        </row>
        <row r="1463">
          <cell r="A1463">
            <v>735555</v>
          </cell>
          <cell r="B1463" t="str">
            <v>01</v>
          </cell>
          <cell r="C1463" t="str">
            <v>Bas-Saint-Laurent</v>
          </cell>
          <cell r="D1463" t="str">
            <v>Chamberland Denise et Thériault Ghislain</v>
          </cell>
          <cell r="F1463" t="str">
            <v>128 rue Notre-Dame</v>
          </cell>
          <cell r="G1463" t="str">
            <v>Mont-Carmel</v>
          </cell>
          <cell r="H1463" t="str">
            <v>G0L1W0</v>
          </cell>
          <cell r="I1463">
            <v>418</v>
          </cell>
          <cell r="J1463">
            <v>4983492</v>
          </cell>
          <cell r="K1463">
            <v>27</v>
          </cell>
          <cell r="M1463">
            <v>29</v>
          </cell>
          <cell r="N1463">
            <v>1656</v>
          </cell>
        </row>
        <row r="1464">
          <cell r="A1464">
            <v>736074</v>
          </cell>
          <cell r="B1464" t="str">
            <v>16</v>
          </cell>
          <cell r="C1464" t="str">
            <v>Montérégie</v>
          </cell>
          <cell r="D1464" t="str">
            <v>Faille Yvan &amp; Garand Chantal</v>
          </cell>
          <cell r="E1464" t="str">
            <v>Faille(Yvan)</v>
          </cell>
          <cell r="F1464" t="str">
            <v>1064, Grand Rang</v>
          </cell>
          <cell r="G1464" t="str">
            <v>Sainte-Clotilde-de-Châteauguay</v>
          </cell>
          <cell r="H1464" t="str">
            <v>J0L1W0</v>
          </cell>
          <cell r="I1464">
            <v>450</v>
          </cell>
          <cell r="J1464">
            <v>4547103</v>
          </cell>
          <cell r="K1464">
            <v>71</v>
          </cell>
          <cell r="L1464">
            <v>5139</v>
          </cell>
          <cell r="M1464">
            <v>66</v>
          </cell>
          <cell r="N1464">
            <v>5844</v>
          </cell>
        </row>
        <row r="1465">
          <cell r="A1465">
            <v>736181</v>
          </cell>
          <cell r="B1465" t="str">
            <v>05</v>
          </cell>
          <cell r="C1465" t="str">
            <v>Estrie</v>
          </cell>
          <cell r="D1465" t="str">
            <v>Ferme Forestview S.E.N.C.</v>
          </cell>
          <cell r="E1465" t="str">
            <v>Lowry(Roger)</v>
          </cell>
          <cell r="F1465" t="str">
            <v>78, chemin High Forest</v>
          </cell>
          <cell r="G1465" t="str">
            <v>Saint-Isidore-de-Clifton</v>
          </cell>
          <cell r="H1465" t="str">
            <v>J0B2X0</v>
          </cell>
          <cell r="I1465">
            <v>819</v>
          </cell>
          <cell r="J1465">
            <v>8892665</v>
          </cell>
          <cell r="K1465">
            <v>40</v>
          </cell>
          <cell r="L1465">
            <v>4977</v>
          </cell>
          <cell r="M1465">
            <v>41</v>
          </cell>
          <cell r="N1465">
            <v>4703</v>
          </cell>
        </row>
        <row r="1466">
          <cell r="A1466">
            <v>736637</v>
          </cell>
          <cell r="B1466" t="str">
            <v>05</v>
          </cell>
          <cell r="C1466" t="str">
            <v>Estrie</v>
          </cell>
          <cell r="D1466" t="str">
            <v>Enright Daniel &amp; Paterson Shirley</v>
          </cell>
          <cell r="E1466" t="str">
            <v>Enright(Shirley Paterson &amp; Daniel)</v>
          </cell>
          <cell r="F1466" t="str">
            <v>973, ch. Grainger, R.R.2</v>
          </cell>
          <cell r="G1466" t="str">
            <v>Melbourne</v>
          </cell>
          <cell r="H1466" t="str">
            <v>J0B2B0</v>
          </cell>
          <cell r="I1466">
            <v>819</v>
          </cell>
          <cell r="J1466">
            <v>8266381</v>
          </cell>
          <cell r="K1466">
            <v>34</v>
          </cell>
          <cell r="L1466">
            <v>5400</v>
          </cell>
          <cell r="M1466">
            <v>34</v>
          </cell>
          <cell r="N1466">
            <v>2753</v>
          </cell>
        </row>
        <row r="1467">
          <cell r="A1467">
            <v>736900</v>
          </cell>
          <cell r="B1467" t="str">
            <v>17</v>
          </cell>
          <cell r="C1467" t="str">
            <v>Centre-du-Québec</v>
          </cell>
          <cell r="D1467" t="str">
            <v>Ferme G.L. Gosselin inc.</v>
          </cell>
          <cell r="E1467" t="str">
            <v>Gosselin(Louise Bédard et Gérald)</v>
          </cell>
          <cell r="F1467" t="str">
            <v>3131, rang 8 Est</v>
          </cell>
          <cell r="G1467" t="str">
            <v>Plessisville</v>
          </cell>
          <cell r="H1467" t="str">
            <v>G6L2Y2</v>
          </cell>
          <cell r="I1467">
            <v>819</v>
          </cell>
          <cell r="J1467">
            <v>3628634</v>
          </cell>
          <cell r="K1467">
            <v>15</v>
          </cell>
        </row>
        <row r="1468">
          <cell r="A1468">
            <v>737031</v>
          </cell>
          <cell r="B1468" t="str">
            <v>04</v>
          </cell>
          <cell r="C1468" t="str">
            <v>Mauricie</v>
          </cell>
          <cell r="D1468" t="str">
            <v>Dessureault(Sylvain)</v>
          </cell>
          <cell r="F1468" t="str">
            <v>531, rue Principale</v>
          </cell>
          <cell r="G1468" t="str">
            <v>Saint-Luc-de-Vincennes</v>
          </cell>
          <cell r="H1468" t="str">
            <v>G0X3K0</v>
          </cell>
          <cell r="I1468">
            <v>819</v>
          </cell>
          <cell r="J1468">
            <v>2953802</v>
          </cell>
          <cell r="K1468">
            <v>36</v>
          </cell>
          <cell r="L1468">
            <v>5107</v>
          </cell>
          <cell r="M1468">
            <v>41</v>
          </cell>
          <cell r="N1468">
            <v>6765</v>
          </cell>
        </row>
        <row r="1469">
          <cell r="A1469">
            <v>737510</v>
          </cell>
          <cell r="B1469" t="str">
            <v>01</v>
          </cell>
          <cell r="C1469" t="str">
            <v>Bas-Saint-Laurent</v>
          </cell>
          <cell r="D1469" t="str">
            <v>Ferme Jean-Louis et Alain Pelletier inc.</v>
          </cell>
          <cell r="E1469" t="str">
            <v>Pelletier(Jean-Louis et Alain)</v>
          </cell>
          <cell r="F1469" t="str">
            <v>55, rang Haute-Ville</v>
          </cell>
          <cell r="G1469" t="str">
            <v>Saint-Denis (de Kamouraska)</v>
          </cell>
          <cell r="H1469" t="str">
            <v>G0L2R0</v>
          </cell>
          <cell r="I1469">
            <v>418</v>
          </cell>
          <cell r="J1469">
            <v>4983392</v>
          </cell>
          <cell r="L1469">
            <v>4253</v>
          </cell>
          <cell r="N1469">
            <v>23474</v>
          </cell>
        </row>
        <row r="1470">
          <cell r="A1470">
            <v>738476</v>
          </cell>
          <cell r="B1470" t="str">
            <v>08</v>
          </cell>
          <cell r="C1470" t="str">
            <v>Abitibi-Témiscamingue</v>
          </cell>
          <cell r="D1470" t="str">
            <v>Barrette(Joëlle)</v>
          </cell>
          <cell r="F1470" t="str">
            <v>102,  route 101 Sud, R.R.1</v>
          </cell>
          <cell r="G1470" t="str">
            <v>Notre-Dame-du-Nord</v>
          </cell>
          <cell r="H1470" t="str">
            <v>J0Z3B0</v>
          </cell>
          <cell r="I1470">
            <v>819</v>
          </cell>
          <cell r="J1470">
            <v>7232798</v>
          </cell>
          <cell r="K1470">
            <v>18</v>
          </cell>
          <cell r="M1470">
            <v>17</v>
          </cell>
        </row>
        <row r="1471">
          <cell r="A1471">
            <v>738864</v>
          </cell>
          <cell r="B1471" t="str">
            <v>08</v>
          </cell>
          <cell r="C1471" t="str">
            <v>Abitibi-Témiscamingue</v>
          </cell>
          <cell r="D1471" t="str">
            <v>Ferme Joanie enr.</v>
          </cell>
          <cell r="E1471" t="str">
            <v>Baril(Joël)</v>
          </cell>
          <cell r="F1471" t="str">
            <v>290, Route 101 Sud</v>
          </cell>
          <cell r="G1471" t="str">
            <v>Notre-Dame-du-Nord</v>
          </cell>
          <cell r="H1471" t="str">
            <v>J0Z3B0</v>
          </cell>
          <cell r="I1471">
            <v>819</v>
          </cell>
          <cell r="J1471">
            <v>7232627</v>
          </cell>
          <cell r="K1471">
            <v>53</v>
          </cell>
          <cell r="L1471">
            <v>7461</v>
          </cell>
          <cell r="M1471">
            <v>64</v>
          </cell>
          <cell r="N1471">
            <v>340</v>
          </cell>
        </row>
        <row r="1472">
          <cell r="A1472">
            <v>739722</v>
          </cell>
          <cell r="B1472" t="str">
            <v>04</v>
          </cell>
          <cell r="C1472" t="str">
            <v>Mauricie</v>
          </cell>
          <cell r="D1472" t="str">
            <v>Ferme Gilvan inc.</v>
          </cell>
          <cell r="E1472" t="str">
            <v>Yves(Yvan St-)</v>
          </cell>
          <cell r="F1472" t="str">
            <v>2154, rang Beaupré</v>
          </cell>
          <cell r="G1472" t="str">
            <v>Sainte-Ursule</v>
          </cell>
          <cell r="H1472" t="str">
            <v>J0K3M0</v>
          </cell>
          <cell r="I1472">
            <v>819</v>
          </cell>
          <cell r="J1472">
            <v>2282484</v>
          </cell>
          <cell r="K1472">
            <v>25</v>
          </cell>
          <cell r="L1472">
            <v>2866</v>
          </cell>
          <cell r="M1472">
            <v>25</v>
          </cell>
          <cell r="N1472">
            <v>6600</v>
          </cell>
        </row>
        <row r="1473">
          <cell r="A1473">
            <v>740092</v>
          </cell>
          <cell r="B1473" t="str">
            <v>17</v>
          </cell>
          <cell r="C1473" t="str">
            <v>Centre-du-Québec</v>
          </cell>
          <cell r="D1473" t="str">
            <v>Lemay Daniel et Pépin Mireille</v>
          </cell>
          <cell r="E1473" t="str">
            <v>Lemay(Daniel)</v>
          </cell>
          <cell r="F1473" t="str">
            <v>19600, boul. des Acadiens</v>
          </cell>
          <cell r="G1473" t="str">
            <v>Bécancour</v>
          </cell>
          <cell r="H1473" t="str">
            <v>G9H1M8</v>
          </cell>
          <cell r="I1473">
            <v>819</v>
          </cell>
          <cell r="J1473">
            <v>2332399</v>
          </cell>
          <cell r="K1473">
            <v>24</v>
          </cell>
          <cell r="L1473">
            <v>5287</v>
          </cell>
          <cell r="M1473">
            <v>25</v>
          </cell>
          <cell r="N1473">
            <v>4257</v>
          </cell>
        </row>
        <row r="1474">
          <cell r="A1474">
            <v>741041</v>
          </cell>
          <cell r="B1474" t="str">
            <v>04</v>
          </cell>
          <cell r="C1474" t="str">
            <v>Mauricie</v>
          </cell>
          <cell r="D1474" t="str">
            <v>Carignan(Serge)</v>
          </cell>
          <cell r="F1474" t="str">
            <v>620, Côte St-Paul</v>
          </cell>
          <cell r="G1474" t="str">
            <v>Saint-Séverin (de Mauricie)</v>
          </cell>
          <cell r="H1474" t="str">
            <v>G0X2B0</v>
          </cell>
          <cell r="I1474">
            <v>418</v>
          </cell>
          <cell r="J1474">
            <v>3654511</v>
          </cell>
          <cell r="K1474">
            <v>10</v>
          </cell>
          <cell r="L1474">
            <v>1255</v>
          </cell>
          <cell r="M1474">
            <v>17</v>
          </cell>
          <cell r="N1474">
            <v>3112</v>
          </cell>
        </row>
        <row r="1475">
          <cell r="A1475">
            <v>741116</v>
          </cell>
          <cell r="B1475" t="str">
            <v>16</v>
          </cell>
          <cell r="C1475" t="str">
            <v>Montérégie</v>
          </cell>
          <cell r="D1475" t="str">
            <v>Buisson(Raymond)</v>
          </cell>
          <cell r="F1475" t="str">
            <v>69, rte 236</v>
          </cell>
          <cell r="G1475" t="str">
            <v>Saint-Stanislas-de-Kostka</v>
          </cell>
          <cell r="H1475" t="str">
            <v>J0S1W0</v>
          </cell>
          <cell r="I1475">
            <v>450</v>
          </cell>
          <cell r="J1475">
            <v>3772362</v>
          </cell>
          <cell r="K1475">
            <v>48</v>
          </cell>
          <cell r="L1475">
            <v>11475</v>
          </cell>
          <cell r="M1475">
            <v>45</v>
          </cell>
          <cell r="N1475">
            <v>11558</v>
          </cell>
        </row>
        <row r="1476">
          <cell r="A1476">
            <v>741140</v>
          </cell>
          <cell r="B1476" t="str">
            <v>16</v>
          </cell>
          <cell r="C1476" t="str">
            <v>Montérégie</v>
          </cell>
          <cell r="D1476" t="str">
            <v>Denis Pouliot et Sylvie Forest</v>
          </cell>
          <cell r="F1476" t="str">
            <v>2821, Ste-Anne</v>
          </cell>
          <cell r="G1476" t="str">
            <v>Sainte-Justine-de-Newton</v>
          </cell>
          <cell r="H1476" t="str">
            <v>J0P1T0</v>
          </cell>
          <cell r="I1476">
            <v>450</v>
          </cell>
          <cell r="J1476">
            <v>7643530</v>
          </cell>
          <cell r="K1476">
            <v>41</v>
          </cell>
          <cell r="L1476">
            <v>5175</v>
          </cell>
          <cell r="M1476">
            <v>38</v>
          </cell>
          <cell r="N1476">
            <v>4631</v>
          </cell>
        </row>
        <row r="1477">
          <cell r="A1477">
            <v>741801</v>
          </cell>
          <cell r="B1477" t="str">
            <v>14</v>
          </cell>
          <cell r="C1477" t="str">
            <v>Lanaudière</v>
          </cell>
          <cell r="D1477" t="str">
            <v>Ferme Frasy</v>
          </cell>
          <cell r="E1477" t="str">
            <v>Joly(Sylvain)</v>
          </cell>
          <cell r="F1477" t="str">
            <v>23 rang Ste-Louise Est</v>
          </cell>
          <cell r="G1477" t="str">
            <v>Saint-Jean-de-Matha</v>
          </cell>
          <cell r="H1477" t="str">
            <v>J0K2S0</v>
          </cell>
          <cell r="I1477">
            <v>450</v>
          </cell>
          <cell r="J1477">
            <v>8869983</v>
          </cell>
          <cell r="K1477">
            <v>51</v>
          </cell>
          <cell r="L1477">
            <v>4845</v>
          </cell>
          <cell r="M1477">
            <v>50</v>
          </cell>
          <cell r="N1477">
            <v>9830</v>
          </cell>
        </row>
        <row r="1478">
          <cell r="A1478">
            <v>741983</v>
          </cell>
          <cell r="B1478" t="str">
            <v>17</v>
          </cell>
          <cell r="C1478" t="str">
            <v>Centre-du-Québec</v>
          </cell>
          <cell r="D1478" t="str">
            <v>Pinard(Mario)</v>
          </cell>
          <cell r="F1478" t="str">
            <v>839, Bas de L'ile</v>
          </cell>
          <cell r="G1478" t="str">
            <v>Sainte-Monique</v>
          </cell>
          <cell r="H1478" t="str">
            <v>J0G1N0</v>
          </cell>
          <cell r="I1478">
            <v>819</v>
          </cell>
          <cell r="J1478">
            <v>2892213</v>
          </cell>
          <cell r="K1478">
            <v>32</v>
          </cell>
          <cell r="L1478">
            <v>7632</v>
          </cell>
          <cell r="M1478">
            <v>34</v>
          </cell>
          <cell r="N1478">
            <v>4088</v>
          </cell>
        </row>
        <row r="1479">
          <cell r="A1479">
            <v>742049</v>
          </cell>
          <cell r="B1479" t="str">
            <v>02</v>
          </cell>
          <cell r="C1479" t="str">
            <v>Saguenay-Lac-Saint-Jean</v>
          </cell>
          <cell r="D1479" t="str">
            <v>3102-5281 Québec inc.</v>
          </cell>
          <cell r="E1479" t="str">
            <v>Gobeil(François)</v>
          </cell>
          <cell r="F1479" t="str">
            <v>766 rang 3</v>
          </cell>
          <cell r="G1479" t="str">
            <v>Saint-Charles-de-Bourget</v>
          </cell>
          <cell r="H1479" t="str">
            <v>G0V1G0</v>
          </cell>
          <cell r="I1479">
            <v>418</v>
          </cell>
          <cell r="J1479">
            <v>6722619</v>
          </cell>
          <cell r="K1479">
            <v>328</v>
          </cell>
          <cell r="L1479">
            <v>63525</v>
          </cell>
          <cell r="M1479">
            <v>251</v>
          </cell>
          <cell r="N1479">
            <v>63044</v>
          </cell>
        </row>
        <row r="1480">
          <cell r="A1480">
            <v>742452</v>
          </cell>
          <cell r="B1480" t="str">
            <v>03</v>
          </cell>
          <cell r="C1480" t="str">
            <v>Capitale-Nationale</v>
          </cell>
          <cell r="D1480" t="str">
            <v>Ferme P.P. Villeneuve enr.</v>
          </cell>
          <cell r="E1480" t="str">
            <v>Villeneu(Pierrette Beaupré &amp; Pierre)</v>
          </cell>
          <cell r="F1480" t="str">
            <v>1374, avenue Lamontagne Ouest</v>
          </cell>
          <cell r="G1480" t="str">
            <v>Québec</v>
          </cell>
          <cell r="H1480" t="str">
            <v>G3K1W2</v>
          </cell>
          <cell r="I1480">
            <v>418</v>
          </cell>
          <cell r="J1480">
            <v>8434841</v>
          </cell>
          <cell r="K1480">
            <v>39</v>
          </cell>
          <cell r="L1480">
            <v>6479</v>
          </cell>
          <cell r="M1480">
            <v>43</v>
          </cell>
          <cell r="N1480">
            <v>5631</v>
          </cell>
        </row>
        <row r="1481">
          <cell r="A1481">
            <v>742957</v>
          </cell>
          <cell r="B1481" t="str">
            <v>16</v>
          </cell>
          <cell r="C1481" t="str">
            <v>Montérégie</v>
          </cell>
          <cell r="D1481" t="str">
            <v>Bouvillons Verreault inc.</v>
          </cell>
          <cell r="E1481" t="str">
            <v>Verreault(Jérome)</v>
          </cell>
          <cell r="F1481" t="str">
            <v>125, 8ième rang</v>
          </cell>
          <cell r="G1481" t="str">
            <v>Sainte-Brigide-d'Iberville</v>
          </cell>
          <cell r="H1481" t="str">
            <v>J0J1X0</v>
          </cell>
          <cell r="I1481">
            <v>450</v>
          </cell>
          <cell r="J1481">
            <v>2934928</v>
          </cell>
          <cell r="K1481">
            <v>272</v>
          </cell>
          <cell r="L1481">
            <v>20412</v>
          </cell>
        </row>
        <row r="1482">
          <cell r="A1482">
            <v>742965</v>
          </cell>
          <cell r="B1482" t="str">
            <v>07</v>
          </cell>
          <cell r="C1482" t="str">
            <v>Outaouais</v>
          </cell>
          <cell r="D1482" t="str">
            <v>Hamilton(Herbert Ross)</v>
          </cell>
          <cell r="E1482" t="str">
            <v>Hamilton(Herbert Ross)</v>
          </cell>
          <cell r="F1482" t="str">
            <v>R.R. 4</v>
          </cell>
          <cell r="G1482" t="str">
            <v>Shawville</v>
          </cell>
          <cell r="H1482" t="str">
            <v>J0X2Y0</v>
          </cell>
          <cell r="I1482">
            <v>819</v>
          </cell>
          <cell r="J1482">
            <v>6473268</v>
          </cell>
          <cell r="K1482">
            <v>57</v>
          </cell>
          <cell r="L1482">
            <v>9724</v>
          </cell>
          <cell r="M1482">
            <v>58</v>
          </cell>
          <cell r="N1482">
            <v>4423</v>
          </cell>
        </row>
        <row r="1483">
          <cell r="A1483">
            <v>743005</v>
          </cell>
          <cell r="B1483" t="str">
            <v>07</v>
          </cell>
          <cell r="C1483" t="str">
            <v>Outaouais</v>
          </cell>
          <cell r="D1483" t="str">
            <v>McLaughlin(John)</v>
          </cell>
          <cell r="F1483" t="str">
            <v>46, ch. Lacharity</v>
          </cell>
          <cell r="G1483" t="str">
            <v>Venosta</v>
          </cell>
          <cell r="H1483" t="str">
            <v>J0X3E0</v>
          </cell>
          <cell r="I1483">
            <v>819</v>
          </cell>
          <cell r="J1483">
            <v>4222222</v>
          </cell>
          <cell r="K1483">
            <v>49</v>
          </cell>
          <cell r="L1483">
            <v>10355</v>
          </cell>
          <cell r="M1483">
            <v>43</v>
          </cell>
          <cell r="N1483">
            <v>7630</v>
          </cell>
        </row>
        <row r="1484">
          <cell r="A1484">
            <v>743609</v>
          </cell>
          <cell r="B1484" t="str">
            <v>17</v>
          </cell>
          <cell r="C1484" t="str">
            <v>Centre-du-Québec</v>
          </cell>
          <cell r="D1484" t="str">
            <v>Ferme Malaire S.E.N.C.</v>
          </cell>
          <cell r="E1484" t="str">
            <v>Allaire(Éric)</v>
          </cell>
          <cell r="F1484" t="str">
            <v>1830, rang 1 Allaire</v>
          </cell>
          <cell r="G1484" t="str">
            <v>Sainte-Hélène-de-Chester</v>
          </cell>
          <cell r="H1484" t="str">
            <v>G0P1H0</v>
          </cell>
          <cell r="I1484">
            <v>819</v>
          </cell>
          <cell r="J1484">
            <v>3822491</v>
          </cell>
          <cell r="K1484">
            <v>24</v>
          </cell>
          <cell r="L1484">
            <v>1803</v>
          </cell>
          <cell r="M1484">
            <v>25</v>
          </cell>
          <cell r="N1484">
            <v>1520</v>
          </cell>
        </row>
        <row r="1485">
          <cell r="A1485">
            <v>743740</v>
          </cell>
          <cell r="B1485" t="str">
            <v>03</v>
          </cell>
          <cell r="C1485" t="str">
            <v>Capitale-Nationale</v>
          </cell>
          <cell r="D1485" t="str">
            <v>Giguère(Dominique)</v>
          </cell>
          <cell r="F1485" t="str">
            <v>3890, avenue Royale</v>
          </cell>
          <cell r="G1485" t="str">
            <v>Saint-Ferréol-les-Neiges</v>
          </cell>
          <cell r="H1485" t="str">
            <v>G0A3R0</v>
          </cell>
          <cell r="I1485">
            <v>418</v>
          </cell>
          <cell r="J1485">
            <v>8261581</v>
          </cell>
          <cell r="K1485">
            <v>27</v>
          </cell>
          <cell r="L1485">
            <v>2364</v>
          </cell>
        </row>
        <row r="1486">
          <cell r="A1486">
            <v>743765</v>
          </cell>
          <cell r="B1486" t="str">
            <v>04</v>
          </cell>
          <cell r="C1486" t="str">
            <v>Mauricie</v>
          </cell>
          <cell r="D1486" t="str">
            <v>Montplaisir(Jean)</v>
          </cell>
          <cell r="F1486" t="str">
            <v>414, Notre-Dame</v>
          </cell>
          <cell r="G1486" t="str">
            <v>Champlain</v>
          </cell>
          <cell r="H1486" t="str">
            <v>G0X1C0</v>
          </cell>
          <cell r="I1486">
            <v>819</v>
          </cell>
          <cell r="J1486">
            <v>3804903</v>
          </cell>
          <cell r="K1486">
            <v>18</v>
          </cell>
          <cell r="L1486">
            <v>2156</v>
          </cell>
          <cell r="M1486">
            <v>28</v>
          </cell>
          <cell r="N1486">
            <v>3154</v>
          </cell>
        </row>
        <row r="1487">
          <cell r="A1487">
            <v>743864</v>
          </cell>
          <cell r="B1487" t="str">
            <v>07</v>
          </cell>
          <cell r="C1487" t="str">
            <v>Outaouais</v>
          </cell>
          <cell r="D1487" t="str">
            <v>Garneau(Normand)</v>
          </cell>
          <cell r="F1487" t="str">
            <v>30, montée Blue Sea, c.p. 46</v>
          </cell>
          <cell r="G1487" t="str">
            <v>Bouchette</v>
          </cell>
          <cell r="H1487" t="str">
            <v>J0X1E0</v>
          </cell>
          <cell r="I1487">
            <v>819</v>
          </cell>
          <cell r="J1487">
            <v>4652639</v>
          </cell>
          <cell r="K1487">
            <v>120</v>
          </cell>
          <cell r="L1487">
            <v>7189</v>
          </cell>
          <cell r="M1487">
            <v>127</v>
          </cell>
          <cell r="N1487">
            <v>24354</v>
          </cell>
        </row>
        <row r="1488">
          <cell r="A1488">
            <v>743880</v>
          </cell>
          <cell r="B1488" t="str">
            <v>04</v>
          </cell>
          <cell r="C1488" t="str">
            <v>Mauricie</v>
          </cell>
          <cell r="D1488" t="str">
            <v>Giguère(Pierre)</v>
          </cell>
          <cell r="F1488" t="str">
            <v>2655, rang St-Mathieu Est</v>
          </cell>
          <cell r="G1488" t="str">
            <v>Shawinigan-Sud</v>
          </cell>
          <cell r="H1488" t="str">
            <v>G9N6T5</v>
          </cell>
          <cell r="I1488">
            <v>819</v>
          </cell>
          <cell r="J1488">
            <v>5376043</v>
          </cell>
          <cell r="K1488">
            <v>116</v>
          </cell>
          <cell r="L1488">
            <v>34994</v>
          </cell>
          <cell r="M1488">
            <v>106</v>
          </cell>
          <cell r="N1488">
            <v>32393</v>
          </cell>
        </row>
        <row r="1489">
          <cell r="A1489">
            <v>744334</v>
          </cell>
          <cell r="B1489" t="str">
            <v>07</v>
          </cell>
          <cell r="C1489" t="str">
            <v>Outaouais</v>
          </cell>
          <cell r="D1489" t="str">
            <v>Cheslock(Perry)</v>
          </cell>
          <cell r="F1489" t="str">
            <v>84, chemin du Pretre (Poltimore)</v>
          </cell>
          <cell r="G1489" t="str">
            <v>Val-des-Monts</v>
          </cell>
          <cell r="H1489" t="str">
            <v>J8N2H2</v>
          </cell>
          <cell r="I1489">
            <v>819</v>
          </cell>
          <cell r="J1489">
            <v>4572302</v>
          </cell>
          <cell r="K1489">
            <v>15</v>
          </cell>
          <cell r="L1489">
            <v>2728</v>
          </cell>
        </row>
        <row r="1490">
          <cell r="A1490">
            <v>744516</v>
          </cell>
          <cell r="B1490" t="str">
            <v>05</v>
          </cell>
          <cell r="C1490" t="str">
            <v>Estrie</v>
          </cell>
          <cell r="D1490" t="str">
            <v>Ferme E. et M. Lanctôt, S.E.N.C.</v>
          </cell>
          <cell r="E1490" t="str">
            <v>Lanctôt(Maurice)</v>
          </cell>
          <cell r="F1490" t="str">
            <v>436, ch. Cookshire</v>
          </cell>
          <cell r="G1490" t="str">
            <v>Compton</v>
          </cell>
          <cell r="H1490" t="str">
            <v>J0B1L0</v>
          </cell>
          <cell r="I1490">
            <v>819</v>
          </cell>
          <cell r="J1490">
            <v>8355597</v>
          </cell>
          <cell r="K1490">
            <v>19</v>
          </cell>
          <cell r="L1490">
            <v>3829</v>
          </cell>
          <cell r="M1490">
            <v>20</v>
          </cell>
          <cell r="N1490">
            <v>4442</v>
          </cell>
        </row>
        <row r="1491">
          <cell r="A1491">
            <v>745026</v>
          </cell>
          <cell r="B1491" t="str">
            <v>08</v>
          </cell>
          <cell r="C1491" t="str">
            <v>Abitibi-Témiscamingue</v>
          </cell>
          <cell r="D1491" t="str">
            <v>Ferme Ansyl inc.</v>
          </cell>
          <cell r="E1491" t="str">
            <v>Caron(André)</v>
          </cell>
          <cell r="F1491" t="str">
            <v>669, rang 8-9 Ouest</v>
          </cell>
          <cell r="G1491" t="str">
            <v>Palmarolle</v>
          </cell>
          <cell r="H1491" t="str">
            <v>J0Z3C0</v>
          </cell>
          <cell r="I1491">
            <v>819</v>
          </cell>
          <cell r="J1491">
            <v>7872388</v>
          </cell>
          <cell r="K1491">
            <v>154</v>
          </cell>
          <cell r="L1491">
            <v>48482</v>
          </cell>
        </row>
        <row r="1492">
          <cell r="A1492">
            <v>745208</v>
          </cell>
          <cell r="B1492" t="str">
            <v>17</v>
          </cell>
          <cell r="C1492" t="str">
            <v>Centre-du-Québec</v>
          </cell>
          <cell r="D1492" t="str">
            <v>Ferme Lippozan inc.</v>
          </cell>
          <cell r="E1492" t="str">
            <v>Forestier(Jean-Pierre)</v>
          </cell>
          <cell r="F1492" t="str">
            <v>856, rang 9</v>
          </cell>
          <cell r="G1492" t="str">
            <v>Tingwick</v>
          </cell>
          <cell r="H1492" t="str">
            <v>J0A1L0</v>
          </cell>
          <cell r="I1492">
            <v>819</v>
          </cell>
          <cell r="J1492">
            <v>8393794</v>
          </cell>
          <cell r="K1492">
            <v>62</v>
          </cell>
          <cell r="L1492">
            <v>8163</v>
          </cell>
          <cell r="M1492">
            <v>58</v>
          </cell>
          <cell r="N1492">
            <v>7428</v>
          </cell>
        </row>
        <row r="1493">
          <cell r="A1493">
            <v>745612</v>
          </cell>
          <cell r="B1493" t="str">
            <v>05</v>
          </cell>
          <cell r="C1493" t="str">
            <v>Estrie</v>
          </cell>
          <cell r="D1493" t="str">
            <v>Dugal Andrée &amp; Villeneuve Paul</v>
          </cell>
          <cell r="E1493" t="str">
            <v>Villeneuve(Andrée Dugal Et Paul)</v>
          </cell>
          <cell r="F1493" t="str">
            <v>680 rue Principale Ouest</v>
          </cell>
          <cell r="G1493" t="str">
            <v>Cookshire-Eaton</v>
          </cell>
          <cell r="H1493" t="str">
            <v>J0B1M0</v>
          </cell>
          <cell r="I1493">
            <v>819</v>
          </cell>
          <cell r="J1493">
            <v>8753238</v>
          </cell>
          <cell r="K1493">
            <v>67</v>
          </cell>
          <cell r="L1493">
            <v>17885</v>
          </cell>
          <cell r="M1493">
            <v>55</v>
          </cell>
          <cell r="N1493">
            <v>13217</v>
          </cell>
        </row>
        <row r="1494">
          <cell r="A1494">
            <v>745869</v>
          </cell>
          <cell r="B1494" t="str">
            <v>14</v>
          </cell>
          <cell r="C1494" t="str">
            <v>Lanaudière</v>
          </cell>
          <cell r="D1494" t="str">
            <v>Ferme Jomond S.E.N.C.</v>
          </cell>
          <cell r="E1494" t="str">
            <v>Pauzé(Raymond)</v>
          </cell>
          <cell r="F1494" t="str">
            <v>755, Bas l'Assomption sud</v>
          </cell>
          <cell r="G1494" t="str">
            <v>L'Assomption</v>
          </cell>
          <cell r="H1494" t="str">
            <v>J5W2A3</v>
          </cell>
          <cell r="I1494">
            <v>450</v>
          </cell>
          <cell r="J1494">
            <v>5895496</v>
          </cell>
          <cell r="K1494">
            <v>18</v>
          </cell>
          <cell r="L1494">
            <v>27475</v>
          </cell>
        </row>
        <row r="1495">
          <cell r="A1495">
            <v>746818</v>
          </cell>
          <cell r="B1495" t="str">
            <v>15</v>
          </cell>
          <cell r="C1495" t="str">
            <v>Laurentides</v>
          </cell>
          <cell r="D1495" t="str">
            <v>Bélisle(Benoit)</v>
          </cell>
          <cell r="F1495" t="str">
            <v>2530, 2e Rue</v>
          </cell>
          <cell r="G1495" t="str">
            <v>Sainte-Sophie</v>
          </cell>
          <cell r="H1495" t="str">
            <v>J5J1N5</v>
          </cell>
          <cell r="I1495">
            <v>450</v>
          </cell>
          <cell r="J1495">
            <v>5697975</v>
          </cell>
          <cell r="K1495">
            <v>16</v>
          </cell>
          <cell r="M1495">
            <v>16</v>
          </cell>
        </row>
        <row r="1496">
          <cell r="A1496">
            <v>746842</v>
          </cell>
          <cell r="B1496" t="str">
            <v>12</v>
          </cell>
          <cell r="C1496" t="str">
            <v>Chaudière-Appalaches</v>
          </cell>
          <cell r="D1496" t="str">
            <v>L'Heureux Jocelyn &amp; Lachance Josée</v>
          </cell>
          <cell r="E1496" t="str">
            <v>Heureu(Josée Lachance et Jocelyn L')</v>
          </cell>
          <cell r="F1496" t="str">
            <v>659, rue du Verger</v>
          </cell>
          <cell r="G1496" t="str">
            <v>Saint-Elzéar</v>
          </cell>
          <cell r="H1496" t="str">
            <v>G0S2J0</v>
          </cell>
          <cell r="I1496">
            <v>418</v>
          </cell>
          <cell r="J1496">
            <v>3876617</v>
          </cell>
          <cell r="K1496">
            <v>17</v>
          </cell>
          <cell r="L1496">
            <v>2319</v>
          </cell>
          <cell r="M1496">
            <v>16</v>
          </cell>
          <cell r="N1496">
            <v>3569</v>
          </cell>
        </row>
        <row r="1497">
          <cell r="A1497">
            <v>746933</v>
          </cell>
          <cell r="B1497" t="str">
            <v>15</v>
          </cell>
          <cell r="C1497" t="str">
            <v>Laurentides</v>
          </cell>
          <cell r="D1497" t="str">
            <v>Cyr(Paul)</v>
          </cell>
          <cell r="E1497" t="str">
            <v>Cyr(Paul)</v>
          </cell>
          <cell r="F1497" t="str">
            <v>50, montée Ruisseau McKay</v>
          </cell>
          <cell r="G1497" t="str">
            <v>Notre-Dame-du-Laus</v>
          </cell>
          <cell r="H1497" t="str">
            <v>J0X2M0</v>
          </cell>
          <cell r="I1497">
            <v>819</v>
          </cell>
          <cell r="J1497">
            <v>7672968</v>
          </cell>
          <cell r="K1497">
            <v>40</v>
          </cell>
          <cell r="L1497">
            <v>12462</v>
          </cell>
          <cell r="M1497">
            <v>41</v>
          </cell>
          <cell r="N1497">
            <v>3718</v>
          </cell>
        </row>
        <row r="1498">
          <cell r="A1498">
            <v>746982</v>
          </cell>
          <cell r="B1498" t="str">
            <v>07</v>
          </cell>
          <cell r="C1498" t="str">
            <v>Outaouais</v>
          </cell>
          <cell r="D1498" t="str">
            <v>Duncan Cynthia &amp; McMillan Myles</v>
          </cell>
          <cell r="E1498" t="str">
            <v>Millan(Cynthia Duncan et Myles Mc)</v>
          </cell>
          <cell r="F1498" t="str">
            <v>872, ch. de la Rivière, Wakefield</v>
          </cell>
          <cell r="G1498" t="str">
            <v>La Pèche</v>
          </cell>
          <cell r="H1498" t="str">
            <v>J0X3G0</v>
          </cell>
          <cell r="I1498">
            <v>819</v>
          </cell>
          <cell r="J1498">
            <v>4592416</v>
          </cell>
          <cell r="K1498">
            <v>165</v>
          </cell>
          <cell r="L1498">
            <v>4763</v>
          </cell>
          <cell r="M1498">
            <v>176</v>
          </cell>
          <cell r="N1498">
            <v>38744</v>
          </cell>
        </row>
        <row r="1499">
          <cell r="A1499">
            <v>747428</v>
          </cell>
          <cell r="B1499" t="str">
            <v>02</v>
          </cell>
          <cell r="C1499" t="str">
            <v>Saguenay-Lac-Saint-Jean</v>
          </cell>
          <cell r="D1499" t="str">
            <v>Veilleux(Stéphane)</v>
          </cell>
          <cell r="F1499" t="str">
            <v>788 rang 7</v>
          </cell>
          <cell r="G1499" t="str">
            <v>Saint-Augustin</v>
          </cell>
          <cell r="H1499" t="str">
            <v>G0W1K0</v>
          </cell>
          <cell r="I1499">
            <v>418</v>
          </cell>
          <cell r="J1499">
            <v>3742221</v>
          </cell>
          <cell r="K1499">
            <v>93</v>
          </cell>
          <cell r="L1499">
            <v>23079</v>
          </cell>
          <cell r="M1499">
            <v>91</v>
          </cell>
          <cell r="N1499">
            <v>29994</v>
          </cell>
        </row>
        <row r="1500">
          <cell r="A1500">
            <v>747766</v>
          </cell>
          <cell r="B1500" t="str">
            <v>01</v>
          </cell>
          <cell r="C1500" t="str">
            <v>Bas-Saint-Laurent</v>
          </cell>
          <cell r="D1500" t="str">
            <v>Gendron(Mario)</v>
          </cell>
          <cell r="F1500" t="str">
            <v>929 route 132 C.P. 89</v>
          </cell>
          <cell r="G1500" t="str">
            <v>Sainte-Florence</v>
          </cell>
          <cell r="H1500" t="str">
            <v>G0J2M0</v>
          </cell>
          <cell r="I1500">
            <v>418</v>
          </cell>
          <cell r="J1500">
            <v>7563449</v>
          </cell>
          <cell r="K1500">
            <v>10</v>
          </cell>
          <cell r="L1500">
            <v>6356</v>
          </cell>
        </row>
        <row r="1501">
          <cell r="A1501">
            <v>748079</v>
          </cell>
          <cell r="B1501" t="str">
            <v>07</v>
          </cell>
          <cell r="C1501" t="str">
            <v>Outaouais</v>
          </cell>
          <cell r="D1501" t="str">
            <v>Ferme Lastholme SENC</v>
          </cell>
          <cell r="E1501" t="str">
            <v>Last(Walter)</v>
          </cell>
          <cell r="F1501" t="str">
            <v>604, ch. du Pont</v>
          </cell>
          <cell r="G1501" t="str">
            <v>Val-des-Monts</v>
          </cell>
          <cell r="H1501" t="str">
            <v>J8N3B1</v>
          </cell>
          <cell r="I1501">
            <v>819</v>
          </cell>
          <cell r="J1501">
            <v>4579001</v>
          </cell>
          <cell r="K1501">
            <v>27</v>
          </cell>
          <cell r="L1501">
            <v>8044</v>
          </cell>
          <cell r="M1501">
            <v>24</v>
          </cell>
          <cell r="N1501">
            <v>4688</v>
          </cell>
        </row>
        <row r="1502">
          <cell r="A1502">
            <v>748517</v>
          </cell>
          <cell r="B1502" t="str">
            <v>12</v>
          </cell>
          <cell r="C1502" t="str">
            <v>Chaudière-Appalaches</v>
          </cell>
          <cell r="D1502" t="str">
            <v>Ferme E.J. Champagne &amp; Fils inc.</v>
          </cell>
          <cell r="E1502" t="str">
            <v>Champagne(Martin)</v>
          </cell>
          <cell r="F1502" t="str">
            <v>410, chemin Craig, R.R. 2</v>
          </cell>
          <cell r="G1502" t="str">
            <v>Saint-Sylvestre</v>
          </cell>
          <cell r="H1502" t="str">
            <v>G0S3C0</v>
          </cell>
          <cell r="I1502">
            <v>418</v>
          </cell>
          <cell r="J1502">
            <v>5962260</v>
          </cell>
          <cell r="K1502">
            <v>100</v>
          </cell>
          <cell r="L1502">
            <v>17377</v>
          </cell>
          <cell r="M1502">
            <v>112</v>
          </cell>
          <cell r="N1502">
            <v>26560</v>
          </cell>
        </row>
        <row r="1503">
          <cell r="A1503">
            <v>748764</v>
          </cell>
          <cell r="B1503" t="str">
            <v>12</v>
          </cell>
          <cell r="C1503" t="str">
            <v>Chaudière-Appalaches</v>
          </cell>
          <cell r="D1503" t="str">
            <v>Fortier(Denis)</v>
          </cell>
          <cell r="F1503" t="str">
            <v>83 rang 8</v>
          </cell>
          <cell r="G1503" t="str">
            <v>Saint-Fortunat</v>
          </cell>
          <cell r="H1503" t="str">
            <v>G0P1G0</v>
          </cell>
          <cell r="I1503">
            <v>819</v>
          </cell>
          <cell r="J1503">
            <v>3445521</v>
          </cell>
          <cell r="K1503">
            <v>20</v>
          </cell>
          <cell r="L1503">
            <v>4151</v>
          </cell>
        </row>
        <row r="1504">
          <cell r="A1504">
            <v>748780</v>
          </cell>
          <cell r="B1504" t="str">
            <v>05</v>
          </cell>
          <cell r="C1504" t="str">
            <v>Estrie</v>
          </cell>
          <cell r="D1504" t="str">
            <v>Ferme Forbell Farm S.E.N.C.</v>
          </cell>
          <cell r="E1504" t="str">
            <v>Bell(Annie Vachon &amp; Perry)</v>
          </cell>
          <cell r="F1504" t="str">
            <v>245, rte 253</v>
          </cell>
          <cell r="G1504" t="str">
            <v>Saint-Isidore-de-Clifton</v>
          </cell>
          <cell r="H1504" t="str">
            <v>J0B2X0</v>
          </cell>
          <cell r="I1504">
            <v>819</v>
          </cell>
          <cell r="J1504">
            <v>8892575</v>
          </cell>
          <cell r="K1504">
            <v>101</v>
          </cell>
          <cell r="L1504">
            <v>28888</v>
          </cell>
          <cell r="M1504">
            <v>98</v>
          </cell>
          <cell r="N1504">
            <v>23333</v>
          </cell>
        </row>
        <row r="1505">
          <cell r="A1505">
            <v>749119</v>
          </cell>
          <cell r="B1505" t="str">
            <v>07</v>
          </cell>
          <cell r="C1505" t="str">
            <v>Outaouais</v>
          </cell>
          <cell r="D1505" t="str">
            <v>St-Amour(Germain)</v>
          </cell>
          <cell r="F1505" t="str">
            <v>181, chemin de la Traverse</v>
          </cell>
          <cell r="G1505" t="str">
            <v>Aumond</v>
          </cell>
          <cell r="H1505" t="str">
            <v>J0W1W0</v>
          </cell>
          <cell r="I1505">
            <v>819</v>
          </cell>
          <cell r="J1505">
            <v>4496398</v>
          </cell>
          <cell r="K1505">
            <v>244</v>
          </cell>
          <cell r="L1505">
            <v>43546</v>
          </cell>
          <cell r="M1505">
            <v>258</v>
          </cell>
          <cell r="N1505">
            <v>5072</v>
          </cell>
        </row>
        <row r="1506">
          <cell r="A1506">
            <v>749333</v>
          </cell>
          <cell r="B1506" t="str">
            <v>12</v>
          </cell>
          <cell r="C1506" t="str">
            <v>Chaudière-Appalaches</v>
          </cell>
          <cell r="D1506" t="str">
            <v>Ferme A.R.F. Champagne &amp; Fils enr.</v>
          </cell>
          <cell r="E1506" t="str">
            <v>Champagne(Alain et Réjean)</v>
          </cell>
          <cell r="F1506" t="str">
            <v>1260, rang St-André</v>
          </cell>
          <cell r="G1506" t="str">
            <v>Saint-Sylvestre</v>
          </cell>
          <cell r="H1506" t="str">
            <v>G0S3C0</v>
          </cell>
          <cell r="I1506">
            <v>418</v>
          </cell>
          <cell r="J1506">
            <v>5962404</v>
          </cell>
          <cell r="K1506">
            <v>40</v>
          </cell>
          <cell r="L1506">
            <v>5103</v>
          </cell>
          <cell r="M1506">
            <v>36</v>
          </cell>
          <cell r="N1506">
            <v>1021</v>
          </cell>
        </row>
        <row r="1507">
          <cell r="A1507">
            <v>750075</v>
          </cell>
          <cell r="B1507" t="str">
            <v>14</v>
          </cell>
          <cell r="C1507" t="str">
            <v>Lanaudière</v>
          </cell>
          <cell r="D1507" t="str">
            <v>Mayer(Michel)</v>
          </cell>
          <cell r="F1507" t="str">
            <v>400 rang 4</v>
          </cell>
          <cell r="G1507" t="str">
            <v>Saint-Ambroise-de-Kildare</v>
          </cell>
          <cell r="H1507" t="str">
            <v>J0K1C0</v>
          </cell>
          <cell r="I1507">
            <v>450</v>
          </cell>
          <cell r="J1507">
            <v>7533305</v>
          </cell>
          <cell r="K1507">
            <v>31</v>
          </cell>
          <cell r="M1507">
            <v>36</v>
          </cell>
          <cell r="N1507">
            <v>1682</v>
          </cell>
        </row>
        <row r="1508">
          <cell r="A1508">
            <v>750158</v>
          </cell>
          <cell r="B1508" t="str">
            <v>12</v>
          </cell>
          <cell r="C1508" t="str">
            <v>Chaudière-Appalaches</v>
          </cell>
          <cell r="D1508" t="str">
            <v>Entreprise Céréale-Lys inc.</v>
          </cell>
          <cell r="E1508" t="str">
            <v>Paré(François)</v>
          </cell>
          <cell r="F1508" t="str">
            <v>504, Rang 5 Sud</v>
          </cell>
          <cell r="G1508" t="str">
            <v>East Broughton</v>
          </cell>
          <cell r="H1508" t="str">
            <v>G0N1G0</v>
          </cell>
          <cell r="I1508">
            <v>418</v>
          </cell>
          <cell r="J1508">
            <v>4273653</v>
          </cell>
          <cell r="K1508">
            <v>15</v>
          </cell>
          <cell r="L1508">
            <v>680</v>
          </cell>
          <cell r="M1508">
            <v>15</v>
          </cell>
          <cell r="N1508">
            <v>680</v>
          </cell>
        </row>
        <row r="1509">
          <cell r="A1509">
            <v>750430</v>
          </cell>
          <cell r="B1509" t="str">
            <v>05</v>
          </cell>
          <cell r="C1509" t="str">
            <v>Estrie</v>
          </cell>
          <cell r="D1509" t="str">
            <v>Ferme Michel Rousseau S.E.N.C.</v>
          </cell>
          <cell r="E1509" t="str">
            <v>Rousseau(Michel)</v>
          </cell>
          <cell r="F1509" t="str">
            <v>34, rte 108</v>
          </cell>
          <cell r="G1509" t="str">
            <v>Lingwick</v>
          </cell>
          <cell r="H1509" t="str">
            <v>J0B2Z0</v>
          </cell>
          <cell r="I1509">
            <v>819</v>
          </cell>
          <cell r="J1509">
            <v>8773495</v>
          </cell>
          <cell r="K1509">
            <v>110</v>
          </cell>
          <cell r="L1509">
            <v>10036</v>
          </cell>
          <cell r="M1509">
            <v>115</v>
          </cell>
          <cell r="N1509">
            <v>19561</v>
          </cell>
        </row>
        <row r="1510">
          <cell r="A1510">
            <v>750471</v>
          </cell>
          <cell r="B1510" t="str">
            <v>05</v>
          </cell>
          <cell r="C1510" t="str">
            <v>Estrie</v>
          </cell>
          <cell r="D1510" t="str">
            <v>Entreprises Fermagri S.E.N.C.</v>
          </cell>
          <cell r="E1510" t="str">
            <v>Bégin(Marc &amp; Jacques)</v>
          </cell>
          <cell r="F1510" t="str">
            <v>292, Rang 10</v>
          </cell>
          <cell r="G1510" t="str">
            <v>Saint-Isidore-de-Clifton</v>
          </cell>
          <cell r="H1510" t="str">
            <v>J0B2X0</v>
          </cell>
          <cell r="I1510">
            <v>819</v>
          </cell>
          <cell r="J1510">
            <v>6581067</v>
          </cell>
          <cell r="K1510">
            <v>87</v>
          </cell>
          <cell r="L1510">
            <v>5116</v>
          </cell>
          <cell r="M1510">
            <v>103</v>
          </cell>
          <cell r="N1510">
            <v>750</v>
          </cell>
        </row>
        <row r="1511">
          <cell r="A1511">
            <v>750505</v>
          </cell>
          <cell r="B1511" t="str">
            <v>05</v>
          </cell>
          <cell r="C1511" t="str">
            <v>Estrie</v>
          </cell>
          <cell r="D1511" t="str">
            <v>Ferme Claumar S.E.N.C.</v>
          </cell>
          <cell r="E1511" t="str">
            <v>Lavigne(Claude &amp; Martin)</v>
          </cell>
          <cell r="F1511" t="str">
            <v>700, rte 253</v>
          </cell>
          <cell r="G1511" t="str">
            <v>Saint-Venant-de-Paquette</v>
          </cell>
          <cell r="H1511" t="str">
            <v>J0B1S0</v>
          </cell>
          <cell r="I1511">
            <v>819</v>
          </cell>
          <cell r="J1511">
            <v>6583600</v>
          </cell>
          <cell r="K1511">
            <v>119</v>
          </cell>
          <cell r="L1511">
            <v>28881</v>
          </cell>
          <cell r="M1511">
            <v>107</v>
          </cell>
          <cell r="N1511">
            <v>31357</v>
          </cell>
        </row>
        <row r="1512">
          <cell r="A1512">
            <v>750539</v>
          </cell>
          <cell r="B1512" t="str">
            <v>17</v>
          </cell>
          <cell r="C1512" t="str">
            <v>Centre-du-Québec</v>
          </cell>
          <cell r="D1512" t="str">
            <v>Fortier(Michel)</v>
          </cell>
          <cell r="F1512" t="str">
            <v>97 route 165 Sud</v>
          </cell>
          <cell r="G1512" t="str">
            <v>Saint-Pierre-Baptiste</v>
          </cell>
          <cell r="H1512" t="str">
            <v>G0P1K0</v>
          </cell>
          <cell r="I1512">
            <v>418</v>
          </cell>
          <cell r="J1512">
            <v>4283855</v>
          </cell>
          <cell r="K1512">
            <v>82</v>
          </cell>
          <cell r="L1512">
            <v>15359</v>
          </cell>
          <cell r="M1512">
            <v>77</v>
          </cell>
          <cell r="N1512">
            <v>16798</v>
          </cell>
        </row>
        <row r="1513">
          <cell r="A1513">
            <v>750737</v>
          </cell>
          <cell r="B1513" t="str">
            <v>15</v>
          </cell>
          <cell r="C1513" t="str">
            <v>Laurentides</v>
          </cell>
          <cell r="D1513" t="str">
            <v>Bilodeau(Daniel)</v>
          </cell>
          <cell r="F1513" t="str">
            <v>3, rang 7 ouest</v>
          </cell>
          <cell r="G1513" t="str">
            <v>Sainte-Anne-du-Lac</v>
          </cell>
          <cell r="H1513" t="str">
            <v>J0W1V0</v>
          </cell>
          <cell r="I1513">
            <v>819</v>
          </cell>
          <cell r="J1513">
            <v>5862685</v>
          </cell>
          <cell r="K1513">
            <v>207</v>
          </cell>
          <cell r="L1513">
            <v>11118</v>
          </cell>
          <cell r="M1513">
            <v>197</v>
          </cell>
          <cell r="N1513">
            <v>57977</v>
          </cell>
        </row>
        <row r="1514">
          <cell r="A1514">
            <v>750745</v>
          </cell>
          <cell r="B1514" t="str">
            <v>12</v>
          </cell>
          <cell r="C1514" t="str">
            <v>Chaudière-Appalaches</v>
          </cell>
          <cell r="D1514" t="str">
            <v>Reid(Hugh)</v>
          </cell>
          <cell r="E1514" t="str">
            <v>Tremblay(Loraine)</v>
          </cell>
          <cell r="F1514" t="str">
            <v>35, Rang 6</v>
          </cell>
          <cell r="G1514" t="str">
            <v>Saint-Jacques-de-Leeds</v>
          </cell>
          <cell r="H1514" t="str">
            <v>G0N1J0</v>
          </cell>
          <cell r="I1514">
            <v>418</v>
          </cell>
          <cell r="J1514">
            <v>4243778</v>
          </cell>
          <cell r="K1514">
            <v>134</v>
          </cell>
          <cell r="L1514">
            <v>24827</v>
          </cell>
          <cell r="M1514">
            <v>131</v>
          </cell>
          <cell r="N1514">
            <v>23032</v>
          </cell>
        </row>
        <row r="1515">
          <cell r="A1515">
            <v>751057</v>
          </cell>
          <cell r="B1515" t="str">
            <v>05</v>
          </cell>
          <cell r="C1515" t="str">
            <v>Estrie</v>
          </cell>
          <cell r="D1515" t="str">
            <v>Fermes Lois et John Enright S.E.N.C.</v>
          </cell>
          <cell r="E1515" t="str">
            <v>Enright(John &amp; Lois)</v>
          </cell>
          <cell r="F1515" t="str">
            <v>213, ch. Healy, R.R. 3</v>
          </cell>
          <cell r="G1515" t="str">
            <v>Richmond</v>
          </cell>
          <cell r="H1515" t="str">
            <v>J0B2H0</v>
          </cell>
          <cell r="I1515">
            <v>819</v>
          </cell>
          <cell r="J1515">
            <v>8263198</v>
          </cell>
          <cell r="K1515">
            <v>36</v>
          </cell>
          <cell r="L1515">
            <v>4815</v>
          </cell>
          <cell r="M1515">
            <v>31</v>
          </cell>
          <cell r="N1515">
            <v>1617</v>
          </cell>
        </row>
        <row r="1516">
          <cell r="A1516">
            <v>751453</v>
          </cell>
          <cell r="B1516" t="str">
            <v>01</v>
          </cell>
          <cell r="C1516" t="str">
            <v>Bas-Saint-Laurent</v>
          </cell>
          <cell r="D1516" t="str">
            <v>9002-9794 Québec inc.</v>
          </cell>
          <cell r="E1516" t="str">
            <v>April(Francis)</v>
          </cell>
          <cell r="F1516" t="str">
            <v>463 rang 2 Est</v>
          </cell>
          <cell r="G1516" t="str">
            <v>Saint-Éloi</v>
          </cell>
          <cell r="H1516" t="str">
            <v>G0L2V0</v>
          </cell>
          <cell r="I1516">
            <v>418</v>
          </cell>
          <cell r="J1516">
            <v>8982026</v>
          </cell>
          <cell r="K1516">
            <v>18</v>
          </cell>
          <cell r="M1516">
            <v>18</v>
          </cell>
          <cell r="N1516">
            <v>5017</v>
          </cell>
        </row>
        <row r="1517">
          <cell r="A1517">
            <v>751628</v>
          </cell>
          <cell r="B1517" t="str">
            <v>01</v>
          </cell>
          <cell r="C1517" t="str">
            <v>Bas-Saint-Laurent</v>
          </cell>
          <cell r="D1517" t="str">
            <v>Labrie(Alain)</v>
          </cell>
          <cell r="F1517" t="str">
            <v>84 Principale Est  C.P. 20217</v>
          </cell>
          <cell r="G1517" t="str">
            <v>Matane</v>
          </cell>
          <cell r="H1517" t="str">
            <v>G4W9B1</v>
          </cell>
          <cell r="I1517">
            <v>418</v>
          </cell>
          <cell r="J1517">
            <v>5627022</v>
          </cell>
          <cell r="K1517">
            <v>39</v>
          </cell>
          <cell r="L1517">
            <v>11539</v>
          </cell>
          <cell r="M1517">
            <v>43</v>
          </cell>
          <cell r="N1517">
            <v>9526</v>
          </cell>
        </row>
        <row r="1518">
          <cell r="A1518">
            <v>752329</v>
          </cell>
          <cell r="B1518" t="str">
            <v>12</v>
          </cell>
          <cell r="C1518" t="str">
            <v>Chaudière-Appalaches</v>
          </cell>
          <cell r="D1518" t="str">
            <v>Ferme Champcôte inc.</v>
          </cell>
          <cell r="E1518" t="str">
            <v>Champagne(René)</v>
          </cell>
          <cell r="F1518" t="str">
            <v>921, Route 267</v>
          </cell>
          <cell r="G1518" t="str">
            <v>Saint-Jean-de-Brébeuf</v>
          </cell>
          <cell r="H1518" t="str">
            <v>G6G0A1</v>
          </cell>
          <cell r="I1518">
            <v>418</v>
          </cell>
          <cell r="J1518">
            <v>4537768</v>
          </cell>
          <cell r="K1518">
            <v>65</v>
          </cell>
          <cell r="L1518">
            <v>12860</v>
          </cell>
          <cell r="M1518">
            <v>60</v>
          </cell>
          <cell r="N1518">
            <v>12634</v>
          </cell>
        </row>
        <row r="1519">
          <cell r="A1519">
            <v>752782</v>
          </cell>
          <cell r="B1519" t="str">
            <v>12</v>
          </cell>
          <cell r="C1519" t="str">
            <v>Chaudière-Appalaches</v>
          </cell>
          <cell r="D1519" t="str">
            <v>Larochelle Normand &amp; Nadeau Claude</v>
          </cell>
          <cell r="F1519" t="str">
            <v>39, route du Fleuve</v>
          </cell>
          <cell r="G1519" t="str">
            <v>Beaumont</v>
          </cell>
          <cell r="H1519" t="str">
            <v>G0R1C0</v>
          </cell>
          <cell r="I1519">
            <v>418</v>
          </cell>
          <cell r="J1519">
            <v>8372096</v>
          </cell>
          <cell r="K1519">
            <v>42</v>
          </cell>
          <cell r="L1519">
            <v>3361</v>
          </cell>
          <cell r="M1519">
            <v>44</v>
          </cell>
          <cell r="N1519">
            <v>5326</v>
          </cell>
        </row>
        <row r="1520">
          <cell r="A1520">
            <v>752949</v>
          </cell>
          <cell r="B1520" t="str">
            <v>16</v>
          </cell>
          <cell r="C1520" t="str">
            <v>Montérégie</v>
          </cell>
          <cell r="D1520" t="str">
            <v>Hébert(Alain)</v>
          </cell>
          <cell r="F1520" t="str">
            <v>1551, rang Rivière aux Pins</v>
          </cell>
          <cell r="G1520" t="str">
            <v>Varennes</v>
          </cell>
          <cell r="H1520" t="str">
            <v>J3X1P7</v>
          </cell>
          <cell r="I1520">
            <v>450</v>
          </cell>
          <cell r="J1520">
            <v>6522265</v>
          </cell>
          <cell r="K1520">
            <v>15</v>
          </cell>
          <cell r="L1520">
            <v>22453</v>
          </cell>
        </row>
        <row r="1521">
          <cell r="A1521">
            <v>753111</v>
          </cell>
          <cell r="B1521" t="str">
            <v>07</v>
          </cell>
          <cell r="C1521" t="str">
            <v>Outaouais</v>
          </cell>
          <cell r="D1521" t="str">
            <v>La Ferme Familiale Lange S.E.N.C.</v>
          </cell>
          <cell r="E1521" t="str">
            <v>Lange(Kirk)</v>
          </cell>
          <cell r="F1521" t="str">
            <v>8, ch. Lange</v>
          </cell>
          <cell r="G1521" t="str">
            <v>Val-des-Monts</v>
          </cell>
          <cell r="H1521" t="str">
            <v>J8N0A6</v>
          </cell>
          <cell r="I1521">
            <v>819</v>
          </cell>
          <cell r="J1521">
            <v>4579740</v>
          </cell>
          <cell r="K1521">
            <v>111</v>
          </cell>
          <cell r="L1521">
            <v>6267</v>
          </cell>
          <cell r="M1521">
            <v>90</v>
          </cell>
          <cell r="N1521">
            <v>6503</v>
          </cell>
        </row>
        <row r="1522">
          <cell r="A1522">
            <v>753129</v>
          </cell>
          <cell r="B1522" t="str">
            <v>07</v>
          </cell>
          <cell r="C1522" t="str">
            <v>Outaouais</v>
          </cell>
          <cell r="D1522" t="str">
            <v>Lapointe(Jean-Pierre)</v>
          </cell>
          <cell r="F1522" t="str">
            <v>1829, route 148</v>
          </cell>
          <cell r="G1522" t="str">
            <v>Pontiac</v>
          </cell>
          <cell r="H1522" t="str">
            <v>J0X2G0</v>
          </cell>
          <cell r="I1522">
            <v>819</v>
          </cell>
          <cell r="J1522">
            <v>4552575</v>
          </cell>
          <cell r="K1522">
            <v>60</v>
          </cell>
          <cell r="L1522">
            <v>5925</v>
          </cell>
          <cell r="M1522">
            <v>63</v>
          </cell>
          <cell r="N1522">
            <v>12440</v>
          </cell>
        </row>
        <row r="1523">
          <cell r="A1523">
            <v>753301</v>
          </cell>
          <cell r="B1523" t="str">
            <v>05</v>
          </cell>
          <cell r="C1523" t="str">
            <v>Estrie</v>
          </cell>
          <cell r="D1523" t="str">
            <v>Ferme C.N. D'Amours inc.</v>
          </cell>
          <cell r="E1523" t="str">
            <v>d'Amours(Normand)</v>
          </cell>
          <cell r="F1523" t="str">
            <v>130, Montée Gagnon</v>
          </cell>
          <cell r="G1523" t="str">
            <v>Racine</v>
          </cell>
          <cell r="H1523" t="str">
            <v>J0E1Y0</v>
          </cell>
          <cell r="I1523">
            <v>450</v>
          </cell>
          <cell r="J1523">
            <v>5322467</v>
          </cell>
          <cell r="K1523">
            <v>42</v>
          </cell>
          <cell r="L1523">
            <v>6283</v>
          </cell>
          <cell r="M1523">
            <v>15</v>
          </cell>
          <cell r="N1523">
            <v>13347</v>
          </cell>
        </row>
        <row r="1524">
          <cell r="A1524">
            <v>753749</v>
          </cell>
          <cell r="B1524" t="str">
            <v>01</v>
          </cell>
          <cell r="C1524" t="str">
            <v>Bas-Saint-Laurent</v>
          </cell>
          <cell r="D1524" t="str">
            <v>Ferme Chamours</v>
          </cell>
          <cell r="E1524" t="str">
            <v>Charest(Jacinthe D'Amours et Rémi)</v>
          </cell>
          <cell r="F1524" t="str">
            <v>121, rang 4</v>
          </cell>
          <cell r="G1524" t="str">
            <v>Saint-Léon-le-Grand(Bas-Saint-Laurent)</v>
          </cell>
          <cell r="H1524" t="str">
            <v>G0J2W0</v>
          </cell>
          <cell r="I1524">
            <v>418</v>
          </cell>
          <cell r="J1524">
            <v>7432937</v>
          </cell>
          <cell r="K1524">
            <v>21</v>
          </cell>
          <cell r="L1524">
            <v>6100</v>
          </cell>
          <cell r="M1524">
            <v>48</v>
          </cell>
          <cell r="N1524">
            <v>9890</v>
          </cell>
        </row>
        <row r="1525">
          <cell r="A1525">
            <v>753871</v>
          </cell>
          <cell r="B1525" t="str">
            <v>16</v>
          </cell>
          <cell r="C1525" t="str">
            <v>Montérégie</v>
          </cell>
          <cell r="D1525" t="str">
            <v>Coffey Donald &amp;  Lussier Linda</v>
          </cell>
          <cell r="E1525" t="str">
            <v>Coffey(Donald)</v>
          </cell>
          <cell r="F1525" t="str">
            <v>802,  Carr Road</v>
          </cell>
          <cell r="G1525" t="str">
            <v>Huntingdon</v>
          </cell>
          <cell r="H1525" t="str">
            <v>J0S1H0</v>
          </cell>
          <cell r="I1525">
            <v>450</v>
          </cell>
          <cell r="J1525">
            <v>2642048</v>
          </cell>
          <cell r="K1525">
            <v>32</v>
          </cell>
          <cell r="L1525">
            <v>996</v>
          </cell>
          <cell r="M1525">
            <v>27</v>
          </cell>
          <cell r="N1525">
            <v>996</v>
          </cell>
        </row>
        <row r="1526">
          <cell r="A1526">
            <v>753905</v>
          </cell>
          <cell r="B1526" t="str">
            <v>05</v>
          </cell>
          <cell r="C1526" t="str">
            <v>Estrie</v>
          </cell>
          <cell r="D1526" t="str">
            <v>Armstrong Sandra &amp; Wilkins Douglas</v>
          </cell>
          <cell r="F1526" t="str">
            <v>40 chemin Goodenough</v>
          </cell>
          <cell r="G1526" t="str">
            <v>Danville</v>
          </cell>
          <cell r="H1526" t="str">
            <v>J0A1A0</v>
          </cell>
          <cell r="I1526">
            <v>819</v>
          </cell>
          <cell r="J1526">
            <v>8392837</v>
          </cell>
          <cell r="K1526">
            <v>110</v>
          </cell>
          <cell r="L1526">
            <v>19496</v>
          </cell>
          <cell r="M1526">
            <v>113</v>
          </cell>
          <cell r="N1526">
            <v>21717</v>
          </cell>
        </row>
        <row r="1527">
          <cell r="A1527">
            <v>754051</v>
          </cell>
          <cell r="B1527" t="str">
            <v>02</v>
          </cell>
          <cell r="C1527" t="str">
            <v>Saguenay-Lac-Saint-Jean</v>
          </cell>
          <cell r="D1527" t="str">
            <v>3094-0696 Québec inc.</v>
          </cell>
          <cell r="E1527" t="str">
            <v>Mailhot(Camil)</v>
          </cell>
          <cell r="F1527" t="str">
            <v>1517 rang 4</v>
          </cell>
          <cell r="G1527" t="str">
            <v>Normandin</v>
          </cell>
          <cell r="H1527" t="str">
            <v>G8M4R5</v>
          </cell>
          <cell r="I1527">
            <v>418</v>
          </cell>
          <cell r="J1527">
            <v>2742237</v>
          </cell>
          <cell r="K1527">
            <v>198</v>
          </cell>
          <cell r="L1527">
            <v>40580</v>
          </cell>
          <cell r="M1527">
            <v>179</v>
          </cell>
          <cell r="N1527">
            <v>38818</v>
          </cell>
        </row>
        <row r="1528">
          <cell r="A1528">
            <v>754077</v>
          </cell>
          <cell r="B1528" t="str">
            <v>12</v>
          </cell>
          <cell r="C1528" t="str">
            <v>Chaudière-Appalaches</v>
          </cell>
          <cell r="D1528" t="str">
            <v>3104-2955 Québec inc.</v>
          </cell>
          <cell r="E1528" t="str">
            <v>Vachon(Arnold)</v>
          </cell>
          <cell r="F1528" t="str">
            <v>641, rang Turgeon</v>
          </cell>
          <cell r="G1528" t="str">
            <v>Adstock</v>
          </cell>
          <cell r="H1528" t="str">
            <v>G0N1S0</v>
          </cell>
          <cell r="I1528">
            <v>418</v>
          </cell>
          <cell r="J1528">
            <v>3383808</v>
          </cell>
          <cell r="K1528">
            <v>12</v>
          </cell>
        </row>
        <row r="1529">
          <cell r="A1529">
            <v>754572</v>
          </cell>
          <cell r="B1529" t="str">
            <v>05</v>
          </cell>
          <cell r="C1529" t="str">
            <v>Estrie</v>
          </cell>
          <cell r="D1529" t="str">
            <v>Côté Jacques &amp; Lamoureux Lucie</v>
          </cell>
          <cell r="E1529" t="str">
            <v>Côté(Lucie &amp; Jacques)</v>
          </cell>
          <cell r="F1529" t="str">
            <v>45, chemin Bouchard</v>
          </cell>
          <cell r="G1529" t="str">
            <v>Martinville</v>
          </cell>
          <cell r="H1529" t="str">
            <v>J0B2A0</v>
          </cell>
          <cell r="I1529">
            <v>819</v>
          </cell>
          <cell r="J1529">
            <v>8373087</v>
          </cell>
          <cell r="K1529">
            <v>64</v>
          </cell>
          <cell r="L1529">
            <v>18340</v>
          </cell>
          <cell r="M1529">
            <v>64</v>
          </cell>
          <cell r="N1529">
            <v>18025</v>
          </cell>
        </row>
        <row r="1530">
          <cell r="A1530">
            <v>755181</v>
          </cell>
          <cell r="B1530" t="str">
            <v>16</v>
          </cell>
          <cell r="C1530" t="str">
            <v>Montérégie</v>
          </cell>
          <cell r="D1530" t="str">
            <v>Ferme Réallier S.E.N.C.</v>
          </cell>
          <cell r="E1530" t="str">
            <v>Fournier(Réal)</v>
          </cell>
          <cell r="F1530" t="str">
            <v>100, rang Campbell</v>
          </cell>
          <cell r="G1530" t="str">
            <v>Sainte-Sabine (de Montérégie)</v>
          </cell>
          <cell r="H1530" t="str">
            <v>J0J2B0</v>
          </cell>
          <cell r="I1530">
            <v>450</v>
          </cell>
          <cell r="J1530">
            <v>2931835</v>
          </cell>
          <cell r="K1530">
            <v>36</v>
          </cell>
          <cell r="L1530">
            <v>1259</v>
          </cell>
          <cell r="M1530">
            <v>30</v>
          </cell>
          <cell r="N1530">
            <v>5432</v>
          </cell>
        </row>
        <row r="1531">
          <cell r="A1531">
            <v>755421</v>
          </cell>
          <cell r="B1531" t="str">
            <v>14</v>
          </cell>
          <cell r="C1531" t="str">
            <v>Lanaudière</v>
          </cell>
          <cell r="D1531" t="str">
            <v>Robert(Céline)</v>
          </cell>
          <cell r="F1531" t="str">
            <v>798 Petit Rang</v>
          </cell>
          <cell r="G1531" t="str">
            <v>Saint-Thomas</v>
          </cell>
          <cell r="H1531" t="str">
            <v>J0K3L0</v>
          </cell>
          <cell r="I1531">
            <v>450</v>
          </cell>
          <cell r="J1531">
            <v>7561072</v>
          </cell>
          <cell r="K1531">
            <v>21</v>
          </cell>
          <cell r="L1531">
            <v>3527</v>
          </cell>
        </row>
        <row r="1532">
          <cell r="A1532">
            <v>755868</v>
          </cell>
          <cell r="B1532" t="str">
            <v>01</v>
          </cell>
          <cell r="C1532" t="str">
            <v>Bas-Saint-Laurent</v>
          </cell>
          <cell r="D1532" t="str">
            <v>Dubé Lise et Lebel Harold</v>
          </cell>
          <cell r="E1532" t="str">
            <v>Lebel(Harold)</v>
          </cell>
          <cell r="F1532" t="str">
            <v>350, rang 7 Ouest</v>
          </cell>
          <cell r="G1532" t="str">
            <v>Saint-Michel-du-Squatec</v>
          </cell>
          <cell r="H1532" t="str">
            <v>G0L4H0</v>
          </cell>
          <cell r="I1532">
            <v>418</v>
          </cell>
          <cell r="J1532">
            <v>8552520</v>
          </cell>
          <cell r="K1532">
            <v>75</v>
          </cell>
          <cell r="L1532">
            <v>11761</v>
          </cell>
          <cell r="M1532">
            <v>82</v>
          </cell>
          <cell r="N1532">
            <v>13162</v>
          </cell>
        </row>
        <row r="1533">
          <cell r="A1533">
            <v>756064</v>
          </cell>
          <cell r="B1533" t="str">
            <v>07</v>
          </cell>
          <cell r="C1533" t="str">
            <v>Outaouais</v>
          </cell>
          <cell r="D1533" t="str">
            <v>Ferme Pleasant Way S.E.N.C.</v>
          </cell>
          <cell r="E1533" t="str">
            <v>Moffatt(Benson et Darryl)</v>
          </cell>
          <cell r="F1533" t="str">
            <v>C70 Moffatt Road, R.R. 1</v>
          </cell>
          <cell r="G1533" t="str">
            <v>Shawville</v>
          </cell>
          <cell r="H1533" t="str">
            <v>J0X2Y0</v>
          </cell>
          <cell r="I1533">
            <v>819</v>
          </cell>
          <cell r="J1533">
            <v>6473152</v>
          </cell>
          <cell r="K1533">
            <v>19</v>
          </cell>
          <cell r="L1533">
            <v>5687</v>
          </cell>
          <cell r="M1533">
            <v>19</v>
          </cell>
          <cell r="N1533">
            <v>5494</v>
          </cell>
        </row>
        <row r="1534">
          <cell r="A1534">
            <v>756270</v>
          </cell>
          <cell r="B1534" t="str">
            <v>05</v>
          </cell>
          <cell r="C1534" t="str">
            <v>Estrie</v>
          </cell>
          <cell r="D1534" t="str">
            <v>Ferme des Grands Pins S.E.N.C.</v>
          </cell>
          <cell r="E1534" t="str">
            <v>Lamoureux(Guy)</v>
          </cell>
          <cell r="F1534" t="str">
            <v>145 Clairemont Est, R.R. 2</v>
          </cell>
          <cell r="G1534" t="str">
            <v>Danville</v>
          </cell>
          <cell r="H1534" t="str">
            <v>J0A1A0</v>
          </cell>
          <cell r="I1534">
            <v>819</v>
          </cell>
          <cell r="J1534">
            <v>8392073</v>
          </cell>
          <cell r="K1534">
            <v>34</v>
          </cell>
          <cell r="L1534">
            <v>1068</v>
          </cell>
        </row>
        <row r="1535">
          <cell r="A1535">
            <v>756916</v>
          </cell>
          <cell r="B1535" t="str">
            <v>04</v>
          </cell>
          <cell r="C1535" t="str">
            <v>Mauricie</v>
          </cell>
          <cell r="D1535" t="str">
            <v>Vallerand(Hélène)</v>
          </cell>
          <cell r="E1535" t="str">
            <v>Lampron(François)</v>
          </cell>
          <cell r="F1535" t="str">
            <v>40, Avenue St-Thomas</v>
          </cell>
          <cell r="G1535" t="str">
            <v>Saint-Étienne-des-Grès</v>
          </cell>
          <cell r="H1535" t="str">
            <v>G0X2P0</v>
          </cell>
          <cell r="I1535">
            <v>819</v>
          </cell>
          <cell r="J1535">
            <v>2963093</v>
          </cell>
          <cell r="K1535">
            <v>124</v>
          </cell>
          <cell r="L1535">
            <v>35980</v>
          </cell>
          <cell r="M1535">
            <v>116</v>
          </cell>
          <cell r="N1535">
            <v>35346</v>
          </cell>
        </row>
        <row r="1536">
          <cell r="A1536">
            <v>757039</v>
          </cell>
          <cell r="B1536" t="str">
            <v>05</v>
          </cell>
          <cell r="C1536" t="str">
            <v>Estrie</v>
          </cell>
          <cell r="D1536" t="str">
            <v>Gobeil(Sébastien)</v>
          </cell>
          <cell r="F1536" t="str">
            <v>113 route 212 Ouest</v>
          </cell>
          <cell r="G1536" t="str">
            <v>La Patrie</v>
          </cell>
          <cell r="H1536" t="str">
            <v>J0B1Y0</v>
          </cell>
          <cell r="I1536">
            <v>819</v>
          </cell>
          <cell r="J1536">
            <v>8882311</v>
          </cell>
          <cell r="K1536">
            <v>42</v>
          </cell>
          <cell r="L1536">
            <v>3830</v>
          </cell>
          <cell r="M1536">
            <v>40</v>
          </cell>
          <cell r="N1536">
            <v>3856</v>
          </cell>
        </row>
        <row r="1537">
          <cell r="A1537">
            <v>757120</v>
          </cell>
          <cell r="B1537" t="str">
            <v>05</v>
          </cell>
          <cell r="C1537" t="str">
            <v>Estrie</v>
          </cell>
          <cell r="D1537" t="str">
            <v>Ferme Petit Québec S.E.N.C.</v>
          </cell>
          <cell r="E1537" t="str">
            <v>Prévost(Chantal)</v>
          </cell>
          <cell r="F1537" t="str">
            <v>32, rang Petit Québec</v>
          </cell>
          <cell r="G1537" t="str">
            <v>La Patrie</v>
          </cell>
          <cell r="H1537" t="str">
            <v>J0B1Y0</v>
          </cell>
          <cell r="I1537">
            <v>819</v>
          </cell>
          <cell r="J1537">
            <v>8889260</v>
          </cell>
          <cell r="K1537">
            <v>30</v>
          </cell>
          <cell r="L1537">
            <v>5367</v>
          </cell>
          <cell r="M1537">
            <v>27</v>
          </cell>
          <cell r="N1537">
            <v>2750</v>
          </cell>
        </row>
        <row r="1538">
          <cell r="A1538">
            <v>757641</v>
          </cell>
          <cell r="B1538" t="str">
            <v>05</v>
          </cell>
          <cell r="C1538" t="str">
            <v>Estrie</v>
          </cell>
          <cell r="D1538" t="str">
            <v>Ferme Mi-Bois S.E.N.C.</v>
          </cell>
          <cell r="E1538" t="str">
            <v>Boisvert(Michel)</v>
          </cell>
          <cell r="F1538" t="str">
            <v>82, Des Fougères</v>
          </cell>
          <cell r="G1538" t="str">
            <v>Coaticook</v>
          </cell>
          <cell r="H1538" t="str">
            <v>J1A3J8</v>
          </cell>
          <cell r="I1538">
            <v>819</v>
          </cell>
          <cell r="J1538">
            <v>8494693</v>
          </cell>
          <cell r="K1538">
            <v>62</v>
          </cell>
          <cell r="L1538">
            <v>15809</v>
          </cell>
          <cell r="M1538">
            <v>63</v>
          </cell>
          <cell r="N1538">
            <v>17576</v>
          </cell>
        </row>
        <row r="1539">
          <cell r="A1539">
            <v>757831</v>
          </cell>
          <cell r="B1539" t="str">
            <v>12</v>
          </cell>
          <cell r="C1539" t="str">
            <v>Chaudière-Appalaches</v>
          </cell>
          <cell r="D1539" t="str">
            <v>Ferme Marian S.E.N.C.</v>
          </cell>
          <cell r="E1539" t="str">
            <v>Faucher(Mario)</v>
          </cell>
          <cell r="F1539" t="str">
            <v>134, Rang 4 Nord</v>
          </cell>
          <cell r="G1539" t="str">
            <v>Saints-Anges</v>
          </cell>
          <cell r="H1539" t="str">
            <v>G0S3E0</v>
          </cell>
          <cell r="I1539">
            <v>418</v>
          </cell>
          <cell r="J1539">
            <v>3877228</v>
          </cell>
          <cell r="K1539">
            <v>59</v>
          </cell>
          <cell r="L1539">
            <v>11794</v>
          </cell>
          <cell r="M1539">
            <v>75</v>
          </cell>
          <cell r="N1539">
            <v>12808</v>
          </cell>
        </row>
        <row r="1540">
          <cell r="A1540">
            <v>759639</v>
          </cell>
          <cell r="B1540" t="str">
            <v>05</v>
          </cell>
          <cell r="C1540" t="str">
            <v>Estrie</v>
          </cell>
          <cell r="D1540" t="str">
            <v>Ferme Miber, S.E.N.C.</v>
          </cell>
          <cell r="E1540" t="str">
            <v>Bergeron(Michel)</v>
          </cell>
          <cell r="F1540" t="str">
            <v>265, ch. Vaillancourt</v>
          </cell>
          <cell r="G1540" t="str">
            <v>Compton</v>
          </cell>
          <cell r="H1540" t="str">
            <v>J0B1L0</v>
          </cell>
          <cell r="I1540">
            <v>819</v>
          </cell>
          <cell r="J1540">
            <v>8499977</v>
          </cell>
          <cell r="K1540">
            <v>16</v>
          </cell>
          <cell r="L1540">
            <v>3742</v>
          </cell>
          <cell r="M1540">
            <v>19</v>
          </cell>
          <cell r="N1540">
            <v>6464</v>
          </cell>
        </row>
        <row r="1541">
          <cell r="A1541">
            <v>759761</v>
          </cell>
          <cell r="B1541" t="str">
            <v>04</v>
          </cell>
          <cell r="C1541" t="str">
            <v>Mauricie</v>
          </cell>
          <cell r="D1541" t="str">
            <v>Lemay(Gilles)</v>
          </cell>
          <cell r="F1541" t="str">
            <v>414, Bellechasse</v>
          </cell>
          <cell r="G1541" t="str">
            <v>Saint-Sévère</v>
          </cell>
          <cell r="H1541" t="str">
            <v>G0X3B0</v>
          </cell>
          <cell r="I1541">
            <v>819</v>
          </cell>
          <cell r="J1541">
            <v>2645580</v>
          </cell>
          <cell r="K1541">
            <v>11</v>
          </cell>
          <cell r="M1541">
            <v>16</v>
          </cell>
        </row>
        <row r="1542">
          <cell r="A1542">
            <v>759878</v>
          </cell>
          <cell r="B1542" t="str">
            <v>07</v>
          </cell>
          <cell r="C1542" t="str">
            <v>Outaouais</v>
          </cell>
          <cell r="D1542" t="str">
            <v>Bélanger(Bruno)</v>
          </cell>
          <cell r="F1542" t="str">
            <v>12, chemin de la Prairie, Masham</v>
          </cell>
          <cell r="G1542" t="str">
            <v>La Pèche</v>
          </cell>
          <cell r="H1542" t="str">
            <v>J0X2W0</v>
          </cell>
          <cell r="I1542">
            <v>819</v>
          </cell>
          <cell r="J1542">
            <v>4562250</v>
          </cell>
          <cell r="K1542">
            <v>169</v>
          </cell>
          <cell r="L1542">
            <v>51710</v>
          </cell>
          <cell r="M1542">
            <v>165</v>
          </cell>
          <cell r="N1542">
            <v>47628</v>
          </cell>
        </row>
        <row r="1543">
          <cell r="A1543">
            <v>760264</v>
          </cell>
          <cell r="B1543" t="str">
            <v>03</v>
          </cell>
          <cell r="C1543" t="str">
            <v>Capitale-Nationale</v>
          </cell>
          <cell r="D1543" t="str">
            <v>St-Gelais(Nicolas)</v>
          </cell>
          <cell r="F1543" t="str">
            <v>66, rang St-Antoine</v>
          </cell>
          <cell r="G1543" t="str">
            <v>Notre-Dame-des-Monts</v>
          </cell>
          <cell r="H1543" t="str">
            <v>G0T1L0</v>
          </cell>
          <cell r="I1543">
            <v>418</v>
          </cell>
          <cell r="J1543">
            <v>4573218</v>
          </cell>
          <cell r="K1543">
            <v>87</v>
          </cell>
          <cell r="M1543">
            <v>87</v>
          </cell>
        </row>
        <row r="1544">
          <cell r="A1544">
            <v>760769</v>
          </cell>
          <cell r="B1544" t="str">
            <v>17</v>
          </cell>
          <cell r="C1544" t="str">
            <v>Centre-du-Québec</v>
          </cell>
          <cell r="D1544" t="str">
            <v>9003-1220 Québec inc.</v>
          </cell>
          <cell r="E1544" t="str">
            <v>Roy(Guy)</v>
          </cell>
          <cell r="F1544" t="str">
            <v>8301, route Goupil</v>
          </cell>
          <cell r="G1544" t="str">
            <v>Chesterville</v>
          </cell>
          <cell r="H1544" t="str">
            <v>G0P1J0</v>
          </cell>
          <cell r="I1544">
            <v>819</v>
          </cell>
          <cell r="J1544">
            <v>3822064</v>
          </cell>
          <cell r="K1544">
            <v>99</v>
          </cell>
          <cell r="L1544">
            <v>11762</v>
          </cell>
          <cell r="M1544">
            <v>82</v>
          </cell>
          <cell r="N1544">
            <v>14462</v>
          </cell>
        </row>
        <row r="1545">
          <cell r="A1545">
            <v>761486</v>
          </cell>
          <cell r="B1545" t="str">
            <v>17</v>
          </cell>
          <cell r="C1545" t="str">
            <v>Centre-du-Québec</v>
          </cell>
          <cell r="D1545" t="str">
            <v>Mason(Mark)</v>
          </cell>
          <cell r="F1545" t="str">
            <v>546, range 5</v>
          </cell>
          <cell r="G1545" t="str">
            <v>Saint-Félix-de-Kingsey</v>
          </cell>
          <cell r="H1545" t="str">
            <v>J0B2T0</v>
          </cell>
          <cell r="I1545">
            <v>819</v>
          </cell>
          <cell r="J1545">
            <v>8482659</v>
          </cell>
          <cell r="K1545">
            <v>64</v>
          </cell>
          <cell r="L1545">
            <v>5147</v>
          </cell>
          <cell r="M1545">
            <v>59</v>
          </cell>
          <cell r="N1545">
            <v>9518</v>
          </cell>
        </row>
        <row r="1546">
          <cell r="A1546">
            <v>761668</v>
          </cell>
          <cell r="B1546" t="str">
            <v>12</v>
          </cell>
          <cell r="C1546" t="str">
            <v>Chaudière-Appalaches</v>
          </cell>
          <cell r="D1546" t="str">
            <v>Audet(Guy)</v>
          </cell>
          <cell r="F1546" t="str">
            <v>535, rang St-Joseph</v>
          </cell>
          <cell r="G1546" t="str">
            <v>Saint-Camille-de-Lellis</v>
          </cell>
          <cell r="H1546" t="str">
            <v>G0R2S0</v>
          </cell>
          <cell r="I1546">
            <v>418</v>
          </cell>
          <cell r="J1546">
            <v>5952920</v>
          </cell>
          <cell r="K1546">
            <v>41</v>
          </cell>
          <cell r="L1546">
            <v>6687</v>
          </cell>
          <cell r="M1546">
            <v>35</v>
          </cell>
          <cell r="N1546">
            <v>6001</v>
          </cell>
        </row>
        <row r="1547">
          <cell r="A1547">
            <v>762302</v>
          </cell>
          <cell r="B1547" t="str">
            <v>12</v>
          </cell>
          <cell r="C1547" t="str">
            <v>Chaudière-Appalaches</v>
          </cell>
          <cell r="D1547" t="str">
            <v>Lapierre(Martin)</v>
          </cell>
          <cell r="F1547" t="str">
            <v>75, rang 1 Est</v>
          </cell>
          <cell r="G1547" t="str">
            <v>Saint-Gervais</v>
          </cell>
          <cell r="H1547" t="str">
            <v>G0R3C0</v>
          </cell>
          <cell r="I1547">
            <v>418</v>
          </cell>
          <cell r="J1547">
            <v>8876530</v>
          </cell>
          <cell r="K1547">
            <v>41</v>
          </cell>
          <cell r="L1547">
            <v>5235</v>
          </cell>
          <cell r="M1547">
            <v>29</v>
          </cell>
          <cell r="N1547">
            <v>11105</v>
          </cell>
        </row>
        <row r="1548">
          <cell r="A1548">
            <v>762542</v>
          </cell>
          <cell r="B1548" t="str">
            <v>05</v>
          </cell>
          <cell r="C1548" t="str">
            <v>Estrie</v>
          </cell>
          <cell r="D1548" t="str">
            <v>Ferme Bertrand &amp; Denis Paré inc.</v>
          </cell>
          <cell r="E1548" t="str">
            <v>Paré(Denis &amp; Bertrand)</v>
          </cell>
          <cell r="F1548" t="str">
            <v>1160, ch. Perras, R.R. 7</v>
          </cell>
          <cell r="G1548" t="str">
            <v>Compton</v>
          </cell>
          <cell r="H1548" t="str">
            <v>J0B1L0</v>
          </cell>
          <cell r="I1548">
            <v>819</v>
          </cell>
          <cell r="J1548">
            <v>8496805</v>
          </cell>
          <cell r="K1548">
            <v>58</v>
          </cell>
          <cell r="L1548">
            <v>9779</v>
          </cell>
          <cell r="M1548">
            <v>77</v>
          </cell>
          <cell r="N1548">
            <v>16047</v>
          </cell>
        </row>
        <row r="1549">
          <cell r="A1549">
            <v>762575</v>
          </cell>
          <cell r="B1549" t="str">
            <v>16</v>
          </cell>
          <cell r="C1549" t="str">
            <v>Montérégie</v>
          </cell>
          <cell r="D1549" t="str">
            <v>Les Entreprises Everi Inc.</v>
          </cell>
          <cell r="E1549" t="str">
            <v>Potvin(Richard)</v>
          </cell>
          <cell r="F1549" t="str">
            <v>150, rang Vivian</v>
          </cell>
          <cell r="G1549" t="str">
            <v>Saint-David</v>
          </cell>
          <cell r="H1549" t="str">
            <v>J0G1L0</v>
          </cell>
          <cell r="I1549">
            <v>450</v>
          </cell>
          <cell r="J1549">
            <v>7893238</v>
          </cell>
          <cell r="K1549">
            <v>39</v>
          </cell>
          <cell r="L1549">
            <v>2430</v>
          </cell>
          <cell r="M1549">
            <v>34</v>
          </cell>
          <cell r="N1549">
            <v>3090</v>
          </cell>
        </row>
        <row r="1550">
          <cell r="A1550">
            <v>762583</v>
          </cell>
          <cell r="B1550" t="str">
            <v>14</v>
          </cell>
          <cell r="C1550" t="str">
            <v>Lanaudière</v>
          </cell>
          <cell r="D1550" t="str">
            <v>Pelland(Martin)</v>
          </cell>
          <cell r="F1550" t="str">
            <v>1425 4e Rang</v>
          </cell>
          <cell r="G1550" t="str">
            <v>Saint-Gabriel-de-Brandon</v>
          </cell>
          <cell r="H1550" t="str">
            <v>J0K2N0</v>
          </cell>
          <cell r="I1550">
            <v>450</v>
          </cell>
          <cell r="J1550">
            <v>8351069</v>
          </cell>
          <cell r="K1550">
            <v>37</v>
          </cell>
          <cell r="L1550">
            <v>3970</v>
          </cell>
          <cell r="M1550">
            <v>41</v>
          </cell>
          <cell r="N1550">
            <v>3970</v>
          </cell>
        </row>
        <row r="1551">
          <cell r="A1551">
            <v>762831</v>
          </cell>
          <cell r="B1551" t="str">
            <v>01</v>
          </cell>
          <cell r="C1551" t="str">
            <v>Bas-Saint-Laurent</v>
          </cell>
          <cell r="D1551" t="str">
            <v>Ferme Pineault</v>
          </cell>
          <cell r="E1551" t="str">
            <v>Thériault(Moïse Pineault et Thérèse)</v>
          </cell>
          <cell r="F1551" t="str">
            <v>11, route de Val-D'Irène</v>
          </cell>
          <cell r="G1551" t="str">
            <v>Sainte-Irène</v>
          </cell>
          <cell r="H1551" t="str">
            <v>G0J2P0</v>
          </cell>
          <cell r="I1551">
            <v>418</v>
          </cell>
          <cell r="J1551">
            <v>6291468</v>
          </cell>
          <cell r="K1551">
            <v>48</v>
          </cell>
          <cell r="L1551">
            <v>2789</v>
          </cell>
        </row>
        <row r="1552">
          <cell r="A1552">
            <v>763094</v>
          </cell>
          <cell r="B1552" t="str">
            <v>12</v>
          </cell>
          <cell r="C1552" t="str">
            <v>Chaudière-Appalaches</v>
          </cell>
          <cell r="D1552" t="str">
            <v>Ferme C.F. &amp; Fils S.E.N.C.</v>
          </cell>
          <cell r="E1552" t="str">
            <v>Guillemette(Claude)</v>
          </cell>
          <cell r="F1552" t="str">
            <v>135, rang 3 Nord</v>
          </cell>
          <cell r="G1552" t="str">
            <v>Saint-Malachie</v>
          </cell>
          <cell r="H1552" t="str">
            <v>G0R3N0</v>
          </cell>
          <cell r="I1552">
            <v>418</v>
          </cell>
          <cell r="J1552">
            <v>6422000</v>
          </cell>
          <cell r="K1552">
            <v>33</v>
          </cell>
          <cell r="L1552">
            <v>5848</v>
          </cell>
          <cell r="M1552">
            <v>30</v>
          </cell>
          <cell r="N1552">
            <v>2434</v>
          </cell>
        </row>
        <row r="1553">
          <cell r="A1553">
            <v>763466</v>
          </cell>
          <cell r="B1553" t="str">
            <v>01</v>
          </cell>
          <cell r="C1553" t="str">
            <v>Bas-Saint-Laurent</v>
          </cell>
          <cell r="D1553" t="str">
            <v>Ferme Bovine Dan inc.</v>
          </cell>
          <cell r="E1553" t="str">
            <v>Hudon(André)</v>
          </cell>
          <cell r="F1553" t="str">
            <v>146 rang 4 Est</v>
          </cell>
          <cell r="G1553" t="str">
            <v>Saint-Anaclet-de-Lessard</v>
          </cell>
          <cell r="H1553" t="str">
            <v>G0K1H0</v>
          </cell>
          <cell r="I1553">
            <v>418</v>
          </cell>
          <cell r="J1553">
            <v>7235431</v>
          </cell>
          <cell r="K1553">
            <v>18</v>
          </cell>
          <cell r="L1553">
            <v>5919</v>
          </cell>
        </row>
        <row r="1554">
          <cell r="A1554">
            <v>764027</v>
          </cell>
          <cell r="B1554" t="str">
            <v>15</v>
          </cell>
          <cell r="C1554" t="str">
            <v>Laurentides</v>
          </cell>
          <cell r="D1554" t="str">
            <v>Lavigne Raymond &amp; Réjean</v>
          </cell>
          <cell r="E1554" t="str">
            <v>Lavigne(Réjean)</v>
          </cell>
          <cell r="F1554" t="str">
            <v>4040 route 344</v>
          </cell>
          <cell r="G1554" t="str">
            <v>Saint-Placide</v>
          </cell>
          <cell r="H1554" t="str">
            <v>J0V2B0</v>
          </cell>
          <cell r="I1554">
            <v>450</v>
          </cell>
          <cell r="J1554">
            <v>2584343</v>
          </cell>
          <cell r="K1554">
            <v>48</v>
          </cell>
          <cell r="L1554">
            <v>6404</v>
          </cell>
          <cell r="M1554">
            <v>52</v>
          </cell>
          <cell r="N1554">
            <v>4531</v>
          </cell>
        </row>
        <row r="1555">
          <cell r="A1555">
            <v>764118</v>
          </cell>
          <cell r="B1555" t="str">
            <v>12</v>
          </cell>
          <cell r="C1555" t="str">
            <v>Chaudière-Appalaches</v>
          </cell>
          <cell r="D1555" t="str">
            <v>Giroux(Daniel)</v>
          </cell>
          <cell r="F1555" t="str">
            <v>1447, rang 2</v>
          </cell>
          <cell r="G1555" t="str">
            <v>Val-Alain</v>
          </cell>
          <cell r="H1555" t="str">
            <v>G0S3H0</v>
          </cell>
          <cell r="I1555">
            <v>418</v>
          </cell>
          <cell r="J1555">
            <v>7443742</v>
          </cell>
          <cell r="K1555">
            <v>59</v>
          </cell>
          <cell r="L1555">
            <v>17958</v>
          </cell>
          <cell r="M1555">
            <v>55</v>
          </cell>
          <cell r="N1555">
            <v>14039</v>
          </cell>
        </row>
        <row r="1556">
          <cell r="A1556">
            <v>764381</v>
          </cell>
          <cell r="B1556" t="str">
            <v>16</v>
          </cell>
          <cell r="C1556" t="str">
            <v>Montérégie</v>
          </cell>
          <cell r="D1556" t="str">
            <v>Ferme Paulo S.E.N.C.</v>
          </cell>
          <cell r="F1556" t="str">
            <v>663, route 116</v>
          </cell>
          <cell r="G1556" t="str">
            <v>Sainte-Christine</v>
          </cell>
          <cell r="H1556" t="str">
            <v>J0H1H0</v>
          </cell>
          <cell r="I1556">
            <v>819</v>
          </cell>
          <cell r="J1556">
            <v>8582316</v>
          </cell>
          <cell r="K1556">
            <v>30</v>
          </cell>
          <cell r="M1556">
            <v>46</v>
          </cell>
          <cell r="N1556">
            <v>3018</v>
          </cell>
        </row>
        <row r="1557">
          <cell r="A1557">
            <v>764449</v>
          </cell>
          <cell r="B1557" t="str">
            <v>07</v>
          </cell>
          <cell r="C1557" t="str">
            <v>Outaouais</v>
          </cell>
          <cell r="D1557" t="str">
            <v>Armitage(Richard L.)</v>
          </cell>
          <cell r="F1557" t="str">
            <v>384 Hillcrest, Box 263</v>
          </cell>
          <cell r="G1557" t="str">
            <v>Shawville</v>
          </cell>
          <cell r="H1557" t="str">
            <v>J0X2Y0</v>
          </cell>
          <cell r="I1557">
            <v>819</v>
          </cell>
          <cell r="J1557">
            <v>6472990</v>
          </cell>
          <cell r="K1557">
            <v>10</v>
          </cell>
        </row>
        <row r="1558">
          <cell r="A1558">
            <v>764837</v>
          </cell>
          <cell r="B1558" t="str">
            <v>05</v>
          </cell>
          <cell r="C1558" t="str">
            <v>Estrie</v>
          </cell>
          <cell r="D1558" t="str">
            <v>Ferme Fairfax S.E.N.C.</v>
          </cell>
          <cell r="E1558" t="str">
            <v>Therrien(Alain)</v>
          </cell>
          <cell r="F1558" t="str">
            <v>9005, chemin Fairfax</v>
          </cell>
          <cell r="G1558" t="str">
            <v>Stanstead-Est</v>
          </cell>
          <cell r="H1558" t="str">
            <v>J0B3E0</v>
          </cell>
          <cell r="I1558">
            <v>819</v>
          </cell>
          <cell r="J1558">
            <v>8381121</v>
          </cell>
          <cell r="K1558">
            <v>71</v>
          </cell>
          <cell r="L1558">
            <v>21028</v>
          </cell>
          <cell r="M1558">
            <v>76</v>
          </cell>
          <cell r="N1558">
            <v>20300</v>
          </cell>
        </row>
        <row r="1559">
          <cell r="A1559">
            <v>765024</v>
          </cell>
          <cell r="B1559" t="str">
            <v>12</v>
          </cell>
          <cell r="C1559" t="str">
            <v>Chaudière-Appalaches</v>
          </cell>
          <cell r="D1559" t="str">
            <v>Deschênes(Jean)</v>
          </cell>
          <cell r="F1559" t="str">
            <v>167, rue Deschênes</v>
          </cell>
          <cell r="G1559" t="str">
            <v>L'Islet</v>
          </cell>
          <cell r="H1559" t="str">
            <v>G0R2B0</v>
          </cell>
          <cell r="I1559">
            <v>418</v>
          </cell>
          <cell r="J1559">
            <v>2475195</v>
          </cell>
          <cell r="K1559">
            <v>48</v>
          </cell>
          <cell r="L1559">
            <v>4947</v>
          </cell>
          <cell r="M1559">
            <v>53</v>
          </cell>
          <cell r="N1559">
            <v>3278</v>
          </cell>
        </row>
        <row r="1560">
          <cell r="A1560">
            <v>765362</v>
          </cell>
          <cell r="B1560" t="str">
            <v>12</v>
          </cell>
          <cell r="C1560" t="str">
            <v>Chaudière-Appalaches</v>
          </cell>
          <cell r="D1560" t="str">
            <v>Ferme J.M. Roy S.E.N.C.</v>
          </cell>
          <cell r="E1560" t="str">
            <v>Roy(Marquis)</v>
          </cell>
          <cell r="F1560" t="str">
            <v>319, route Saint-Hilaire</v>
          </cell>
          <cell r="G1560" t="str">
            <v>Saint-Évariste-de-Forsyth</v>
          </cell>
          <cell r="H1560" t="str">
            <v>G0M1S0</v>
          </cell>
          <cell r="I1560">
            <v>418</v>
          </cell>
          <cell r="J1560">
            <v>4596986</v>
          </cell>
          <cell r="K1560">
            <v>106</v>
          </cell>
          <cell r="L1560">
            <v>10208</v>
          </cell>
          <cell r="M1560">
            <v>106</v>
          </cell>
          <cell r="N1560">
            <v>14252</v>
          </cell>
        </row>
        <row r="1561">
          <cell r="A1561">
            <v>765628</v>
          </cell>
          <cell r="B1561" t="str">
            <v>17</v>
          </cell>
          <cell r="C1561" t="str">
            <v>Centre-du-Québec</v>
          </cell>
          <cell r="D1561" t="str">
            <v>Société d'Élevage Trudel et Fils S.E.N.C.</v>
          </cell>
          <cell r="E1561" t="str">
            <v>Trudel(Dominique)</v>
          </cell>
          <cell r="F1561" t="str">
            <v>940, rue Principale</v>
          </cell>
          <cell r="G1561" t="str">
            <v>Sainte-Anne-du-Sault</v>
          </cell>
          <cell r="H1561" t="str">
            <v>G0Z1C0</v>
          </cell>
          <cell r="I1561">
            <v>819</v>
          </cell>
          <cell r="J1561">
            <v>3673207</v>
          </cell>
          <cell r="K1561">
            <v>12</v>
          </cell>
          <cell r="M1561">
            <v>20</v>
          </cell>
          <cell r="N1561">
            <v>676</v>
          </cell>
        </row>
        <row r="1562">
          <cell r="A1562">
            <v>765776</v>
          </cell>
          <cell r="B1562" t="str">
            <v>14</v>
          </cell>
          <cell r="C1562" t="str">
            <v>Lanaudière</v>
          </cell>
          <cell r="D1562" t="str">
            <v>Ferme Geoffroy inc.</v>
          </cell>
          <cell r="E1562" t="str">
            <v>Geoffroy(Jacques)</v>
          </cell>
          <cell r="F1562" t="str">
            <v>3540 Principale</v>
          </cell>
          <cell r="G1562" t="str">
            <v>Notre-Dame-de-Lourdes</v>
          </cell>
          <cell r="H1562" t="str">
            <v>J0K1K0</v>
          </cell>
          <cell r="I1562">
            <v>450</v>
          </cell>
          <cell r="J1562">
            <v>7562026</v>
          </cell>
          <cell r="K1562">
            <v>12</v>
          </cell>
          <cell r="L1562">
            <v>340</v>
          </cell>
        </row>
        <row r="1563">
          <cell r="A1563">
            <v>765875</v>
          </cell>
          <cell r="B1563" t="str">
            <v>12</v>
          </cell>
          <cell r="C1563" t="str">
            <v>Chaudière-Appalaches</v>
          </cell>
          <cell r="D1563" t="str">
            <v>Ferme Charmax inc.</v>
          </cell>
          <cell r="E1563" t="str">
            <v>Berthiaume(Charles)</v>
          </cell>
          <cell r="F1563" t="str">
            <v>575, rang St-Patrice</v>
          </cell>
          <cell r="G1563" t="str">
            <v>Saint-Patrice-de-Beaurivage</v>
          </cell>
          <cell r="H1563" t="str">
            <v>G0S1B0</v>
          </cell>
          <cell r="I1563">
            <v>418</v>
          </cell>
          <cell r="J1563">
            <v>5963465</v>
          </cell>
          <cell r="K1563">
            <v>65</v>
          </cell>
          <cell r="L1563">
            <v>20984</v>
          </cell>
          <cell r="M1563">
            <v>73</v>
          </cell>
          <cell r="N1563">
            <v>15984</v>
          </cell>
        </row>
        <row r="1564">
          <cell r="A1564">
            <v>765941</v>
          </cell>
          <cell r="B1564" t="str">
            <v>16</v>
          </cell>
          <cell r="C1564" t="str">
            <v>Montérégie</v>
          </cell>
          <cell r="D1564" t="str">
            <v>Noiseux(Guy)</v>
          </cell>
          <cell r="F1564" t="str">
            <v>574, Branche du Rapide</v>
          </cell>
          <cell r="G1564" t="str">
            <v>Marieville</v>
          </cell>
          <cell r="H1564" t="str">
            <v>J3M1N9</v>
          </cell>
          <cell r="I1564">
            <v>450</v>
          </cell>
          <cell r="J1564">
            <v>4604315</v>
          </cell>
          <cell r="K1564">
            <v>23</v>
          </cell>
          <cell r="L1564">
            <v>8580</v>
          </cell>
          <cell r="M1564">
            <v>24</v>
          </cell>
          <cell r="N1564">
            <v>1701</v>
          </cell>
        </row>
        <row r="1565">
          <cell r="A1565">
            <v>766204</v>
          </cell>
          <cell r="B1565" t="str">
            <v>03</v>
          </cell>
          <cell r="C1565" t="str">
            <v>Capitale-Nationale</v>
          </cell>
          <cell r="D1565" t="str">
            <v>Bouchard(Sylvain)</v>
          </cell>
          <cell r="F1565" t="str">
            <v>15, rang Saint-Jean-Baptiste</v>
          </cell>
          <cell r="G1565" t="str">
            <v>Saint-Urbain</v>
          </cell>
          <cell r="H1565" t="str">
            <v>G0A4K0</v>
          </cell>
          <cell r="I1565">
            <v>418</v>
          </cell>
          <cell r="J1565">
            <v>6392523</v>
          </cell>
          <cell r="K1565">
            <v>94</v>
          </cell>
          <cell r="L1565">
            <v>19261</v>
          </cell>
          <cell r="M1565">
            <v>87</v>
          </cell>
          <cell r="N1565">
            <v>21114</v>
          </cell>
        </row>
        <row r="1566">
          <cell r="A1566">
            <v>766261</v>
          </cell>
          <cell r="B1566" t="str">
            <v>05</v>
          </cell>
          <cell r="C1566" t="str">
            <v>Estrie</v>
          </cell>
          <cell r="D1566" t="str">
            <v>Corbeil Manon &amp; Hurdle Daniel</v>
          </cell>
          <cell r="E1566" t="str">
            <v>Hurdle(Daniel)</v>
          </cell>
          <cell r="F1566" t="str">
            <v>830, route 212</v>
          </cell>
          <cell r="G1566" t="str">
            <v>Cookshire-Eaton</v>
          </cell>
          <cell r="H1566" t="str">
            <v>J0B1M0</v>
          </cell>
          <cell r="I1566">
            <v>819</v>
          </cell>
          <cell r="J1566">
            <v>8753507</v>
          </cell>
          <cell r="K1566">
            <v>40</v>
          </cell>
          <cell r="L1566">
            <v>3244</v>
          </cell>
        </row>
        <row r="1567">
          <cell r="A1567">
            <v>766550</v>
          </cell>
          <cell r="B1567" t="str">
            <v>05</v>
          </cell>
          <cell r="C1567" t="str">
            <v>Estrie</v>
          </cell>
          <cell r="D1567" t="str">
            <v>Ferme La Fougère inc.</v>
          </cell>
          <cell r="E1567" t="str">
            <v>Pfeuti(Roland)</v>
          </cell>
          <cell r="F1567" t="str">
            <v>425, chemin Vaillancourt</v>
          </cell>
          <cell r="G1567" t="str">
            <v>Compton</v>
          </cell>
          <cell r="H1567" t="str">
            <v>J0B1L0</v>
          </cell>
          <cell r="I1567">
            <v>819</v>
          </cell>
          <cell r="J1567">
            <v>8494449</v>
          </cell>
          <cell r="K1567">
            <v>22</v>
          </cell>
          <cell r="L1567">
            <v>1680</v>
          </cell>
          <cell r="M1567">
            <v>20</v>
          </cell>
          <cell r="N1567">
            <v>2114</v>
          </cell>
        </row>
        <row r="1568">
          <cell r="A1568">
            <v>767442</v>
          </cell>
          <cell r="B1568" t="str">
            <v>12</v>
          </cell>
          <cell r="C1568" t="str">
            <v>Chaudière-Appalaches</v>
          </cell>
          <cell r="D1568" t="str">
            <v>Michel Deblois inc.</v>
          </cell>
          <cell r="E1568" t="str">
            <v>Deblois(Michel)</v>
          </cell>
          <cell r="F1568" t="str">
            <v>712, rang Sainte-Thérèse Est</v>
          </cell>
          <cell r="G1568" t="str">
            <v>Sainte-Hénédine</v>
          </cell>
          <cell r="H1568" t="str">
            <v>G0S2R0</v>
          </cell>
          <cell r="I1568">
            <v>418</v>
          </cell>
          <cell r="J1568">
            <v>9353331</v>
          </cell>
          <cell r="K1568">
            <v>42</v>
          </cell>
          <cell r="L1568">
            <v>9388</v>
          </cell>
          <cell r="M1568">
            <v>40</v>
          </cell>
          <cell r="N1568">
            <v>13719</v>
          </cell>
        </row>
        <row r="1569">
          <cell r="A1569">
            <v>768291</v>
          </cell>
          <cell r="B1569" t="str">
            <v>11</v>
          </cell>
          <cell r="C1569" t="str">
            <v>Gaspésie-Iles-de-la-Madeleine</v>
          </cell>
          <cell r="D1569" t="str">
            <v>Ferme Simalex inc.</v>
          </cell>
          <cell r="E1569" t="str">
            <v>Poirier(Bernard)</v>
          </cell>
          <cell r="F1569" t="str">
            <v>354, Route 132 Est</v>
          </cell>
          <cell r="G1569" t="str">
            <v>Bonaventure</v>
          </cell>
          <cell r="H1569" t="str">
            <v>G0C1E0</v>
          </cell>
          <cell r="I1569">
            <v>418</v>
          </cell>
          <cell r="J1569">
            <v>7522751</v>
          </cell>
          <cell r="K1569">
            <v>97</v>
          </cell>
          <cell r="L1569">
            <v>10069</v>
          </cell>
          <cell r="M1569">
            <v>64</v>
          </cell>
          <cell r="N1569">
            <v>15900</v>
          </cell>
        </row>
        <row r="1570">
          <cell r="A1570">
            <v>768721</v>
          </cell>
          <cell r="B1570" t="str">
            <v>16</v>
          </cell>
          <cell r="C1570" t="str">
            <v>Montérégie</v>
          </cell>
          <cell r="D1570" t="str">
            <v>Beauregard(Gilles)</v>
          </cell>
          <cell r="F1570" t="str">
            <v>168, route 116 Est</v>
          </cell>
          <cell r="G1570" t="str">
            <v>Acton Vale</v>
          </cell>
          <cell r="H1570" t="str">
            <v>J0H1A0</v>
          </cell>
          <cell r="I1570">
            <v>450</v>
          </cell>
          <cell r="J1570">
            <v>5464041</v>
          </cell>
          <cell r="K1570">
            <v>16</v>
          </cell>
          <cell r="L1570">
            <v>2319</v>
          </cell>
          <cell r="M1570">
            <v>18</v>
          </cell>
          <cell r="N1570">
            <v>4419</v>
          </cell>
        </row>
        <row r="1571">
          <cell r="A1571">
            <v>768911</v>
          </cell>
          <cell r="B1571" t="str">
            <v>05</v>
          </cell>
          <cell r="C1571" t="str">
            <v>Estrie</v>
          </cell>
          <cell r="D1571" t="str">
            <v>Jacques Blais et Associés S.E.N.C.</v>
          </cell>
          <cell r="E1571" t="str">
            <v>Blais(Jacques &amp; Laurette)</v>
          </cell>
          <cell r="F1571" t="str">
            <v>76, rte 212 Est</v>
          </cell>
          <cell r="G1571" t="str">
            <v>La Patrie</v>
          </cell>
          <cell r="H1571" t="str">
            <v>J0B1Y0</v>
          </cell>
          <cell r="I1571">
            <v>819</v>
          </cell>
          <cell r="J1571">
            <v>8882498</v>
          </cell>
          <cell r="K1571">
            <v>221</v>
          </cell>
          <cell r="L1571">
            <v>52661</v>
          </cell>
          <cell r="M1571">
            <v>220</v>
          </cell>
          <cell r="N1571">
            <v>51450</v>
          </cell>
        </row>
        <row r="1572">
          <cell r="A1572">
            <v>769380</v>
          </cell>
          <cell r="B1572" t="str">
            <v>08</v>
          </cell>
          <cell r="C1572" t="str">
            <v>Abitibi-Témiscamingue</v>
          </cell>
          <cell r="D1572" t="str">
            <v>Nolet(Jacques)</v>
          </cell>
          <cell r="F1572" t="str">
            <v>192, chemin de l'Hydro,R.R.1</v>
          </cell>
          <cell r="G1572" t="str">
            <v>Saint-Marc-de-Figuery</v>
          </cell>
          <cell r="H1572" t="str">
            <v>J0Y1J0</v>
          </cell>
          <cell r="I1572">
            <v>819</v>
          </cell>
          <cell r="J1572">
            <v>7279894</v>
          </cell>
          <cell r="K1572">
            <v>117</v>
          </cell>
          <cell r="L1572">
            <v>38900</v>
          </cell>
          <cell r="M1572">
            <v>124</v>
          </cell>
          <cell r="N1572">
            <v>27425</v>
          </cell>
        </row>
        <row r="1573">
          <cell r="A1573">
            <v>770974</v>
          </cell>
          <cell r="B1573" t="str">
            <v>17</v>
          </cell>
          <cell r="C1573" t="str">
            <v>Centre-du-Québec</v>
          </cell>
          <cell r="D1573" t="str">
            <v>Beaulac(Pierre)</v>
          </cell>
          <cell r="F1573" t="str">
            <v>610, rang 11</v>
          </cell>
          <cell r="G1573" t="str">
            <v>Durham-Sud</v>
          </cell>
          <cell r="H1573" t="str">
            <v>J0H2C0</v>
          </cell>
          <cell r="I1573">
            <v>819</v>
          </cell>
          <cell r="J1573">
            <v>8582834</v>
          </cell>
          <cell r="K1573">
            <v>11</v>
          </cell>
          <cell r="L1573">
            <v>822</v>
          </cell>
        </row>
        <row r="1574">
          <cell r="A1574">
            <v>771345</v>
          </cell>
          <cell r="B1574" t="str">
            <v>08</v>
          </cell>
          <cell r="C1574" t="str">
            <v>Abitibi-Témiscamingue</v>
          </cell>
          <cell r="D1574" t="str">
            <v>Gachet(Stanislas)</v>
          </cell>
          <cell r="F1574" t="str">
            <v>102, route 101 Sud</v>
          </cell>
          <cell r="G1574" t="str">
            <v>Notre-Dame-du-Nord</v>
          </cell>
          <cell r="H1574" t="str">
            <v>J0Z3B0</v>
          </cell>
          <cell r="I1574">
            <v>819</v>
          </cell>
          <cell r="J1574">
            <v>7232798</v>
          </cell>
          <cell r="K1574">
            <v>119</v>
          </cell>
          <cell r="L1574">
            <v>18511</v>
          </cell>
          <cell r="M1574">
            <v>117</v>
          </cell>
        </row>
        <row r="1575">
          <cell r="A1575">
            <v>771691</v>
          </cell>
          <cell r="B1575" t="str">
            <v>15</v>
          </cell>
          <cell r="C1575" t="str">
            <v>Laurentides</v>
          </cell>
          <cell r="D1575" t="str">
            <v>Sabourin Whissel(Suzanne)</v>
          </cell>
          <cell r="F1575" t="str">
            <v>2795, boul. A. Paquette</v>
          </cell>
          <cell r="G1575" t="str">
            <v>Mont-Laurier</v>
          </cell>
          <cell r="H1575" t="str">
            <v>J9L3G5</v>
          </cell>
          <cell r="I1575">
            <v>819</v>
          </cell>
          <cell r="J1575">
            <v>6234290</v>
          </cell>
          <cell r="K1575">
            <v>106</v>
          </cell>
          <cell r="L1575">
            <v>27186</v>
          </cell>
          <cell r="M1575">
            <v>106</v>
          </cell>
          <cell r="N1575">
            <v>11140</v>
          </cell>
        </row>
        <row r="1576">
          <cell r="A1576">
            <v>772087</v>
          </cell>
          <cell r="B1576" t="str">
            <v>11</v>
          </cell>
          <cell r="C1576" t="str">
            <v>Gaspésie-Iles-de-la-Madeleine</v>
          </cell>
          <cell r="D1576" t="str">
            <v>Ferme du Buttereau inc.</v>
          </cell>
          <cell r="E1576" t="str">
            <v>Bourdages(Normand)</v>
          </cell>
          <cell r="F1576" t="str">
            <v>277 route Bourdages</v>
          </cell>
          <cell r="G1576" t="str">
            <v>Bonaventure</v>
          </cell>
          <cell r="H1576" t="str">
            <v>G0C1E0</v>
          </cell>
          <cell r="I1576">
            <v>418</v>
          </cell>
          <cell r="J1576">
            <v>5344032</v>
          </cell>
          <cell r="K1576">
            <v>28</v>
          </cell>
          <cell r="M1576">
            <v>28</v>
          </cell>
        </row>
        <row r="1577">
          <cell r="A1577">
            <v>772251</v>
          </cell>
          <cell r="B1577" t="str">
            <v>05</v>
          </cell>
          <cell r="C1577" t="str">
            <v>Estrie</v>
          </cell>
          <cell r="D1577" t="str">
            <v>Breton André et Cloutier Chantale</v>
          </cell>
          <cell r="F1577" t="str">
            <v>430, rue Gosselin</v>
          </cell>
          <cell r="G1577" t="str">
            <v>Waterville</v>
          </cell>
          <cell r="H1577" t="str">
            <v>J0B3H0</v>
          </cell>
          <cell r="I1577">
            <v>819</v>
          </cell>
          <cell r="J1577">
            <v>8370088</v>
          </cell>
          <cell r="K1577">
            <v>21</v>
          </cell>
          <cell r="L1577">
            <v>340</v>
          </cell>
          <cell r="M1577">
            <v>22</v>
          </cell>
          <cell r="N1577">
            <v>227</v>
          </cell>
        </row>
        <row r="1578">
          <cell r="A1578">
            <v>772525</v>
          </cell>
          <cell r="B1578" t="str">
            <v>03</v>
          </cell>
          <cell r="C1578" t="str">
            <v>Capitale-Nationale</v>
          </cell>
          <cell r="D1578" t="str">
            <v>Ferme Gilo</v>
          </cell>
          <cell r="E1578" t="str">
            <v>Légaré(Gilles Godin et Louise)</v>
          </cell>
          <cell r="F1578" t="str">
            <v>551, 2e Rang</v>
          </cell>
          <cell r="G1578" t="str">
            <v>Donnacona</v>
          </cell>
          <cell r="H1578" t="str">
            <v>G3M1A7</v>
          </cell>
          <cell r="I1578">
            <v>418</v>
          </cell>
          <cell r="J1578">
            <v>2850776</v>
          </cell>
          <cell r="M1578">
            <v>15</v>
          </cell>
        </row>
        <row r="1579">
          <cell r="A1579">
            <v>773218</v>
          </cell>
          <cell r="B1579" t="str">
            <v>16</v>
          </cell>
          <cell r="C1579" t="str">
            <v>Montérégie</v>
          </cell>
          <cell r="D1579" t="str">
            <v>Ferme F.M.R. S.E.N.C.</v>
          </cell>
          <cell r="E1579" t="str">
            <v>Francis(Lemaire,)</v>
          </cell>
          <cell r="F1579" t="str">
            <v>67, chemin Pinacle</v>
          </cell>
          <cell r="G1579" t="str">
            <v>Frelighsburg</v>
          </cell>
          <cell r="H1579" t="str">
            <v>J0J1C0</v>
          </cell>
          <cell r="I1579">
            <v>450</v>
          </cell>
          <cell r="J1579">
            <v>2985475</v>
          </cell>
          <cell r="K1579">
            <v>38</v>
          </cell>
          <cell r="L1579">
            <v>4219</v>
          </cell>
          <cell r="M1579">
            <v>39</v>
          </cell>
          <cell r="N1579">
            <v>6013</v>
          </cell>
        </row>
        <row r="1580">
          <cell r="A1580">
            <v>773762</v>
          </cell>
          <cell r="B1580" t="str">
            <v>08</v>
          </cell>
          <cell r="C1580" t="str">
            <v>Abitibi-Témiscamingue</v>
          </cell>
          <cell r="D1580" t="str">
            <v>Ferme Martin &amp; Julien Forget SENC</v>
          </cell>
          <cell r="E1580" t="str">
            <v>Forget(Martin et Julien)</v>
          </cell>
          <cell r="F1580" t="str">
            <v>870, rang 6</v>
          </cell>
          <cell r="G1580" t="str">
            <v>Fugèreville</v>
          </cell>
          <cell r="H1580" t="str">
            <v>J0Z2A0</v>
          </cell>
          <cell r="I1580">
            <v>450</v>
          </cell>
          <cell r="J1580">
            <v>8000773</v>
          </cell>
          <cell r="K1580">
            <v>32</v>
          </cell>
          <cell r="L1580">
            <v>6496</v>
          </cell>
          <cell r="M1580">
            <v>31</v>
          </cell>
          <cell r="N1580">
            <v>794</v>
          </cell>
        </row>
        <row r="1581">
          <cell r="A1581">
            <v>773861</v>
          </cell>
          <cell r="B1581" t="str">
            <v>02</v>
          </cell>
          <cell r="C1581" t="str">
            <v>Saguenay-Lac-Saint-Jean</v>
          </cell>
          <cell r="D1581" t="str">
            <v>Le Ranch des Bovidés Mailloux et Fils S.E.N.C.</v>
          </cell>
          <cell r="E1581" t="str">
            <v>Mailloux(Marie-Joseph)</v>
          </cell>
          <cell r="F1581" t="str">
            <v>1721 rue St-Cyrille</v>
          </cell>
          <cell r="G1581" t="str">
            <v>Normandin</v>
          </cell>
          <cell r="H1581" t="str">
            <v>G8M4S5</v>
          </cell>
          <cell r="I1581">
            <v>418</v>
          </cell>
          <cell r="J1581">
            <v>2742290</v>
          </cell>
          <cell r="K1581">
            <v>97</v>
          </cell>
          <cell r="L1581">
            <v>24516</v>
          </cell>
        </row>
        <row r="1582">
          <cell r="A1582">
            <v>774273</v>
          </cell>
          <cell r="B1582" t="str">
            <v>01</v>
          </cell>
          <cell r="C1582" t="str">
            <v>Bas-Saint-Laurent</v>
          </cell>
          <cell r="D1582" t="str">
            <v>Lévesque(Marcel)</v>
          </cell>
          <cell r="F1582" t="str">
            <v>588 route 195</v>
          </cell>
          <cell r="G1582" t="str">
            <v>Saint-Léon-le-Grand(Bas-Saint-Laurent)</v>
          </cell>
          <cell r="H1582" t="str">
            <v>G0J2W0</v>
          </cell>
          <cell r="I1582">
            <v>418</v>
          </cell>
          <cell r="J1582">
            <v>7432227</v>
          </cell>
          <cell r="K1582">
            <v>136</v>
          </cell>
          <cell r="L1582">
            <v>33189</v>
          </cell>
          <cell r="M1582">
            <v>139</v>
          </cell>
          <cell r="N1582">
            <v>41794</v>
          </cell>
        </row>
        <row r="1583">
          <cell r="A1583">
            <v>774612</v>
          </cell>
          <cell r="B1583" t="str">
            <v>08</v>
          </cell>
          <cell r="C1583" t="str">
            <v>Abitibi-Témiscamingue</v>
          </cell>
          <cell r="D1583" t="str">
            <v>Ferme Walther &amp; Walther enr.</v>
          </cell>
          <cell r="E1583" t="str">
            <v>Walther(Carol Couture et Robert)</v>
          </cell>
          <cell r="F1583" t="str">
            <v>1214 Tiger Bay Road</v>
          </cell>
          <cell r="G1583" t="str">
            <v>Rémigny</v>
          </cell>
          <cell r="H1583" t="str">
            <v>J0Z3H0</v>
          </cell>
          <cell r="I1583">
            <v>819</v>
          </cell>
          <cell r="J1583">
            <v>7615431</v>
          </cell>
          <cell r="K1583">
            <v>254</v>
          </cell>
          <cell r="L1583">
            <v>31666</v>
          </cell>
          <cell r="M1583">
            <v>275</v>
          </cell>
          <cell r="N1583">
            <v>24948</v>
          </cell>
        </row>
        <row r="1584">
          <cell r="A1584">
            <v>774638</v>
          </cell>
          <cell r="B1584" t="str">
            <v>05</v>
          </cell>
          <cell r="C1584" t="str">
            <v>Estrie</v>
          </cell>
          <cell r="D1584" t="str">
            <v>3000591 Canada inc.</v>
          </cell>
          <cell r="E1584" t="str">
            <v>Suitor(Brian)</v>
          </cell>
          <cell r="F1584" t="str">
            <v>5835, Suitor Road</v>
          </cell>
          <cell r="G1584" t="str">
            <v>Waterville</v>
          </cell>
          <cell r="H1584" t="str">
            <v>J0B3H0</v>
          </cell>
          <cell r="I1584">
            <v>819</v>
          </cell>
          <cell r="J1584">
            <v>8372289</v>
          </cell>
          <cell r="K1584">
            <v>36</v>
          </cell>
          <cell r="L1584">
            <v>8367</v>
          </cell>
          <cell r="M1584">
            <v>35</v>
          </cell>
          <cell r="N1584">
            <v>3190</v>
          </cell>
        </row>
        <row r="1585">
          <cell r="A1585">
            <v>774646</v>
          </cell>
          <cell r="B1585" t="str">
            <v>01</v>
          </cell>
          <cell r="C1585" t="str">
            <v>Bas-Saint-Laurent</v>
          </cell>
          <cell r="D1585" t="str">
            <v>Rioux(Berthier)</v>
          </cell>
          <cell r="F1585" t="str">
            <v>36 rang 5 Ouest</v>
          </cell>
          <cell r="G1585" t="str">
            <v>La Trinité-des-Monts</v>
          </cell>
          <cell r="H1585" t="str">
            <v>G0K1B0</v>
          </cell>
          <cell r="I1585">
            <v>418</v>
          </cell>
          <cell r="J1585">
            <v>7792803</v>
          </cell>
          <cell r="K1585">
            <v>30</v>
          </cell>
          <cell r="L1585">
            <v>549</v>
          </cell>
          <cell r="M1585">
            <v>26</v>
          </cell>
        </row>
        <row r="1586">
          <cell r="A1586">
            <v>775148</v>
          </cell>
          <cell r="B1586" t="str">
            <v>17</v>
          </cell>
          <cell r="C1586" t="str">
            <v>Centre-du-Québec</v>
          </cell>
          <cell r="D1586" t="str">
            <v>Ferme des Aïeuls inc.</v>
          </cell>
          <cell r="E1586" t="str">
            <v>Beaulac(René)</v>
          </cell>
          <cell r="F1586" t="str">
            <v>950, route Beaulac</v>
          </cell>
          <cell r="G1586" t="str">
            <v>L'Avenir</v>
          </cell>
          <cell r="H1586" t="str">
            <v>J0C1B0</v>
          </cell>
          <cell r="I1586">
            <v>819</v>
          </cell>
          <cell r="J1586">
            <v>3942521</v>
          </cell>
          <cell r="K1586">
            <v>16</v>
          </cell>
          <cell r="L1586">
            <v>340</v>
          </cell>
          <cell r="M1586">
            <v>20</v>
          </cell>
          <cell r="N1586">
            <v>1021</v>
          </cell>
        </row>
        <row r="1587">
          <cell r="A1587">
            <v>775585</v>
          </cell>
          <cell r="B1587" t="str">
            <v>05</v>
          </cell>
          <cell r="C1587" t="str">
            <v>Estrie</v>
          </cell>
          <cell r="D1587" t="str">
            <v>Johnston(Carey)</v>
          </cell>
          <cell r="F1587" t="str">
            <v>219, Johnston Road</v>
          </cell>
          <cell r="G1587" t="str">
            <v>Kingsbury</v>
          </cell>
          <cell r="H1587" t="str">
            <v>J0B1X0</v>
          </cell>
          <cell r="I1587">
            <v>819</v>
          </cell>
          <cell r="J1587">
            <v>8265779</v>
          </cell>
          <cell r="K1587">
            <v>98</v>
          </cell>
          <cell r="L1587">
            <v>6348</v>
          </cell>
          <cell r="M1587">
            <v>98</v>
          </cell>
          <cell r="N1587">
            <v>10236</v>
          </cell>
        </row>
        <row r="1588">
          <cell r="A1588">
            <v>776880</v>
          </cell>
          <cell r="B1588" t="str">
            <v>08</v>
          </cell>
          <cell r="C1588" t="str">
            <v>Abitibi-Témiscamingue</v>
          </cell>
          <cell r="D1588" t="str">
            <v>Ferme Gabriel Turgeon inc.</v>
          </cell>
          <cell r="E1588" t="str">
            <v>Turgeon(Patricia Duquet et Gabriel)</v>
          </cell>
          <cell r="F1588" t="str">
            <v>826, rang 9 C.P.68</v>
          </cell>
          <cell r="G1588" t="str">
            <v>Latulipe-et-Gaboury</v>
          </cell>
          <cell r="H1588" t="str">
            <v>J0Z2N0</v>
          </cell>
          <cell r="I1588">
            <v>819</v>
          </cell>
          <cell r="J1588">
            <v>7475351</v>
          </cell>
          <cell r="K1588">
            <v>50</v>
          </cell>
          <cell r="L1588">
            <v>6464</v>
          </cell>
          <cell r="M1588">
            <v>55</v>
          </cell>
          <cell r="N1588">
            <v>14402</v>
          </cell>
        </row>
        <row r="1589">
          <cell r="A1589">
            <v>777144</v>
          </cell>
          <cell r="B1589" t="str">
            <v>05</v>
          </cell>
          <cell r="C1589" t="str">
            <v>Estrie</v>
          </cell>
          <cell r="D1589" t="str">
            <v>3092-3338 Québec inc.</v>
          </cell>
          <cell r="E1589" t="str">
            <v>Maurice(Michel)</v>
          </cell>
          <cell r="F1589" t="str">
            <v>700 rg 7</v>
          </cell>
          <cell r="G1589" t="str">
            <v>Windsor</v>
          </cell>
          <cell r="H1589" t="str">
            <v>J1S2L5</v>
          </cell>
          <cell r="I1589">
            <v>819</v>
          </cell>
          <cell r="J1589">
            <v>8457945</v>
          </cell>
          <cell r="K1589">
            <v>32</v>
          </cell>
          <cell r="L1589">
            <v>6222</v>
          </cell>
          <cell r="M1589">
            <v>32</v>
          </cell>
          <cell r="N1589">
            <v>2101</v>
          </cell>
        </row>
        <row r="1590">
          <cell r="A1590">
            <v>777177</v>
          </cell>
          <cell r="B1590" t="str">
            <v>16</v>
          </cell>
          <cell r="C1590" t="str">
            <v>Montérégie</v>
          </cell>
          <cell r="D1590" t="str">
            <v>Boisvert Chantal et Noiseux Luc</v>
          </cell>
          <cell r="F1590" t="str">
            <v>20, rang Elmire</v>
          </cell>
          <cell r="G1590" t="str">
            <v>Saint-Paul-d'Abbotsford</v>
          </cell>
          <cell r="H1590" t="str">
            <v>J0E1A0</v>
          </cell>
          <cell r="I1590">
            <v>450</v>
          </cell>
          <cell r="J1590">
            <v>3799989</v>
          </cell>
          <cell r="K1590">
            <v>33</v>
          </cell>
          <cell r="L1590">
            <v>3909</v>
          </cell>
          <cell r="M1590">
            <v>34</v>
          </cell>
          <cell r="N1590">
            <v>2993</v>
          </cell>
        </row>
        <row r="1591">
          <cell r="A1591">
            <v>777326</v>
          </cell>
          <cell r="B1591" t="str">
            <v>17</v>
          </cell>
          <cell r="C1591" t="str">
            <v>Centre-du-Québec</v>
          </cell>
          <cell r="D1591" t="str">
            <v>Limoges Donald &amp; Magier Julie</v>
          </cell>
          <cell r="E1591" t="str">
            <v>Magier(Julie)</v>
          </cell>
          <cell r="F1591" t="str">
            <v>8201, rang Saint-Philippe</v>
          </cell>
          <cell r="G1591" t="str">
            <v>Chesterville</v>
          </cell>
          <cell r="H1591" t="str">
            <v>G0P1J0</v>
          </cell>
          <cell r="I1591">
            <v>819</v>
          </cell>
          <cell r="J1591">
            <v>3822909</v>
          </cell>
          <cell r="K1591">
            <v>42</v>
          </cell>
          <cell r="L1591">
            <v>4193</v>
          </cell>
          <cell r="M1591">
            <v>44</v>
          </cell>
          <cell r="N1591">
            <v>1257</v>
          </cell>
        </row>
        <row r="1592">
          <cell r="A1592">
            <v>777953</v>
          </cell>
          <cell r="B1592" t="str">
            <v>01</v>
          </cell>
          <cell r="C1592" t="str">
            <v>Bas-Saint-Laurent</v>
          </cell>
          <cell r="D1592" t="str">
            <v>Ferme Franscal inc.</v>
          </cell>
          <cell r="E1592" t="str">
            <v>Caouette(Francis)</v>
          </cell>
          <cell r="F1592" t="str">
            <v>155 rang 1 Blais Sud</v>
          </cell>
          <cell r="G1592" t="str">
            <v>Saint-Tharcisius</v>
          </cell>
          <cell r="H1592" t="str">
            <v>G0J3G0</v>
          </cell>
          <cell r="I1592">
            <v>418</v>
          </cell>
          <cell r="J1592">
            <v>6311349</v>
          </cell>
          <cell r="K1592">
            <v>35</v>
          </cell>
          <cell r="L1592">
            <v>6350</v>
          </cell>
          <cell r="M1592">
            <v>35</v>
          </cell>
          <cell r="N1592">
            <v>5298</v>
          </cell>
        </row>
        <row r="1593">
          <cell r="A1593">
            <v>778282</v>
          </cell>
          <cell r="B1593" t="str">
            <v>12</v>
          </cell>
          <cell r="C1593" t="str">
            <v>Chaudière-Appalaches</v>
          </cell>
          <cell r="D1593" t="str">
            <v>Goupil Simon &amp; Lemieux Marianne</v>
          </cell>
          <cell r="F1593" t="str">
            <v>746, 7e rang Ouest</v>
          </cell>
          <cell r="G1593" t="str">
            <v>Saint-Lazare-de-Bellechasse</v>
          </cell>
          <cell r="H1593" t="str">
            <v>G0R3J0</v>
          </cell>
          <cell r="I1593">
            <v>418</v>
          </cell>
          <cell r="J1593">
            <v>8832304</v>
          </cell>
          <cell r="K1593">
            <v>46</v>
          </cell>
          <cell r="L1593">
            <v>4370</v>
          </cell>
          <cell r="M1593">
            <v>43</v>
          </cell>
          <cell r="N1593">
            <v>7421</v>
          </cell>
        </row>
        <row r="1594">
          <cell r="A1594">
            <v>778563</v>
          </cell>
          <cell r="B1594" t="str">
            <v>01</v>
          </cell>
          <cell r="C1594" t="str">
            <v>Bas-Saint-Laurent</v>
          </cell>
          <cell r="D1594" t="str">
            <v>Ferme d'Élevages 3M SNC</v>
          </cell>
          <cell r="E1594" t="str">
            <v>Dumais(Martin)</v>
          </cell>
          <cell r="F1594" t="str">
            <v>1038 rang 4 Est</v>
          </cell>
          <cell r="G1594" t="str">
            <v>Saint-Pascal</v>
          </cell>
          <cell r="H1594" t="str">
            <v>G0L3Y0</v>
          </cell>
          <cell r="I1594">
            <v>418</v>
          </cell>
          <cell r="J1594">
            <v>4926490</v>
          </cell>
          <cell r="K1594">
            <v>49</v>
          </cell>
          <cell r="L1594">
            <v>8215</v>
          </cell>
          <cell r="M1594">
            <v>46</v>
          </cell>
          <cell r="N1594">
            <v>12464</v>
          </cell>
        </row>
        <row r="1595">
          <cell r="A1595">
            <v>779074</v>
          </cell>
          <cell r="B1595" t="str">
            <v>16</v>
          </cell>
          <cell r="C1595" t="str">
            <v>Montérégie</v>
          </cell>
          <cell r="D1595" t="str">
            <v>Les Fermes Bourdeau et Fils S.E.N.C.</v>
          </cell>
          <cell r="E1595" t="str">
            <v>Bourdeau(Jean-Gilles)</v>
          </cell>
          <cell r="F1595" t="str">
            <v>3222, rte 209</v>
          </cell>
          <cell r="G1595" t="str">
            <v>Saint-Antoine-Abbé</v>
          </cell>
          <cell r="H1595" t="str">
            <v>J0S1N0</v>
          </cell>
          <cell r="I1595">
            <v>450</v>
          </cell>
          <cell r="J1595">
            <v>8263021</v>
          </cell>
          <cell r="K1595">
            <v>10</v>
          </cell>
          <cell r="L1595">
            <v>608</v>
          </cell>
        </row>
        <row r="1596">
          <cell r="A1596">
            <v>779173</v>
          </cell>
          <cell r="B1596" t="str">
            <v>02</v>
          </cell>
          <cell r="C1596" t="str">
            <v>Saguenay-Lac-Saint-Jean</v>
          </cell>
          <cell r="D1596" t="str">
            <v>Marcil(Bruno)</v>
          </cell>
          <cell r="E1596" t="str">
            <v>Simard(Michelle)</v>
          </cell>
          <cell r="F1596" t="str">
            <v>1601 rang 8</v>
          </cell>
          <cell r="G1596" t="str">
            <v>Normandin</v>
          </cell>
          <cell r="H1596" t="str">
            <v>G8M4P7</v>
          </cell>
          <cell r="I1596">
            <v>418</v>
          </cell>
          <cell r="J1596">
            <v>2742088</v>
          </cell>
          <cell r="K1596">
            <v>30</v>
          </cell>
          <cell r="L1596">
            <v>7684</v>
          </cell>
        </row>
        <row r="1597">
          <cell r="A1597">
            <v>779785</v>
          </cell>
          <cell r="B1597" t="str">
            <v>04</v>
          </cell>
          <cell r="C1597" t="str">
            <v>Mauricie</v>
          </cell>
          <cell r="D1597" t="str">
            <v>Masson(Michel)</v>
          </cell>
          <cell r="F1597" t="str">
            <v>2120, rang St-Jean</v>
          </cell>
          <cell r="G1597" t="str">
            <v>Saint-Maurice</v>
          </cell>
          <cell r="H1597" t="str">
            <v>G0X2X0</v>
          </cell>
          <cell r="I1597">
            <v>819</v>
          </cell>
          <cell r="J1597">
            <v>3720089</v>
          </cell>
          <cell r="K1597">
            <v>99</v>
          </cell>
          <cell r="L1597">
            <v>20124</v>
          </cell>
          <cell r="M1597">
            <v>95</v>
          </cell>
          <cell r="N1597">
            <v>23480</v>
          </cell>
        </row>
        <row r="1598">
          <cell r="A1598">
            <v>780361</v>
          </cell>
          <cell r="B1598" t="str">
            <v>01</v>
          </cell>
          <cell r="C1598" t="str">
            <v>Bas-Saint-Laurent</v>
          </cell>
          <cell r="D1598" t="str">
            <v>Ferme Rodrigue Fournier enr.</v>
          </cell>
          <cell r="E1598" t="str">
            <v>Fournier(Rodrigue)</v>
          </cell>
          <cell r="F1598" t="str">
            <v>567 route 132</v>
          </cell>
          <cell r="G1598" t="str">
            <v>Saint-Simon (de Bas-Saint-Laurent)</v>
          </cell>
          <cell r="H1598" t="str">
            <v>G0L4C0</v>
          </cell>
          <cell r="I1598">
            <v>418</v>
          </cell>
          <cell r="J1598">
            <v>7382972</v>
          </cell>
          <cell r="K1598">
            <v>54</v>
          </cell>
          <cell r="L1598">
            <v>9380</v>
          </cell>
          <cell r="M1598">
            <v>54</v>
          </cell>
          <cell r="N1598">
            <v>8732</v>
          </cell>
        </row>
        <row r="1599">
          <cell r="A1599">
            <v>780486</v>
          </cell>
          <cell r="B1599" t="str">
            <v>07</v>
          </cell>
          <cell r="C1599" t="str">
            <v>Outaouais</v>
          </cell>
          <cell r="D1599" t="str">
            <v>Tanner Jeffrey and Thompson Mavis</v>
          </cell>
          <cell r="E1599" t="str">
            <v>Thompson(Jeffrey Tanner et Mavis)</v>
          </cell>
          <cell r="F1599" t="str">
            <v>Box 627, Highway 148</v>
          </cell>
          <cell r="G1599" t="str">
            <v>Shawville</v>
          </cell>
          <cell r="H1599" t="str">
            <v>J0X2Y0</v>
          </cell>
          <cell r="I1599">
            <v>819</v>
          </cell>
          <cell r="J1599">
            <v>6472533</v>
          </cell>
          <cell r="K1599">
            <v>91</v>
          </cell>
          <cell r="L1599">
            <v>16675</v>
          </cell>
          <cell r="M1599">
            <v>90</v>
          </cell>
          <cell r="N1599">
            <v>18735</v>
          </cell>
        </row>
        <row r="1600">
          <cell r="A1600">
            <v>781005</v>
          </cell>
          <cell r="B1600" t="str">
            <v>16</v>
          </cell>
          <cell r="C1600" t="str">
            <v>Montérégie</v>
          </cell>
          <cell r="D1600" t="str">
            <v>Watt(Larry)</v>
          </cell>
          <cell r="F1600" t="str">
            <v>74, Sedgefield</v>
          </cell>
          <cell r="G1600" t="str">
            <v>Pointe-Claire</v>
          </cell>
          <cell r="H1600" t="str">
            <v>H9R1N5</v>
          </cell>
          <cell r="I1600">
            <v>514</v>
          </cell>
          <cell r="J1600">
            <v>6949705</v>
          </cell>
          <cell r="K1600">
            <v>28</v>
          </cell>
          <cell r="L1600">
            <v>3399</v>
          </cell>
          <cell r="M1600">
            <v>23</v>
          </cell>
        </row>
        <row r="1601">
          <cell r="A1601">
            <v>781112</v>
          </cell>
          <cell r="B1601" t="str">
            <v>11</v>
          </cell>
          <cell r="C1601" t="str">
            <v>Gaspésie-Iles-de-la-Madeleine</v>
          </cell>
          <cell r="D1601" t="str">
            <v>Cyr(Tommy)</v>
          </cell>
          <cell r="F1601" t="str">
            <v>283 rue Principale Ouest</v>
          </cell>
          <cell r="G1601" t="str">
            <v>Saint-Alphonse</v>
          </cell>
          <cell r="H1601" t="str">
            <v>G0C2V0</v>
          </cell>
          <cell r="I1601">
            <v>418</v>
          </cell>
          <cell r="J1601">
            <v>3882475</v>
          </cell>
          <cell r="K1601">
            <v>84</v>
          </cell>
          <cell r="L1601">
            <v>22929</v>
          </cell>
          <cell r="M1601">
            <v>103</v>
          </cell>
          <cell r="N1601">
            <v>24351</v>
          </cell>
        </row>
        <row r="1602">
          <cell r="A1602">
            <v>781856</v>
          </cell>
          <cell r="B1602" t="str">
            <v>12</v>
          </cell>
          <cell r="C1602" t="str">
            <v>Chaudière-Appalaches</v>
          </cell>
          <cell r="D1602" t="str">
            <v>Lemieux(Francis)</v>
          </cell>
          <cell r="F1602" t="str">
            <v>118, 1er rang Est</v>
          </cell>
          <cell r="G1602" t="str">
            <v>Saint-Gervais</v>
          </cell>
          <cell r="H1602" t="str">
            <v>G0R3C0</v>
          </cell>
          <cell r="I1602">
            <v>418</v>
          </cell>
          <cell r="J1602">
            <v>8873012</v>
          </cell>
          <cell r="K1602">
            <v>22</v>
          </cell>
          <cell r="L1602">
            <v>2118</v>
          </cell>
          <cell r="M1602">
            <v>25</v>
          </cell>
          <cell r="N1602">
            <v>3018</v>
          </cell>
        </row>
        <row r="1603">
          <cell r="A1603">
            <v>782532</v>
          </cell>
          <cell r="B1603" t="str">
            <v>15</v>
          </cell>
          <cell r="C1603" t="str">
            <v>Laurentides</v>
          </cell>
          <cell r="D1603" t="str">
            <v>Lachaine(Alain)</v>
          </cell>
          <cell r="E1603" t="str">
            <v>Lachaine(Alain)</v>
          </cell>
          <cell r="F1603" t="str">
            <v>91, chemin de la Lièvre</v>
          </cell>
          <cell r="G1603" t="str">
            <v>Kiamika</v>
          </cell>
          <cell r="H1603" t="str">
            <v>J0W1G0</v>
          </cell>
          <cell r="I1603">
            <v>819</v>
          </cell>
          <cell r="J1603">
            <v>6233164</v>
          </cell>
          <cell r="K1603">
            <v>20</v>
          </cell>
          <cell r="M1603">
            <v>21</v>
          </cell>
        </row>
        <row r="1604">
          <cell r="A1604">
            <v>782623</v>
          </cell>
          <cell r="B1604" t="str">
            <v>17</v>
          </cell>
          <cell r="C1604" t="str">
            <v>Centre-du-Québec</v>
          </cell>
          <cell r="D1604" t="str">
            <v>Ferme Gilbert Martineau inc.</v>
          </cell>
          <cell r="E1604" t="str">
            <v>Martineau(Gilbert)</v>
          </cell>
          <cell r="F1604" t="str">
            <v>650, rang 10</v>
          </cell>
          <cell r="G1604" t="str">
            <v>Sainte-Agathe-de-Lotbinière</v>
          </cell>
          <cell r="H1604" t="str">
            <v>G0S2A0</v>
          </cell>
          <cell r="I1604">
            <v>418</v>
          </cell>
          <cell r="J1604">
            <v>5992388</v>
          </cell>
          <cell r="K1604">
            <v>64</v>
          </cell>
          <cell r="L1604">
            <v>10104</v>
          </cell>
          <cell r="M1604">
            <v>64</v>
          </cell>
          <cell r="N1604">
            <v>12076</v>
          </cell>
        </row>
        <row r="1605">
          <cell r="A1605">
            <v>783258</v>
          </cell>
          <cell r="B1605" t="str">
            <v>07</v>
          </cell>
          <cell r="C1605" t="str">
            <v>Outaouais</v>
          </cell>
          <cell r="D1605" t="str">
            <v>Kelly(Michael)</v>
          </cell>
          <cell r="E1605" t="str">
            <v>Kelly(Michael)</v>
          </cell>
          <cell r="F1605" t="str">
            <v>208, Pembroke Road, R.R. 1, Chapeau</v>
          </cell>
          <cell r="G1605" t="str">
            <v>l'isle-aux-Allumettes</v>
          </cell>
          <cell r="H1605" t="str">
            <v>J0X1M0</v>
          </cell>
          <cell r="I1605">
            <v>819</v>
          </cell>
          <cell r="J1605">
            <v>6895331</v>
          </cell>
          <cell r="K1605">
            <v>32</v>
          </cell>
          <cell r="L1605">
            <v>307</v>
          </cell>
          <cell r="M1605">
            <v>30</v>
          </cell>
          <cell r="N1605">
            <v>2388</v>
          </cell>
        </row>
        <row r="1606">
          <cell r="A1606">
            <v>783415</v>
          </cell>
          <cell r="B1606" t="str">
            <v>07</v>
          </cell>
          <cell r="C1606" t="str">
            <v>Outaouais</v>
          </cell>
          <cell r="D1606" t="str">
            <v>Gallagher(James)</v>
          </cell>
          <cell r="F1606" t="str">
            <v>816, chemin Pembroke</v>
          </cell>
          <cell r="G1606" t="str">
            <v>l'isle-aux-Allumettes</v>
          </cell>
          <cell r="H1606" t="str">
            <v>J0X1M0</v>
          </cell>
          <cell r="I1606">
            <v>819</v>
          </cell>
          <cell r="J1606">
            <v>6895068</v>
          </cell>
          <cell r="K1606">
            <v>67</v>
          </cell>
          <cell r="L1606">
            <v>12462</v>
          </cell>
          <cell r="M1606">
            <v>77</v>
          </cell>
          <cell r="N1606">
            <v>12210</v>
          </cell>
        </row>
        <row r="1607">
          <cell r="A1607">
            <v>783993</v>
          </cell>
          <cell r="B1607" t="str">
            <v>12</v>
          </cell>
          <cell r="C1607" t="str">
            <v>Chaudière-Appalaches</v>
          </cell>
          <cell r="D1607" t="str">
            <v>Pelletier(Gino)</v>
          </cell>
          <cell r="F1607" t="str">
            <v>201, rang du Nord</v>
          </cell>
          <cell r="G1607" t="str">
            <v>Saint-Pamphile</v>
          </cell>
          <cell r="H1607" t="str">
            <v>G0R3X0</v>
          </cell>
          <cell r="I1607">
            <v>418</v>
          </cell>
          <cell r="J1607">
            <v>3565410</v>
          </cell>
          <cell r="K1607">
            <v>55</v>
          </cell>
          <cell r="L1607">
            <v>5959</v>
          </cell>
          <cell r="M1607">
            <v>67</v>
          </cell>
          <cell r="N1607">
            <v>12838</v>
          </cell>
        </row>
        <row r="1608">
          <cell r="A1608">
            <v>784470</v>
          </cell>
          <cell r="B1608" t="str">
            <v>01</v>
          </cell>
          <cell r="C1608" t="str">
            <v>Bas-Saint-Laurent</v>
          </cell>
          <cell r="D1608" t="str">
            <v>Ranch Giro inc.</v>
          </cell>
          <cell r="E1608" t="str">
            <v>Simard(Nathalie et Robert)</v>
          </cell>
          <cell r="F1608" t="str">
            <v>181, chemin St-Paul</v>
          </cell>
          <cell r="G1608" t="str">
            <v>Matane</v>
          </cell>
          <cell r="H1608" t="str">
            <v>G4W9C8</v>
          </cell>
          <cell r="I1608">
            <v>418</v>
          </cell>
          <cell r="J1608">
            <v>5625933</v>
          </cell>
          <cell r="K1608">
            <v>36</v>
          </cell>
          <cell r="L1608">
            <v>6438</v>
          </cell>
          <cell r="M1608">
            <v>37</v>
          </cell>
          <cell r="N1608">
            <v>8277</v>
          </cell>
        </row>
        <row r="1609">
          <cell r="A1609">
            <v>785121</v>
          </cell>
          <cell r="B1609" t="str">
            <v>12</v>
          </cell>
          <cell r="C1609" t="str">
            <v>Chaudière-Appalaches</v>
          </cell>
          <cell r="D1609" t="str">
            <v>Ferme Serjo S.E.N.C.</v>
          </cell>
          <cell r="E1609" t="str">
            <v>Fortier(Serge)</v>
          </cell>
          <cell r="F1609" t="str">
            <v>100, rang 8</v>
          </cell>
          <cell r="G1609" t="str">
            <v>Saint-Fortunat</v>
          </cell>
          <cell r="H1609" t="str">
            <v>G0P1G0</v>
          </cell>
          <cell r="I1609">
            <v>819</v>
          </cell>
          <cell r="J1609">
            <v>3445500</v>
          </cell>
          <cell r="K1609">
            <v>43</v>
          </cell>
          <cell r="L1609">
            <v>3406</v>
          </cell>
          <cell r="M1609">
            <v>45</v>
          </cell>
          <cell r="N1609">
            <v>5148</v>
          </cell>
        </row>
        <row r="1610">
          <cell r="A1610">
            <v>786301</v>
          </cell>
          <cell r="B1610" t="str">
            <v>12</v>
          </cell>
          <cell r="C1610" t="str">
            <v>Chaudière-Appalaches</v>
          </cell>
          <cell r="D1610" t="str">
            <v>Ferme Marlois S.E.N.C.</v>
          </cell>
          <cell r="E1610" t="str">
            <v>Langlois(Marcel)</v>
          </cell>
          <cell r="F1610" t="str">
            <v>35, rang 5</v>
          </cell>
          <cell r="G1610" t="str">
            <v>La Durantaye</v>
          </cell>
          <cell r="H1610" t="str">
            <v>G0R1W0</v>
          </cell>
          <cell r="I1610">
            <v>418</v>
          </cell>
          <cell r="J1610">
            <v>8842479</v>
          </cell>
          <cell r="K1610">
            <v>27</v>
          </cell>
          <cell r="L1610">
            <v>5834</v>
          </cell>
          <cell r="M1610">
            <v>26</v>
          </cell>
          <cell r="N1610">
            <v>5079</v>
          </cell>
        </row>
        <row r="1611">
          <cell r="A1611">
            <v>786962</v>
          </cell>
          <cell r="B1611" t="str">
            <v>02</v>
          </cell>
          <cell r="C1611" t="str">
            <v>Saguenay-Lac-Saint-Jean</v>
          </cell>
          <cell r="D1611" t="str">
            <v>Bouchard(Réal)</v>
          </cell>
          <cell r="F1611" t="str">
            <v>429, rang 7 sud</v>
          </cell>
          <cell r="G1611" t="str">
            <v>Saint-Bruno</v>
          </cell>
          <cell r="H1611" t="str">
            <v>G0W2L0</v>
          </cell>
          <cell r="I1611">
            <v>418</v>
          </cell>
          <cell r="J1611">
            <v>3439073</v>
          </cell>
          <cell r="K1611">
            <v>25</v>
          </cell>
          <cell r="L1611">
            <v>8363</v>
          </cell>
          <cell r="M1611">
            <v>23</v>
          </cell>
          <cell r="N1611">
            <v>5294</v>
          </cell>
        </row>
        <row r="1612">
          <cell r="A1612">
            <v>787051</v>
          </cell>
          <cell r="B1612" t="str">
            <v>02</v>
          </cell>
          <cell r="C1612" t="str">
            <v>Saguenay-Lac-Saint-Jean</v>
          </cell>
          <cell r="D1612" t="str">
            <v>Goulet Rose-Aimée &amp; Néron Réjean</v>
          </cell>
          <cell r="E1612" t="str">
            <v>Néron(Rose-Aimée Goulet et Réjean)</v>
          </cell>
          <cell r="F1612" t="str">
            <v>5002 chemin St-Louis</v>
          </cell>
          <cell r="G1612" t="str">
            <v>Alma</v>
          </cell>
          <cell r="H1612" t="str">
            <v>G8E1A8</v>
          </cell>
          <cell r="I1612">
            <v>418</v>
          </cell>
          <cell r="J1612">
            <v>3473851</v>
          </cell>
          <cell r="K1612">
            <v>48</v>
          </cell>
          <cell r="L1612">
            <v>7276</v>
          </cell>
          <cell r="M1612">
            <v>49</v>
          </cell>
          <cell r="N1612">
            <v>8236</v>
          </cell>
        </row>
        <row r="1613">
          <cell r="A1613">
            <v>787457</v>
          </cell>
          <cell r="B1613" t="str">
            <v>12</v>
          </cell>
          <cell r="C1613" t="str">
            <v>Chaudière-Appalaches</v>
          </cell>
          <cell r="D1613" t="str">
            <v>Ferme Marienthal S.E.N.C.</v>
          </cell>
          <cell r="E1613" t="str">
            <v>Carrier(Claude)</v>
          </cell>
          <cell r="F1613" t="str">
            <v>440, Rang 14</v>
          </cell>
          <cell r="G1613" t="str">
            <v>Adstock</v>
          </cell>
          <cell r="H1613" t="str">
            <v>G0N1S0</v>
          </cell>
          <cell r="I1613">
            <v>418</v>
          </cell>
          <cell r="J1613">
            <v>4225557</v>
          </cell>
          <cell r="K1613">
            <v>42</v>
          </cell>
          <cell r="L1613">
            <v>680</v>
          </cell>
        </row>
        <row r="1614">
          <cell r="A1614">
            <v>787770</v>
          </cell>
          <cell r="B1614" t="str">
            <v>01</v>
          </cell>
          <cell r="C1614" t="str">
            <v>Bas-Saint-Laurent</v>
          </cell>
          <cell r="D1614" t="str">
            <v>Bérubé(Martin)</v>
          </cell>
          <cell r="F1614" t="str">
            <v>223 rang 4 Ouest</v>
          </cell>
          <cell r="G1614" t="str">
            <v>Mont-Joli</v>
          </cell>
          <cell r="H1614" t="str">
            <v>G5H3K6</v>
          </cell>
          <cell r="I1614">
            <v>418</v>
          </cell>
          <cell r="J1614">
            <v>7758917</v>
          </cell>
          <cell r="K1614">
            <v>26</v>
          </cell>
          <cell r="L1614">
            <v>3573</v>
          </cell>
          <cell r="M1614">
            <v>25</v>
          </cell>
          <cell r="N1614">
            <v>2636</v>
          </cell>
        </row>
        <row r="1615">
          <cell r="A1615">
            <v>788778</v>
          </cell>
          <cell r="B1615" t="str">
            <v>16</v>
          </cell>
          <cell r="C1615" t="str">
            <v>Montérégie</v>
          </cell>
          <cell r="D1615" t="str">
            <v>McArthur(Nelson)</v>
          </cell>
          <cell r="F1615" t="str">
            <v>141 de la Montagne</v>
          </cell>
          <cell r="G1615" t="str">
            <v>Rougemont</v>
          </cell>
          <cell r="H1615" t="str">
            <v>J0L1M0</v>
          </cell>
          <cell r="I1615">
            <v>450</v>
          </cell>
          <cell r="J1615">
            <v>4693283</v>
          </cell>
          <cell r="K1615">
            <v>16</v>
          </cell>
          <cell r="L1615">
            <v>2520</v>
          </cell>
          <cell r="M1615">
            <v>15</v>
          </cell>
          <cell r="N1615">
            <v>3266</v>
          </cell>
        </row>
        <row r="1616">
          <cell r="A1616">
            <v>788984</v>
          </cell>
          <cell r="B1616" t="str">
            <v>08</v>
          </cell>
          <cell r="C1616" t="str">
            <v>Abitibi-Témiscamingue</v>
          </cell>
          <cell r="D1616" t="str">
            <v>Marchildon(Daniel)</v>
          </cell>
          <cell r="F1616" t="str">
            <v>1185, rang 8-9</v>
          </cell>
          <cell r="G1616" t="str">
            <v>Palmarolle</v>
          </cell>
          <cell r="H1616" t="str">
            <v>J0Z3C0</v>
          </cell>
          <cell r="I1616">
            <v>819</v>
          </cell>
          <cell r="J1616">
            <v>7873346</v>
          </cell>
          <cell r="K1616">
            <v>69</v>
          </cell>
          <cell r="L1616">
            <v>1917</v>
          </cell>
        </row>
        <row r="1617">
          <cell r="A1617">
            <v>789230</v>
          </cell>
          <cell r="B1617" t="str">
            <v>02</v>
          </cell>
          <cell r="C1617" t="str">
            <v>Saguenay-Lac-Saint-Jean</v>
          </cell>
          <cell r="D1617" t="str">
            <v>Veilleux(Richard)</v>
          </cell>
          <cell r="F1617" t="str">
            <v>956, rang 7</v>
          </cell>
          <cell r="G1617" t="str">
            <v>Saint-Augustin</v>
          </cell>
          <cell r="H1617" t="str">
            <v>G0W1K0</v>
          </cell>
          <cell r="I1617">
            <v>418</v>
          </cell>
          <cell r="J1617">
            <v>3742263</v>
          </cell>
          <cell r="K1617">
            <v>62</v>
          </cell>
          <cell r="L1617">
            <v>25733</v>
          </cell>
          <cell r="M1617">
            <v>53</v>
          </cell>
          <cell r="N1617">
            <v>16897</v>
          </cell>
        </row>
        <row r="1618">
          <cell r="A1618">
            <v>789990</v>
          </cell>
          <cell r="B1618" t="str">
            <v>05</v>
          </cell>
          <cell r="C1618" t="str">
            <v>Estrie</v>
          </cell>
          <cell r="D1618" t="str">
            <v>Brodeur(Denise)</v>
          </cell>
          <cell r="F1618" t="str">
            <v>1055, rue Learned Plain</v>
          </cell>
          <cell r="G1618" t="str">
            <v>Cookshire-Eaton</v>
          </cell>
          <cell r="H1618" t="str">
            <v>J0B1M0</v>
          </cell>
          <cell r="I1618">
            <v>819</v>
          </cell>
          <cell r="J1618">
            <v>8751436</v>
          </cell>
          <cell r="K1618">
            <v>29</v>
          </cell>
          <cell r="M1618">
            <v>28</v>
          </cell>
          <cell r="N1618">
            <v>6586</v>
          </cell>
        </row>
        <row r="1619">
          <cell r="A1619">
            <v>790063</v>
          </cell>
          <cell r="B1619" t="str">
            <v>05</v>
          </cell>
          <cell r="C1619" t="str">
            <v>Estrie</v>
          </cell>
          <cell r="D1619" t="str">
            <v>Laplante(Jean-Luc)</v>
          </cell>
          <cell r="F1619" t="str">
            <v>691, Angus Nord</v>
          </cell>
          <cell r="G1619" t="str">
            <v>Westbury</v>
          </cell>
          <cell r="H1619" t="str">
            <v>J0B1R0</v>
          </cell>
          <cell r="I1619">
            <v>819</v>
          </cell>
          <cell r="J1619">
            <v>8323163</v>
          </cell>
          <cell r="K1619">
            <v>22</v>
          </cell>
          <cell r="M1619">
            <v>19</v>
          </cell>
        </row>
        <row r="1620">
          <cell r="A1620">
            <v>790071</v>
          </cell>
          <cell r="B1620" t="str">
            <v>05</v>
          </cell>
          <cell r="C1620" t="str">
            <v>Estrie</v>
          </cell>
          <cell r="D1620" t="str">
            <v>Audit(Jerry)</v>
          </cell>
          <cell r="F1620" t="str">
            <v>184, chemin Ham</v>
          </cell>
          <cell r="G1620" t="str">
            <v>Marbleton</v>
          </cell>
          <cell r="H1620" t="str">
            <v>J0B2L0</v>
          </cell>
          <cell r="I1620">
            <v>819</v>
          </cell>
          <cell r="J1620">
            <v>8876300</v>
          </cell>
          <cell r="K1620">
            <v>50</v>
          </cell>
          <cell r="L1620">
            <v>1771</v>
          </cell>
          <cell r="M1620">
            <v>44</v>
          </cell>
          <cell r="N1620">
            <v>1473</v>
          </cell>
        </row>
        <row r="1621">
          <cell r="A1621">
            <v>790436</v>
          </cell>
          <cell r="B1621" t="str">
            <v>05</v>
          </cell>
          <cell r="C1621" t="str">
            <v>Estrie</v>
          </cell>
          <cell r="D1621" t="str">
            <v>Fauteux(Michel)</v>
          </cell>
          <cell r="F1621" t="str">
            <v>883, ch. Fauteux</v>
          </cell>
          <cell r="G1621" t="str">
            <v>Stanstead</v>
          </cell>
          <cell r="H1621" t="str">
            <v>J0B3E0</v>
          </cell>
          <cell r="I1621">
            <v>819</v>
          </cell>
          <cell r="J1621">
            <v>8762850</v>
          </cell>
          <cell r="K1621">
            <v>24</v>
          </cell>
          <cell r="L1621">
            <v>4113</v>
          </cell>
          <cell r="M1621">
            <v>24</v>
          </cell>
          <cell r="N1621">
            <v>3948</v>
          </cell>
        </row>
        <row r="1622">
          <cell r="A1622">
            <v>790485</v>
          </cell>
          <cell r="B1622" t="str">
            <v>07</v>
          </cell>
          <cell r="C1622" t="str">
            <v>Outaouais</v>
          </cell>
          <cell r="D1622" t="str">
            <v>Fermes G. &amp; R. Payne inc.</v>
          </cell>
          <cell r="E1622" t="str">
            <v>Payne(George &amp; Rita)</v>
          </cell>
          <cell r="F1622" t="str">
            <v>20, Old Nichabau Road, Chapeau</v>
          </cell>
          <cell r="G1622" t="str">
            <v>Chichester</v>
          </cell>
          <cell r="H1622" t="str">
            <v>J0X1M0</v>
          </cell>
          <cell r="I1622">
            <v>819</v>
          </cell>
          <cell r="J1622">
            <v>6892076</v>
          </cell>
          <cell r="K1622">
            <v>212</v>
          </cell>
          <cell r="L1622">
            <v>68040</v>
          </cell>
          <cell r="M1622">
            <v>174</v>
          </cell>
          <cell r="N1622">
            <v>49669</v>
          </cell>
        </row>
        <row r="1623">
          <cell r="A1623">
            <v>790840</v>
          </cell>
          <cell r="B1623" t="str">
            <v>17</v>
          </cell>
          <cell r="C1623" t="str">
            <v>Centre-du-Québec</v>
          </cell>
          <cell r="D1623" t="str">
            <v>Boucher(Ronald)</v>
          </cell>
          <cell r="E1623" t="str">
            <v>Boucher(Ronald)</v>
          </cell>
          <cell r="F1623" t="str">
            <v>385, rang Grosse-Ile</v>
          </cell>
          <cell r="G1623" t="str">
            <v>Laurierville</v>
          </cell>
          <cell r="H1623" t="str">
            <v>G0S1P0</v>
          </cell>
          <cell r="I1623">
            <v>819</v>
          </cell>
          <cell r="J1623">
            <v>3654669</v>
          </cell>
          <cell r="K1623">
            <v>28</v>
          </cell>
          <cell r="L1623">
            <v>3527</v>
          </cell>
          <cell r="M1623">
            <v>21</v>
          </cell>
          <cell r="N1623">
            <v>3162</v>
          </cell>
        </row>
        <row r="1624">
          <cell r="A1624">
            <v>790881</v>
          </cell>
          <cell r="B1624" t="str">
            <v>08</v>
          </cell>
          <cell r="C1624" t="str">
            <v>Abitibi-Témiscamingue</v>
          </cell>
          <cell r="D1624" t="str">
            <v>Succession Gosselin Mario &amp; Goulet Martine</v>
          </cell>
          <cell r="E1624" t="str">
            <v>Goulet(Mario Gosselin Et Martine)</v>
          </cell>
          <cell r="F1624" t="str">
            <v>60 chemin Gallichan</v>
          </cell>
          <cell r="G1624" t="str">
            <v>Gallichan</v>
          </cell>
          <cell r="H1624" t="str">
            <v>J0Z2B0</v>
          </cell>
          <cell r="I1624">
            <v>819</v>
          </cell>
          <cell r="J1624">
            <v>7876084</v>
          </cell>
          <cell r="K1624">
            <v>62</v>
          </cell>
          <cell r="L1624">
            <v>17010</v>
          </cell>
        </row>
        <row r="1625">
          <cell r="A1625">
            <v>790998</v>
          </cell>
          <cell r="B1625" t="str">
            <v>12</v>
          </cell>
          <cell r="C1625" t="str">
            <v>Chaudière-Appalaches</v>
          </cell>
          <cell r="D1625" t="str">
            <v>Mercier(Richard)</v>
          </cell>
          <cell r="F1625" t="str">
            <v>658, rang 4</v>
          </cell>
          <cell r="G1625" t="str">
            <v>Saints-Anges</v>
          </cell>
          <cell r="H1625" t="str">
            <v>G0S3E0</v>
          </cell>
          <cell r="I1625">
            <v>418</v>
          </cell>
          <cell r="J1625">
            <v>2536232</v>
          </cell>
          <cell r="K1625">
            <v>49</v>
          </cell>
          <cell r="L1625">
            <v>1021</v>
          </cell>
          <cell r="M1625">
            <v>40</v>
          </cell>
          <cell r="N1625">
            <v>4536</v>
          </cell>
        </row>
        <row r="1626">
          <cell r="A1626">
            <v>791715</v>
          </cell>
          <cell r="B1626" t="str">
            <v>02</v>
          </cell>
          <cell r="C1626" t="str">
            <v>Saguenay-Lac-Saint-Jean</v>
          </cell>
          <cell r="D1626" t="str">
            <v>Lapointe(Marc)</v>
          </cell>
          <cell r="F1626" t="str">
            <v>3102 chemin St-Damien</v>
          </cell>
          <cell r="G1626" t="str">
            <v>Jonquière</v>
          </cell>
          <cell r="H1626" t="str">
            <v>G7X7V3</v>
          </cell>
          <cell r="I1626">
            <v>418</v>
          </cell>
          <cell r="J1626">
            <v>5470460</v>
          </cell>
          <cell r="K1626">
            <v>59</v>
          </cell>
          <cell r="L1626">
            <v>12295</v>
          </cell>
          <cell r="M1626">
            <v>63</v>
          </cell>
          <cell r="N1626">
            <v>13086</v>
          </cell>
        </row>
        <row r="1627">
          <cell r="A1627">
            <v>791939</v>
          </cell>
          <cell r="B1627" t="str">
            <v>16</v>
          </cell>
          <cell r="C1627" t="str">
            <v>Montérégie</v>
          </cell>
          <cell r="D1627" t="str">
            <v>Ferme Karl Wania et Sherolyn Dahmé S.E.N.C.</v>
          </cell>
          <cell r="E1627" t="str">
            <v>Wania(Karl)</v>
          </cell>
          <cell r="F1627" t="str">
            <v>1327 Riviere aux Outardes</v>
          </cell>
          <cell r="G1627" t="str">
            <v>Ormstown</v>
          </cell>
          <cell r="H1627" t="str">
            <v>J0S1K0</v>
          </cell>
          <cell r="I1627">
            <v>450</v>
          </cell>
          <cell r="J1627">
            <v>8292170</v>
          </cell>
          <cell r="K1627">
            <v>45</v>
          </cell>
          <cell r="L1627">
            <v>4082</v>
          </cell>
          <cell r="M1627">
            <v>43</v>
          </cell>
          <cell r="N1627">
            <v>4082</v>
          </cell>
        </row>
        <row r="1628">
          <cell r="A1628">
            <v>792184</v>
          </cell>
          <cell r="B1628" t="str">
            <v>02</v>
          </cell>
          <cell r="C1628" t="str">
            <v>Saguenay-Lac-Saint-Jean</v>
          </cell>
          <cell r="D1628" t="str">
            <v>Girard(Cyrias)</v>
          </cell>
          <cell r="F1628" t="str">
            <v>2459, chemin Du Lac</v>
          </cell>
          <cell r="G1628" t="str">
            <v>Saint-Félicien</v>
          </cell>
          <cell r="H1628" t="str">
            <v>G8K3E6</v>
          </cell>
          <cell r="I1628">
            <v>418</v>
          </cell>
          <cell r="J1628">
            <v>6795324</v>
          </cell>
          <cell r="K1628">
            <v>43</v>
          </cell>
          <cell r="L1628">
            <v>340</v>
          </cell>
          <cell r="M1628">
            <v>46</v>
          </cell>
        </row>
        <row r="1629">
          <cell r="A1629">
            <v>792309</v>
          </cell>
          <cell r="B1629" t="str">
            <v>05</v>
          </cell>
          <cell r="C1629" t="str">
            <v>Estrie</v>
          </cell>
          <cell r="D1629" t="str">
            <v>Bruno Bellegarde et Nicole Gagné</v>
          </cell>
          <cell r="E1629" t="str">
            <v>Bellegarde(Bruno)</v>
          </cell>
          <cell r="F1629" t="str">
            <v>105, rue Colette</v>
          </cell>
          <cell r="G1629" t="str">
            <v>Saint-Ludger</v>
          </cell>
          <cell r="H1629" t="str">
            <v>G0M1W0</v>
          </cell>
          <cell r="I1629">
            <v>819</v>
          </cell>
          <cell r="J1629">
            <v>5485188</v>
          </cell>
          <cell r="K1629">
            <v>29</v>
          </cell>
          <cell r="L1629">
            <v>7884</v>
          </cell>
          <cell r="M1629">
            <v>35</v>
          </cell>
          <cell r="N1629">
            <v>4904</v>
          </cell>
        </row>
        <row r="1630">
          <cell r="A1630">
            <v>792838</v>
          </cell>
          <cell r="B1630" t="str">
            <v>15</v>
          </cell>
          <cell r="C1630" t="str">
            <v>Laurentides</v>
          </cell>
          <cell r="D1630" t="str">
            <v>Moorhead Douglas &amp; Pelletier Pascale</v>
          </cell>
          <cell r="E1630" t="str">
            <v>Moorhead(Douglas)</v>
          </cell>
          <cell r="F1630" t="str">
            <v>3801, rang St-Hyacinthe</v>
          </cell>
          <cell r="G1630" t="str">
            <v>Mirabel</v>
          </cell>
          <cell r="H1630" t="str">
            <v>J7N2Z9</v>
          </cell>
          <cell r="I1630">
            <v>450</v>
          </cell>
          <cell r="J1630">
            <v>2582155</v>
          </cell>
          <cell r="K1630">
            <v>50</v>
          </cell>
          <cell r="L1630">
            <v>15051</v>
          </cell>
          <cell r="M1630">
            <v>54</v>
          </cell>
          <cell r="N1630">
            <v>7987</v>
          </cell>
        </row>
        <row r="1631">
          <cell r="A1631">
            <v>792911</v>
          </cell>
          <cell r="B1631" t="str">
            <v>05</v>
          </cell>
          <cell r="C1631" t="str">
            <v>Estrie</v>
          </cell>
          <cell r="D1631" t="str">
            <v>Marcoux(Roger)</v>
          </cell>
          <cell r="F1631" t="str">
            <v>286, rg 9</v>
          </cell>
          <cell r="G1631" t="str">
            <v>Saint-Isidore-de-Clifton</v>
          </cell>
          <cell r="H1631" t="str">
            <v>J0B2X0</v>
          </cell>
          <cell r="I1631">
            <v>819</v>
          </cell>
          <cell r="J1631">
            <v>6583528</v>
          </cell>
          <cell r="K1631">
            <v>94</v>
          </cell>
          <cell r="L1631">
            <v>19586</v>
          </cell>
          <cell r="M1631">
            <v>82</v>
          </cell>
          <cell r="N1631">
            <v>20256</v>
          </cell>
        </row>
        <row r="1632">
          <cell r="A1632">
            <v>792986</v>
          </cell>
          <cell r="B1632" t="str">
            <v>17</v>
          </cell>
          <cell r="C1632" t="str">
            <v>Centre-du-Québec</v>
          </cell>
          <cell r="D1632" t="str">
            <v>Dion(Jean-François)</v>
          </cell>
          <cell r="F1632" t="str">
            <v>535 chemin Dublin</v>
          </cell>
          <cell r="G1632" t="str">
            <v>Inverness</v>
          </cell>
          <cell r="H1632" t="str">
            <v>G0S1K0</v>
          </cell>
          <cell r="I1632">
            <v>418</v>
          </cell>
          <cell r="J1632">
            <v>4532008</v>
          </cell>
          <cell r="K1632">
            <v>34</v>
          </cell>
          <cell r="L1632">
            <v>9684</v>
          </cell>
          <cell r="M1632">
            <v>32</v>
          </cell>
          <cell r="N1632">
            <v>6388</v>
          </cell>
        </row>
        <row r="1633">
          <cell r="A1633">
            <v>793323</v>
          </cell>
          <cell r="B1633" t="str">
            <v>16</v>
          </cell>
          <cell r="C1633" t="str">
            <v>Montérégie</v>
          </cell>
          <cell r="D1633" t="str">
            <v>Wright(James)</v>
          </cell>
          <cell r="E1633" t="str">
            <v>Wright(James)</v>
          </cell>
          <cell r="F1633" t="str">
            <v>72, chemin Davis</v>
          </cell>
          <cell r="G1633" t="str">
            <v>Lac-Brome</v>
          </cell>
          <cell r="H1633" t="str">
            <v>J0E1S0</v>
          </cell>
          <cell r="I1633">
            <v>450</v>
          </cell>
          <cell r="J1633">
            <v>5394535</v>
          </cell>
          <cell r="K1633">
            <v>43</v>
          </cell>
          <cell r="L1633">
            <v>680</v>
          </cell>
          <cell r="M1633">
            <v>60</v>
          </cell>
          <cell r="N1633">
            <v>8264</v>
          </cell>
        </row>
        <row r="1634">
          <cell r="A1634">
            <v>794297</v>
          </cell>
          <cell r="B1634" t="str">
            <v>07</v>
          </cell>
          <cell r="C1634" t="str">
            <v>Outaouais</v>
          </cell>
          <cell r="D1634" t="str">
            <v>Auksztinaitis Lynn &amp; Vincent</v>
          </cell>
          <cell r="E1634" t="str">
            <v>Auksztinaitis(Lynn et Vincent)</v>
          </cell>
          <cell r="F1634" t="str">
            <v>8110, ch. Henderson, R.R. 3</v>
          </cell>
          <cell r="G1634" t="str">
            <v>Pontiac</v>
          </cell>
          <cell r="H1634" t="str">
            <v>J0X2V0</v>
          </cell>
          <cell r="I1634">
            <v>819</v>
          </cell>
          <cell r="J1634">
            <v>4582820</v>
          </cell>
          <cell r="K1634">
            <v>31</v>
          </cell>
          <cell r="L1634">
            <v>4310</v>
          </cell>
          <cell r="M1634">
            <v>31</v>
          </cell>
          <cell r="N1634">
            <v>4310</v>
          </cell>
        </row>
        <row r="1635">
          <cell r="A1635">
            <v>794396</v>
          </cell>
          <cell r="B1635" t="str">
            <v>17</v>
          </cell>
          <cell r="C1635" t="str">
            <v>Centre-du-Québec</v>
          </cell>
          <cell r="D1635" t="str">
            <v>Ferme Raylu inc.</v>
          </cell>
          <cell r="E1635" t="str">
            <v>Raiche(Yvon)</v>
          </cell>
          <cell r="F1635" t="str">
            <v>1232, rang St-Joseph</v>
          </cell>
          <cell r="G1635" t="str">
            <v>Sainte-Perpétue</v>
          </cell>
          <cell r="H1635" t="str">
            <v>J0C1R0</v>
          </cell>
          <cell r="I1635">
            <v>819</v>
          </cell>
          <cell r="J1635">
            <v>3366310</v>
          </cell>
          <cell r="K1635">
            <v>91</v>
          </cell>
          <cell r="L1635">
            <v>15885</v>
          </cell>
          <cell r="M1635">
            <v>97</v>
          </cell>
          <cell r="N1635">
            <v>23126</v>
          </cell>
        </row>
        <row r="1636">
          <cell r="A1636">
            <v>794800</v>
          </cell>
          <cell r="B1636" t="str">
            <v>05</v>
          </cell>
          <cell r="C1636" t="str">
            <v>Estrie</v>
          </cell>
          <cell r="D1636" t="str">
            <v>Benoît Gaston &amp; Godbout Line</v>
          </cell>
          <cell r="E1636" t="str">
            <v>Benoît(Gaston)</v>
          </cell>
          <cell r="F1636" t="str">
            <v>1281, rang 6</v>
          </cell>
          <cell r="G1636" t="str">
            <v>Sherbrooke</v>
          </cell>
          <cell r="H1636" t="str">
            <v>J1C0H8</v>
          </cell>
          <cell r="I1636">
            <v>819</v>
          </cell>
          <cell r="J1636">
            <v>8466681</v>
          </cell>
          <cell r="K1636">
            <v>27</v>
          </cell>
          <cell r="L1636">
            <v>6420</v>
          </cell>
          <cell r="M1636">
            <v>30</v>
          </cell>
          <cell r="N1636">
            <v>5418</v>
          </cell>
        </row>
        <row r="1637">
          <cell r="A1637">
            <v>794958</v>
          </cell>
          <cell r="B1637" t="str">
            <v>07</v>
          </cell>
          <cell r="C1637" t="str">
            <v>Outaouais</v>
          </cell>
          <cell r="D1637" t="str">
            <v>Stewart(Wayne)</v>
          </cell>
          <cell r="F1637" t="str">
            <v>R.R.2, 13 montée des Érables</v>
          </cell>
          <cell r="G1637" t="str">
            <v>L'Ile-du-Grand-Calumet</v>
          </cell>
          <cell r="H1637" t="str">
            <v>J0X1J0</v>
          </cell>
          <cell r="I1637">
            <v>819</v>
          </cell>
          <cell r="J1637">
            <v>6482228</v>
          </cell>
          <cell r="K1637">
            <v>30</v>
          </cell>
          <cell r="L1637">
            <v>5928</v>
          </cell>
          <cell r="M1637">
            <v>25</v>
          </cell>
          <cell r="N1637">
            <v>5433</v>
          </cell>
        </row>
        <row r="1638">
          <cell r="A1638">
            <v>795369</v>
          </cell>
          <cell r="B1638" t="str">
            <v>17</v>
          </cell>
          <cell r="C1638" t="str">
            <v>Centre-du-Québec</v>
          </cell>
          <cell r="D1638" t="str">
            <v>9026-5281 Québec inc.</v>
          </cell>
          <cell r="E1638" t="str">
            <v>Beaudoin(Marc)</v>
          </cell>
          <cell r="F1638" t="str">
            <v>52, rue Mailhot</v>
          </cell>
          <cell r="G1638" t="str">
            <v>Victoriaville</v>
          </cell>
          <cell r="H1638" t="str">
            <v>G6P6R4</v>
          </cell>
          <cell r="I1638">
            <v>819</v>
          </cell>
          <cell r="J1638">
            <v>3579922</v>
          </cell>
          <cell r="K1638">
            <v>63</v>
          </cell>
          <cell r="L1638">
            <v>5880</v>
          </cell>
          <cell r="M1638">
            <v>63</v>
          </cell>
          <cell r="N1638">
            <v>7359</v>
          </cell>
        </row>
        <row r="1639">
          <cell r="A1639">
            <v>795542</v>
          </cell>
          <cell r="B1639" t="str">
            <v>12</v>
          </cell>
          <cell r="C1639" t="str">
            <v>Chaudière-Appalaches</v>
          </cell>
          <cell r="D1639" t="str">
            <v>Doyon(Jean-Guy)</v>
          </cell>
          <cell r="F1639" t="str">
            <v>120, rang Saint-Charles</v>
          </cell>
          <cell r="G1639" t="str">
            <v>Saint-Benoît-Labre</v>
          </cell>
          <cell r="H1639" t="str">
            <v>G0M1P0</v>
          </cell>
          <cell r="I1639">
            <v>418</v>
          </cell>
          <cell r="J1639">
            <v>2280365</v>
          </cell>
          <cell r="L1639">
            <v>6156</v>
          </cell>
          <cell r="M1639">
            <v>29</v>
          </cell>
          <cell r="N1639">
            <v>12124</v>
          </cell>
        </row>
        <row r="1640">
          <cell r="A1640">
            <v>795930</v>
          </cell>
          <cell r="B1640" t="str">
            <v>03</v>
          </cell>
          <cell r="C1640" t="str">
            <v>Capitale-Nationale</v>
          </cell>
          <cell r="D1640" t="str">
            <v>Ferme Paul-Henri Paquet &amp; Fils enr.</v>
          </cell>
          <cell r="E1640" t="str">
            <v>Paquet(Michel et Sylvain)</v>
          </cell>
          <cell r="F1640" t="str">
            <v>622, Grand Capsa</v>
          </cell>
          <cell r="G1640" t="str">
            <v>Pont-Rouge</v>
          </cell>
          <cell r="H1640" t="str">
            <v>G3H1L6</v>
          </cell>
          <cell r="I1640">
            <v>418</v>
          </cell>
          <cell r="J1640">
            <v>8734462</v>
          </cell>
          <cell r="K1640">
            <v>160</v>
          </cell>
          <cell r="L1640">
            <v>23665</v>
          </cell>
          <cell r="M1640">
            <v>164</v>
          </cell>
          <cell r="N1640">
            <v>39475</v>
          </cell>
        </row>
        <row r="1641">
          <cell r="A1641">
            <v>795963</v>
          </cell>
          <cell r="B1641" t="str">
            <v>12</v>
          </cell>
          <cell r="C1641" t="str">
            <v>Chaudière-Appalaches</v>
          </cell>
          <cell r="D1641" t="str">
            <v>Doyon(Michel)</v>
          </cell>
          <cell r="F1641" t="str">
            <v>1042, Route 271</v>
          </cell>
          <cell r="G1641" t="str">
            <v>Sainte-Clotilde-de-Beauce</v>
          </cell>
          <cell r="H1641" t="str">
            <v>G0N1C0</v>
          </cell>
          <cell r="I1641">
            <v>418</v>
          </cell>
          <cell r="J1641">
            <v>4272665</v>
          </cell>
          <cell r="K1641">
            <v>44</v>
          </cell>
          <cell r="L1641">
            <v>1790</v>
          </cell>
          <cell r="M1641">
            <v>41</v>
          </cell>
          <cell r="N1641">
            <v>3335</v>
          </cell>
        </row>
        <row r="1642">
          <cell r="A1642">
            <v>796383</v>
          </cell>
          <cell r="B1642" t="str">
            <v>07</v>
          </cell>
          <cell r="C1642" t="str">
            <v>Outaouais</v>
          </cell>
          <cell r="D1642" t="str">
            <v>Egan(Kelvin)</v>
          </cell>
          <cell r="F1642" t="str">
            <v>R.R. 2</v>
          </cell>
          <cell r="G1642" t="str">
            <v>Low</v>
          </cell>
          <cell r="H1642" t="str">
            <v>J0X2C0</v>
          </cell>
          <cell r="I1642">
            <v>819</v>
          </cell>
          <cell r="J1642">
            <v>4223602</v>
          </cell>
          <cell r="K1642">
            <v>106</v>
          </cell>
          <cell r="L1642">
            <v>12749</v>
          </cell>
          <cell r="M1642">
            <v>110</v>
          </cell>
          <cell r="N1642">
            <v>25874</v>
          </cell>
        </row>
        <row r="1643">
          <cell r="A1643">
            <v>797274</v>
          </cell>
          <cell r="B1643" t="str">
            <v>07</v>
          </cell>
          <cell r="C1643" t="str">
            <v>Outaouais</v>
          </cell>
          <cell r="D1643" t="str">
            <v>Derouin(Bruno)</v>
          </cell>
          <cell r="F1643" t="str">
            <v>175, ch. Lac Grosleau</v>
          </cell>
          <cell r="G1643" t="str">
            <v>Ripon</v>
          </cell>
          <cell r="H1643" t="str">
            <v>J0V1V0</v>
          </cell>
          <cell r="I1643">
            <v>819</v>
          </cell>
          <cell r="J1643">
            <v>4282734</v>
          </cell>
          <cell r="K1643">
            <v>14</v>
          </cell>
          <cell r="L1643">
            <v>2639</v>
          </cell>
          <cell r="M1643">
            <v>16</v>
          </cell>
          <cell r="N1643">
            <v>3487</v>
          </cell>
        </row>
        <row r="1644">
          <cell r="A1644">
            <v>798462</v>
          </cell>
          <cell r="B1644" t="str">
            <v>15</v>
          </cell>
          <cell r="C1644" t="str">
            <v>Laurentides</v>
          </cell>
          <cell r="D1644" t="str">
            <v>Labonté(Eric)</v>
          </cell>
          <cell r="F1644" t="str">
            <v>430 St-Étienne</v>
          </cell>
          <cell r="G1644" t="str">
            <v>Saint-Placide</v>
          </cell>
          <cell r="H1644" t="str">
            <v>J0V2B0</v>
          </cell>
          <cell r="I1644">
            <v>450</v>
          </cell>
          <cell r="J1644">
            <v>2584533</v>
          </cell>
          <cell r="K1644">
            <v>100</v>
          </cell>
          <cell r="L1644">
            <v>12587</v>
          </cell>
          <cell r="M1644">
            <v>108</v>
          </cell>
          <cell r="N1644">
            <v>15301</v>
          </cell>
        </row>
        <row r="1645">
          <cell r="A1645">
            <v>798512</v>
          </cell>
          <cell r="B1645" t="str">
            <v>16</v>
          </cell>
          <cell r="C1645" t="str">
            <v>Montérégie</v>
          </cell>
          <cell r="D1645" t="str">
            <v>Ferme Millbrook</v>
          </cell>
          <cell r="E1645" t="str">
            <v>Crandall(Michael Allnutt &amp; Karen)</v>
          </cell>
          <cell r="F1645" t="str">
            <v>259, Jackson Road</v>
          </cell>
          <cell r="G1645" t="str">
            <v>Brome</v>
          </cell>
          <cell r="H1645" t="str">
            <v>J0E1K0</v>
          </cell>
          <cell r="I1645">
            <v>450</v>
          </cell>
          <cell r="J1645">
            <v>2436221</v>
          </cell>
          <cell r="K1645">
            <v>51</v>
          </cell>
          <cell r="L1645">
            <v>4538</v>
          </cell>
          <cell r="M1645">
            <v>52</v>
          </cell>
          <cell r="N1645">
            <v>2247</v>
          </cell>
        </row>
        <row r="1646">
          <cell r="A1646">
            <v>799031</v>
          </cell>
          <cell r="B1646" t="str">
            <v>12</v>
          </cell>
          <cell r="C1646" t="str">
            <v>Chaudière-Appalaches</v>
          </cell>
          <cell r="D1646" t="str">
            <v>2754-1721 Québec inc.</v>
          </cell>
          <cell r="E1646" t="str">
            <v>Camden(Raymond-Michael)</v>
          </cell>
          <cell r="F1646" t="str">
            <v>165, rang St-David</v>
          </cell>
          <cell r="G1646" t="str">
            <v>Saint-Patrice-de-Beaurivage</v>
          </cell>
          <cell r="H1646" t="str">
            <v>G0S1B0</v>
          </cell>
          <cell r="I1646">
            <v>418</v>
          </cell>
          <cell r="J1646">
            <v>5962029</v>
          </cell>
          <cell r="K1646">
            <v>29</v>
          </cell>
          <cell r="L1646">
            <v>3160</v>
          </cell>
          <cell r="M1646">
            <v>25</v>
          </cell>
          <cell r="N1646">
            <v>1703</v>
          </cell>
        </row>
        <row r="1647">
          <cell r="A1647">
            <v>799726</v>
          </cell>
          <cell r="B1647" t="str">
            <v>12</v>
          </cell>
          <cell r="C1647" t="str">
            <v>Chaudière-Appalaches</v>
          </cell>
          <cell r="D1647" t="str">
            <v>Rodrigue(Jacques)</v>
          </cell>
          <cell r="F1647" t="str">
            <v>3425, rang De Léry</v>
          </cell>
          <cell r="G1647" t="str">
            <v>Saint-Simon-les-Mines</v>
          </cell>
          <cell r="H1647" t="str">
            <v>G0M1K0</v>
          </cell>
          <cell r="I1647">
            <v>418</v>
          </cell>
          <cell r="J1647">
            <v>7749566</v>
          </cell>
          <cell r="K1647">
            <v>39</v>
          </cell>
          <cell r="L1647">
            <v>12677</v>
          </cell>
          <cell r="M1647">
            <v>35</v>
          </cell>
          <cell r="N1647">
            <v>6802</v>
          </cell>
        </row>
        <row r="1648">
          <cell r="A1648">
            <v>799759</v>
          </cell>
          <cell r="B1648" t="str">
            <v>07</v>
          </cell>
          <cell r="C1648" t="str">
            <v>Outaouais</v>
          </cell>
          <cell r="D1648" t="str">
            <v>Belisle(Raymond)</v>
          </cell>
          <cell r="F1648" t="str">
            <v>578, ch. Cregheur</v>
          </cell>
          <cell r="G1648" t="str">
            <v>Pontiac</v>
          </cell>
          <cell r="H1648" t="str">
            <v>J0X2G0</v>
          </cell>
          <cell r="I1648">
            <v>819</v>
          </cell>
          <cell r="J1648">
            <v>4552314</v>
          </cell>
          <cell r="K1648">
            <v>45</v>
          </cell>
          <cell r="M1648">
            <v>45</v>
          </cell>
        </row>
        <row r="1649">
          <cell r="A1649">
            <v>800367</v>
          </cell>
          <cell r="B1649" t="str">
            <v>05</v>
          </cell>
          <cell r="C1649" t="str">
            <v>Estrie</v>
          </cell>
          <cell r="D1649" t="str">
            <v>Bolduc(Jean-Pierre)</v>
          </cell>
          <cell r="E1649" t="str">
            <v>Bolduc(Jean-Pierre)</v>
          </cell>
          <cell r="F1649" t="str">
            <v>300, ch. Victoria</v>
          </cell>
          <cell r="G1649" t="str">
            <v>Bury</v>
          </cell>
          <cell r="H1649" t="str">
            <v>J0B1J0</v>
          </cell>
          <cell r="I1649">
            <v>819</v>
          </cell>
          <cell r="J1649">
            <v>8723824</v>
          </cell>
          <cell r="K1649">
            <v>13</v>
          </cell>
          <cell r="L1649">
            <v>2828</v>
          </cell>
        </row>
        <row r="1650">
          <cell r="A1650">
            <v>800508</v>
          </cell>
          <cell r="B1650" t="str">
            <v>12</v>
          </cell>
          <cell r="C1650" t="str">
            <v>Chaudière-Appalaches</v>
          </cell>
          <cell r="D1650" t="str">
            <v>Poulin(Stéphane)</v>
          </cell>
          <cell r="F1650" t="str">
            <v>223, Rang 4 Nord</v>
          </cell>
          <cell r="G1650" t="str">
            <v>Saint-Victor</v>
          </cell>
          <cell r="H1650" t="str">
            <v>G0M2B0</v>
          </cell>
          <cell r="I1650">
            <v>418</v>
          </cell>
          <cell r="J1650">
            <v>5887837</v>
          </cell>
          <cell r="K1650">
            <v>85</v>
          </cell>
          <cell r="L1650">
            <v>20520</v>
          </cell>
          <cell r="M1650">
            <v>76</v>
          </cell>
          <cell r="N1650">
            <v>10698</v>
          </cell>
        </row>
        <row r="1651">
          <cell r="A1651">
            <v>800961</v>
          </cell>
          <cell r="B1651" t="str">
            <v>02</v>
          </cell>
          <cell r="C1651" t="str">
            <v>Saguenay-Lac-Saint-Jean</v>
          </cell>
          <cell r="D1651" t="str">
            <v>Jean(André)</v>
          </cell>
          <cell r="F1651" t="str">
            <v>1450 route St-Alphonse</v>
          </cell>
          <cell r="G1651" t="str">
            <v>Saint-Bruno</v>
          </cell>
          <cell r="H1651" t="str">
            <v>G0W2L0</v>
          </cell>
          <cell r="I1651">
            <v>418</v>
          </cell>
          <cell r="J1651">
            <v>3433807</v>
          </cell>
          <cell r="K1651">
            <v>64</v>
          </cell>
          <cell r="L1651">
            <v>8157</v>
          </cell>
          <cell r="M1651">
            <v>63</v>
          </cell>
          <cell r="N1651">
            <v>7407</v>
          </cell>
        </row>
        <row r="1652">
          <cell r="A1652">
            <v>801183</v>
          </cell>
          <cell r="B1652" t="str">
            <v>02</v>
          </cell>
          <cell r="C1652" t="str">
            <v>Saguenay-Lac-Saint-Jean</v>
          </cell>
          <cell r="D1652" t="str">
            <v>Girard(Dany)</v>
          </cell>
          <cell r="F1652" t="str">
            <v>2759 rang St-Eusèbe</v>
          </cell>
          <cell r="G1652" t="str">
            <v>Saint-Félicien</v>
          </cell>
          <cell r="H1652" t="str">
            <v>G8K2N9</v>
          </cell>
          <cell r="I1652">
            <v>418</v>
          </cell>
          <cell r="J1652">
            <v>6302240</v>
          </cell>
          <cell r="K1652">
            <v>20</v>
          </cell>
          <cell r="M1652">
            <v>21</v>
          </cell>
        </row>
        <row r="1653">
          <cell r="A1653">
            <v>801811</v>
          </cell>
          <cell r="B1653" t="str">
            <v>16</v>
          </cell>
          <cell r="C1653" t="str">
            <v>Montérégie</v>
          </cell>
          <cell r="D1653" t="str">
            <v>Daoust(Maurice)</v>
          </cell>
          <cell r="E1653" t="str">
            <v>Daoust(Maurice)</v>
          </cell>
          <cell r="F1653" t="str">
            <v>1960, route 338</v>
          </cell>
          <cell r="G1653" t="str">
            <v>Les Cèdres</v>
          </cell>
          <cell r="H1653" t="str">
            <v>J7T1L7</v>
          </cell>
          <cell r="I1653">
            <v>450</v>
          </cell>
          <cell r="J1653">
            <v>4524423</v>
          </cell>
          <cell r="K1653">
            <v>46</v>
          </cell>
          <cell r="M1653">
            <v>46</v>
          </cell>
          <cell r="N1653">
            <v>2295</v>
          </cell>
        </row>
        <row r="1654">
          <cell r="A1654">
            <v>801837</v>
          </cell>
          <cell r="B1654" t="str">
            <v>07</v>
          </cell>
          <cell r="C1654" t="str">
            <v>Outaouais</v>
          </cell>
          <cell r="D1654" t="str">
            <v>Tanner(Edward C.)</v>
          </cell>
          <cell r="F1654" t="str">
            <v>C168, 7th Line</v>
          </cell>
          <cell r="G1654" t="str">
            <v>Shawville</v>
          </cell>
          <cell r="H1654" t="str">
            <v>J0X2Y0</v>
          </cell>
          <cell r="I1654">
            <v>819</v>
          </cell>
          <cell r="J1654">
            <v>6473907</v>
          </cell>
          <cell r="K1654">
            <v>68</v>
          </cell>
          <cell r="L1654">
            <v>15422</v>
          </cell>
          <cell r="M1654">
            <v>47</v>
          </cell>
          <cell r="N1654">
            <v>14390</v>
          </cell>
        </row>
        <row r="1655">
          <cell r="A1655">
            <v>802744</v>
          </cell>
          <cell r="B1655" t="str">
            <v>12</v>
          </cell>
          <cell r="C1655" t="str">
            <v>Chaudière-Appalaches</v>
          </cell>
          <cell r="D1655" t="str">
            <v>Ferme Madadrou inc.</v>
          </cell>
          <cell r="E1655" t="str">
            <v>Drouin(Mario)</v>
          </cell>
          <cell r="F1655" t="str">
            <v>216, avenue du Château</v>
          </cell>
          <cell r="G1655" t="str">
            <v>Saint-Elzéar</v>
          </cell>
          <cell r="H1655" t="str">
            <v>G0S2J1</v>
          </cell>
          <cell r="I1655">
            <v>581</v>
          </cell>
          <cell r="J1655">
            <v>2248171</v>
          </cell>
          <cell r="K1655">
            <v>49</v>
          </cell>
          <cell r="L1655">
            <v>10015</v>
          </cell>
        </row>
        <row r="1656">
          <cell r="A1656">
            <v>805218</v>
          </cell>
          <cell r="B1656" t="str">
            <v>17</v>
          </cell>
          <cell r="C1656" t="str">
            <v>Centre-du-Québec</v>
          </cell>
          <cell r="D1656" t="str">
            <v>Asselin Nathalie &amp; Lambert Yvon</v>
          </cell>
          <cell r="E1656" t="str">
            <v>Asselin(Yvon Lambert et Nathalie)</v>
          </cell>
          <cell r="F1656" t="str">
            <v>886, rang 8 Est</v>
          </cell>
          <cell r="G1656" t="str">
            <v>Laurierville</v>
          </cell>
          <cell r="H1656" t="str">
            <v>G0S1P0</v>
          </cell>
          <cell r="I1656">
            <v>819</v>
          </cell>
          <cell r="J1656">
            <v>3654323</v>
          </cell>
          <cell r="K1656">
            <v>78</v>
          </cell>
          <cell r="L1656">
            <v>10401</v>
          </cell>
          <cell r="M1656">
            <v>94</v>
          </cell>
          <cell r="N1656">
            <v>13062</v>
          </cell>
        </row>
        <row r="1657">
          <cell r="A1657">
            <v>805358</v>
          </cell>
          <cell r="B1657" t="str">
            <v>12</v>
          </cell>
          <cell r="C1657" t="str">
            <v>Chaudière-Appalaches</v>
          </cell>
          <cell r="D1657" t="str">
            <v>Chouinard(Richard)</v>
          </cell>
          <cell r="E1657" t="str">
            <v>Chouinard(Richard)</v>
          </cell>
          <cell r="F1657" t="str">
            <v>718, chemin du Moulin</v>
          </cell>
          <cell r="G1657" t="str">
            <v>Saint-Jean-Port-Joli</v>
          </cell>
          <cell r="H1657" t="str">
            <v>G0R3G0</v>
          </cell>
          <cell r="I1657">
            <v>418</v>
          </cell>
          <cell r="J1657">
            <v>5983229</v>
          </cell>
          <cell r="K1657">
            <v>13</v>
          </cell>
        </row>
        <row r="1658">
          <cell r="A1658">
            <v>805416</v>
          </cell>
          <cell r="B1658" t="str">
            <v>05</v>
          </cell>
          <cell r="C1658" t="str">
            <v>Estrie</v>
          </cell>
          <cell r="D1658" t="str">
            <v>Ranch Jordan Hill S.E.N.C.</v>
          </cell>
          <cell r="E1658" t="str">
            <v>Volpe(Rose)</v>
          </cell>
          <cell r="F1658" t="str">
            <v>475 Jordan Hill</v>
          </cell>
          <cell r="G1658" t="str">
            <v>Cookshire-Eaton</v>
          </cell>
          <cell r="H1658" t="str">
            <v>J0B1M0</v>
          </cell>
          <cell r="I1658">
            <v>819</v>
          </cell>
          <cell r="J1658">
            <v>8753220</v>
          </cell>
          <cell r="K1658">
            <v>131</v>
          </cell>
          <cell r="L1658">
            <v>39068</v>
          </cell>
          <cell r="M1658">
            <v>124</v>
          </cell>
          <cell r="N1658">
            <v>41639</v>
          </cell>
        </row>
        <row r="1659">
          <cell r="A1659">
            <v>805952</v>
          </cell>
          <cell r="B1659" t="str">
            <v>14</v>
          </cell>
          <cell r="C1659" t="str">
            <v>Lanaudière</v>
          </cell>
          <cell r="D1659" t="str">
            <v>Deschênes(Michel)</v>
          </cell>
          <cell r="F1659" t="str">
            <v>1631, Notre-Dame</v>
          </cell>
          <cell r="G1659" t="str">
            <v>Saint-Sulpice</v>
          </cell>
          <cell r="H1659" t="str">
            <v>J5W3V4</v>
          </cell>
          <cell r="I1659">
            <v>450</v>
          </cell>
          <cell r="J1659">
            <v>5895849</v>
          </cell>
          <cell r="K1659">
            <v>11</v>
          </cell>
        </row>
        <row r="1660">
          <cell r="A1660">
            <v>806497</v>
          </cell>
          <cell r="B1660" t="str">
            <v>16</v>
          </cell>
          <cell r="C1660" t="str">
            <v>Montérégie</v>
          </cell>
          <cell r="D1660" t="str">
            <v>Groulx France et Swennen Urbain</v>
          </cell>
          <cell r="E1660" t="str">
            <v>Groulx(France)</v>
          </cell>
          <cell r="F1660" t="str">
            <v>567, chemin Philipsburg</v>
          </cell>
          <cell r="G1660" t="str">
            <v>Bedford</v>
          </cell>
          <cell r="H1660" t="str">
            <v>J0J1A0</v>
          </cell>
          <cell r="I1660">
            <v>450</v>
          </cell>
          <cell r="J1660">
            <v>2484407</v>
          </cell>
          <cell r="K1660">
            <v>29</v>
          </cell>
          <cell r="L1660">
            <v>2041</v>
          </cell>
          <cell r="M1660">
            <v>24</v>
          </cell>
          <cell r="N1660">
            <v>5470</v>
          </cell>
        </row>
        <row r="1661">
          <cell r="A1661">
            <v>807016</v>
          </cell>
          <cell r="B1661" t="str">
            <v>05</v>
          </cell>
          <cell r="C1661" t="str">
            <v>Estrie</v>
          </cell>
          <cell r="D1661" t="str">
            <v>Carrier(Jean-Marie)</v>
          </cell>
          <cell r="F1661" t="str">
            <v>924, Rang 9</v>
          </cell>
          <cell r="G1661" t="str">
            <v>Saint-Herménégilde</v>
          </cell>
          <cell r="H1661" t="str">
            <v>J0B2W0</v>
          </cell>
          <cell r="I1661">
            <v>819</v>
          </cell>
          <cell r="J1661">
            <v>8493529</v>
          </cell>
          <cell r="K1661">
            <v>25</v>
          </cell>
          <cell r="M1661">
            <v>27</v>
          </cell>
          <cell r="N1661">
            <v>4546</v>
          </cell>
        </row>
        <row r="1662">
          <cell r="A1662">
            <v>807131</v>
          </cell>
          <cell r="B1662" t="str">
            <v>17</v>
          </cell>
          <cell r="C1662" t="str">
            <v>Centre-du-Québec</v>
          </cell>
          <cell r="D1662" t="str">
            <v>Houle(Bertrand)</v>
          </cell>
          <cell r="F1662" t="str">
            <v>105, route Chartrand</v>
          </cell>
          <cell r="G1662" t="str">
            <v>Lyster</v>
          </cell>
          <cell r="H1662" t="str">
            <v>G0S1V0</v>
          </cell>
          <cell r="I1662">
            <v>819</v>
          </cell>
          <cell r="J1662">
            <v>3895431</v>
          </cell>
          <cell r="K1662">
            <v>41</v>
          </cell>
          <cell r="M1662">
            <v>46</v>
          </cell>
          <cell r="N1662">
            <v>2758</v>
          </cell>
        </row>
        <row r="1663">
          <cell r="A1663">
            <v>807453</v>
          </cell>
          <cell r="B1663" t="str">
            <v>03</v>
          </cell>
          <cell r="C1663" t="str">
            <v>Capitale-Nationale</v>
          </cell>
          <cell r="D1663" t="str">
            <v>Porcherie Roger Gauthier inc.</v>
          </cell>
          <cell r="E1663" t="str">
            <v>Gauthier(Gilles)</v>
          </cell>
          <cell r="F1663" t="str">
            <v>407, rang St-Pierre</v>
          </cell>
          <cell r="G1663" t="str">
            <v>Saint-Irénée</v>
          </cell>
          <cell r="H1663" t="str">
            <v>G0T1V0</v>
          </cell>
          <cell r="I1663">
            <v>418</v>
          </cell>
          <cell r="J1663">
            <v>4523441</v>
          </cell>
          <cell r="K1663">
            <v>50</v>
          </cell>
          <cell r="L1663">
            <v>10402</v>
          </cell>
          <cell r="M1663">
            <v>48</v>
          </cell>
          <cell r="N1663">
            <v>11001</v>
          </cell>
        </row>
        <row r="1664">
          <cell r="A1664">
            <v>808410</v>
          </cell>
          <cell r="B1664" t="str">
            <v>01</v>
          </cell>
          <cell r="C1664" t="str">
            <v>Bas-Saint-Laurent</v>
          </cell>
          <cell r="D1664" t="str">
            <v>Lavoie(Alexandre)</v>
          </cell>
          <cell r="F1664" t="str">
            <v>176 route Adhémar-Joncas</v>
          </cell>
          <cell r="G1664" t="str">
            <v>Matane</v>
          </cell>
          <cell r="H1664" t="str">
            <v>G4W3M6</v>
          </cell>
          <cell r="I1664">
            <v>418</v>
          </cell>
          <cell r="J1664">
            <v>7374300</v>
          </cell>
          <cell r="K1664">
            <v>35</v>
          </cell>
          <cell r="L1664">
            <v>1703</v>
          </cell>
          <cell r="M1664">
            <v>35</v>
          </cell>
          <cell r="N1664">
            <v>9366</v>
          </cell>
        </row>
        <row r="1665">
          <cell r="A1665">
            <v>809244</v>
          </cell>
          <cell r="B1665" t="str">
            <v>17</v>
          </cell>
          <cell r="C1665" t="str">
            <v>Centre-du-Québec</v>
          </cell>
          <cell r="D1665" t="str">
            <v>Giroux(Gaétan)</v>
          </cell>
          <cell r="F1665" t="str">
            <v>656, rang 6, R.R. 4</v>
          </cell>
          <cell r="G1665" t="str">
            <v>Saint-Félix-de-Kingsey</v>
          </cell>
          <cell r="H1665" t="str">
            <v>J0B2T0</v>
          </cell>
          <cell r="I1665">
            <v>819</v>
          </cell>
          <cell r="J1665">
            <v>8482706</v>
          </cell>
          <cell r="K1665">
            <v>31</v>
          </cell>
          <cell r="L1665">
            <v>6814</v>
          </cell>
          <cell r="M1665">
            <v>41</v>
          </cell>
          <cell r="N1665">
            <v>8489</v>
          </cell>
        </row>
        <row r="1666">
          <cell r="A1666">
            <v>809699</v>
          </cell>
          <cell r="B1666" t="str">
            <v>05</v>
          </cell>
          <cell r="C1666" t="str">
            <v>Estrie</v>
          </cell>
          <cell r="D1666" t="str">
            <v>Morin(Marcel)</v>
          </cell>
          <cell r="F1666" t="str">
            <v>213, rang 4</v>
          </cell>
          <cell r="G1666" t="str">
            <v>Saint-Georges-de-Windsor</v>
          </cell>
          <cell r="H1666" t="str">
            <v>J0A1J0</v>
          </cell>
          <cell r="I1666">
            <v>819</v>
          </cell>
          <cell r="J1666">
            <v>8282752</v>
          </cell>
          <cell r="K1666">
            <v>81</v>
          </cell>
          <cell r="L1666">
            <v>9794</v>
          </cell>
          <cell r="M1666">
            <v>85</v>
          </cell>
          <cell r="N1666">
            <v>20358</v>
          </cell>
        </row>
        <row r="1667">
          <cell r="A1667">
            <v>810531</v>
          </cell>
          <cell r="B1667" t="str">
            <v>05</v>
          </cell>
          <cell r="C1667" t="str">
            <v>Estrie</v>
          </cell>
          <cell r="D1667" t="str">
            <v>Sinotte(Martin)</v>
          </cell>
          <cell r="F1667" t="str">
            <v>116, DesRivières</v>
          </cell>
          <cell r="G1667" t="str">
            <v>Saint-Camille</v>
          </cell>
          <cell r="H1667" t="str">
            <v>J0A1G0</v>
          </cell>
          <cell r="I1667">
            <v>819</v>
          </cell>
          <cell r="J1667">
            <v>8282332</v>
          </cell>
          <cell r="K1667">
            <v>10</v>
          </cell>
        </row>
        <row r="1668">
          <cell r="A1668">
            <v>810549</v>
          </cell>
          <cell r="B1668" t="str">
            <v>16</v>
          </cell>
          <cell r="C1668" t="str">
            <v>Montérégie</v>
          </cell>
          <cell r="D1668" t="str">
            <v>Calvarese(Antonio)</v>
          </cell>
          <cell r="F1668" t="str">
            <v>743 Covey Hill</v>
          </cell>
          <cell r="G1668" t="str">
            <v>Havelock</v>
          </cell>
          <cell r="H1668" t="str">
            <v>J0S2C0</v>
          </cell>
          <cell r="I1668">
            <v>450</v>
          </cell>
          <cell r="J1668">
            <v>2473436</v>
          </cell>
          <cell r="K1668">
            <v>26</v>
          </cell>
          <cell r="L1668">
            <v>2898</v>
          </cell>
          <cell r="M1668">
            <v>24</v>
          </cell>
          <cell r="N1668">
            <v>3054</v>
          </cell>
        </row>
        <row r="1669">
          <cell r="A1669">
            <v>811927</v>
          </cell>
          <cell r="B1669" t="str">
            <v>14</v>
          </cell>
          <cell r="C1669" t="str">
            <v>Lanaudière</v>
          </cell>
          <cell r="D1669" t="str">
            <v>Belhumeur(Alain)</v>
          </cell>
          <cell r="E1669" t="str">
            <v>Belhumeur(Alain)</v>
          </cell>
          <cell r="F1669" t="str">
            <v>3188, Grang rang Ste-Catherine</v>
          </cell>
          <cell r="G1669" t="str">
            <v>Saint-Cuthbert</v>
          </cell>
          <cell r="H1669" t="str">
            <v>J0K2C0</v>
          </cell>
          <cell r="I1669">
            <v>450</v>
          </cell>
          <cell r="J1669">
            <v>8363839</v>
          </cell>
          <cell r="K1669">
            <v>87</v>
          </cell>
          <cell r="L1669">
            <v>17118</v>
          </cell>
          <cell r="M1669">
            <v>85</v>
          </cell>
          <cell r="N1669">
            <v>14164</v>
          </cell>
        </row>
        <row r="1670">
          <cell r="A1670">
            <v>812230</v>
          </cell>
          <cell r="B1670" t="str">
            <v>05</v>
          </cell>
          <cell r="C1670" t="str">
            <v>Estrie</v>
          </cell>
          <cell r="D1670" t="str">
            <v>Breault(Réal)</v>
          </cell>
          <cell r="F1670" t="str">
            <v>544, rue Legendre</v>
          </cell>
          <cell r="G1670" t="str">
            <v>Asbestos</v>
          </cell>
          <cell r="H1670" t="str">
            <v>J1T3Z4</v>
          </cell>
          <cell r="I1670">
            <v>819</v>
          </cell>
          <cell r="J1670">
            <v>8795843</v>
          </cell>
          <cell r="K1670">
            <v>39</v>
          </cell>
          <cell r="L1670">
            <v>6023</v>
          </cell>
          <cell r="M1670">
            <v>39</v>
          </cell>
          <cell r="N1670">
            <v>10230</v>
          </cell>
        </row>
        <row r="1671">
          <cell r="A1671">
            <v>812693</v>
          </cell>
          <cell r="B1671" t="str">
            <v>17</v>
          </cell>
          <cell r="C1671" t="str">
            <v>Centre-du-Québec</v>
          </cell>
          <cell r="D1671" t="str">
            <v>Dubois(Ghislain)</v>
          </cell>
          <cell r="F1671" t="str">
            <v>1880, rang 8</v>
          </cell>
          <cell r="G1671" t="str">
            <v>Saint-Wenceslas</v>
          </cell>
          <cell r="H1671" t="str">
            <v>G0Z1J0</v>
          </cell>
          <cell r="I1671">
            <v>819</v>
          </cell>
          <cell r="J1671">
            <v>2247833</v>
          </cell>
          <cell r="K1671">
            <v>93</v>
          </cell>
          <cell r="L1671">
            <v>15635</v>
          </cell>
          <cell r="M1671">
            <v>75</v>
          </cell>
          <cell r="N1671">
            <v>18230</v>
          </cell>
        </row>
        <row r="1672">
          <cell r="A1672">
            <v>813436</v>
          </cell>
          <cell r="B1672" t="str">
            <v>04</v>
          </cell>
          <cell r="C1672" t="str">
            <v>Mauricie</v>
          </cell>
          <cell r="D1672" t="str">
            <v>Vandal(Jacques)</v>
          </cell>
          <cell r="F1672" t="str">
            <v>3240, Boul. St-Jean</v>
          </cell>
          <cell r="G1672" t="str">
            <v>Saint-Maurice</v>
          </cell>
          <cell r="H1672" t="str">
            <v>G0X2X0</v>
          </cell>
          <cell r="I1672">
            <v>819</v>
          </cell>
          <cell r="J1672">
            <v>3797192</v>
          </cell>
          <cell r="K1672">
            <v>33</v>
          </cell>
          <cell r="L1672">
            <v>4603</v>
          </cell>
          <cell r="M1672">
            <v>39</v>
          </cell>
          <cell r="N1672">
            <v>3821</v>
          </cell>
        </row>
        <row r="1673">
          <cell r="A1673">
            <v>813659</v>
          </cell>
          <cell r="B1673" t="str">
            <v>16</v>
          </cell>
          <cell r="C1673" t="str">
            <v>Montérégie</v>
          </cell>
          <cell r="D1673" t="str">
            <v>Ferme Edpa inc.</v>
          </cell>
          <cell r="E1673" t="str">
            <v>Durivage(Raymond)</v>
          </cell>
          <cell r="F1673" t="str">
            <v>279, Lafrenière</v>
          </cell>
          <cell r="G1673" t="str">
            <v>Saint-Édouard</v>
          </cell>
          <cell r="H1673" t="str">
            <v>J0L1Y0</v>
          </cell>
          <cell r="I1673">
            <v>450</v>
          </cell>
          <cell r="J1673">
            <v>4542912</v>
          </cell>
          <cell r="K1673">
            <v>43</v>
          </cell>
          <cell r="L1673">
            <v>8266</v>
          </cell>
          <cell r="M1673">
            <v>39</v>
          </cell>
          <cell r="N1673">
            <v>8005</v>
          </cell>
        </row>
        <row r="1674">
          <cell r="A1674">
            <v>813683</v>
          </cell>
          <cell r="B1674" t="str">
            <v>05</v>
          </cell>
          <cell r="C1674" t="str">
            <v>Estrie</v>
          </cell>
          <cell r="D1674" t="str">
            <v>Lachance Denis &amp; Leblanc Nathalie</v>
          </cell>
          <cell r="E1674" t="str">
            <v>Leblanc(Denis Lachance et Nathalie)</v>
          </cell>
          <cell r="F1674" t="str">
            <v>482, rang 2</v>
          </cell>
          <cell r="G1674" t="str">
            <v>Sherbrooke</v>
          </cell>
          <cell r="H1674" t="str">
            <v>J1C0A9</v>
          </cell>
          <cell r="I1674">
            <v>819</v>
          </cell>
          <cell r="J1674">
            <v>8464946</v>
          </cell>
          <cell r="K1674">
            <v>14</v>
          </cell>
          <cell r="L1674">
            <v>1281</v>
          </cell>
        </row>
        <row r="1675">
          <cell r="A1675">
            <v>813774</v>
          </cell>
          <cell r="B1675" t="str">
            <v>16</v>
          </cell>
          <cell r="C1675" t="str">
            <v>Montérégie</v>
          </cell>
          <cell r="D1675" t="str">
            <v>Ferme les Deux B inc.</v>
          </cell>
          <cell r="E1675" t="str">
            <v>Beaudin(Lise)</v>
          </cell>
          <cell r="F1675" t="str">
            <v>1445, rang St-Paul</v>
          </cell>
          <cell r="G1675" t="str">
            <v>Saint-Rémi</v>
          </cell>
          <cell r="H1675" t="str">
            <v>J0L2L0</v>
          </cell>
          <cell r="I1675">
            <v>450</v>
          </cell>
          <cell r="J1675">
            <v>4546682</v>
          </cell>
          <cell r="K1675">
            <v>470</v>
          </cell>
          <cell r="L1675">
            <v>91222</v>
          </cell>
          <cell r="M1675">
            <v>275</v>
          </cell>
          <cell r="N1675">
            <v>46274</v>
          </cell>
        </row>
        <row r="1676">
          <cell r="A1676">
            <v>814608</v>
          </cell>
          <cell r="B1676" t="str">
            <v>12</v>
          </cell>
          <cell r="C1676" t="str">
            <v>Chaudière-Appalaches</v>
          </cell>
          <cell r="D1676" t="str">
            <v>Vaillancourt(Robert)</v>
          </cell>
          <cell r="F1676" t="str">
            <v>1051, rang St-Pierre</v>
          </cell>
          <cell r="G1676" t="str">
            <v>Sainte-Agathe-de-Lotbinière</v>
          </cell>
          <cell r="H1676" t="str">
            <v>G0S2A0</v>
          </cell>
          <cell r="I1676">
            <v>418</v>
          </cell>
          <cell r="J1676">
            <v>5992371</v>
          </cell>
          <cell r="K1676">
            <v>86</v>
          </cell>
          <cell r="L1676">
            <v>7513</v>
          </cell>
          <cell r="M1676">
            <v>86</v>
          </cell>
          <cell r="N1676">
            <v>7320</v>
          </cell>
        </row>
        <row r="1677">
          <cell r="A1677">
            <v>814665</v>
          </cell>
          <cell r="B1677" t="str">
            <v>01</v>
          </cell>
          <cell r="C1677" t="str">
            <v>Bas-Saint-Laurent</v>
          </cell>
          <cell r="D1677" t="str">
            <v>Bouchard(Stéphane)</v>
          </cell>
          <cell r="F1677" t="str">
            <v>61 route 298 Nord</v>
          </cell>
          <cell r="G1677" t="str">
            <v>Saint-Donat</v>
          </cell>
          <cell r="H1677" t="str">
            <v>G0K1L0</v>
          </cell>
          <cell r="I1677">
            <v>418</v>
          </cell>
          <cell r="J1677">
            <v>7393057</v>
          </cell>
          <cell r="K1677">
            <v>42</v>
          </cell>
          <cell r="L1677">
            <v>3421</v>
          </cell>
          <cell r="M1677">
            <v>40</v>
          </cell>
          <cell r="N1677">
            <v>7481</v>
          </cell>
        </row>
        <row r="1678">
          <cell r="A1678">
            <v>814939</v>
          </cell>
          <cell r="B1678" t="str">
            <v>12</v>
          </cell>
          <cell r="C1678" t="str">
            <v>Chaudière-Appalaches</v>
          </cell>
          <cell r="D1678" t="str">
            <v>Ferme Le Sapin Bleu S.E.N.C.</v>
          </cell>
          <cell r="E1678" t="str">
            <v>Demers(Ghislain)</v>
          </cell>
          <cell r="F1678" t="str">
            <v>40, rang 5</v>
          </cell>
          <cell r="G1678" t="str">
            <v>Saint-Raphaël</v>
          </cell>
          <cell r="H1678" t="str">
            <v>G0R4C0</v>
          </cell>
          <cell r="I1678">
            <v>418</v>
          </cell>
          <cell r="J1678">
            <v>2433359</v>
          </cell>
          <cell r="K1678">
            <v>38</v>
          </cell>
          <cell r="L1678">
            <v>2723</v>
          </cell>
          <cell r="M1678">
            <v>64</v>
          </cell>
          <cell r="N1678">
            <v>1951</v>
          </cell>
        </row>
        <row r="1679">
          <cell r="A1679">
            <v>815019</v>
          </cell>
          <cell r="B1679" t="str">
            <v>12</v>
          </cell>
          <cell r="C1679" t="str">
            <v>Chaudière-Appalaches</v>
          </cell>
          <cell r="D1679" t="str">
            <v>Bissonnette(Alain)</v>
          </cell>
          <cell r="F1679" t="str">
            <v>32, rang 9</v>
          </cell>
          <cell r="G1679" t="str">
            <v>Saint-Damien-de-Buckland</v>
          </cell>
          <cell r="H1679" t="str">
            <v>G0R2Y0</v>
          </cell>
          <cell r="I1679">
            <v>418</v>
          </cell>
          <cell r="J1679">
            <v>7893245</v>
          </cell>
          <cell r="K1679">
            <v>136</v>
          </cell>
          <cell r="L1679">
            <v>12497</v>
          </cell>
          <cell r="M1679">
            <v>146</v>
          </cell>
          <cell r="N1679">
            <v>12290</v>
          </cell>
        </row>
        <row r="1680">
          <cell r="A1680">
            <v>815027</v>
          </cell>
          <cell r="B1680" t="str">
            <v>01</v>
          </cell>
          <cell r="C1680" t="str">
            <v>Bas-Saint-Laurent</v>
          </cell>
          <cell r="D1680" t="str">
            <v>Thériault(Alain)</v>
          </cell>
          <cell r="F1680" t="str">
            <v>C.P. 524</v>
          </cell>
          <cell r="G1680" t="str">
            <v>Saint-Antonin</v>
          </cell>
          <cell r="H1680" t="str">
            <v>G0L2J0</v>
          </cell>
          <cell r="I1680">
            <v>418</v>
          </cell>
          <cell r="J1680">
            <v>8622376</v>
          </cell>
          <cell r="K1680">
            <v>14</v>
          </cell>
          <cell r="L1680">
            <v>7554</v>
          </cell>
          <cell r="M1680">
            <v>32</v>
          </cell>
          <cell r="N1680">
            <v>9546</v>
          </cell>
        </row>
        <row r="1681">
          <cell r="A1681">
            <v>815290</v>
          </cell>
          <cell r="B1681" t="str">
            <v>01</v>
          </cell>
          <cell r="C1681" t="str">
            <v>Bas-Saint-Laurent</v>
          </cell>
          <cell r="D1681" t="str">
            <v>Ferme Fournier et Fils S.E.N.C.</v>
          </cell>
          <cell r="E1681" t="str">
            <v>Fournier(Benoit)</v>
          </cell>
          <cell r="F1681" t="str">
            <v>100 rang Blais Sud</v>
          </cell>
          <cell r="G1681" t="str">
            <v>Saint-Tharcisius</v>
          </cell>
          <cell r="H1681" t="str">
            <v>G0J3G0</v>
          </cell>
          <cell r="I1681">
            <v>418</v>
          </cell>
          <cell r="J1681">
            <v>6294715</v>
          </cell>
          <cell r="K1681">
            <v>90</v>
          </cell>
          <cell r="L1681">
            <v>39450</v>
          </cell>
          <cell r="M1681">
            <v>40</v>
          </cell>
          <cell r="N1681">
            <v>23309</v>
          </cell>
        </row>
        <row r="1682">
          <cell r="A1682">
            <v>815324</v>
          </cell>
          <cell r="B1682" t="str">
            <v>07</v>
          </cell>
          <cell r="C1682" t="str">
            <v>Outaouais</v>
          </cell>
          <cell r="D1682" t="str">
            <v>Angus(Ronald)</v>
          </cell>
          <cell r="F1682" t="str">
            <v>96, route 148</v>
          </cell>
          <cell r="G1682" t="str">
            <v>Bristol</v>
          </cell>
          <cell r="H1682" t="str">
            <v>J0X1G0</v>
          </cell>
          <cell r="I1682">
            <v>819</v>
          </cell>
          <cell r="J1682">
            <v>6472956</v>
          </cell>
          <cell r="K1682">
            <v>25</v>
          </cell>
          <cell r="L1682">
            <v>2511</v>
          </cell>
          <cell r="M1682">
            <v>41</v>
          </cell>
          <cell r="N1682">
            <v>5872</v>
          </cell>
        </row>
        <row r="1683">
          <cell r="A1683">
            <v>815423</v>
          </cell>
          <cell r="B1683" t="str">
            <v>05</v>
          </cell>
          <cell r="C1683" t="str">
            <v>Estrie</v>
          </cell>
          <cell r="D1683" t="str">
            <v>Côté(Yves)</v>
          </cell>
          <cell r="F1683" t="str">
            <v>396 rang Clinton</v>
          </cell>
          <cell r="G1683" t="str">
            <v>Saint-Augustin-de-Woburn</v>
          </cell>
          <cell r="H1683" t="str">
            <v>G0Y1R0</v>
          </cell>
          <cell r="I1683">
            <v>819</v>
          </cell>
          <cell r="J1683">
            <v>5442080</v>
          </cell>
          <cell r="K1683">
            <v>96</v>
          </cell>
          <cell r="L1683">
            <v>8869</v>
          </cell>
          <cell r="M1683">
            <v>108</v>
          </cell>
          <cell r="N1683">
            <v>17787</v>
          </cell>
        </row>
        <row r="1684">
          <cell r="A1684">
            <v>815548</v>
          </cell>
          <cell r="B1684" t="str">
            <v>17</v>
          </cell>
          <cell r="C1684" t="str">
            <v>Centre-du-Québec</v>
          </cell>
          <cell r="D1684" t="str">
            <v>Savoie Manon &amp; Soulières Martin</v>
          </cell>
          <cell r="E1684" t="str">
            <v>Savoie(Martin Soulières et Manon)</v>
          </cell>
          <cell r="F1684" t="str">
            <v>615, rang 10</v>
          </cell>
          <cell r="G1684" t="str">
            <v>Plessisville</v>
          </cell>
          <cell r="H1684" t="str">
            <v>G6L2Y2</v>
          </cell>
          <cell r="I1684">
            <v>819</v>
          </cell>
          <cell r="J1684">
            <v>3628690</v>
          </cell>
          <cell r="K1684">
            <v>30</v>
          </cell>
          <cell r="L1684">
            <v>6193</v>
          </cell>
          <cell r="M1684">
            <v>33</v>
          </cell>
          <cell r="N1684">
            <v>6378</v>
          </cell>
        </row>
        <row r="1685">
          <cell r="A1685">
            <v>815753</v>
          </cell>
          <cell r="B1685" t="str">
            <v>07</v>
          </cell>
          <cell r="C1685" t="str">
            <v>Outaouais</v>
          </cell>
          <cell r="D1685" t="str">
            <v>Caron(Paul)</v>
          </cell>
          <cell r="F1685" t="str">
            <v>612, chemin Point-Comfort</v>
          </cell>
          <cell r="G1685" t="str">
            <v>Gracefield</v>
          </cell>
          <cell r="H1685" t="str">
            <v>J0X1W0</v>
          </cell>
          <cell r="I1685">
            <v>819</v>
          </cell>
          <cell r="J1685">
            <v>4632563</v>
          </cell>
          <cell r="K1685">
            <v>25</v>
          </cell>
          <cell r="L1685">
            <v>3511</v>
          </cell>
        </row>
        <row r="1686">
          <cell r="A1686">
            <v>817460</v>
          </cell>
          <cell r="B1686" t="str">
            <v>12</v>
          </cell>
          <cell r="C1686" t="str">
            <v>Chaudière-Appalaches</v>
          </cell>
          <cell r="D1686" t="str">
            <v>Tanguay(Mario)</v>
          </cell>
          <cell r="F1686" t="str">
            <v>196, route Marcheterre</v>
          </cell>
          <cell r="G1686" t="str">
            <v>Irlande</v>
          </cell>
          <cell r="H1686" t="str">
            <v>G6H2N7</v>
          </cell>
          <cell r="I1686">
            <v>418</v>
          </cell>
          <cell r="J1686">
            <v>4232903</v>
          </cell>
          <cell r="K1686">
            <v>10</v>
          </cell>
        </row>
        <row r="1687">
          <cell r="A1687">
            <v>818872</v>
          </cell>
          <cell r="B1687" t="str">
            <v>12</v>
          </cell>
          <cell r="C1687" t="str">
            <v>Chaudière-Appalaches</v>
          </cell>
          <cell r="D1687" t="str">
            <v>Carrier(Diane)</v>
          </cell>
          <cell r="F1687" t="str">
            <v>510, Route 204</v>
          </cell>
          <cell r="G1687" t="str">
            <v>Sainte-Justine</v>
          </cell>
          <cell r="H1687" t="str">
            <v>G0R1Y0</v>
          </cell>
          <cell r="I1687">
            <v>418</v>
          </cell>
          <cell r="J1687">
            <v>3835107</v>
          </cell>
          <cell r="K1687">
            <v>72</v>
          </cell>
          <cell r="L1687">
            <v>4776</v>
          </cell>
        </row>
        <row r="1688">
          <cell r="A1688">
            <v>819185</v>
          </cell>
          <cell r="B1688" t="str">
            <v>08</v>
          </cell>
          <cell r="C1688" t="str">
            <v>Abitibi-Témiscamingue</v>
          </cell>
          <cell r="D1688" t="str">
            <v>Roy Jacques et Casavant Madeleine</v>
          </cell>
          <cell r="E1688" t="str">
            <v>Roy(Madeleine Casavant et Jacques)</v>
          </cell>
          <cell r="F1688" t="str">
            <v>962, Route 391</v>
          </cell>
          <cell r="G1688" t="str">
            <v>Saint-Eugène-de-Guigues</v>
          </cell>
          <cell r="H1688" t="str">
            <v>J0Z3L0</v>
          </cell>
          <cell r="I1688">
            <v>819</v>
          </cell>
          <cell r="J1688">
            <v>7852388</v>
          </cell>
          <cell r="K1688">
            <v>124</v>
          </cell>
          <cell r="L1688">
            <v>27338</v>
          </cell>
          <cell r="M1688">
            <v>155</v>
          </cell>
          <cell r="N1688">
            <v>32999</v>
          </cell>
        </row>
        <row r="1689">
          <cell r="A1689">
            <v>819615</v>
          </cell>
          <cell r="B1689" t="str">
            <v>16</v>
          </cell>
          <cell r="C1689" t="str">
            <v>Montérégie</v>
          </cell>
          <cell r="D1689" t="str">
            <v>Thompson(John)</v>
          </cell>
          <cell r="F1689" t="str">
            <v>383, route 202</v>
          </cell>
          <cell r="G1689" t="str">
            <v>Hemmingford</v>
          </cell>
          <cell r="H1689" t="str">
            <v>J0L1H0</v>
          </cell>
          <cell r="I1689">
            <v>450</v>
          </cell>
          <cell r="J1689">
            <v>2472557</v>
          </cell>
          <cell r="K1689">
            <v>21</v>
          </cell>
          <cell r="L1689">
            <v>5042</v>
          </cell>
        </row>
        <row r="1690">
          <cell r="A1690">
            <v>819755</v>
          </cell>
          <cell r="B1690" t="str">
            <v>17</v>
          </cell>
          <cell r="C1690" t="str">
            <v>Centre-du-Québec</v>
          </cell>
          <cell r="D1690" t="str">
            <v>Bédard(Frédérick)</v>
          </cell>
          <cell r="E1690" t="str">
            <v>Bédard(Frédérick)</v>
          </cell>
          <cell r="F1690" t="str">
            <v>1498, chemin Dublin</v>
          </cell>
          <cell r="G1690" t="str">
            <v>Inverness</v>
          </cell>
          <cell r="H1690" t="str">
            <v>G0S1K0</v>
          </cell>
          <cell r="I1690">
            <v>418</v>
          </cell>
          <cell r="J1690">
            <v>4533059</v>
          </cell>
          <cell r="K1690">
            <v>30</v>
          </cell>
          <cell r="L1690">
            <v>5057</v>
          </cell>
        </row>
        <row r="1691">
          <cell r="A1691">
            <v>819813</v>
          </cell>
          <cell r="B1691" t="str">
            <v>16</v>
          </cell>
          <cell r="C1691" t="str">
            <v>Montérégie</v>
          </cell>
          <cell r="D1691" t="str">
            <v>Ferme S.L. Robidoux S.E.N.C.</v>
          </cell>
          <cell r="E1691" t="str">
            <v>Robidoux(Sylvain)</v>
          </cell>
          <cell r="F1691" t="str">
            <v>815, route 116 Est</v>
          </cell>
          <cell r="G1691" t="str">
            <v>Sainte-Christine</v>
          </cell>
          <cell r="H1691" t="str">
            <v>J0H1H0</v>
          </cell>
          <cell r="I1691">
            <v>819</v>
          </cell>
          <cell r="J1691">
            <v>8582049</v>
          </cell>
          <cell r="K1691">
            <v>21</v>
          </cell>
          <cell r="L1691">
            <v>3842</v>
          </cell>
          <cell r="M1691">
            <v>22</v>
          </cell>
          <cell r="N1691">
            <v>4484</v>
          </cell>
        </row>
        <row r="1692">
          <cell r="A1692">
            <v>819888</v>
          </cell>
          <cell r="B1692" t="str">
            <v>12</v>
          </cell>
          <cell r="C1692" t="str">
            <v>Chaudière-Appalaches</v>
          </cell>
          <cell r="D1692" t="str">
            <v>Mathieu(Eric)</v>
          </cell>
          <cell r="F1692" t="str">
            <v>1070, Rang 4 Sud</v>
          </cell>
          <cell r="G1692" t="str">
            <v>Saint-Victor</v>
          </cell>
          <cell r="H1692" t="str">
            <v>G0M2B0</v>
          </cell>
          <cell r="I1692">
            <v>418</v>
          </cell>
          <cell r="J1692">
            <v>5883376</v>
          </cell>
          <cell r="K1692">
            <v>11</v>
          </cell>
          <cell r="L1692">
            <v>1701</v>
          </cell>
        </row>
        <row r="1693">
          <cell r="A1693">
            <v>820423</v>
          </cell>
          <cell r="B1693" t="str">
            <v>02</v>
          </cell>
          <cell r="C1693" t="str">
            <v>Saguenay-Lac-Saint-Jean</v>
          </cell>
          <cell r="D1693" t="str">
            <v>Gagné(Guy-Paul)</v>
          </cell>
          <cell r="F1693" t="str">
            <v>143 route 170</v>
          </cell>
          <cell r="G1693" t="str">
            <v>L'Anse-Saint-Jean</v>
          </cell>
          <cell r="H1693" t="str">
            <v>G0V1J0</v>
          </cell>
          <cell r="I1693">
            <v>418</v>
          </cell>
          <cell r="J1693">
            <v>2722525</v>
          </cell>
          <cell r="K1693">
            <v>21</v>
          </cell>
          <cell r="L1693">
            <v>6293</v>
          </cell>
          <cell r="M1693">
            <v>22</v>
          </cell>
          <cell r="N1693">
            <v>5697</v>
          </cell>
        </row>
        <row r="1694">
          <cell r="A1694">
            <v>820449</v>
          </cell>
          <cell r="B1694" t="str">
            <v>02</v>
          </cell>
          <cell r="C1694" t="str">
            <v>Saguenay-Lac-Saint-Jean</v>
          </cell>
          <cell r="D1694" t="str">
            <v>Bouchard(Alphonse)</v>
          </cell>
          <cell r="F1694" t="str">
            <v>2394 boul. Ste-Geneviève</v>
          </cell>
          <cell r="G1694" t="str">
            <v>Canton Tremblay</v>
          </cell>
          <cell r="H1694" t="str">
            <v>G7H5B2</v>
          </cell>
          <cell r="I1694">
            <v>418</v>
          </cell>
          <cell r="J1694">
            <v>5438405</v>
          </cell>
          <cell r="K1694">
            <v>22</v>
          </cell>
          <cell r="L1694">
            <v>4637</v>
          </cell>
          <cell r="M1694">
            <v>24</v>
          </cell>
        </row>
        <row r="1695">
          <cell r="A1695">
            <v>820506</v>
          </cell>
          <cell r="B1695" t="str">
            <v>12</v>
          </cell>
          <cell r="C1695" t="str">
            <v>Chaudière-Appalaches</v>
          </cell>
          <cell r="D1695" t="str">
            <v>Ferme Magali inc.</v>
          </cell>
          <cell r="E1695" t="str">
            <v>Doyon(Marc)</v>
          </cell>
          <cell r="F1695" t="str">
            <v>81 route 275</v>
          </cell>
          <cell r="G1695" t="str">
            <v>Frampton</v>
          </cell>
          <cell r="H1695" t="str">
            <v>G0R1M0</v>
          </cell>
          <cell r="I1695">
            <v>418</v>
          </cell>
          <cell r="J1695">
            <v>4792904</v>
          </cell>
          <cell r="K1695">
            <v>22</v>
          </cell>
          <cell r="M1695">
            <v>19</v>
          </cell>
        </row>
        <row r="1696">
          <cell r="A1696">
            <v>820555</v>
          </cell>
          <cell r="B1696" t="str">
            <v>17</v>
          </cell>
          <cell r="C1696" t="str">
            <v>Centre-du-Québec</v>
          </cell>
          <cell r="D1696" t="str">
            <v>J.J. Barrette &amp; Associés inc.</v>
          </cell>
          <cell r="E1696" t="str">
            <v>Barrette(Jean-Jacques)</v>
          </cell>
          <cell r="F1696" t="str">
            <v>5901, rue Hince</v>
          </cell>
          <cell r="G1696" t="str">
            <v>Chesterville</v>
          </cell>
          <cell r="H1696" t="str">
            <v>G0P1J0</v>
          </cell>
          <cell r="I1696">
            <v>819</v>
          </cell>
          <cell r="J1696">
            <v>3822266</v>
          </cell>
          <cell r="K1696">
            <v>65</v>
          </cell>
          <cell r="L1696">
            <v>7006</v>
          </cell>
          <cell r="M1696">
            <v>65</v>
          </cell>
          <cell r="N1696">
            <v>2251</v>
          </cell>
        </row>
        <row r="1697">
          <cell r="A1697">
            <v>820746</v>
          </cell>
          <cell r="B1697" t="str">
            <v>01</v>
          </cell>
          <cell r="C1697" t="str">
            <v>Bas-Saint-Laurent</v>
          </cell>
          <cell r="D1697" t="str">
            <v>Briand(Rémi)</v>
          </cell>
          <cell r="F1697" t="str">
            <v>rang 6 Ouest</v>
          </cell>
          <cell r="G1697" t="str">
            <v>Saint-Michel-du-Squatec</v>
          </cell>
          <cell r="H1697" t="str">
            <v>G0L4H0</v>
          </cell>
          <cell r="I1697">
            <v>418</v>
          </cell>
          <cell r="J1697">
            <v>8552222</v>
          </cell>
          <cell r="K1697">
            <v>56</v>
          </cell>
          <cell r="L1697">
            <v>12391</v>
          </cell>
          <cell r="M1697">
            <v>52</v>
          </cell>
          <cell r="N1697">
            <v>15867</v>
          </cell>
        </row>
        <row r="1698">
          <cell r="A1698">
            <v>820803</v>
          </cell>
          <cell r="B1698" t="str">
            <v>14</v>
          </cell>
          <cell r="C1698" t="str">
            <v>Lanaudière</v>
          </cell>
          <cell r="D1698" t="str">
            <v>Thouin(Claude)</v>
          </cell>
          <cell r="F1698" t="str">
            <v>3380, rang Ste-Anne</v>
          </cell>
          <cell r="G1698" t="str">
            <v>Saint-Norbert</v>
          </cell>
          <cell r="H1698" t="str">
            <v>J0K3C0</v>
          </cell>
          <cell r="I1698">
            <v>450</v>
          </cell>
          <cell r="J1698">
            <v>8898405</v>
          </cell>
          <cell r="K1698">
            <v>57</v>
          </cell>
          <cell r="L1698">
            <v>12282</v>
          </cell>
          <cell r="M1698">
            <v>49</v>
          </cell>
          <cell r="N1698">
            <v>15808</v>
          </cell>
        </row>
        <row r="1699">
          <cell r="A1699">
            <v>822155</v>
          </cell>
          <cell r="B1699" t="str">
            <v>16</v>
          </cell>
          <cell r="C1699" t="str">
            <v>Montérégie</v>
          </cell>
          <cell r="D1699" t="str">
            <v>Richard Marc et Ste-Marie Diane</v>
          </cell>
          <cell r="E1699" t="str">
            <v>Richard(Marc)</v>
          </cell>
          <cell r="F1699" t="str">
            <v>660 chemin des 30</v>
          </cell>
          <cell r="G1699" t="str">
            <v>Saint-Mathias-sur-Richelieu</v>
          </cell>
          <cell r="H1699" t="str">
            <v>J3L6A2</v>
          </cell>
          <cell r="I1699">
            <v>450</v>
          </cell>
          <cell r="J1699">
            <v>4467920</v>
          </cell>
          <cell r="K1699">
            <v>25</v>
          </cell>
          <cell r="L1699">
            <v>3288</v>
          </cell>
          <cell r="M1699">
            <v>20</v>
          </cell>
          <cell r="N1699">
            <v>4536</v>
          </cell>
        </row>
        <row r="1700">
          <cell r="A1700">
            <v>822338</v>
          </cell>
          <cell r="B1700" t="str">
            <v>05</v>
          </cell>
          <cell r="C1700" t="str">
            <v>Estrie</v>
          </cell>
          <cell r="D1700" t="str">
            <v>Grondin(Gaston)</v>
          </cell>
          <cell r="F1700" t="str">
            <v>54, rang 2</v>
          </cell>
          <cell r="G1700" t="str">
            <v>Wotton</v>
          </cell>
          <cell r="H1700" t="str">
            <v>J0A1N0</v>
          </cell>
          <cell r="I1700">
            <v>819</v>
          </cell>
          <cell r="J1700">
            <v>8796834</v>
          </cell>
          <cell r="K1700">
            <v>61</v>
          </cell>
          <cell r="L1700">
            <v>6993</v>
          </cell>
          <cell r="M1700">
            <v>62</v>
          </cell>
          <cell r="N1700">
            <v>9240</v>
          </cell>
        </row>
        <row r="1701">
          <cell r="A1701">
            <v>822817</v>
          </cell>
          <cell r="B1701" t="str">
            <v>07</v>
          </cell>
          <cell r="C1701" t="str">
            <v>Outaouais</v>
          </cell>
          <cell r="D1701" t="str">
            <v>Bertrand Paul et Carrier Martine</v>
          </cell>
          <cell r="E1701" t="str">
            <v>Carrier(Paul Bertrand Et Martine)</v>
          </cell>
          <cell r="F1701" t="str">
            <v>37, montée des Érables</v>
          </cell>
          <cell r="G1701" t="str">
            <v>L'Ile-du-Grand-Calumet</v>
          </cell>
          <cell r="H1701" t="str">
            <v>J0X1J0</v>
          </cell>
          <cell r="I1701">
            <v>819</v>
          </cell>
          <cell r="J1701">
            <v>6482455</v>
          </cell>
          <cell r="K1701">
            <v>69</v>
          </cell>
          <cell r="L1701">
            <v>15078</v>
          </cell>
          <cell r="M1701">
            <v>75</v>
          </cell>
          <cell r="N1701">
            <v>12917</v>
          </cell>
        </row>
        <row r="1702">
          <cell r="A1702">
            <v>823153</v>
          </cell>
          <cell r="B1702" t="str">
            <v>07</v>
          </cell>
          <cell r="C1702" t="str">
            <v>Outaouais</v>
          </cell>
          <cell r="D1702" t="str">
            <v>Bastien Martine &amp; Joly Normand Jr.</v>
          </cell>
          <cell r="E1702" t="str">
            <v>Joly(Martine Bastien Et Normand Jr.)</v>
          </cell>
          <cell r="F1702" t="str">
            <v>1106, route 105 Nord</v>
          </cell>
          <cell r="G1702" t="str">
            <v>Gracefield</v>
          </cell>
          <cell r="H1702" t="str">
            <v>J0X1W0</v>
          </cell>
          <cell r="I1702">
            <v>819</v>
          </cell>
          <cell r="J1702">
            <v>4630006</v>
          </cell>
          <cell r="K1702">
            <v>24</v>
          </cell>
          <cell r="L1702">
            <v>4125</v>
          </cell>
          <cell r="M1702">
            <v>23</v>
          </cell>
          <cell r="N1702">
            <v>2413</v>
          </cell>
        </row>
        <row r="1703">
          <cell r="A1703">
            <v>823690</v>
          </cell>
          <cell r="B1703" t="str">
            <v>17</v>
          </cell>
          <cell r="C1703" t="str">
            <v>Centre-du-Québec</v>
          </cell>
          <cell r="D1703" t="str">
            <v>Ferme René Plante</v>
          </cell>
          <cell r="E1703" t="str">
            <v>Plante(René)</v>
          </cell>
          <cell r="F1703" t="str">
            <v>238, rue Caron</v>
          </cell>
          <cell r="G1703" t="str">
            <v>Ham-Nord</v>
          </cell>
          <cell r="H1703" t="str">
            <v>G0P1A0</v>
          </cell>
          <cell r="I1703">
            <v>819</v>
          </cell>
          <cell r="J1703">
            <v>3442694</v>
          </cell>
          <cell r="K1703">
            <v>30</v>
          </cell>
          <cell r="L1703">
            <v>10988</v>
          </cell>
          <cell r="M1703">
            <v>31</v>
          </cell>
          <cell r="N1703">
            <v>10476</v>
          </cell>
        </row>
        <row r="1704">
          <cell r="A1704">
            <v>823831</v>
          </cell>
          <cell r="B1704" t="str">
            <v>07</v>
          </cell>
          <cell r="C1704" t="str">
            <v>Outaouais</v>
          </cell>
          <cell r="D1704" t="str">
            <v>Proulx(Richard)</v>
          </cell>
          <cell r="E1704" t="str">
            <v>Proulx(Richard)</v>
          </cell>
          <cell r="F1704" t="str">
            <v>7400, ch. Lac-des-Loups</v>
          </cell>
          <cell r="G1704" t="str">
            <v>Quyon</v>
          </cell>
          <cell r="H1704" t="str">
            <v>J0X2V0</v>
          </cell>
          <cell r="I1704">
            <v>819</v>
          </cell>
          <cell r="J1704">
            <v>4583126</v>
          </cell>
          <cell r="K1704">
            <v>41</v>
          </cell>
          <cell r="L1704">
            <v>3402</v>
          </cell>
          <cell r="M1704">
            <v>67</v>
          </cell>
          <cell r="N1704">
            <v>4863</v>
          </cell>
        </row>
        <row r="1705">
          <cell r="A1705">
            <v>823849</v>
          </cell>
          <cell r="B1705" t="str">
            <v>07</v>
          </cell>
          <cell r="C1705" t="str">
            <v>Outaouais</v>
          </cell>
          <cell r="D1705" t="str">
            <v>McGarry(Emmett)</v>
          </cell>
          <cell r="F1705" t="str">
            <v>1065 chemin des Rapides</v>
          </cell>
          <cell r="G1705" t="str">
            <v>Val-des-Monts</v>
          </cell>
          <cell r="H1705" t="str">
            <v>J8N6M5</v>
          </cell>
          <cell r="I1705">
            <v>819</v>
          </cell>
          <cell r="J1705">
            <v>9865510</v>
          </cell>
          <cell r="K1705">
            <v>29</v>
          </cell>
          <cell r="L1705">
            <v>9002</v>
          </cell>
          <cell r="M1705">
            <v>28</v>
          </cell>
          <cell r="N1705">
            <v>4495</v>
          </cell>
        </row>
        <row r="1706">
          <cell r="A1706">
            <v>825505</v>
          </cell>
          <cell r="B1706" t="str">
            <v>03</v>
          </cell>
          <cell r="C1706" t="str">
            <v>Capitale-Nationale</v>
          </cell>
          <cell r="D1706" t="str">
            <v>Ferme Maraypier inc.</v>
          </cell>
          <cell r="E1706" t="str">
            <v>Dupuis(Pierre)</v>
          </cell>
          <cell r="F1706" t="str">
            <v>2810, avenue Royale</v>
          </cell>
          <cell r="G1706" t="str">
            <v>Saint-Jean-de-l'Ile-d'Orléans</v>
          </cell>
          <cell r="H1706" t="str">
            <v>G0A3W0</v>
          </cell>
          <cell r="I1706">
            <v>418</v>
          </cell>
          <cell r="J1706">
            <v>8290021</v>
          </cell>
          <cell r="K1706">
            <v>25</v>
          </cell>
          <cell r="L1706">
            <v>680</v>
          </cell>
          <cell r="M1706">
            <v>19</v>
          </cell>
          <cell r="N1706">
            <v>454</v>
          </cell>
        </row>
        <row r="1707">
          <cell r="A1707">
            <v>825562</v>
          </cell>
          <cell r="B1707" t="str">
            <v>15</v>
          </cell>
          <cell r="C1707" t="str">
            <v>Laurentides</v>
          </cell>
          <cell r="D1707" t="str">
            <v>Morin(Alain)</v>
          </cell>
          <cell r="F1707" t="str">
            <v>135, rang 1 Wurtèle</v>
          </cell>
          <cell r="G1707" t="str">
            <v>Ferme-Neuve</v>
          </cell>
          <cell r="H1707" t="str">
            <v>J0W1C0</v>
          </cell>
          <cell r="I1707">
            <v>819</v>
          </cell>
          <cell r="J1707">
            <v>5874493</v>
          </cell>
          <cell r="K1707">
            <v>22</v>
          </cell>
          <cell r="L1707">
            <v>1475</v>
          </cell>
        </row>
        <row r="1708">
          <cell r="A1708">
            <v>826859</v>
          </cell>
          <cell r="B1708" t="str">
            <v>07</v>
          </cell>
          <cell r="C1708" t="str">
            <v>Outaouais</v>
          </cell>
          <cell r="D1708" t="str">
            <v>Alary(Pierre-Yvon)</v>
          </cell>
          <cell r="F1708" t="str">
            <v>3239, route 148</v>
          </cell>
          <cell r="G1708" t="str">
            <v>Pontiac</v>
          </cell>
          <cell r="H1708" t="str">
            <v>J0X2G0</v>
          </cell>
          <cell r="I1708">
            <v>819</v>
          </cell>
          <cell r="J1708">
            <v>4552572</v>
          </cell>
          <cell r="K1708">
            <v>31</v>
          </cell>
          <cell r="L1708">
            <v>9667</v>
          </cell>
        </row>
        <row r="1709">
          <cell r="A1709">
            <v>827428</v>
          </cell>
          <cell r="B1709" t="str">
            <v>07</v>
          </cell>
          <cell r="C1709" t="str">
            <v>Outaouais</v>
          </cell>
          <cell r="D1709" t="str">
            <v>Lafontaine(Ernest)</v>
          </cell>
          <cell r="E1709" t="str">
            <v>Lafontaine(Marc)</v>
          </cell>
          <cell r="F1709" t="str">
            <v>183, chemin du rang 6</v>
          </cell>
          <cell r="G1709" t="str">
            <v>Montcerf-Lytton</v>
          </cell>
          <cell r="H1709" t="str">
            <v>J0W1N0</v>
          </cell>
          <cell r="I1709">
            <v>0</v>
          </cell>
          <cell r="J1709">
            <v>0</v>
          </cell>
          <cell r="K1709">
            <v>45</v>
          </cell>
          <cell r="L1709">
            <v>10432</v>
          </cell>
        </row>
        <row r="1710">
          <cell r="A1710">
            <v>827550</v>
          </cell>
          <cell r="B1710" t="str">
            <v>01</v>
          </cell>
          <cell r="C1710" t="str">
            <v>Bas-Saint-Laurent</v>
          </cell>
          <cell r="D1710" t="str">
            <v>Bouchard(Roméo)</v>
          </cell>
          <cell r="F1710" t="str">
            <v>158, des Frontières Ouest</v>
          </cell>
          <cell r="G1710" t="str">
            <v>Rivière-Bleue</v>
          </cell>
          <cell r="H1710" t="str">
            <v>G0L2B0</v>
          </cell>
          <cell r="I1710">
            <v>418</v>
          </cell>
          <cell r="J1710">
            <v>8935826</v>
          </cell>
          <cell r="K1710">
            <v>27</v>
          </cell>
          <cell r="L1710">
            <v>2598</v>
          </cell>
          <cell r="M1710">
            <v>27</v>
          </cell>
          <cell r="N1710">
            <v>6731</v>
          </cell>
        </row>
        <row r="1711">
          <cell r="A1711">
            <v>828228</v>
          </cell>
          <cell r="B1711" t="str">
            <v>14</v>
          </cell>
          <cell r="C1711" t="str">
            <v>Lanaudière</v>
          </cell>
          <cell r="D1711" t="str">
            <v>Barrette(Philippe)</v>
          </cell>
          <cell r="E1711" t="str">
            <v>Barrette(Père)(José)</v>
          </cell>
          <cell r="F1711" t="str">
            <v>171 rang St-Joachim</v>
          </cell>
          <cell r="G1711" t="str">
            <v>Saint-Barthélemy</v>
          </cell>
          <cell r="H1711" t="str">
            <v>J0K1X0</v>
          </cell>
          <cell r="I1711">
            <v>450</v>
          </cell>
          <cell r="J1711">
            <v>8851382</v>
          </cell>
          <cell r="K1711">
            <v>91</v>
          </cell>
          <cell r="L1711">
            <v>5017</v>
          </cell>
          <cell r="M1711">
            <v>100</v>
          </cell>
          <cell r="N1711">
            <v>22778</v>
          </cell>
        </row>
        <row r="1712">
          <cell r="A1712">
            <v>828541</v>
          </cell>
          <cell r="B1712" t="str">
            <v>16</v>
          </cell>
          <cell r="C1712" t="str">
            <v>Montérégie</v>
          </cell>
          <cell r="D1712" t="str">
            <v>Paquette(Sylvain)</v>
          </cell>
          <cell r="F1712" t="str">
            <v>192 Ridge, R.R. 1</v>
          </cell>
          <cell r="G1712" t="str">
            <v>Stanbridge East</v>
          </cell>
          <cell r="H1712" t="str">
            <v>J0J2H0</v>
          </cell>
          <cell r="I1712">
            <v>450</v>
          </cell>
          <cell r="J1712">
            <v>2487436</v>
          </cell>
          <cell r="K1712">
            <v>18</v>
          </cell>
          <cell r="L1712">
            <v>545</v>
          </cell>
        </row>
        <row r="1713">
          <cell r="A1713">
            <v>829317</v>
          </cell>
          <cell r="B1713" t="str">
            <v>12</v>
          </cell>
          <cell r="C1713" t="str">
            <v>Chaudière-Appalaches</v>
          </cell>
          <cell r="D1713" t="str">
            <v>Veilleux(Pierre)</v>
          </cell>
          <cell r="E1713" t="str">
            <v>Veilleux(Pierre)</v>
          </cell>
          <cell r="F1713" t="str">
            <v>284, Route 271</v>
          </cell>
          <cell r="G1713" t="str">
            <v>Saint-Benoît-Labre</v>
          </cell>
          <cell r="H1713" t="str">
            <v>G0M1P0</v>
          </cell>
          <cell r="I1713">
            <v>418</v>
          </cell>
          <cell r="J1713">
            <v>2275656</v>
          </cell>
          <cell r="K1713">
            <v>12</v>
          </cell>
        </row>
        <row r="1714">
          <cell r="A1714">
            <v>829374</v>
          </cell>
          <cell r="B1714" t="str">
            <v>12</v>
          </cell>
          <cell r="C1714" t="str">
            <v>Chaudière-Appalaches</v>
          </cell>
          <cell r="D1714" t="str">
            <v>Ferme L.S. Bolduc inc.</v>
          </cell>
          <cell r="E1714" t="str">
            <v>Bolduc(Léandre)</v>
          </cell>
          <cell r="F1714" t="str">
            <v>198, rang Ste-Suzanne</v>
          </cell>
          <cell r="G1714" t="str">
            <v>Sainte-Marguerite (de Beauce)</v>
          </cell>
          <cell r="H1714" t="str">
            <v>G0S2X0</v>
          </cell>
          <cell r="I1714">
            <v>418</v>
          </cell>
          <cell r="J1714">
            <v>9353167</v>
          </cell>
          <cell r="K1714">
            <v>46</v>
          </cell>
          <cell r="L1714">
            <v>7208</v>
          </cell>
          <cell r="M1714">
            <v>44</v>
          </cell>
          <cell r="N1714">
            <v>7077</v>
          </cell>
        </row>
        <row r="1715">
          <cell r="A1715">
            <v>829655</v>
          </cell>
          <cell r="B1715" t="str">
            <v>16</v>
          </cell>
          <cell r="C1715" t="str">
            <v>Montérégie</v>
          </cell>
          <cell r="D1715" t="str">
            <v>Stairs(Andrew)</v>
          </cell>
          <cell r="F1715" t="str">
            <v>351 Moore Road</v>
          </cell>
          <cell r="G1715" t="str">
            <v>Hemmingford</v>
          </cell>
          <cell r="H1715" t="str">
            <v>J0L1H0</v>
          </cell>
          <cell r="I1715">
            <v>450</v>
          </cell>
          <cell r="J1715">
            <v>2470143</v>
          </cell>
          <cell r="K1715">
            <v>53</v>
          </cell>
          <cell r="L1715">
            <v>2886</v>
          </cell>
        </row>
        <row r="1716">
          <cell r="A1716">
            <v>830075</v>
          </cell>
          <cell r="B1716" t="str">
            <v>17</v>
          </cell>
          <cell r="C1716" t="str">
            <v>Centre-du-Québec</v>
          </cell>
          <cell r="D1716" t="str">
            <v>Pelletier(Luc)</v>
          </cell>
          <cell r="F1716" t="str">
            <v>330, rang 7</v>
          </cell>
          <cell r="G1716" t="str">
            <v>Saint-Cyrille-de-Wendover</v>
          </cell>
          <cell r="H1716" t="str">
            <v>J1Z1N8</v>
          </cell>
          <cell r="I1716">
            <v>819</v>
          </cell>
          <cell r="J1716">
            <v>3972858</v>
          </cell>
          <cell r="K1716">
            <v>21</v>
          </cell>
          <cell r="L1716">
            <v>1100</v>
          </cell>
          <cell r="M1716">
            <v>22</v>
          </cell>
          <cell r="N1716">
            <v>1954</v>
          </cell>
        </row>
        <row r="1717">
          <cell r="A1717">
            <v>830224</v>
          </cell>
          <cell r="B1717" t="str">
            <v>07</v>
          </cell>
          <cell r="C1717" t="str">
            <v>Outaouais</v>
          </cell>
          <cell r="D1717" t="str">
            <v>Kavanagh(Patrick)</v>
          </cell>
          <cell r="F1717" t="str">
            <v>R.R. 4, 1766, Route 148</v>
          </cell>
          <cell r="G1717" t="str">
            <v>Campbell's Bay</v>
          </cell>
          <cell r="H1717" t="str">
            <v>J0X1K0</v>
          </cell>
          <cell r="I1717">
            <v>819</v>
          </cell>
          <cell r="J1717">
            <v>6482251</v>
          </cell>
          <cell r="K1717">
            <v>113</v>
          </cell>
          <cell r="L1717">
            <v>30002</v>
          </cell>
          <cell r="M1717">
            <v>109</v>
          </cell>
          <cell r="N1717">
            <v>35347</v>
          </cell>
        </row>
        <row r="1718">
          <cell r="A1718">
            <v>830489</v>
          </cell>
          <cell r="B1718" t="str">
            <v>08</v>
          </cell>
          <cell r="C1718" t="str">
            <v>Abitibi-Témiscamingue</v>
          </cell>
          <cell r="D1718" t="str">
            <v>Renaud(Alfred)</v>
          </cell>
          <cell r="F1718" t="str">
            <v>174, route 101</v>
          </cell>
          <cell r="G1718" t="str">
            <v>Nédélec</v>
          </cell>
          <cell r="H1718" t="str">
            <v>J0Z2Z0</v>
          </cell>
          <cell r="I1718">
            <v>819</v>
          </cell>
          <cell r="J1718">
            <v>7842166</v>
          </cell>
          <cell r="K1718">
            <v>33</v>
          </cell>
          <cell r="L1718">
            <v>1701</v>
          </cell>
          <cell r="M1718">
            <v>26</v>
          </cell>
          <cell r="N1718">
            <v>1270</v>
          </cell>
        </row>
        <row r="1719">
          <cell r="A1719">
            <v>830497</v>
          </cell>
          <cell r="B1719" t="str">
            <v>12</v>
          </cell>
          <cell r="C1719" t="str">
            <v>Chaudière-Appalaches</v>
          </cell>
          <cell r="D1719" t="str">
            <v>Ferme Selec S.E.N.C.</v>
          </cell>
          <cell r="E1719" t="str">
            <v>Turmel(Simon)</v>
          </cell>
          <cell r="F1719" t="str">
            <v>1680, route Kennedy Sud</v>
          </cell>
          <cell r="G1719" t="str">
            <v>Sainte-Marie</v>
          </cell>
          <cell r="H1719" t="str">
            <v>G6E3A7</v>
          </cell>
          <cell r="I1719">
            <v>418</v>
          </cell>
          <cell r="J1719">
            <v>3872138</v>
          </cell>
          <cell r="K1719">
            <v>58</v>
          </cell>
          <cell r="L1719">
            <v>15583</v>
          </cell>
          <cell r="M1719">
            <v>53</v>
          </cell>
          <cell r="N1719">
            <v>23969</v>
          </cell>
        </row>
        <row r="1720">
          <cell r="A1720">
            <v>830554</v>
          </cell>
          <cell r="B1720" t="str">
            <v>15</v>
          </cell>
          <cell r="C1720" t="str">
            <v>Laurentides</v>
          </cell>
          <cell r="D1720" t="str">
            <v>Thomas(Michael)</v>
          </cell>
          <cell r="F1720" t="str">
            <v>59, route du Long Sault</v>
          </cell>
          <cell r="G1720" t="str">
            <v>Saint-André-d'Argenteuil</v>
          </cell>
          <cell r="H1720" t="str">
            <v>J0V1X0</v>
          </cell>
          <cell r="I1720">
            <v>613</v>
          </cell>
          <cell r="J1720">
            <v>2125090</v>
          </cell>
          <cell r="K1720">
            <v>26</v>
          </cell>
          <cell r="L1720">
            <v>2454</v>
          </cell>
          <cell r="M1720">
            <v>33</v>
          </cell>
        </row>
        <row r="1721">
          <cell r="A1721">
            <v>830737</v>
          </cell>
          <cell r="B1721" t="str">
            <v>05</v>
          </cell>
          <cell r="C1721" t="str">
            <v>Estrie</v>
          </cell>
          <cell r="D1721" t="str">
            <v>Ferme Boréalis inc.</v>
          </cell>
          <cell r="E1721" t="str">
            <v>Tétreault(Lynda)</v>
          </cell>
          <cell r="F1721" t="str">
            <v>236, ch. Lisgar</v>
          </cell>
          <cell r="G1721" t="str">
            <v>Ulverton</v>
          </cell>
          <cell r="H1721" t="str">
            <v>J0B2B0</v>
          </cell>
          <cell r="I1721">
            <v>819</v>
          </cell>
          <cell r="J1721">
            <v>8262056</v>
          </cell>
          <cell r="K1721">
            <v>35</v>
          </cell>
          <cell r="L1721">
            <v>4082</v>
          </cell>
          <cell r="M1721">
            <v>35</v>
          </cell>
          <cell r="N1721">
            <v>10794</v>
          </cell>
        </row>
        <row r="1722">
          <cell r="A1722">
            <v>830802</v>
          </cell>
          <cell r="B1722" t="str">
            <v>08</v>
          </cell>
          <cell r="C1722" t="str">
            <v>Abitibi-Témiscamingue</v>
          </cell>
          <cell r="D1722" t="str">
            <v>Ferme Allopierre inc.</v>
          </cell>
          <cell r="E1722" t="str">
            <v>Pierre(Louise Sévigny Et Alain St-)</v>
          </cell>
          <cell r="F1722" t="str">
            <v>497, rang 9, R.R.1</v>
          </cell>
          <cell r="G1722" t="str">
            <v>Dupuy</v>
          </cell>
          <cell r="H1722" t="str">
            <v>J0Z1X0</v>
          </cell>
          <cell r="I1722">
            <v>819</v>
          </cell>
          <cell r="J1722">
            <v>7832220</v>
          </cell>
          <cell r="K1722">
            <v>54</v>
          </cell>
          <cell r="M1722">
            <v>54</v>
          </cell>
          <cell r="N1722">
            <v>14860</v>
          </cell>
        </row>
        <row r="1723">
          <cell r="A1723">
            <v>831362</v>
          </cell>
          <cell r="B1723" t="str">
            <v>12</v>
          </cell>
          <cell r="C1723" t="str">
            <v>Chaudière-Appalaches</v>
          </cell>
          <cell r="D1723" t="str">
            <v>Ferme C. Pelletier &amp; Fils S.E.N.C.</v>
          </cell>
          <cell r="E1723" t="str">
            <v>Pelletier(Steve et Camille)</v>
          </cell>
          <cell r="F1723" t="str">
            <v>110, rang des Pelletier</v>
          </cell>
          <cell r="G1723" t="str">
            <v>Saint-Aubert</v>
          </cell>
          <cell r="H1723" t="str">
            <v>G0R2R0</v>
          </cell>
          <cell r="I1723">
            <v>418</v>
          </cell>
          <cell r="J1723">
            <v>5986585</v>
          </cell>
          <cell r="K1723">
            <v>68</v>
          </cell>
          <cell r="L1723">
            <v>9091</v>
          </cell>
          <cell r="M1723">
            <v>63</v>
          </cell>
          <cell r="N1723">
            <v>12147</v>
          </cell>
        </row>
        <row r="1724">
          <cell r="A1724">
            <v>831396</v>
          </cell>
          <cell r="B1724" t="str">
            <v>05</v>
          </cell>
          <cell r="C1724" t="str">
            <v>Estrie</v>
          </cell>
          <cell r="D1724" t="str">
            <v>Vallée(Patrick)</v>
          </cell>
          <cell r="F1724" t="str">
            <v>400, chemin Gamache</v>
          </cell>
          <cell r="G1724" t="str">
            <v>Cookshire-Eaton</v>
          </cell>
          <cell r="H1724" t="str">
            <v>J0B1M0</v>
          </cell>
          <cell r="I1724">
            <v>819</v>
          </cell>
          <cell r="J1724">
            <v>8755858</v>
          </cell>
          <cell r="K1724">
            <v>23</v>
          </cell>
          <cell r="L1724">
            <v>340</v>
          </cell>
          <cell r="M1724">
            <v>18</v>
          </cell>
          <cell r="N1724">
            <v>1883</v>
          </cell>
        </row>
        <row r="1725">
          <cell r="A1725">
            <v>832733</v>
          </cell>
          <cell r="B1725" t="str">
            <v>11</v>
          </cell>
          <cell r="C1725" t="str">
            <v>Gaspésie-Iles-de-la-Madeleine</v>
          </cell>
          <cell r="D1725" t="str">
            <v>Boissonnault(Doris)</v>
          </cell>
          <cell r="F1725" t="str">
            <v>367, boulevard Perron Est</v>
          </cell>
          <cell r="G1725" t="str">
            <v>Caplan</v>
          </cell>
          <cell r="H1725" t="str">
            <v>G0C1H0</v>
          </cell>
          <cell r="I1725">
            <v>418</v>
          </cell>
          <cell r="J1725">
            <v>3885190</v>
          </cell>
          <cell r="K1725">
            <v>31</v>
          </cell>
          <cell r="L1725">
            <v>2945</v>
          </cell>
          <cell r="M1725">
            <v>33</v>
          </cell>
          <cell r="N1725">
            <v>3643</v>
          </cell>
        </row>
        <row r="1726">
          <cell r="A1726">
            <v>832873</v>
          </cell>
          <cell r="B1726" t="str">
            <v>05</v>
          </cell>
          <cell r="C1726" t="str">
            <v>Estrie</v>
          </cell>
          <cell r="D1726" t="str">
            <v>McElroy(Marvin)</v>
          </cell>
          <cell r="F1726" t="str">
            <v>235, rte 143</v>
          </cell>
          <cell r="G1726" t="str">
            <v>Windsor</v>
          </cell>
          <cell r="H1726" t="str">
            <v>J1S1L5</v>
          </cell>
          <cell r="I1726">
            <v>819</v>
          </cell>
          <cell r="J1726">
            <v>8454496</v>
          </cell>
          <cell r="K1726">
            <v>105</v>
          </cell>
          <cell r="L1726">
            <v>7338</v>
          </cell>
          <cell r="M1726">
            <v>101</v>
          </cell>
          <cell r="N1726">
            <v>11796</v>
          </cell>
        </row>
        <row r="1727">
          <cell r="A1727">
            <v>833194</v>
          </cell>
          <cell r="B1727" t="str">
            <v>07</v>
          </cell>
          <cell r="C1727" t="str">
            <v>Outaouais</v>
          </cell>
          <cell r="D1727" t="str">
            <v>Giasson(Jean)</v>
          </cell>
          <cell r="F1727" t="str">
            <v>108, chemin Grondin</v>
          </cell>
          <cell r="G1727" t="str">
            <v>Aumond</v>
          </cell>
          <cell r="H1727" t="str">
            <v>J0W1W0</v>
          </cell>
          <cell r="I1727">
            <v>819</v>
          </cell>
          <cell r="J1727">
            <v>4491470</v>
          </cell>
          <cell r="K1727">
            <v>13</v>
          </cell>
          <cell r="L1727">
            <v>12928</v>
          </cell>
          <cell r="N1727">
            <v>12243</v>
          </cell>
        </row>
        <row r="1728">
          <cell r="A1728">
            <v>834358</v>
          </cell>
          <cell r="B1728" t="str">
            <v>05</v>
          </cell>
          <cell r="C1728" t="str">
            <v>Estrie</v>
          </cell>
          <cell r="D1728" t="str">
            <v>Bowker(Jeffrey)</v>
          </cell>
          <cell r="F1728" t="str">
            <v>101, ch. de la Rivière Nord</v>
          </cell>
          <cell r="G1728" t="str">
            <v>Sawyerville</v>
          </cell>
          <cell r="H1728" t="str">
            <v>J0B3A0</v>
          </cell>
          <cell r="I1728">
            <v>819</v>
          </cell>
          <cell r="J1728">
            <v>8893210</v>
          </cell>
          <cell r="K1728">
            <v>37</v>
          </cell>
          <cell r="L1728">
            <v>2479</v>
          </cell>
          <cell r="M1728">
            <v>28</v>
          </cell>
          <cell r="N1728">
            <v>1089</v>
          </cell>
        </row>
        <row r="1729">
          <cell r="A1729">
            <v>834986</v>
          </cell>
          <cell r="B1729" t="str">
            <v>16</v>
          </cell>
          <cell r="C1729" t="str">
            <v>Montérégie</v>
          </cell>
          <cell r="D1729" t="str">
            <v>Ferme Maurida</v>
          </cell>
          <cell r="E1729" t="str">
            <v>Vincent(Chantal Robidoux &amp; Richard)</v>
          </cell>
          <cell r="F1729" t="str">
            <v>250, chemin de Granby</v>
          </cell>
          <cell r="G1729" t="str">
            <v>Bromont</v>
          </cell>
          <cell r="H1729" t="str">
            <v>J2L1G5</v>
          </cell>
          <cell r="I1729">
            <v>450</v>
          </cell>
          <cell r="J1729">
            <v>5344141</v>
          </cell>
          <cell r="K1729">
            <v>26</v>
          </cell>
          <cell r="L1729">
            <v>8524</v>
          </cell>
          <cell r="M1729">
            <v>25</v>
          </cell>
          <cell r="N1729">
            <v>2286</v>
          </cell>
        </row>
        <row r="1730">
          <cell r="A1730">
            <v>835199</v>
          </cell>
          <cell r="B1730" t="str">
            <v>04</v>
          </cell>
          <cell r="C1730" t="str">
            <v>Mauricie</v>
          </cell>
          <cell r="D1730" t="str">
            <v>Ferme Algo S.N.C.</v>
          </cell>
          <cell r="E1730" t="str">
            <v>Allard(Daniel)</v>
          </cell>
          <cell r="F1730" t="str">
            <v>1570, chemin St-Georges</v>
          </cell>
          <cell r="G1730" t="str">
            <v>Sainte-Thècle</v>
          </cell>
          <cell r="H1730" t="str">
            <v>G0X3G0</v>
          </cell>
          <cell r="I1730">
            <v>418</v>
          </cell>
          <cell r="J1730">
            <v>2893460</v>
          </cell>
          <cell r="K1730">
            <v>60</v>
          </cell>
          <cell r="M1730">
            <v>60</v>
          </cell>
        </row>
        <row r="1731">
          <cell r="A1731">
            <v>835264</v>
          </cell>
          <cell r="B1731" t="str">
            <v>07</v>
          </cell>
          <cell r="C1731" t="str">
            <v>Outaouais</v>
          </cell>
          <cell r="D1731" t="str">
            <v>Vaillant(René Charles)</v>
          </cell>
          <cell r="E1731" t="str">
            <v>Vaillant(René Charles)</v>
          </cell>
          <cell r="F1731" t="str">
            <v>220, ch. Lebrun</v>
          </cell>
          <cell r="G1731" t="str">
            <v>Pontiac</v>
          </cell>
          <cell r="H1731" t="str">
            <v>J0X2G0</v>
          </cell>
          <cell r="I1731">
            <v>819</v>
          </cell>
          <cell r="J1731">
            <v>4552546</v>
          </cell>
          <cell r="K1731">
            <v>96</v>
          </cell>
          <cell r="M1731">
            <v>93</v>
          </cell>
        </row>
        <row r="1732">
          <cell r="A1732">
            <v>836072</v>
          </cell>
          <cell r="B1732" t="str">
            <v>05</v>
          </cell>
          <cell r="C1732" t="str">
            <v>Estrie</v>
          </cell>
          <cell r="D1732" t="str">
            <v>Gilbert(Andrée)</v>
          </cell>
          <cell r="E1732" t="str">
            <v>Pinard(Éric)</v>
          </cell>
          <cell r="F1732" t="str">
            <v>90, rte 249</v>
          </cell>
          <cell r="G1732" t="str">
            <v>Saint-Georges-de-Windsor</v>
          </cell>
          <cell r="H1732" t="str">
            <v>J0A1J0</v>
          </cell>
          <cell r="I1732">
            <v>819</v>
          </cell>
          <cell r="J1732">
            <v>8280383</v>
          </cell>
          <cell r="K1732">
            <v>42</v>
          </cell>
          <cell r="L1732">
            <v>13096</v>
          </cell>
        </row>
        <row r="1733">
          <cell r="A1733">
            <v>836528</v>
          </cell>
          <cell r="B1733" t="str">
            <v>12</v>
          </cell>
          <cell r="C1733" t="str">
            <v>Chaudière-Appalaches</v>
          </cell>
          <cell r="D1733" t="str">
            <v>Lessard(Alain)</v>
          </cell>
          <cell r="E1733" t="str">
            <v>Lessard(Alain)</v>
          </cell>
          <cell r="F1733" t="str">
            <v>565, rang Ste-Caroline</v>
          </cell>
          <cell r="G1733" t="str">
            <v>Saint-Victor</v>
          </cell>
          <cell r="H1733" t="str">
            <v>G0M2B0</v>
          </cell>
          <cell r="I1733">
            <v>418</v>
          </cell>
          <cell r="J1733">
            <v>5884404</v>
          </cell>
          <cell r="K1733">
            <v>1217</v>
          </cell>
          <cell r="L1733">
            <v>154224</v>
          </cell>
          <cell r="M1733">
            <v>1226</v>
          </cell>
          <cell r="N1733">
            <v>179898</v>
          </cell>
        </row>
        <row r="1734">
          <cell r="A1734">
            <v>836692</v>
          </cell>
          <cell r="B1734" t="str">
            <v>07</v>
          </cell>
          <cell r="C1734" t="str">
            <v>Outaouais</v>
          </cell>
          <cell r="D1734" t="str">
            <v>Paul Kelly &amp; Suzanne Leonard</v>
          </cell>
          <cell r="E1734" t="str">
            <v>Kelly(Paul Et Suzanne)</v>
          </cell>
          <cell r="F1734" t="str">
            <v>116, rang 5</v>
          </cell>
          <cell r="G1734" t="str">
            <v>l'isle-aux-Allumettes</v>
          </cell>
          <cell r="H1734" t="str">
            <v>J0X1M0</v>
          </cell>
          <cell r="I1734">
            <v>819</v>
          </cell>
          <cell r="J1734">
            <v>6892979</v>
          </cell>
          <cell r="K1734">
            <v>283</v>
          </cell>
          <cell r="L1734">
            <v>68720</v>
          </cell>
          <cell r="M1734">
            <v>286</v>
          </cell>
          <cell r="N1734">
            <v>85277</v>
          </cell>
        </row>
        <row r="1735">
          <cell r="A1735">
            <v>837799</v>
          </cell>
          <cell r="B1735" t="str">
            <v>05</v>
          </cell>
          <cell r="C1735" t="str">
            <v>Estrie</v>
          </cell>
          <cell r="D1735" t="str">
            <v>Inkel(Daniel)</v>
          </cell>
          <cell r="E1735" t="str">
            <v>Inkel(Daniel)</v>
          </cell>
          <cell r="F1735" t="str">
            <v>1783, ch. Moreau</v>
          </cell>
          <cell r="G1735" t="str">
            <v>Ayer's Cliff</v>
          </cell>
          <cell r="H1735" t="str">
            <v>J0B1C0</v>
          </cell>
          <cell r="I1735">
            <v>819</v>
          </cell>
          <cell r="J1735">
            <v>8492647</v>
          </cell>
          <cell r="K1735">
            <v>31</v>
          </cell>
          <cell r="L1735">
            <v>7121</v>
          </cell>
          <cell r="M1735">
            <v>35</v>
          </cell>
          <cell r="N1735">
            <v>6875</v>
          </cell>
        </row>
        <row r="1736">
          <cell r="A1736">
            <v>838078</v>
          </cell>
          <cell r="B1736" t="str">
            <v>03</v>
          </cell>
          <cell r="C1736" t="str">
            <v>Capitale-Nationale</v>
          </cell>
          <cell r="D1736" t="str">
            <v>Ferme Boivin &amp; Fils enr.</v>
          </cell>
          <cell r="E1736" t="str">
            <v>Boivin(Marcel et Gilles)</v>
          </cell>
          <cell r="F1736" t="str">
            <v>391, rang Saint-Gabriel de Pérou</v>
          </cell>
          <cell r="G1736" t="str">
            <v>Baie-Saint-Paul</v>
          </cell>
          <cell r="H1736" t="str">
            <v>G3Z3A4</v>
          </cell>
          <cell r="I1736">
            <v>418</v>
          </cell>
          <cell r="J1736">
            <v>4356526</v>
          </cell>
          <cell r="K1736">
            <v>39</v>
          </cell>
          <cell r="L1736">
            <v>5331</v>
          </cell>
          <cell r="M1736">
            <v>34</v>
          </cell>
          <cell r="N1736">
            <v>11759</v>
          </cell>
        </row>
        <row r="1737">
          <cell r="A1737">
            <v>838193</v>
          </cell>
          <cell r="B1737" t="str">
            <v>05</v>
          </cell>
          <cell r="C1737" t="str">
            <v>Estrie</v>
          </cell>
          <cell r="D1737" t="str">
            <v>Weller(Georges K.)</v>
          </cell>
          <cell r="F1737" t="str">
            <v>4945, Stage Road</v>
          </cell>
          <cell r="G1737" t="str">
            <v>Stanstead</v>
          </cell>
          <cell r="H1737" t="str">
            <v>J0B3E0</v>
          </cell>
          <cell r="I1737">
            <v>819</v>
          </cell>
          <cell r="J1737">
            <v>8762528</v>
          </cell>
          <cell r="K1737">
            <v>17</v>
          </cell>
          <cell r="L1737">
            <v>591</v>
          </cell>
          <cell r="M1737">
            <v>17</v>
          </cell>
          <cell r="N1737">
            <v>591</v>
          </cell>
        </row>
        <row r="1738">
          <cell r="A1738">
            <v>838326</v>
          </cell>
          <cell r="B1738" t="str">
            <v>01</v>
          </cell>
          <cell r="C1738" t="str">
            <v>Bas-Saint-Laurent</v>
          </cell>
          <cell r="D1738" t="str">
            <v>Bélanger(Réjean)</v>
          </cell>
          <cell r="F1738" t="str">
            <v>2931 rue Principale</v>
          </cell>
          <cell r="G1738" t="str">
            <v>Saint-Léandre</v>
          </cell>
          <cell r="H1738" t="str">
            <v>G0J2V0</v>
          </cell>
          <cell r="I1738">
            <v>0</v>
          </cell>
          <cell r="J1738">
            <v>0</v>
          </cell>
          <cell r="K1738">
            <v>49</v>
          </cell>
          <cell r="L1738">
            <v>8245</v>
          </cell>
          <cell r="M1738">
            <v>46</v>
          </cell>
          <cell r="N1738">
            <v>9458</v>
          </cell>
        </row>
        <row r="1739">
          <cell r="A1739">
            <v>839191</v>
          </cell>
          <cell r="B1739" t="str">
            <v>12</v>
          </cell>
          <cell r="C1739" t="str">
            <v>Chaudière-Appalaches</v>
          </cell>
          <cell r="D1739" t="str">
            <v>Leblanc(Michel)</v>
          </cell>
          <cell r="F1739" t="str">
            <v>244, chemin du Rocher, C.P.562</v>
          </cell>
          <cell r="G1739" t="str">
            <v>Cap-Saint-Ignace</v>
          </cell>
          <cell r="H1739" t="str">
            <v>G0R1H0</v>
          </cell>
          <cell r="I1739">
            <v>418</v>
          </cell>
          <cell r="J1739">
            <v>2463755</v>
          </cell>
          <cell r="K1739">
            <v>32</v>
          </cell>
          <cell r="L1739">
            <v>8136</v>
          </cell>
          <cell r="M1739">
            <v>28</v>
          </cell>
          <cell r="N1739">
            <v>8158</v>
          </cell>
        </row>
        <row r="1740">
          <cell r="A1740">
            <v>839324</v>
          </cell>
          <cell r="B1740" t="str">
            <v>16</v>
          </cell>
          <cell r="C1740" t="str">
            <v>Montérégie</v>
          </cell>
          <cell r="D1740" t="str">
            <v>Dybka(Robert)</v>
          </cell>
          <cell r="F1740" t="str">
            <v>983 Rockburn Side Road</v>
          </cell>
          <cell r="G1740" t="str">
            <v>Ormstown</v>
          </cell>
          <cell r="H1740" t="str">
            <v>J0S1K0</v>
          </cell>
          <cell r="I1740">
            <v>450</v>
          </cell>
          <cell r="J1740">
            <v>8293816</v>
          </cell>
          <cell r="K1740">
            <v>75</v>
          </cell>
          <cell r="L1740">
            <v>14442</v>
          </cell>
          <cell r="M1740">
            <v>73</v>
          </cell>
          <cell r="N1740">
            <v>10171</v>
          </cell>
        </row>
        <row r="1741">
          <cell r="A1741">
            <v>839357</v>
          </cell>
          <cell r="B1741" t="str">
            <v>07</v>
          </cell>
          <cell r="C1741" t="str">
            <v>Outaouais</v>
          </cell>
          <cell r="D1741" t="str">
            <v>Canavan(James)</v>
          </cell>
          <cell r="F1741" t="str">
            <v>2194 Paugan Road</v>
          </cell>
          <cell r="G1741" t="str">
            <v>Low</v>
          </cell>
          <cell r="H1741" t="str">
            <v>J0X2C0</v>
          </cell>
          <cell r="I1741">
            <v>819</v>
          </cell>
          <cell r="J1741">
            <v>4223694</v>
          </cell>
          <cell r="K1741">
            <v>35</v>
          </cell>
          <cell r="L1741">
            <v>4215</v>
          </cell>
          <cell r="M1741">
            <v>33</v>
          </cell>
          <cell r="N1741">
            <v>4215</v>
          </cell>
        </row>
        <row r="1742">
          <cell r="A1742">
            <v>839506</v>
          </cell>
          <cell r="B1742" t="str">
            <v>01</v>
          </cell>
          <cell r="C1742" t="str">
            <v>Bas-Saint-Laurent</v>
          </cell>
          <cell r="D1742" t="str">
            <v>Balzer Annelie et Matter René</v>
          </cell>
          <cell r="F1742" t="str">
            <v>5, rang 10 Est</v>
          </cell>
          <cell r="G1742" t="str">
            <v>Saint-Damase (de Matapédia)</v>
          </cell>
          <cell r="H1742" t="str">
            <v>G0J2J0</v>
          </cell>
          <cell r="I1742">
            <v>418</v>
          </cell>
          <cell r="J1742">
            <v>7762348</v>
          </cell>
          <cell r="K1742">
            <v>114</v>
          </cell>
          <cell r="L1742">
            <v>20072</v>
          </cell>
          <cell r="M1742">
            <v>115</v>
          </cell>
          <cell r="N1742">
            <v>21433</v>
          </cell>
        </row>
        <row r="1743">
          <cell r="A1743">
            <v>840306</v>
          </cell>
          <cell r="B1743" t="str">
            <v>08</v>
          </cell>
          <cell r="C1743" t="str">
            <v>Abitibi-Témiscamingue</v>
          </cell>
          <cell r="D1743" t="str">
            <v>Simard(Serge)</v>
          </cell>
          <cell r="F1743" t="str">
            <v>129, rang 6</v>
          </cell>
          <cell r="G1743" t="str">
            <v>Rochebaucourt</v>
          </cell>
          <cell r="H1743" t="str">
            <v>J0Y2J0</v>
          </cell>
          <cell r="I1743">
            <v>819</v>
          </cell>
          <cell r="J1743">
            <v>7545319</v>
          </cell>
          <cell r="K1743">
            <v>17</v>
          </cell>
          <cell r="L1743">
            <v>312</v>
          </cell>
          <cell r="M1743">
            <v>22</v>
          </cell>
          <cell r="N1743">
            <v>598</v>
          </cell>
        </row>
        <row r="1744">
          <cell r="A1744">
            <v>840736</v>
          </cell>
          <cell r="B1744" t="str">
            <v>17</v>
          </cell>
          <cell r="C1744" t="str">
            <v>Centre-du-Québec</v>
          </cell>
          <cell r="D1744" t="str">
            <v>Fortier(Gaétan)</v>
          </cell>
          <cell r="E1744" t="str">
            <v>Fortier(Gaétan)</v>
          </cell>
          <cell r="F1744" t="str">
            <v>137 chemin Gosford</v>
          </cell>
          <cell r="G1744" t="str">
            <v>Irlande</v>
          </cell>
          <cell r="H1744" t="str">
            <v>G6H2N7</v>
          </cell>
          <cell r="I1744">
            <v>418</v>
          </cell>
          <cell r="J1744">
            <v>4283870</v>
          </cell>
          <cell r="K1744">
            <v>63</v>
          </cell>
          <cell r="L1744">
            <v>5832</v>
          </cell>
          <cell r="M1744">
            <v>74</v>
          </cell>
          <cell r="N1744">
            <v>9033</v>
          </cell>
        </row>
        <row r="1745">
          <cell r="A1745">
            <v>840868</v>
          </cell>
          <cell r="B1745" t="str">
            <v>14</v>
          </cell>
          <cell r="C1745" t="str">
            <v>Lanaudière</v>
          </cell>
          <cell r="D1745" t="str">
            <v>Gilles &amp; Sylvain Laurent inc.</v>
          </cell>
          <cell r="E1745" t="str">
            <v>Laurent(Sylvain)</v>
          </cell>
          <cell r="F1745" t="str">
            <v>201, rang York</v>
          </cell>
          <cell r="G1745" t="str">
            <v>Saint-Barthélemy</v>
          </cell>
          <cell r="H1745" t="str">
            <v>J0K1X0</v>
          </cell>
          <cell r="I1745">
            <v>450</v>
          </cell>
          <cell r="J1745">
            <v>8853320</v>
          </cell>
          <cell r="K1745">
            <v>67</v>
          </cell>
          <cell r="L1745">
            <v>11567</v>
          </cell>
          <cell r="M1745">
            <v>66</v>
          </cell>
          <cell r="N1745">
            <v>11907</v>
          </cell>
        </row>
        <row r="1746">
          <cell r="A1746">
            <v>841007</v>
          </cell>
          <cell r="B1746" t="str">
            <v>12</v>
          </cell>
          <cell r="C1746" t="str">
            <v>Chaudière-Appalaches</v>
          </cell>
          <cell r="D1746" t="str">
            <v>Ferme Marland inc.</v>
          </cell>
          <cell r="E1746" t="str">
            <v>Marcoux(Alain)</v>
          </cell>
          <cell r="F1746" t="str">
            <v>2230, rang St-Louis</v>
          </cell>
          <cell r="G1746" t="str">
            <v>Sainte-Marie</v>
          </cell>
          <cell r="H1746" t="str">
            <v>G6E3A8</v>
          </cell>
          <cell r="I1746">
            <v>418</v>
          </cell>
          <cell r="J1746">
            <v>3874448</v>
          </cell>
          <cell r="K1746">
            <v>21</v>
          </cell>
          <cell r="L1746">
            <v>2505</v>
          </cell>
          <cell r="M1746">
            <v>18</v>
          </cell>
          <cell r="N1746">
            <v>3748</v>
          </cell>
        </row>
        <row r="1747">
          <cell r="A1747">
            <v>841619</v>
          </cell>
          <cell r="B1747" t="str">
            <v>05</v>
          </cell>
          <cell r="C1747" t="str">
            <v>Estrie</v>
          </cell>
          <cell r="D1747" t="str">
            <v>2738-7422 Québec inc.</v>
          </cell>
          <cell r="E1747" t="str">
            <v>Turmel(Jocelyn)</v>
          </cell>
          <cell r="F1747" t="str">
            <v>1022, rang 2 Sud</v>
          </cell>
          <cell r="G1747" t="str">
            <v>Weedon</v>
          </cell>
          <cell r="H1747" t="str">
            <v>J0B3J0</v>
          </cell>
          <cell r="I1747">
            <v>819</v>
          </cell>
          <cell r="J1747">
            <v>8775202</v>
          </cell>
          <cell r="K1747">
            <v>50</v>
          </cell>
          <cell r="L1747">
            <v>1646</v>
          </cell>
          <cell r="M1747">
            <v>46</v>
          </cell>
          <cell r="N1747">
            <v>6184</v>
          </cell>
        </row>
        <row r="1748">
          <cell r="A1748">
            <v>841924</v>
          </cell>
          <cell r="B1748" t="str">
            <v>12</v>
          </cell>
          <cell r="C1748" t="str">
            <v>Chaudière-Appalaches</v>
          </cell>
          <cell r="D1748" t="str">
            <v>Tanguay(Claude)</v>
          </cell>
          <cell r="F1748" t="str">
            <v>6451 rang 6</v>
          </cell>
          <cell r="G1748" t="str">
            <v>Saint-Zacharie</v>
          </cell>
          <cell r="H1748" t="str">
            <v>G0M2C0</v>
          </cell>
          <cell r="I1748">
            <v>418</v>
          </cell>
          <cell r="J1748">
            <v>5935209</v>
          </cell>
          <cell r="K1748">
            <v>27</v>
          </cell>
          <cell r="L1748">
            <v>6755</v>
          </cell>
          <cell r="M1748">
            <v>32</v>
          </cell>
          <cell r="N1748">
            <v>5006</v>
          </cell>
        </row>
        <row r="1749">
          <cell r="A1749">
            <v>842310</v>
          </cell>
          <cell r="B1749" t="str">
            <v>12</v>
          </cell>
          <cell r="C1749" t="str">
            <v>Chaudière-Appalaches</v>
          </cell>
          <cell r="D1749" t="str">
            <v>Ferme Bertrand Deblois &amp; Fils inc.</v>
          </cell>
          <cell r="E1749" t="str">
            <v>Deblois(Bertrand)</v>
          </cell>
          <cell r="F1749" t="str">
            <v>280, route 275</v>
          </cell>
          <cell r="G1749" t="str">
            <v>Sainte-Marguerite (de Beauce)</v>
          </cell>
          <cell r="H1749" t="str">
            <v>G0S2X0</v>
          </cell>
          <cell r="I1749">
            <v>418</v>
          </cell>
          <cell r="J1749">
            <v>9353977</v>
          </cell>
          <cell r="M1749">
            <v>51</v>
          </cell>
          <cell r="N1749">
            <v>10810</v>
          </cell>
        </row>
        <row r="1750">
          <cell r="A1750">
            <v>842716</v>
          </cell>
          <cell r="B1750" t="str">
            <v>08</v>
          </cell>
          <cell r="C1750" t="str">
            <v>Abitibi-Témiscamingue</v>
          </cell>
          <cell r="D1750" t="str">
            <v>Ferme Geléry inc.</v>
          </cell>
          <cell r="E1750" t="str">
            <v>Gélinas(Yves Barrette Et Lise)</v>
          </cell>
          <cell r="F1750" t="str">
            <v>829, Petit rang 6</v>
          </cell>
          <cell r="G1750" t="str">
            <v>Saint-Bruno-de-Guigues</v>
          </cell>
          <cell r="H1750" t="str">
            <v>J0Z2G0</v>
          </cell>
          <cell r="I1750">
            <v>819</v>
          </cell>
          <cell r="J1750">
            <v>7282474</v>
          </cell>
          <cell r="K1750">
            <v>24</v>
          </cell>
          <cell r="L1750">
            <v>13067</v>
          </cell>
        </row>
        <row r="1751">
          <cell r="A1751">
            <v>843151</v>
          </cell>
          <cell r="B1751" t="str">
            <v>12</v>
          </cell>
          <cell r="C1751" t="str">
            <v>Chaudière-Appalaches</v>
          </cell>
          <cell r="D1751" t="str">
            <v>Boilard(Frédéric)</v>
          </cell>
          <cell r="F1751" t="str">
            <v>108, rue Principale</v>
          </cell>
          <cell r="G1751" t="str">
            <v>Saint-Fortunat</v>
          </cell>
          <cell r="H1751" t="str">
            <v>G0P1G0</v>
          </cell>
          <cell r="I1751">
            <v>819</v>
          </cell>
          <cell r="J1751">
            <v>3445327</v>
          </cell>
          <cell r="K1751">
            <v>13</v>
          </cell>
          <cell r="L1751">
            <v>1024</v>
          </cell>
          <cell r="M1751">
            <v>16</v>
          </cell>
          <cell r="N1751">
            <v>1175</v>
          </cell>
        </row>
        <row r="1752">
          <cell r="A1752">
            <v>843334</v>
          </cell>
          <cell r="B1752" t="str">
            <v>16</v>
          </cell>
          <cell r="C1752" t="str">
            <v>Montérégie</v>
          </cell>
          <cell r="D1752" t="str">
            <v>Ferme Phanica S.E.N.C.</v>
          </cell>
          <cell r="E1752" t="str">
            <v>Léger(L. Pierre )</v>
          </cell>
          <cell r="F1752" t="str">
            <v>1177, 34ième Avenue</v>
          </cell>
          <cell r="G1752" t="str">
            <v>Saint-Zotique</v>
          </cell>
          <cell r="H1752" t="str">
            <v>J0P1Z0</v>
          </cell>
          <cell r="I1752">
            <v>450</v>
          </cell>
          <cell r="J1752">
            <v>2679160</v>
          </cell>
          <cell r="K1752">
            <v>20</v>
          </cell>
          <cell r="L1752">
            <v>2601</v>
          </cell>
          <cell r="M1752">
            <v>23</v>
          </cell>
          <cell r="N1752">
            <v>2959</v>
          </cell>
        </row>
        <row r="1753">
          <cell r="A1753">
            <v>843797</v>
          </cell>
          <cell r="B1753" t="str">
            <v>05</v>
          </cell>
          <cell r="C1753" t="str">
            <v>Estrie</v>
          </cell>
          <cell r="D1753" t="str">
            <v>Ferme S. D. &amp; S. Taylor Farm inc.</v>
          </cell>
          <cell r="E1753" t="str">
            <v>Taylor(Danny &amp; Stanley)</v>
          </cell>
          <cell r="F1753" t="str">
            <v>220, ch. Laberee</v>
          </cell>
          <cell r="G1753" t="str">
            <v>Sawyerville</v>
          </cell>
          <cell r="H1753" t="str">
            <v>J0B3A0</v>
          </cell>
          <cell r="I1753">
            <v>819</v>
          </cell>
          <cell r="J1753">
            <v>8892722</v>
          </cell>
          <cell r="K1753">
            <v>30</v>
          </cell>
          <cell r="L1753">
            <v>850</v>
          </cell>
          <cell r="M1753">
            <v>30</v>
          </cell>
          <cell r="N1753">
            <v>1517</v>
          </cell>
        </row>
        <row r="1754">
          <cell r="A1754">
            <v>843821</v>
          </cell>
          <cell r="B1754" t="str">
            <v>15</v>
          </cell>
          <cell r="C1754" t="str">
            <v>Laurentides</v>
          </cell>
          <cell r="D1754" t="str">
            <v>Lalande(Yves)</v>
          </cell>
          <cell r="E1754" t="str">
            <v>Lalande(Yves)</v>
          </cell>
          <cell r="F1754" t="str">
            <v>511, Route du Long Sault</v>
          </cell>
          <cell r="G1754" t="str">
            <v>Saint-André-d'Argenteuil</v>
          </cell>
          <cell r="H1754" t="str">
            <v>J0V1X0</v>
          </cell>
          <cell r="I1754">
            <v>450</v>
          </cell>
          <cell r="J1754">
            <v>5373453</v>
          </cell>
          <cell r="K1754">
            <v>39</v>
          </cell>
          <cell r="L1754">
            <v>6964</v>
          </cell>
          <cell r="M1754">
            <v>24</v>
          </cell>
          <cell r="N1754">
            <v>2874</v>
          </cell>
        </row>
        <row r="1755">
          <cell r="A1755">
            <v>844001</v>
          </cell>
          <cell r="B1755" t="str">
            <v>12</v>
          </cell>
          <cell r="C1755" t="str">
            <v>Chaudière-Appalaches</v>
          </cell>
          <cell r="D1755" t="str">
            <v>Carrier(Johnny)</v>
          </cell>
          <cell r="F1755" t="str">
            <v>1515, route Kennedy</v>
          </cell>
          <cell r="G1755" t="str">
            <v>Scott</v>
          </cell>
          <cell r="H1755" t="str">
            <v>G0S3G0</v>
          </cell>
          <cell r="I1755">
            <v>418</v>
          </cell>
          <cell r="J1755">
            <v>3863007</v>
          </cell>
          <cell r="K1755">
            <v>44</v>
          </cell>
          <cell r="L1755">
            <v>6296</v>
          </cell>
          <cell r="M1755">
            <v>35</v>
          </cell>
          <cell r="N1755">
            <v>6396</v>
          </cell>
        </row>
        <row r="1756">
          <cell r="A1756">
            <v>844118</v>
          </cell>
          <cell r="B1756" t="str">
            <v>02</v>
          </cell>
          <cell r="C1756" t="str">
            <v>Saguenay-Lac-Saint-Jean</v>
          </cell>
          <cell r="D1756" t="str">
            <v>Lavoie(Martin)</v>
          </cell>
          <cell r="F1756" t="str">
            <v>395 rue Principale</v>
          </cell>
          <cell r="G1756" t="str">
            <v>Saint-Augustin</v>
          </cell>
          <cell r="H1756" t="str">
            <v>G0W1K0</v>
          </cell>
          <cell r="I1756">
            <v>418</v>
          </cell>
          <cell r="J1756">
            <v>3741078</v>
          </cell>
          <cell r="K1756">
            <v>306</v>
          </cell>
          <cell r="L1756">
            <v>64055</v>
          </cell>
          <cell r="M1756">
            <v>280</v>
          </cell>
          <cell r="N1756">
            <v>91340</v>
          </cell>
        </row>
        <row r="1757">
          <cell r="A1757">
            <v>844175</v>
          </cell>
          <cell r="B1757" t="str">
            <v>02</v>
          </cell>
          <cell r="C1757" t="str">
            <v>Saguenay-Lac-Saint-Jean</v>
          </cell>
          <cell r="D1757" t="str">
            <v>9049-5169 Québec inc.</v>
          </cell>
          <cell r="E1757" t="str">
            <v>Lavoie(Benoit)</v>
          </cell>
          <cell r="F1757" t="str">
            <v>2602 chemin de la Rivière</v>
          </cell>
          <cell r="G1757" t="str">
            <v>La Baie</v>
          </cell>
          <cell r="H1757" t="str">
            <v>G7B3P7</v>
          </cell>
          <cell r="I1757">
            <v>418</v>
          </cell>
          <cell r="J1757">
            <v>5442556</v>
          </cell>
          <cell r="K1757">
            <v>105</v>
          </cell>
          <cell r="M1757">
            <v>102</v>
          </cell>
          <cell r="N1757">
            <v>680</v>
          </cell>
        </row>
        <row r="1758">
          <cell r="A1758">
            <v>844290</v>
          </cell>
          <cell r="B1758" t="str">
            <v>12</v>
          </cell>
          <cell r="C1758" t="str">
            <v>Chaudière-Appalaches</v>
          </cell>
          <cell r="D1758" t="str">
            <v>Leclerc(Dany)</v>
          </cell>
          <cell r="F1758" t="str">
            <v>168, rang 4</v>
          </cell>
          <cell r="G1758" t="str">
            <v>Saint-Nazaire-de-Dorchester</v>
          </cell>
          <cell r="H1758" t="str">
            <v>G0R3T0</v>
          </cell>
          <cell r="I1758">
            <v>418</v>
          </cell>
          <cell r="J1758">
            <v>6422071</v>
          </cell>
          <cell r="K1758">
            <v>21</v>
          </cell>
          <cell r="L1758">
            <v>968</v>
          </cell>
          <cell r="M1758">
            <v>16</v>
          </cell>
          <cell r="N1758">
            <v>738</v>
          </cell>
        </row>
        <row r="1759">
          <cell r="A1759">
            <v>844415</v>
          </cell>
          <cell r="B1759" t="str">
            <v>12</v>
          </cell>
          <cell r="C1759" t="str">
            <v>Chaudière-Appalaches</v>
          </cell>
          <cell r="D1759" t="str">
            <v>Nadeau(Robert)</v>
          </cell>
          <cell r="F1759" t="str">
            <v>785, rang St-Louis</v>
          </cell>
          <cell r="G1759" t="str">
            <v>Saint-Bernard (de Beauce)</v>
          </cell>
          <cell r="H1759" t="str">
            <v>G0S2G0</v>
          </cell>
          <cell r="I1759">
            <v>418</v>
          </cell>
          <cell r="J1759">
            <v>4754605</v>
          </cell>
          <cell r="K1759">
            <v>78</v>
          </cell>
          <cell r="L1759">
            <v>13124</v>
          </cell>
          <cell r="M1759">
            <v>63</v>
          </cell>
          <cell r="N1759">
            <v>22629</v>
          </cell>
        </row>
        <row r="1760">
          <cell r="A1760">
            <v>844704</v>
          </cell>
          <cell r="B1760" t="str">
            <v>08</v>
          </cell>
          <cell r="C1760" t="str">
            <v>Abitibi-Témiscamingue</v>
          </cell>
          <cell r="D1760" t="str">
            <v>Ferme des Mariniers S.E.N.C.</v>
          </cell>
          <cell r="E1760" t="str">
            <v>Morin(Rémi)</v>
          </cell>
          <cell r="F1760" t="str">
            <v>75,route de l'Ile Nepawa</v>
          </cell>
          <cell r="G1760" t="str">
            <v>Sainte-Hélène-de-Mancebourg</v>
          </cell>
          <cell r="H1760" t="str">
            <v>J0Z2T0</v>
          </cell>
          <cell r="I1760">
            <v>819</v>
          </cell>
          <cell r="J1760">
            <v>3335782</v>
          </cell>
          <cell r="K1760">
            <v>181</v>
          </cell>
          <cell r="L1760">
            <v>48172</v>
          </cell>
          <cell r="M1760">
            <v>194</v>
          </cell>
          <cell r="N1760">
            <v>50664</v>
          </cell>
        </row>
        <row r="1761">
          <cell r="A1761">
            <v>845198</v>
          </cell>
          <cell r="B1761" t="str">
            <v>07</v>
          </cell>
          <cell r="C1761" t="str">
            <v>Outaouais</v>
          </cell>
          <cell r="D1761" t="str">
            <v>Tanner(Wayne)</v>
          </cell>
          <cell r="F1761" t="str">
            <v>Box 900</v>
          </cell>
          <cell r="G1761" t="str">
            <v>Danford Lake</v>
          </cell>
          <cell r="H1761" t="str">
            <v>J0X1P0</v>
          </cell>
          <cell r="I1761">
            <v>819</v>
          </cell>
          <cell r="J1761">
            <v>4672749</v>
          </cell>
          <cell r="K1761">
            <v>18</v>
          </cell>
          <cell r="L1761">
            <v>317</v>
          </cell>
        </row>
        <row r="1762">
          <cell r="A1762">
            <v>845511</v>
          </cell>
          <cell r="B1762" t="str">
            <v>08</v>
          </cell>
          <cell r="C1762" t="str">
            <v>Abitibi-Témiscamingue</v>
          </cell>
          <cell r="D1762" t="str">
            <v>L'Heureux Gaétan &amp; Grandbois Lisette</v>
          </cell>
          <cell r="E1762" t="str">
            <v>Heureux(Lisette Grandbois et Gaétan)</v>
          </cell>
          <cell r="F1762" t="str">
            <v>222, rang 8</v>
          </cell>
          <cell r="G1762" t="str">
            <v>Fugèreville</v>
          </cell>
          <cell r="H1762" t="str">
            <v>J0Z2A0</v>
          </cell>
          <cell r="I1762">
            <v>819</v>
          </cell>
          <cell r="J1762">
            <v>7482021</v>
          </cell>
          <cell r="K1762">
            <v>23</v>
          </cell>
          <cell r="L1762">
            <v>7958</v>
          </cell>
        </row>
        <row r="1763">
          <cell r="A1763">
            <v>845719</v>
          </cell>
          <cell r="B1763" t="str">
            <v>01</v>
          </cell>
          <cell r="C1763" t="str">
            <v>Bas-Saint-Laurent</v>
          </cell>
          <cell r="D1763" t="str">
            <v>Desjardins(Bruno)</v>
          </cell>
          <cell r="F1763" t="str">
            <v>398 Bois Franc</v>
          </cell>
          <cell r="G1763" t="str">
            <v>Mont-Carmel</v>
          </cell>
          <cell r="H1763" t="str">
            <v>G0L1W0</v>
          </cell>
          <cell r="I1763">
            <v>418</v>
          </cell>
          <cell r="J1763">
            <v>4985637</v>
          </cell>
          <cell r="K1763">
            <v>44</v>
          </cell>
          <cell r="L1763">
            <v>9848</v>
          </cell>
          <cell r="M1763">
            <v>43</v>
          </cell>
          <cell r="N1763">
            <v>9235</v>
          </cell>
        </row>
        <row r="1764">
          <cell r="A1764">
            <v>846014</v>
          </cell>
          <cell r="B1764" t="str">
            <v>07</v>
          </cell>
          <cell r="C1764" t="str">
            <v>Outaouais</v>
          </cell>
          <cell r="D1764" t="str">
            <v>McNamara(Terry)</v>
          </cell>
          <cell r="F1764" t="str">
            <v>205, chemin Montréal-Est</v>
          </cell>
          <cell r="G1764" t="str">
            <v>Gatineau</v>
          </cell>
          <cell r="H1764" t="str">
            <v>J8M1V6</v>
          </cell>
          <cell r="I1764">
            <v>819</v>
          </cell>
          <cell r="J1764">
            <v>9869568</v>
          </cell>
          <cell r="K1764">
            <v>50</v>
          </cell>
          <cell r="L1764">
            <v>5717</v>
          </cell>
          <cell r="M1764">
            <v>48</v>
          </cell>
          <cell r="N1764">
            <v>4106</v>
          </cell>
        </row>
        <row r="1765">
          <cell r="A1765">
            <v>846048</v>
          </cell>
          <cell r="B1765" t="str">
            <v>17</v>
          </cell>
          <cell r="C1765" t="str">
            <v>Centre-du-Québec</v>
          </cell>
          <cell r="D1765" t="str">
            <v>Therrien(Line)</v>
          </cell>
          <cell r="F1765" t="str">
            <v>126, rang 7</v>
          </cell>
          <cell r="G1765" t="str">
            <v>Saint-Christophe-d'Arthabaska</v>
          </cell>
          <cell r="H1765" t="str">
            <v>G6P0N7</v>
          </cell>
          <cell r="I1765">
            <v>819</v>
          </cell>
          <cell r="J1765">
            <v>3574922</v>
          </cell>
          <cell r="K1765">
            <v>75</v>
          </cell>
          <cell r="L1765">
            <v>14479</v>
          </cell>
          <cell r="M1765">
            <v>74</v>
          </cell>
          <cell r="N1765">
            <v>19003</v>
          </cell>
        </row>
        <row r="1766">
          <cell r="A1766">
            <v>846576</v>
          </cell>
          <cell r="B1766" t="str">
            <v>02</v>
          </cell>
          <cell r="C1766" t="str">
            <v>Saguenay-Lac-Saint-Jean</v>
          </cell>
          <cell r="D1766" t="str">
            <v>Duchesne(Eric)</v>
          </cell>
          <cell r="F1766" t="str">
            <v>2264 3ème Rang ouest</v>
          </cell>
          <cell r="G1766" t="str">
            <v>Métabetchouan-Lac-à-la-Croix</v>
          </cell>
          <cell r="H1766" t="str">
            <v>G8G1M5</v>
          </cell>
          <cell r="I1766">
            <v>418</v>
          </cell>
          <cell r="J1766">
            <v>3498541</v>
          </cell>
          <cell r="K1766">
            <v>32</v>
          </cell>
          <cell r="L1766">
            <v>340</v>
          </cell>
          <cell r="M1766">
            <v>32</v>
          </cell>
        </row>
        <row r="1767">
          <cell r="A1767">
            <v>847772</v>
          </cell>
          <cell r="B1767" t="str">
            <v>12</v>
          </cell>
          <cell r="C1767" t="str">
            <v>Chaudière-Appalaches</v>
          </cell>
          <cell r="D1767" t="str">
            <v>Ferme G.C. McCrea inc.</v>
          </cell>
          <cell r="E1767" t="str">
            <v>Dion(Charles McCrea et Ghislaine)</v>
          </cell>
          <cell r="F1767" t="str">
            <v>820, chemin Gosford</v>
          </cell>
          <cell r="G1767" t="str">
            <v>Sainte-Agathe-de-Lotbinière</v>
          </cell>
          <cell r="H1767" t="str">
            <v>G0S2A0</v>
          </cell>
          <cell r="I1767">
            <v>418</v>
          </cell>
          <cell r="J1767">
            <v>4532352</v>
          </cell>
          <cell r="K1767">
            <v>83</v>
          </cell>
          <cell r="L1767">
            <v>16407</v>
          </cell>
          <cell r="M1767">
            <v>89</v>
          </cell>
          <cell r="N1767">
            <v>15126</v>
          </cell>
        </row>
        <row r="1768">
          <cell r="A1768">
            <v>847939</v>
          </cell>
          <cell r="B1768" t="str">
            <v>08</v>
          </cell>
          <cell r="C1768" t="str">
            <v>Abitibi-Témiscamingue</v>
          </cell>
          <cell r="D1768" t="str">
            <v>Racine(Normand)</v>
          </cell>
          <cell r="F1768" t="str">
            <v>751, route 101 Nord</v>
          </cell>
          <cell r="G1768" t="str">
            <v>Nédélec</v>
          </cell>
          <cell r="H1768" t="str">
            <v>J0Z2Z0</v>
          </cell>
          <cell r="I1768">
            <v>819</v>
          </cell>
          <cell r="J1768">
            <v>7842156</v>
          </cell>
          <cell r="K1768">
            <v>21</v>
          </cell>
          <cell r="L1768">
            <v>6640</v>
          </cell>
          <cell r="M1768">
            <v>36</v>
          </cell>
          <cell r="N1768">
            <v>8842</v>
          </cell>
        </row>
        <row r="1769">
          <cell r="A1769">
            <v>848283</v>
          </cell>
          <cell r="B1769" t="str">
            <v>17</v>
          </cell>
          <cell r="C1769" t="str">
            <v>Centre-du-Québec</v>
          </cell>
          <cell r="D1769" t="str">
            <v>9038-7150 Québec inc.</v>
          </cell>
          <cell r="E1769" t="str">
            <v>Morin(Marco)</v>
          </cell>
          <cell r="F1769" t="str">
            <v>743, rang Courtois</v>
          </cell>
          <cell r="G1769" t="str">
            <v>Saint-Valère</v>
          </cell>
          <cell r="H1769" t="str">
            <v>G0P1M0</v>
          </cell>
          <cell r="I1769">
            <v>819</v>
          </cell>
          <cell r="J1769">
            <v>3532857</v>
          </cell>
          <cell r="K1769">
            <v>31</v>
          </cell>
          <cell r="L1769">
            <v>4875</v>
          </cell>
          <cell r="M1769">
            <v>18</v>
          </cell>
          <cell r="N1769">
            <v>5963</v>
          </cell>
        </row>
        <row r="1770">
          <cell r="A1770">
            <v>848556</v>
          </cell>
          <cell r="B1770" t="str">
            <v>17</v>
          </cell>
          <cell r="C1770" t="str">
            <v>Centre-du-Québec</v>
          </cell>
          <cell r="D1770" t="str">
            <v>Ferme Raymond Lacasse inc.</v>
          </cell>
          <cell r="E1770" t="str">
            <v>Lacasse(Raymond)</v>
          </cell>
          <cell r="F1770" t="str">
            <v>777, rang 7</v>
          </cell>
          <cell r="G1770" t="str">
            <v>Laurierville</v>
          </cell>
          <cell r="H1770" t="str">
            <v>G0S1P0</v>
          </cell>
          <cell r="I1770">
            <v>819</v>
          </cell>
          <cell r="J1770">
            <v>3654537</v>
          </cell>
          <cell r="K1770">
            <v>258</v>
          </cell>
          <cell r="L1770">
            <v>57379</v>
          </cell>
          <cell r="M1770">
            <v>257</v>
          </cell>
          <cell r="N1770">
            <v>57366</v>
          </cell>
        </row>
        <row r="1771">
          <cell r="A1771">
            <v>848747</v>
          </cell>
          <cell r="B1771" t="str">
            <v>15</v>
          </cell>
          <cell r="C1771" t="str">
            <v>Laurentides</v>
          </cell>
          <cell r="D1771" t="str">
            <v>Aux quatre vents S.E.N.C.</v>
          </cell>
          <cell r="E1771" t="str">
            <v>Bélisle(Gilles Bélanger Et Lise)</v>
          </cell>
          <cell r="F1771" t="str">
            <v>222, Chemin de l'Acajou</v>
          </cell>
          <cell r="G1771" t="str">
            <v>La Conception</v>
          </cell>
          <cell r="H1771" t="str">
            <v>J0T1M0</v>
          </cell>
          <cell r="I1771">
            <v>819</v>
          </cell>
          <cell r="J1771">
            <v>6865467</v>
          </cell>
          <cell r="K1771">
            <v>42</v>
          </cell>
          <cell r="L1771">
            <v>14315</v>
          </cell>
        </row>
        <row r="1772">
          <cell r="A1772">
            <v>849026</v>
          </cell>
          <cell r="B1772" t="str">
            <v>17</v>
          </cell>
          <cell r="C1772" t="str">
            <v>Centre-du-Québec</v>
          </cell>
          <cell r="D1772" t="str">
            <v>Lecours(Jean-François)</v>
          </cell>
          <cell r="F1772" t="str">
            <v>225, Rang 6</v>
          </cell>
          <cell r="G1772" t="str">
            <v>Saint-Rosaire</v>
          </cell>
          <cell r="H1772" t="str">
            <v>G0Z1K0</v>
          </cell>
          <cell r="I1772">
            <v>819</v>
          </cell>
          <cell r="J1772">
            <v>7526630</v>
          </cell>
          <cell r="K1772">
            <v>57</v>
          </cell>
          <cell r="M1772">
            <v>73</v>
          </cell>
          <cell r="N1772">
            <v>235</v>
          </cell>
        </row>
        <row r="1773">
          <cell r="A1773">
            <v>849117</v>
          </cell>
          <cell r="B1773" t="str">
            <v>08</v>
          </cell>
          <cell r="C1773" t="str">
            <v>Abitibi-Témiscamingue</v>
          </cell>
          <cell r="D1773" t="str">
            <v>Racine(Christian)</v>
          </cell>
          <cell r="F1773" t="str">
            <v>929, Principale Nord C.P. 1070</v>
          </cell>
          <cell r="G1773" t="str">
            <v>Guérin</v>
          </cell>
          <cell r="H1773" t="str">
            <v>J0Z2E0</v>
          </cell>
          <cell r="I1773">
            <v>819</v>
          </cell>
          <cell r="J1773">
            <v>7842308</v>
          </cell>
          <cell r="K1773">
            <v>134</v>
          </cell>
          <cell r="L1773">
            <v>29346</v>
          </cell>
          <cell r="M1773">
            <v>118</v>
          </cell>
          <cell r="N1773">
            <v>33221</v>
          </cell>
        </row>
        <row r="1774">
          <cell r="A1774">
            <v>850289</v>
          </cell>
          <cell r="B1774" t="str">
            <v>04</v>
          </cell>
          <cell r="C1774" t="str">
            <v>Mauricie</v>
          </cell>
          <cell r="D1774" t="str">
            <v>Ferme Beltaire inc.</v>
          </cell>
          <cell r="E1774" t="str">
            <v>Arvisais-Blais(Ghislaine)</v>
          </cell>
          <cell r="F1774" t="str">
            <v>151, chemin des Petites Terres</v>
          </cell>
          <cell r="G1774" t="str">
            <v>Yamachiche</v>
          </cell>
          <cell r="H1774" t="str">
            <v>G0X3L0</v>
          </cell>
          <cell r="I1774">
            <v>819</v>
          </cell>
          <cell r="J1774">
            <v>2963125</v>
          </cell>
          <cell r="M1774">
            <v>38</v>
          </cell>
          <cell r="N1774">
            <v>1021</v>
          </cell>
        </row>
        <row r="1775">
          <cell r="A1775">
            <v>850446</v>
          </cell>
          <cell r="B1775" t="str">
            <v>05</v>
          </cell>
          <cell r="C1775" t="str">
            <v>Estrie</v>
          </cell>
          <cell r="D1775" t="str">
            <v>Ouellette(Serge)</v>
          </cell>
          <cell r="E1775" t="str">
            <v>Ouellette(Serge)</v>
          </cell>
          <cell r="F1775" t="str">
            <v>139, rte 112 Est</v>
          </cell>
          <cell r="G1775" t="str">
            <v>Dudswell</v>
          </cell>
          <cell r="H1775" t="str">
            <v>J0B2L0</v>
          </cell>
          <cell r="I1775">
            <v>819</v>
          </cell>
          <cell r="J1775">
            <v>8871003</v>
          </cell>
          <cell r="K1775">
            <v>39</v>
          </cell>
          <cell r="L1775">
            <v>2581</v>
          </cell>
          <cell r="M1775">
            <v>40</v>
          </cell>
          <cell r="N1775">
            <v>1613</v>
          </cell>
        </row>
        <row r="1776">
          <cell r="A1776">
            <v>851212</v>
          </cell>
          <cell r="B1776" t="str">
            <v>12</v>
          </cell>
          <cell r="C1776" t="str">
            <v>Chaudière-Appalaches</v>
          </cell>
          <cell r="D1776" t="str">
            <v>Ferme Vagnée inc.</v>
          </cell>
          <cell r="E1776" t="str">
            <v>Gagné(Lise V.)</v>
          </cell>
          <cell r="F1776" t="str">
            <v>132, rang 11</v>
          </cell>
          <cell r="G1776" t="str">
            <v>Saint-Pierre-de-Broughton</v>
          </cell>
          <cell r="H1776" t="str">
            <v>G0N1T0</v>
          </cell>
          <cell r="I1776">
            <v>418</v>
          </cell>
          <cell r="J1776">
            <v>4243762</v>
          </cell>
          <cell r="K1776">
            <v>32</v>
          </cell>
          <cell r="L1776">
            <v>9347</v>
          </cell>
          <cell r="M1776">
            <v>31</v>
          </cell>
          <cell r="N1776">
            <v>8217</v>
          </cell>
        </row>
        <row r="1777">
          <cell r="A1777">
            <v>851915</v>
          </cell>
          <cell r="B1777" t="str">
            <v>01</v>
          </cell>
          <cell r="C1777" t="str">
            <v>Bas-Saint-Laurent</v>
          </cell>
          <cell r="D1777" t="str">
            <v>Bérubé(Bernard)</v>
          </cell>
          <cell r="F1777" t="str">
            <v>150 rang 6 Est</v>
          </cell>
          <cell r="G1777" t="str">
            <v>Saint-Michel-du-Squatec</v>
          </cell>
          <cell r="H1777" t="str">
            <v>G0L4H0</v>
          </cell>
          <cell r="I1777">
            <v>418</v>
          </cell>
          <cell r="J1777">
            <v>8551044</v>
          </cell>
          <cell r="K1777">
            <v>90</v>
          </cell>
          <cell r="L1777">
            <v>19772</v>
          </cell>
          <cell r="M1777">
            <v>89</v>
          </cell>
          <cell r="N1777">
            <v>22601</v>
          </cell>
        </row>
        <row r="1778">
          <cell r="A1778">
            <v>852343</v>
          </cell>
          <cell r="B1778" t="str">
            <v>01</v>
          </cell>
          <cell r="C1778" t="str">
            <v>Bas-Saint-Laurent</v>
          </cell>
          <cell r="D1778" t="str">
            <v>Ferme Garona inc.</v>
          </cell>
          <cell r="E1778" t="str">
            <v>Garon(Gilbert)</v>
          </cell>
          <cell r="F1778" t="str">
            <v>158 chemin de la Petite anse</v>
          </cell>
          <cell r="G1778" t="str">
            <v>Rivière-Ouelle</v>
          </cell>
          <cell r="H1778" t="str">
            <v>G0L2C0</v>
          </cell>
          <cell r="I1778">
            <v>418</v>
          </cell>
          <cell r="J1778">
            <v>8564346</v>
          </cell>
          <cell r="K1778">
            <v>60</v>
          </cell>
          <cell r="L1778">
            <v>13439</v>
          </cell>
          <cell r="M1778">
            <v>46</v>
          </cell>
          <cell r="N1778">
            <v>13880</v>
          </cell>
        </row>
        <row r="1779">
          <cell r="A1779">
            <v>852426</v>
          </cell>
          <cell r="B1779" t="str">
            <v>08</v>
          </cell>
          <cell r="C1779" t="str">
            <v>Abitibi-Témiscamingue</v>
          </cell>
          <cell r="D1779" t="str">
            <v>Tremblay(Sylvain)</v>
          </cell>
          <cell r="E1779" t="str">
            <v>Tremblay(Sylvain)</v>
          </cell>
          <cell r="F1779" t="str">
            <v>860, rang du Berger</v>
          </cell>
          <cell r="G1779" t="str">
            <v>Mont-Brun</v>
          </cell>
          <cell r="H1779" t="str">
            <v>J0Z2Y0</v>
          </cell>
          <cell r="I1779">
            <v>819</v>
          </cell>
          <cell r="J1779">
            <v>6372398</v>
          </cell>
          <cell r="K1779">
            <v>57</v>
          </cell>
          <cell r="L1779">
            <v>5032</v>
          </cell>
          <cell r="M1779">
            <v>73</v>
          </cell>
          <cell r="N1779">
            <v>16687</v>
          </cell>
        </row>
        <row r="1780">
          <cell r="A1780">
            <v>852442</v>
          </cell>
          <cell r="B1780" t="str">
            <v>01</v>
          </cell>
          <cell r="C1780" t="str">
            <v>Bas-Saint-Laurent</v>
          </cell>
          <cell r="D1780" t="str">
            <v>Cyr(Régis)</v>
          </cell>
          <cell r="F1780" t="str">
            <v>50 rang 6 Est</v>
          </cell>
          <cell r="G1780" t="str">
            <v>Saint-Valérien (Rimouski)</v>
          </cell>
          <cell r="H1780" t="str">
            <v>G0L4E0</v>
          </cell>
          <cell r="I1780">
            <v>418</v>
          </cell>
          <cell r="J1780">
            <v>7365752</v>
          </cell>
          <cell r="K1780">
            <v>63</v>
          </cell>
          <cell r="M1780">
            <v>62</v>
          </cell>
        </row>
        <row r="1781">
          <cell r="A1781">
            <v>853077</v>
          </cell>
          <cell r="B1781" t="str">
            <v>04</v>
          </cell>
          <cell r="C1781" t="str">
            <v>Mauricie</v>
          </cell>
          <cell r="D1781" t="str">
            <v>Cloutier(Philippe)</v>
          </cell>
          <cell r="F1781" t="str">
            <v>673, Grande Ligne</v>
          </cell>
          <cell r="G1781" t="str">
            <v>Saint-Narcisse</v>
          </cell>
          <cell r="H1781" t="str">
            <v>G0X2Y0</v>
          </cell>
          <cell r="I1781">
            <v>418</v>
          </cell>
          <cell r="J1781">
            <v>3284171</v>
          </cell>
          <cell r="K1781">
            <v>21</v>
          </cell>
          <cell r="L1781">
            <v>5634</v>
          </cell>
          <cell r="M1781">
            <v>15</v>
          </cell>
        </row>
        <row r="1782">
          <cell r="A1782">
            <v>854257</v>
          </cell>
          <cell r="B1782" t="str">
            <v>02</v>
          </cell>
          <cell r="C1782" t="str">
            <v>Saguenay-Lac-Saint-Jean</v>
          </cell>
          <cell r="D1782" t="str">
            <v>Ferme Jean Gobeil et Fils enr.</v>
          </cell>
          <cell r="E1782" t="str">
            <v>Gobeil(Jean et Robin)</v>
          </cell>
          <cell r="F1782" t="str">
            <v>2160 boul. St-Jean Baptiste</v>
          </cell>
          <cell r="G1782" t="str">
            <v>Chicoutimi</v>
          </cell>
          <cell r="H1782" t="str">
            <v>G7H7W2</v>
          </cell>
          <cell r="I1782">
            <v>418</v>
          </cell>
          <cell r="J1782">
            <v>5492125</v>
          </cell>
          <cell r="K1782">
            <v>39</v>
          </cell>
          <cell r="L1782">
            <v>7001</v>
          </cell>
        </row>
        <row r="1783">
          <cell r="A1783">
            <v>854281</v>
          </cell>
          <cell r="B1783" t="str">
            <v>12</v>
          </cell>
          <cell r="C1783" t="str">
            <v>Chaudière-Appalaches</v>
          </cell>
          <cell r="D1783" t="str">
            <v>Ferme F.J.M. S.E.N.C.</v>
          </cell>
          <cell r="E1783" t="str">
            <v>Groleau(Fabienne Roy et Jean-Marc)</v>
          </cell>
          <cell r="F1783" t="str">
            <v>191 rue Commerciale</v>
          </cell>
          <cell r="G1783" t="str">
            <v>Tring-Jonction</v>
          </cell>
          <cell r="H1783" t="str">
            <v>G0N1X0</v>
          </cell>
          <cell r="I1783">
            <v>418</v>
          </cell>
          <cell r="J1783">
            <v>4263173</v>
          </cell>
          <cell r="K1783">
            <v>17</v>
          </cell>
          <cell r="L1783">
            <v>2499</v>
          </cell>
          <cell r="M1783">
            <v>18</v>
          </cell>
          <cell r="N1783">
            <v>2064</v>
          </cell>
        </row>
        <row r="1784">
          <cell r="A1784">
            <v>854604</v>
          </cell>
          <cell r="B1784" t="str">
            <v>05</v>
          </cell>
          <cell r="C1784" t="str">
            <v>Estrie</v>
          </cell>
          <cell r="D1784" t="str">
            <v>Fréchette(Odevy)</v>
          </cell>
          <cell r="F1784" t="str">
            <v>131, chemin Laroche</v>
          </cell>
          <cell r="G1784" t="str">
            <v>Asbestos</v>
          </cell>
          <cell r="H1784" t="str">
            <v>J1T3M7</v>
          </cell>
          <cell r="I1784">
            <v>819</v>
          </cell>
          <cell r="J1784">
            <v>8792004</v>
          </cell>
          <cell r="K1784">
            <v>118</v>
          </cell>
          <cell r="L1784">
            <v>17902</v>
          </cell>
          <cell r="M1784">
            <v>91</v>
          </cell>
          <cell r="N1784">
            <v>25849</v>
          </cell>
        </row>
        <row r="1785">
          <cell r="A1785">
            <v>854745</v>
          </cell>
          <cell r="B1785" t="str">
            <v>16</v>
          </cell>
          <cell r="C1785" t="str">
            <v>Montérégie</v>
          </cell>
          <cell r="D1785" t="str">
            <v>Érablière aux Roches Sucrées S.E.N.C.</v>
          </cell>
          <cell r="E1785" t="str">
            <v>Touchette(Pierre Daigle et Lucie)</v>
          </cell>
          <cell r="F1785" t="str">
            <v>468, 2e Rang</v>
          </cell>
          <cell r="G1785" t="str">
            <v>Saint-Joachim-de-Shefford</v>
          </cell>
          <cell r="H1785" t="str">
            <v>J0E2G0</v>
          </cell>
          <cell r="I1785">
            <v>450</v>
          </cell>
          <cell r="J1785">
            <v>5392417</v>
          </cell>
          <cell r="K1785">
            <v>50</v>
          </cell>
          <cell r="L1785">
            <v>3501</v>
          </cell>
          <cell r="M1785">
            <v>40</v>
          </cell>
          <cell r="N1785">
            <v>7825</v>
          </cell>
        </row>
        <row r="1786">
          <cell r="A1786">
            <v>854836</v>
          </cell>
          <cell r="B1786" t="str">
            <v>15</v>
          </cell>
          <cell r="C1786" t="str">
            <v>Laurentides</v>
          </cell>
          <cell r="D1786" t="str">
            <v>Raymond(Rosaire)</v>
          </cell>
          <cell r="E1786" t="str">
            <v>Raymond(Rosaire)</v>
          </cell>
          <cell r="F1786" t="str">
            <v>173 chemin de la Lièvre</v>
          </cell>
          <cell r="G1786" t="str">
            <v>Kiamika</v>
          </cell>
          <cell r="H1786" t="str">
            <v>J0W1G0</v>
          </cell>
          <cell r="I1786">
            <v>819</v>
          </cell>
          <cell r="J1786">
            <v>6235184</v>
          </cell>
          <cell r="K1786">
            <v>20</v>
          </cell>
        </row>
        <row r="1787">
          <cell r="A1787">
            <v>854976</v>
          </cell>
          <cell r="B1787" t="str">
            <v>08</v>
          </cell>
          <cell r="C1787" t="str">
            <v>Abitibi-Témiscamingue</v>
          </cell>
          <cell r="D1787" t="str">
            <v>Leduc Claude &amp; Fortier Gisèle</v>
          </cell>
          <cell r="F1787" t="str">
            <v>263, rang 5 ouest</v>
          </cell>
          <cell r="G1787" t="str">
            <v>Barraute</v>
          </cell>
          <cell r="H1787" t="str">
            <v>J0Y1A0</v>
          </cell>
          <cell r="I1787">
            <v>819</v>
          </cell>
          <cell r="J1787">
            <v>7341392</v>
          </cell>
          <cell r="K1787">
            <v>44</v>
          </cell>
          <cell r="L1787">
            <v>7043</v>
          </cell>
          <cell r="M1787">
            <v>44</v>
          </cell>
          <cell r="N1787">
            <v>7713</v>
          </cell>
        </row>
        <row r="1788">
          <cell r="A1788">
            <v>855023</v>
          </cell>
          <cell r="B1788" t="str">
            <v>12</v>
          </cell>
          <cell r="C1788" t="str">
            <v>Chaudière-Appalaches</v>
          </cell>
          <cell r="D1788" t="str">
            <v>Courtemanche(Benoit)</v>
          </cell>
          <cell r="F1788" t="str">
            <v>464 Avenue des ruisseaux</v>
          </cell>
          <cell r="G1788" t="str">
            <v>Pintendre</v>
          </cell>
          <cell r="H1788" t="str">
            <v>G6C1N1</v>
          </cell>
          <cell r="I1788">
            <v>418</v>
          </cell>
          <cell r="J1788">
            <v>8350372</v>
          </cell>
          <cell r="L1788">
            <v>6033</v>
          </cell>
          <cell r="N1788">
            <v>227</v>
          </cell>
        </row>
        <row r="1789">
          <cell r="A1789">
            <v>855502</v>
          </cell>
          <cell r="B1789" t="str">
            <v>05</v>
          </cell>
          <cell r="C1789" t="str">
            <v>Estrie</v>
          </cell>
          <cell r="D1789" t="str">
            <v>Audit Diane &amp; Goddard Robert</v>
          </cell>
          <cell r="E1789" t="str">
            <v>Goddard(Robert &amp; Diane)</v>
          </cell>
          <cell r="F1789" t="str">
            <v>121, ch. des Anglais, R.R.3</v>
          </cell>
          <cell r="G1789" t="str">
            <v>Saint-Joseph-de-Ham-Sud</v>
          </cell>
          <cell r="H1789" t="str">
            <v>J0B3J0</v>
          </cell>
          <cell r="I1789">
            <v>819</v>
          </cell>
          <cell r="J1789">
            <v>8773245</v>
          </cell>
          <cell r="K1789">
            <v>14</v>
          </cell>
          <cell r="L1789">
            <v>2943</v>
          </cell>
        </row>
        <row r="1790">
          <cell r="A1790">
            <v>855742</v>
          </cell>
          <cell r="B1790" t="str">
            <v>16</v>
          </cell>
          <cell r="C1790" t="str">
            <v>Montérégie</v>
          </cell>
          <cell r="D1790" t="str">
            <v>Ferme Hébert &amp; Fille inc.</v>
          </cell>
          <cell r="E1790" t="str">
            <v>Hébert(Conrad)</v>
          </cell>
          <cell r="F1790" t="str">
            <v>662, rang Fleury</v>
          </cell>
          <cell r="G1790" t="str">
            <v>Saint-Bernard-de-Michaudville</v>
          </cell>
          <cell r="H1790" t="str">
            <v>J0H1C0</v>
          </cell>
          <cell r="I1790">
            <v>450</v>
          </cell>
          <cell r="J1790">
            <v>7922499</v>
          </cell>
          <cell r="K1790">
            <v>31</v>
          </cell>
          <cell r="L1790">
            <v>3995</v>
          </cell>
          <cell r="M1790">
            <v>31</v>
          </cell>
          <cell r="N1790">
            <v>3995</v>
          </cell>
        </row>
        <row r="1791">
          <cell r="A1791">
            <v>855973</v>
          </cell>
          <cell r="B1791" t="str">
            <v>12</v>
          </cell>
          <cell r="C1791" t="str">
            <v>Chaudière-Appalaches</v>
          </cell>
          <cell r="D1791" t="str">
            <v>Labonté(Roger)</v>
          </cell>
          <cell r="F1791" t="str">
            <v>620, Route 108</v>
          </cell>
          <cell r="G1791" t="str">
            <v>Saint-Évariste-de-Forsyth</v>
          </cell>
          <cell r="H1791" t="str">
            <v>G0M1S0</v>
          </cell>
          <cell r="I1791">
            <v>418</v>
          </cell>
          <cell r="J1791">
            <v>4596383</v>
          </cell>
          <cell r="K1791">
            <v>25</v>
          </cell>
          <cell r="L1791">
            <v>4714</v>
          </cell>
          <cell r="M1791">
            <v>23</v>
          </cell>
          <cell r="N1791">
            <v>4374</v>
          </cell>
        </row>
        <row r="1792">
          <cell r="A1792">
            <v>857086</v>
          </cell>
          <cell r="B1792" t="str">
            <v>12</v>
          </cell>
          <cell r="C1792" t="str">
            <v>Chaudière-Appalaches</v>
          </cell>
          <cell r="D1792" t="str">
            <v>Pelchat(Lorenzo)</v>
          </cell>
          <cell r="F1792" t="str">
            <v>2211, route 216</v>
          </cell>
          <cell r="G1792" t="str">
            <v>Saint-Philémon</v>
          </cell>
          <cell r="H1792" t="str">
            <v>G0R4A0</v>
          </cell>
          <cell r="I1792">
            <v>418</v>
          </cell>
          <cell r="J1792">
            <v>4693041</v>
          </cell>
          <cell r="K1792">
            <v>29</v>
          </cell>
          <cell r="L1792">
            <v>1634</v>
          </cell>
          <cell r="M1792">
            <v>28</v>
          </cell>
          <cell r="N1792">
            <v>1294</v>
          </cell>
        </row>
        <row r="1793">
          <cell r="A1793">
            <v>857904</v>
          </cell>
          <cell r="B1793" t="str">
            <v>01</v>
          </cell>
          <cell r="C1793" t="str">
            <v>Bas-Saint-Laurent</v>
          </cell>
          <cell r="D1793" t="str">
            <v>Chassé(Charles)</v>
          </cell>
          <cell r="F1793" t="str">
            <v>408 rang 4 Est</v>
          </cell>
          <cell r="G1793" t="str">
            <v>Saint-Valérien (Rimouski)</v>
          </cell>
          <cell r="H1793" t="str">
            <v>G0L4E0</v>
          </cell>
          <cell r="I1793">
            <v>418</v>
          </cell>
          <cell r="J1793">
            <v>7364515</v>
          </cell>
          <cell r="K1793">
            <v>62</v>
          </cell>
          <cell r="L1793">
            <v>16838</v>
          </cell>
          <cell r="M1793">
            <v>26</v>
          </cell>
          <cell r="N1793">
            <v>4931</v>
          </cell>
        </row>
        <row r="1794">
          <cell r="A1794">
            <v>858506</v>
          </cell>
          <cell r="B1794" t="str">
            <v>16</v>
          </cell>
          <cell r="C1794" t="str">
            <v>Montérégie</v>
          </cell>
          <cell r="D1794" t="str">
            <v>Desroches(Marie-Claude)</v>
          </cell>
          <cell r="F1794" t="str">
            <v>1024, chemin Brodeur</v>
          </cell>
          <cell r="G1794" t="str">
            <v>Granby</v>
          </cell>
          <cell r="H1794" t="str">
            <v>J2J0H9</v>
          </cell>
          <cell r="I1794">
            <v>450</v>
          </cell>
          <cell r="J1794">
            <v>3725793</v>
          </cell>
          <cell r="K1794">
            <v>21</v>
          </cell>
          <cell r="L1794">
            <v>2381</v>
          </cell>
          <cell r="M1794">
            <v>32</v>
          </cell>
          <cell r="N1794">
            <v>2722</v>
          </cell>
        </row>
        <row r="1795">
          <cell r="A1795">
            <v>858563</v>
          </cell>
          <cell r="B1795" t="str">
            <v>08</v>
          </cell>
          <cell r="C1795" t="str">
            <v>Abitibi-Témiscamingue</v>
          </cell>
          <cell r="D1795" t="str">
            <v>Lévesque(Marco)</v>
          </cell>
          <cell r="F1795" t="str">
            <v>328, rang 10</v>
          </cell>
          <cell r="G1795" t="str">
            <v>La Reine</v>
          </cell>
          <cell r="H1795" t="str">
            <v>J0Z2L0</v>
          </cell>
          <cell r="I1795">
            <v>819</v>
          </cell>
          <cell r="J1795">
            <v>9476571</v>
          </cell>
          <cell r="K1795">
            <v>32</v>
          </cell>
          <cell r="L1795">
            <v>4457</v>
          </cell>
          <cell r="M1795">
            <v>37</v>
          </cell>
          <cell r="N1795">
            <v>8359</v>
          </cell>
        </row>
        <row r="1796">
          <cell r="A1796">
            <v>858654</v>
          </cell>
          <cell r="B1796" t="str">
            <v>05</v>
          </cell>
          <cell r="C1796" t="str">
            <v>Estrie</v>
          </cell>
          <cell r="D1796" t="str">
            <v>9049-7256 Québec inc.</v>
          </cell>
          <cell r="E1796" t="str">
            <v>Arès(René)</v>
          </cell>
          <cell r="F1796" t="str">
            <v>780, chemin Ste-Anne</v>
          </cell>
          <cell r="G1796" t="str">
            <v>Stukely-Sud</v>
          </cell>
          <cell r="H1796" t="str">
            <v>J0E2J0</v>
          </cell>
          <cell r="I1796">
            <v>450</v>
          </cell>
          <cell r="J1796">
            <v>5391581</v>
          </cell>
          <cell r="K1796">
            <v>65</v>
          </cell>
          <cell r="L1796">
            <v>11199</v>
          </cell>
          <cell r="M1796">
            <v>59</v>
          </cell>
          <cell r="N1796">
            <v>10097</v>
          </cell>
        </row>
        <row r="1797">
          <cell r="A1797">
            <v>858688</v>
          </cell>
          <cell r="B1797" t="str">
            <v>11</v>
          </cell>
          <cell r="C1797" t="str">
            <v>Gaspésie-Iles-de-la-Madeleine</v>
          </cell>
          <cell r="D1797" t="str">
            <v>Athot(Lorenzo)</v>
          </cell>
          <cell r="F1797" t="str">
            <v>1136 rang 2</v>
          </cell>
          <cell r="G1797" t="str">
            <v>Percé</v>
          </cell>
          <cell r="H1797" t="str">
            <v>G0C1G0</v>
          </cell>
          <cell r="I1797">
            <v>418</v>
          </cell>
          <cell r="J1797">
            <v>7822764</v>
          </cell>
          <cell r="K1797">
            <v>34</v>
          </cell>
          <cell r="L1797">
            <v>10064</v>
          </cell>
          <cell r="M1797">
            <v>30</v>
          </cell>
          <cell r="N1797">
            <v>9934</v>
          </cell>
        </row>
        <row r="1798">
          <cell r="A1798">
            <v>859280</v>
          </cell>
          <cell r="B1798" t="str">
            <v>04</v>
          </cell>
          <cell r="C1798" t="str">
            <v>Mauricie</v>
          </cell>
          <cell r="D1798" t="str">
            <v>Lessard(Germain)</v>
          </cell>
          <cell r="F1798" t="str">
            <v>3160, Belle Montagne</v>
          </cell>
          <cell r="G1798" t="str">
            <v>Saint-Paulin</v>
          </cell>
          <cell r="H1798" t="str">
            <v>J0K3G0</v>
          </cell>
          <cell r="I1798">
            <v>819</v>
          </cell>
          <cell r="J1798">
            <v>2652301</v>
          </cell>
          <cell r="K1798">
            <v>25</v>
          </cell>
          <cell r="L1798">
            <v>9788</v>
          </cell>
          <cell r="M1798">
            <v>20</v>
          </cell>
          <cell r="N1798">
            <v>3908</v>
          </cell>
        </row>
        <row r="1799">
          <cell r="A1799">
            <v>859454</v>
          </cell>
          <cell r="B1799" t="str">
            <v>05</v>
          </cell>
          <cell r="C1799" t="str">
            <v>Estrie</v>
          </cell>
          <cell r="D1799" t="str">
            <v>Ferme Porcine Denis Nadeau inc.</v>
          </cell>
          <cell r="E1799" t="str">
            <v>Nadeau(Denis)</v>
          </cell>
          <cell r="F1799" t="str">
            <v>12, chemin Station</v>
          </cell>
          <cell r="G1799" t="str">
            <v>Dudswell</v>
          </cell>
          <cell r="H1799" t="str">
            <v>J0B2L0</v>
          </cell>
          <cell r="I1799">
            <v>819</v>
          </cell>
          <cell r="J1799">
            <v>8876821</v>
          </cell>
          <cell r="K1799">
            <v>15</v>
          </cell>
          <cell r="L1799">
            <v>3978</v>
          </cell>
          <cell r="M1799">
            <v>18</v>
          </cell>
          <cell r="N1799">
            <v>3866</v>
          </cell>
        </row>
        <row r="1800">
          <cell r="A1800">
            <v>859900</v>
          </cell>
          <cell r="B1800" t="str">
            <v>16</v>
          </cell>
          <cell r="C1800" t="str">
            <v>Montérégie</v>
          </cell>
          <cell r="D1800" t="str">
            <v>Campbell(Charles)</v>
          </cell>
          <cell r="F1800" t="str">
            <v>215, 1er rang Milton</v>
          </cell>
          <cell r="G1800" t="str">
            <v>Roxton Pond</v>
          </cell>
          <cell r="H1800" t="str">
            <v>J0E1Z0</v>
          </cell>
          <cell r="I1800">
            <v>450</v>
          </cell>
          <cell r="J1800">
            <v>3619502</v>
          </cell>
          <cell r="K1800">
            <v>32</v>
          </cell>
          <cell r="L1800">
            <v>5882</v>
          </cell>
        </row>
        <row r="1801">
          <cell r="A1801">
            <v>860510</v>
          </cell>
          <cell r="B1801" t="str">
            <v>05</v>
          </cell>
          <cell r="C1801" t="str">
            <v>Estrie</v>
          </cell>
          <cell r="D1801" t="str">
            <v>McDuff(Serge)</v>
          </cell>
          <cell r="F1801" t="str">
            <v>458, 9 ème rang, R.R. 2</v>
          </cell>
          <cell r="G1801" t="str">
            <v>Coaticook</v>
          </cell>
          <cell r="H1801" t="str">
            <v>J1A2S1</v>
          </cell>
          <cell r="I1801">
            <v>819</v>
          </cell>
          <cell r="J1801">
            <v>8494024</v>
          </cell>
          <cell r="K1801">
            <v>20</v>
          </cell>
          <cell r="L1801">
            <v>748</v>
          </cell>
        </row>
        <row r="1802">
          <cell r="A1802">
            <v>861047</v>
          </cell>
          <cell r="B1802" t="str">
            <v>02</v>
          </cell>
          <cell r="C1802" t="str">
            <v>Saguenay-Lac-Saint-Jean</v>
          </cell>
          <cell r="D1802" t="str">
            <v>Bouchard(Denis)</v>
          </cell>
          <cell r="F1802" t="str">
            <v>533, rue Gaudreault</v>
          </cell>
          <cell r="G1802" t="str">
            <v>Saint-Ludger-de-Milot</v>
          </cell>
          <cell r="H1802" t="str">
            <v>G0W2B0</v>
          </cell>
          <cell r="I1802">
            <v>418</v>
          </cell>
          <cell r="J1802">
            <v>3732516</v>
          </cell>
          <cell r="K1802">
            <v>28</v>
          </cell>
          <cell r="L1802">
            <v>5968</v>
          </cell>
          <cell r="M1802">
            <v>27</v>
          </cell>
          <cell r="N1802">
            <v>7441</v>
          </cell>
        </row>
        <row r="1803">
          <cell r="A1803">
            <v>861070</v>
          </cell>
          <cell r="B1803" t="str">
            <v>09</v>
          </cell>
          <cell r="C1803" t="str">
            <v>Cote-Nord</v>
          </cell>
          <cell r="D1803" t="str">
            <v>Boulianne(René)</v>
          </cell>
          <cell r="F1803" t="str">
            <v>441, Route 172 Nord</v>
          </cell>
          <cell r="G1803" t="str">
            <v>Sacré-Coeur</v>
          </cell>
          <cell r="H1803" t="str">
            <v>G0T1Y0</v>
          </cell>
          <cell r="I1803">
            <v>418</v>
          </cell>
          <cell r="J1803">
            <v>2364695</v>
          </cell>
          <cell r="K1803">
            <v>47</v>
          </cell>
          <cell r="L1803">
            <v>13604</v>
          </cell>
          <cell r="M1803">
            <v>51</v>
          </cell>
          <cell r="N1803">
            <v>2352</v>
          </cell>
        </row>
        <row r="1804">
          <cell r="A1804">
            <v>861393</v>
          </cell>
          <cell r="B1804" t="str">
            <v>07</v>
          </cell>
          <cell r="C1804" t="str">
            <v>Outaouais</v>
          </cell>
          <cell r="D1804" t="str">
            <v>Gloria Anne Faulkner &amp; Gary Tubman</v>
          </cell>
          <cell r="E1804" t="str">
            <v>Tubman(Gloria Anne Faulkner et Gary)</v>
          </cell>
          <cell r="F1804" t="str">
            <v>C11 Chamberland Road</v>
          </cell>
          <cell r="G1804" t="str">
            <v>Shawville</v>
          </cell>
          <cell r="H1804" t="str">
            <v>J0X2Y0</v>
          </cell>
          <cell r="I1804">
            <v>819</v>
          </cell>
          <cell r="J1804">
            <v>6473897</v>
          </cell>
          <cell r="K1804">
            <v>111</v>
          </cell>
          <cell r="L1804">
            <v>13114</v>
          </cell>
          <cell r="M1804">
            <v>109</v>
          </cell>
          <cell r="N1804">
            <v>8604</v>
          </cell>
        </row>
        <row r="1805">
          <cell r="A1805">
            <v>861815</v>
          </cell>
          <cell r="B1805" t="str">
            <v>05</v>
          </cell>
          <cell r="C1805" t="str">
            <v>Estrie</v>
          </cell>
          <cell r="D1805" t="str">
            <v>Ferme Roger &amp; Cécile Roy S.E.N.C.</v>
          </cell>
          <cell r="E1805" t="str">
            <v>Roy(Roger)</v>
          </cell>
          <cell r="F1805" t="str">
            <v>1499, 6e rang</v>
          </cell>
          <cell r="G1805" t="str">
            <v>Sherbrooke</v>
          </cell>
          <cell r="H1805" t="str">
            <v>J1C0H8</v>
          </cell>
          <cell r="I1805">
            <v>819</v>
          </cell>
          <cell r="J1805">
            <v>8461749</v>
          </cell>
          <cell r="K1805">
            <v>79</v>
          </cell>
          <cell r="L1805">
            <v>4839</v>
          </cell>
          <cell r="M1805">
            <v>90</v>
          </cell>
          <cell r="N1805">
            <v>16646</v>
          </cell>
        </row>
        <row r="1806">
          <cell r="A1806">
            <v>862334</v>
          </cell>
          <cell r="B1806" t="str">
            <v>07</v>
          </cell>
          <cell r="C1806" t="str">
            <v>Outaouais</v>
          </cell>
          <cell r="D1806" t="str">
            <v>Smith(Donald)</v>
          </cell>
          <cell r="F1806" t="str">
            <v>C265, R.R. 5, Eleventh Line</v>
          </cell>
          <cell r="G1806" t="str">
            <v>Shawville</v>
          </cell>
          <cell r="H1806" t="str">
            <v>J0X2Y0</v>
          </cell>
          <cell r="I1806">
            <v>819</v>
          </cell>
          <cell r="J1806">
            <v>6475398</v>
          </cell>
          <cell r="K1806">
            <v>16</v>
          </cell>
          <cell r="L1806">
            <v>1798</v>
          </cell>
          <cell r="M1806">
            <v>16</v>
          </cell>
          <cell r="N1806">
            <v>3402</v>
          </cell>
        </row>
        <row r="1807">
          <cell r="A1807">
            <v>863159</v>
          </cell>
          <cell r="B1807" t="str">
            <v>01</v>
          </cell>
          <cell r="C1807" t="str">
            <v>Bas-Saint-Laurent</v>
          </cell>
          <cell r="D1807" t="str">
            <v>Lévesque Luc et Mario</v>
          </cell>
          <cell r="E1807" t="str">
            <v>Lévesque(Mario et Luc)</v>
          </cell>
          <cell r="F1807" t="str">
            <v>293, rang Hauteville</v>
          </cell>
          <cell r="G1807" t="str">
            <v>Kamouraska</v>
          </cell>
          <cell r="H1807" t="str">
            <v>G0L1M0</v>
          </cell>
          <cell r="I1807">
            <v>418</v>
          </cell>
          <cell r="J1807">
            <v>4983485</v>
          </cell>
          <cell r="K1807">
            <v>26</v>
          </cell>
          <cell r="L1807">
            <v>2869</v>
          </cell>
          <cell r="M1807">
            <v>28</v>
          </cell>
          <cell r="N1807">
            <v>5761</v>
          </cell>
        </row>
        <row r="1808">
          <cell r="A1808">
            <v>863373</v>
          </cell>
          <cell r="B1808" t="str">
            <v>07</v>
          </cell>
          <cell r="C1808" t="str">
            <v>Outaouais</v>
          </cell>
          <cell r="D1808" t="str">
            <v>Lafleur(Velmer)</v>
          </cell>
          <cell r="F1808" t="str">
            <v>77, Aylmer Road</v>
          </cell>
          <cell r="G1808" t="str">
            <v>Bristol</v>
          </cell>
          <cell r="H1808" t="str">
            <v>J0X1G0</v>
          </cell>
          <cell r="I1808">
            <v>819</v>
          </cell>
          <cell r="J1808">
            <v>6475374</v>
          </cell>
          <cell r="K1808">
            <v>24</v>
          </cell>
          <cell r="L1808">
            <v>1539</v>
          </cell>
          <cell r="M1808">
            <v>24</v>
          </cell>
          <cell r="N1808">
            <v>3588</v>
          </cell>
        </row>
        <row r="1809">
          <cell r="A1809">
            <v>863548</v>
          </cell>
          <cell r="B1809" t="str">
            <v>08</v>
          </cell>
          <cell r="C1809" t="str">
            <v>Abitibi-Témiscamingue</v>
          </cell>
          <cell r="D1809" t="str">
            <v>Frères Reindl inc.</v>
          </cell>
          <cell r="E1809" t="str">
            <v>Reindl(Michael et Markus)</v>
          </cell>
          <cell r="F1809" t="str">
            <v>1315, rang 10</v>
          </cell>
          <cell r="G1809" t="str">
            <v>Nédélec</v>
          </cell>
          <cell r="H1809" t="str">
            <v>J0Z2Z0</v>
          </cell>
          <cell r="I1809">
            <v>819</v>
          </cell>
          <cell r="J1809">
            <v>7842582</v>
          </cell>
          <cell r="K1809">
            <v>141</v>
          </cell>
          <cell r="L1809">
            <v>19474</v>
          </cell>
          <cell r="M1809">
            <v>132</v>
          </cell>
        </row>
        <row r="1810">
          <cell r="A1810">
            <v>863571</v>
          </cell>
          <cell r="B1810" t="str">
            <v>08</v>
          </cell>
          <cell r="C1810" t="str">
            <v>Abitibi-Témiscamingue</v>
          </cell>
          <cell r="D1810" t="str">
            <v>La Ferme MGB S.E.N.C.</v>
          </cell>
          <cell r="E1810" t="str">
            <v>Bourgie(Michel)</v>
          </cell>
          <cell r="F1810" t="str">
            <v>692, Chemin des Érables</v>
          </cell>
          <cell r="G1810" t="str">
            <v>Nédélec</v>
          </cell>
          <cell r="H1810" t="str">
            <v>J0Z2Z0</v>
          </cell>
          <cell r="I1810">
            <v>819</v>
          </cell>
          <cell r="J1810">
            <v>7844219</v>
          </cell>
          <cell r="K1810">
            <v>26</v>
          </cell>
          <cell r="L1810">
            <v>2366</v>
          </cell>
          <cell r="M1810">
            <v>29</v>
          </cell>
          <cell r="N1810">
            <v>5234</v>
          </cell>
        </row>
        <row r="1811">
          <cell r="A1811">
            <v>863670</v>
          </cell>
          <cell r="B1811" t="str">
            <v>08</v>
          </cell>
          <cell r="C1811" t="str">
            <v>Abitibi-Témiscamingue</v>
          </cell>
          <cell r="D1811" t="str">
            <v>Ferme L'Etoile Blonde s.e.n.c.</v>
          </cell>
          <cell r="E1811" t="str">
            <v>Paquet(Ghislain Gélinas et Johanne)</v>
          </cell>
          <cell r="F1811" t="str">
            <v>1421, rang 6</v>
          </cell>
          <cell r="G1811" t="str">
            <v>Fugèreville</v>
          </cell>
          <cell r="H1811" t="str">
            <v>J0Z2A0</v>
          </cell>
          <cell r="I1811">
            <v>819</v>
          </cell>
          <cell r="J1811">
            <v>7482190</v>
          </cell>
          <cell r="K1811">
            <v>365</v>
          </cell>
          <cell r="L1811">
            <v>83640</v>
          </cell>
          <cell r="M1811">
            <v>365</v>
          </cell>
          <cell r="N1811">
            <v>70210</v>
          </cell>
        </row>
        <row r="1812">
          <cell r="A1812">
            <v>863936</v>
          </cell>
          <cell r="B1812" t="str">
            <v>11</v>
          </cell>
          <cell r="C1812" t="str">
            <v>Gaspésie-Iles-de-la-Madeleine</v>
          </cell>
          <cell r="D1812" t="str">
            <v>Aubut Rémi et Yannick</v>
          </cell>
          <cell r="F1812" t="str">
            <v>144, rang 3</v>
          </cell>
          <cell r="G1812" t="str">
            <v>Saint-Godefroi</v>
          </cell>
          <cell r="H1812" t="str">
            <v>G0C3C0</v>
          </cell>
          <cell r="I1812">
            <v>418</v>
          </cell>
          <cell r="J1812">
            <v>7522617</v>
          </cell>
          <cell r="K1812">
            <v>46</v>
          </cell>
          <cell r="L1812">
            <v>1537</v>
          </cell>
          <cell r="M1812">
            <v>47</v>
          </cell>
          <cell r="N1812">
            <v>7278</v>
          </cell>
        </row>
        <row r="1813">
          <cell r="A1813">
            <v>864645</v>
          </cell>
          <cell r="B1813" t="str">
            <v>12</v>
          </cell>
          <cell r="C1813" t="str">
            <v>Chaudière-Appalaches</v>
          </cell>
          <cell r="D1813" t="str">
            <v>Dostie(Eric)</v>
          </cell>
          <cell r="F1813" t="str">
            <v>349, chemin Craig</v>
          </cell>
          <cell r="G1813" t="str">
            <v>Saint-Jean-de-Brébeuf</v>
          </cell>
          <cell r="H1813" t="str">
            <v>G6G0A1</v>
          </cell>
          <cell r="I1813">
            <v>418</v>
          </cell>
          <cell r="J1813">
            <v>4532398</v>
          </cell>
          <cell r="K1813">
            <v>10</v>
          </cell>
          <cell r="L1813">
            <v>2268</v>
          </cell>
        </row>
        <row r="1814">
          <cell r="A1814">
            <v>865287</v>
          </cell>
          <cell r="B1814" t="str">
            <v>12</v>
          </cell>
          <cell r="C1814" t="str">
            <v>Chaudière-Appalaches</v>
          </cell>
          <cell r="D1814" t="str">
            <v>Ferme Marcoux &amp; Fils inc.</v>
          </cell>
          <cell r="E1814" t="str">
            <v>Marcoux(Ovide)</v>
          </cell>
          <cell r="F1814" t="str">
            <v>475, route Montgomery</v>
          </cell>
          <cell r="G1814" t="str">
            <v>Saint-Sylvestre</v>
          </cell>
          <cell r="H1814" t="str">
            <v>G0S3C0</v>
          </cell>
          <cell r="I1814">
            <v>418</v>
          </cell>
          <cell r="J1814">
            <v>5962567</v>
          </cell>
          <cell r="K1814">
            <v>14</v>
          </cell>
          <cell r="L1814">
            <v>1669</v>
          </cell>
          <cell r="M1814">
            <v>15</v>
          </cell>
          <cell r="N1814">
            <v>1941</v>
          </cell>
        </row>
        <row r="1815">
          <cell r="A1815">
            <v>865386</v>
          </cell>
          <cell r="B1815" t="str">
            <v>15</v>
          </cell>
          <cell r="C1815" t="str">
            <v>Laurentides</v>
          </cell>
          <cell r="D1815" t="str">
            <v>Ferme Carole &amp; Ghyslain Thérien S.E.N.C.</v>
          </cell>
          <cell r="E1815" t="str">
            <v>Thérien(Ghyslain)</v>
          </cell>
          <cell r="F1815" t="str">
            <v>18 401, côte St-Pierre</v>
          </cell>
          <cell r="G1815" t="str">
            <v>Mirabel</v>
          </cell>
          <cell r="H1815" t="str">
            <v>J7J1P4</v>
          </cell>
          <cell r="I1815">
            <v>450</v>
          </cell>
          <cell r="J1815">
            <v>4301387</v>
          </cell>
          <cell r="K1815">
            <v>20</v>
          </cell>
          <cell r="L1815">
            <v>340</v>
          </cell>
          <cell r="M1815">
            <v>20</v>
          </cell>
        </row>
        <row r="1816">
          <cell r="A1816">
            <v>866251</v>
          </cell>
          <cell r="B1816" t="str">
            <v>11</v>
          </cell>
          <cell r="C1816" t="str">
            <v>Gaspésie-Iles-de-la-Madeleine</v>
          </cell>
          <cell r="D1816" t="str">
            <v>Landry(Marc)</v>
          </cell>
          <cell r="F1816" t="str">
            <v>152 Notre-Dame Est</v>
          </cell>
          <cell r="G1816" t="str">
            <v>Cap-Chat</v>
          </cell>
          <cell r="H1816" t="str">
            <v>G0J1G0</v>
          </cell>
          <cell r="I1816">
            <v>418</v>
          </cell>
          <cell r="J1816">
            <v>7862206</v>
          </cell>
          <cell r="K1816">
            <v>44</v>
          </cell>
          <cell r="L1816">
            <v>8504</v>
          </cell>
          <cell r="M1816">
            <v>54</v>
          </cell>
          <cell r="N1816">
            <v>8504</v>
          </cell>
        </row>
        <row r="1817">
          <cell r="A1817">
            <v>866327</v>
          </cell>
          <cell r="B1817" t="str">
            <v>05</v>
          </cell>
          <cell r="C1817" t="str">
            <v>Estrie</v>
          </cell>
          <cell r="D1817" t="str">
            <v>L.B. Piemontais 2000 S.E.N.C.</v>
          </cell>
          <cell r="F1817" t="str">
            <v>5124 Route 222</v>
          </cell>
          <cell r="G1817" t="str">
            <v>Valcourt</v>
          </cell>
          <cell r="H1817" t="str">
            <v>J0E2L0</v>
          </cell>
          <cell r="I1817">
            <v>450</v>
          </cell>
          <cell r="J1817">
            <v>5323675</v>
          </cell>
          <cell r="K1817">
            <v>31</v>
          </cell>
          <cell r="L1817">
            <v>4369</v>
          </cell>
          <cell r="M1817">
            <v>28</v>
          </cell>
          <cell r="N1817">
            <v>4719</v>
          </cell>
        </row>
        <row r="1818">
          <cell r="A1818">
            <v>866665</v>
          </cell>
          <cell r="B1818" t="str">
            <v>16</v>
          </cell>
          <cell r="C1818" t="str">
            <v>Montérégie</v>
          </cell>
          <cell r="D1818" t="str">
            <v>Anderson(Douglas)</v>
          </cell>
          <cell r="F1818" t="str">
            <v>450, rang Des Écossais</v>
          </cell>
          <cell r="G1818" t="str">
            <v>Sainte-Martine</v>
          </cell>
          <cell r="H1818" t="str">
            <v>J0S1V0</v>
          </cell>
          <cell r="I1818">
            <v>450</v>
          </cell>
          <cell r="J1818">
            <v>8252283</v>
          </cell>
          <cell r="K1818">
            <v>10</v>
          </cell>
        </row>
        <row r="1819">
          <cell r="A1819">
            <v>867127</v>
          </cell>
          <cell r="B1819" t="str">
            <v>07</v>
          </cell>
          <cell r="C1819" t="str">
            <v>Outaouais</v>
          </cell>
          <cell r="D1819" t="str">
            <v>Malo Claude &amp; Tessier Sylvie</v>
          </cell>
          <cell r="E1819" t="str">
            <v>Tessier(Claude Malo et Sylvie)</v>
          </cell>
          <cell r="F1819" t="str">
            <v>878, rang Ste-Madeleine</v>
          </cell>
          <cell r="G1819" t="str">
            <v>Saint-André-Avellin</v>
          </cell>
          <cell r="H1819" t="str">
            <v>J0V1W0</v>
          </cell>
          <cell r="I1819">
            <v>819</v>
          </cell>
          <cell r="J1819">
            <v>9832198</v>
          </cell>
          <cell r="K1819">
            <v>32</v>
          </cell>
          <cell r="L1819">
            <v>6133</v>
          </cell>
          <cell r="M1819">
            <v>31</v>
          </cell>
          <cell r="N1819">
            <v>4099</v>
          </cell>
        </row>
        <row r="1820">
          <cell r="A1820">
            <v>867432</v>
          </cell>
          <cell r="B1820" t="str">
            <v>12</v>
          </cell>
          <cell r="C1820" t="str">
            <v>Chaudière-Appalaches</v>
          </cell>
          <cell r="D1820" t="str">
            <v>Isabelle Suzanne &amp; Labbé Ghislain</v>
          </cell>
          <cell r="F1820" t="str">
            <v>81, rang 2 Est</v>
          </cell>
          <cell r="G1820" t="str">
            <v>Saint-Gervais</v>
          </cell>
          <cell r="H1820" t="str">
            <v>G0R3C0</v>
          </cell>
          <cell r="I1820">
            <v>418</v>
          </cell>
          <cell r="J1820">
            <v>8873454</v>
          </cell>
          <cell r="K1820">
            <v>53</v>
          </cell>
          <cell r="L1820">
            <v>16939</v>
          </cell>
          <cell r="M1820">
            <v>52</v>
          </cell>
          <cell r="N1820">
            <v>15308</v>
          </cell>
        </row>
        <row r="1821">
          <cell r="A1821">
            <v>868091</v>
          </cell>
          <cell r="B1821" t="str">
            <v>05</v>
          </cell>
          <cell r="C1821" t="str">
            <v>Estrie</v>
          </cell>
          <cell r="D1821" t="str">
            <v>Fermes B.L.B. S.E.N.C.</v>
          </cell>
          <cell r="E1821" t="str">
            <v>Brock(Jason)</v>
          </cell>
          <cell r="F1821" t="str">
            <v>399, Claremont Road West</v>
          </cell>
          <cell r="G1821" t="str">
            <v>Danville</v>
          </cell>
          <cell r="H1821" t="str">
            <v>J0A1A0</v>
          </cell>
          <cell r="I1821">
            <v>819</v>
          </cell>
          <cell r="J1821">
            <v>8391265</v>
          </cell>
          <cell r="K1821">
            <v>19</v>
          </cell>
          <cell r="L1821">
            <v>2177</v>
          </cell>
          <cell r="M1821">
            <v>19</v>
          </cell>
          <cell r="N1821">
            <v>2391</v>
          </cell>
        </row>
        <row r="1822">
          <cell r="A1822">
            <v>868166</v>
          </cell>
          <cell r="B1822" t="str">
            <v>16</v>
          </cell>
          <cell r="C1822" t="str">
            <v>Montérégie</v>
          </cell>
          <cell r="D1822" t="str">
            <v>Beauregard(Benoit)</v>
          </cell>
          <cell r="F1822" t="str">
            <v>563, rang Sainte-Rose</v>
          </cell>
          <cell r="G1822" t="str">
            <v>Saint-Jude</v>
          </cell>
          <cell r="H1822" t="str">
            <v>J0H1P0</v>
          </cell>
          <cell r="I1822">
            <v>450</v>
          </cell>
          <cell r="J1822">
            <v>7922445</v>
          </cell>
          <cell r="K1822">
            <v>20</v>
          </cell>
          <cell r="L1822">
            <v>1253</v>
          </cell>
          <cell r="M1822">
            <v>23</v>
          </cell>
          <cell r="N1822">
            <v>2791</v>
          </cell>
        </row>
        <row r="1823">
          <cell r="A1823">
            <v>868604</v>
          </cell>
          <cell r="B1823" t="str">
            <v>17</v>
          </cell>
          <cell r="C1823" t="str">
            <v>Centre-du-Québec</v>
          </cell>
          <cell r="D1823" t="str">
            <v>Dussault(Michel)</v>
          </cell>
          <cell r="F1823" t="str">
            <v>85, rang 7 Ouest</v>
          </cell>
          <cell r="G1823" t="str">
            <v>Princeville</v>
          </cell>
          <cell r="H1823" t="str">
            <v>G6L4C3</v>
          </cell>
          <cell r="I1823">
            <v>819</v>
          </cell>
          <cell r="J1823">
            <v>3643654</v>
          </cell>
          <cell r="K1823">
            <v>22</v>
          </cell>
          <cell r="L1823">
            <v>2932</v>
          </cell>
          <cell r="M1823">
            <v>27</v>
          </cell>
          <cell r="N1823">
            <v>3776</v>
          </cell>
        </row>
        <row r="1824">
          <cell r="A1824">
            <v>869859</v>
          </cell>
          <cell r="B1824" t="str">
            <v>16</v>
          </cell>
          <cell r="C1824" t="str">
            <v>Montérégie</v>
          </cell>
          <cell r="D1824" t="str">
            <v>Ferme Agricole des Pins, La</v>
          </cell>
          <cell r="E1824" t="str">
            <v>Racine(Roger &amp; Marcel)</v>
          </cell>
          <cell r="F1824" t="str">
            <v>115, chemin Maple Dale</v>
          </cell>
          <cell r="G1824" t="str">
            <v>Brigham</v>
          </cell>
          <cell r="H1824" t="str">
            <v>J2K4M9</v>
          </cell>
          <cell r="I1824">
            <v>450</v>
          </cell>
          <cell r="J1824">
            <v>2632162</v>
          </cell>
          <cell r="K1824">
            <v>10</v>
          </cell>
          <cell r="L1824">
            <v>1041</v>
          </cell>
        </row>
        <row r="1825">
          <cell r="A1825">
            <v>869875</v>
          </cell>
          <cell r="B1825" t="str">
            <v>16</v>
          </cell>
          <cell r="C1825" t="str">
            <v>Montérégie</v>
          </cell>
          <cell r="D1825" t="str">
            <v>Leroux(Mario)</v>
          </cell>
          <cell r="F1825" t="str">
            <v>975 chemin du Petit St-Patrice</v>
          </cell>
          <cell r="G1825" t="str">
            <v>Saint-Télesphore</v>
          </cell>
          <cell r="H1825" t="str">
            <v>J0P1Y0</v>
          </cell>
          <cell r="I1825">
            <v>450</v>
          </cell>
          <cell r="J1825">
            <v>2692097</v>
          </cell>
          <cell r="K1825">
            <v>27</v>
          </cell>
          <cell r="M1825">
            <v>27</v>
          </cell>
          <cell r="N1825">
            <v>5581</v>
          </cell>
        </row>
        <row r="1826">
          <cell r="A1826">
            <v>869941</v>
          </cell>
          <cell r="B1826" t="str">
            <v>07</v>
          </cell>
          <cell r="C1826" t="str">
            <v>Outaouais</v>
          </cell>
          <cell r="D1826" t="str">
            <v>Lanthier(Bernard)</v>
          </cell>
          <cell r="F1826" t="str">
            <v>7, montée Paquette</v>
          </cell>
          <cell r="G1826" t="str">
            <v>Saint-Sixte</v>
          </cell>
          <cell r="H1826" t="str">
            <v>J0X3B0</v>
          </cell>
          <cell r="I1826">
            <v>819</v>
          </cell>
          <cell r="J1826">
            <v>9852440</v>
          </cell>
          <cell r="K1826">
            <v>63</v>
          </cell>
          <cell r="L1826">
            <v>8318</v>
          </cell>
          <cell r="M1826">
            <v>44</v>
          </cell>
          <cell r="N1826">
            <v>8521</v>
          </cell>
        </row>
        <row r="1827">
          <cell r="A1827">
            <v>870188</v>
          </cell>
          <cell r="B1827" t="str">
            <v>02</v>
          </cell>
          <cell r="C1827" t="str">
            <v>Saguenay-Lac-Saint-Jean</v>
          </cell>
          <cell r="D1827" t="str">
            <v>Ferme des Ailes enr.</v>
          </cell>
          <cell r="E1827" t="str">
            <v>Lepage(Florent)</v>
          </cell>
          <cell r="F1827" t="str">
            <v>1353 rang Simple</v>
          </cell>
          <cell r="G1827" t="str">
            <v>Saint-Félicien</v>
          </cell>
          <cell r="H1827" t="str">
            <v>G8K2N8</v>
          </cell>
          <cell r="I1827">
            <v>418</v>
          </cell>
          <cell r="J1827">
            <v>6791686</v>
          </cell>
          <cell r="K1827">
            <v>116</v>
          </cell>
          <cell r="L1827">
            <v>27250</v>
          </cell>
          <cell r="M1827">
            <v>123</v>
          </cell>
          <cell r="N1827">
            <v>34174</v>
          </cell>
        </row>
        <row r="1828">
          <cell r="A1828">
            <v>870550</v>
          </cell>
          <cell r="B1828" t="str">
            <v>17</v>
          </cell>
          <cell r="C1828" t="str">
            <v>Centre-du-Québec</v>
          </cell>
          <cell r="D1828" t="str">
            <v>Thibodeau(Jean-Pierre)</v>
          </cell>
          <cell r="F1828" t="str">
            <v>8601, rang St-Philippe</v>
          </cell>
          <cell r="G1828" t="str">
            <v>Chesterville</v>
          </cell>
          <cell r="H1828" t="str">
            <v>G0P1J0</v>
          </cell>
          <cell r="I1828">
            <v>819</v>
          </cell>
          <cell r="J1828">
            <v>3822440</v>
          </cell>
          <cell r="K1828">
            <v>21</v>
          </cell>
          <cell r="M1828">
            <v>21</v>
          </cell>
          <cell r="N1828">
            <v>462</v>
          </cell>
        </row>
        <row r="1829">
          <cell r="A1829">
            <v>870725</v>
          </cell>
          <cell r="B1829" t="str">
            <v>16</v>
          </cell>
          <cell r="C1829" t="str">
            <v>Montérégie</v>
          </cell>
          <cell r="D1829" t="str">
            <v>Beauregard(Simon)</v>
          </cell>
          <cell r="F1829" t="str">
            <v>1039, route 241</v>
          </cell>
          <cell r="G1829" t="str">
            <v>Roxton Falls</v>
          </cell>
          <cell r="H1829" t="str">
            <v>J0H1E0</v>
          </cell>
          <cell r="I1829">
            <v>450</v>
          </cell>
          <cell r="J1829">
            <v>5482264</v>
          </cell>
          <cell r="K1829">
            <v>14</v>
          </cell>
          <cell r="L1829">
            <v>2250</v>
          </cell>
          <cell r="M1829">
            <v>16</v>
          </cell>
          <cell r="N1829">
            <v>2070</v>
          </cell>
        </row>
        <row r="1830">
          <cell r="A1830">
            <v>871079</v>
          </cell>
          <cell r="B1830" t="str">
            <v>08</v>
          </cell>
          <cell r="C1830" t="str">
            <v>Abitibi-Témiscamingue</v>
          </cell>
          <cell r="D1830" t="str">
            <v>Demers Lucien et Bernatchez Pauline</v>
          </cell>
          <cell r="F1830" t="str">
            <v>557, chemin Bellefeuille</v>
          </cell>
          <cell r="G1830" t="str">
            <v>Authier</v>
          </cell>
          <cell r="H1830" t="str">
            <v>J0Z1C0</v>
          </cell>
          <cell r="I1830">
            <v>819</v>
          </cell>
          <cell r="J1830">
            <v>7823075</v>
          </cell>
          <cell r="K1830">
            <v>81</v>
          </cell>
          <cell r="L1830">
            <v>28407</v>
          </cell>
          <cell r="M1830">
            <v>122</v>
          </cell>
          <cell r="N1830">
            <v>20202</v>
          </cell>
        </row>
        <row r="1831">
          <cell r="A1831">
            <v>871152</v>
          </cell>
          <cell r="B1831" t="str">
            <v>17</v>
          </cell>
          <cell r="C1831" t="str">
            <v>Centre-du-Québec</v>
          </cell>
          <cell r="D1831" t="str">
            <v>Lambert(Daniel)</v>
          </cell>
          <cell r="F1831" t="str">
            <v>1815, rang 5 Est, R.R. 1</v>
          </cell>
          <cell r="G1831" t="str">
            <v>Drummondville</v>
          </cell>
          <cell r="H1831" t="str">
            <v>J2B6V2</v>
          </cell>
          <cell r="I1831">
            <v>819</v>
          </cell>
          <cell r="J1831">
            <v>3955397</v>
          </cell>
          <cell r="K1831">
            <v>120</v>
          </cell>
          <cell r="L1831">
            <v>17831</v>
          </cell>
          <cell r="M1831">
            <v>111</v>
          </cell>
          <cell r="N1831">
            <v>21446</v>
          </cell>
        </row>
        <row r="1832">
          <cell r="A1832">
            <v>871236</v>
          </cell>
          <cell r="B1832" t="str">
            <v>08</v>
          </cell>
          <cell r="C1832" t="str">
            <v>Abitibi-Témiscamingue</v>
          </cell>
          <cell r="D1832" t="str">
            <v>Paradis(Georges)</v>
          </cell>
          <cell r="F1832" t="str">
            <v>705, che. Rivière aux Outardes</v>
          </cell>
          <cell r="G1832" t="str">
            <v>Ormstown</v>
          </cell>
          <cell r="H1832" t="str">
            <v>J0S1K0</v>
          </cell>
          <cell r="I1832">
            <v>450</v>
          </cell>
          <cell r="J1832">
            <v>8293626</v>
          </cell>
          <cell r="K1832">
            <v>22</v>
          </cell>
          <cell r="L1832">
            <v>4060</v>
          </cell>
          <cell r="M1832">
            <v>15</v>
          </cell>
        </row>
        <row r="1833">
          <cell r="A1833">
            <v>871418</v>
          </cell>
          <cell r="B1833" t="str">
            <v>17</v>
          </cell>
          <cell r="C1833" t="str">
            <v>Centre-du-Québec</v>
          </cell>
          <cell r="D1833" t="str">
            <v>Vanlandeghem(Patrick)</v>
          </cell>
          <cell r="F1833" t="str">
            <v>482, Marie-Victorin</v>
          </cell>
          <cell r="G1833" t="str">
            <v>Saint-Pierre-les-Becquets</v>
          </cell>
          <cell r="H1833" t="str">
            <v>G0X2Z0</v>
          </cell>
          <cell r="I1833">
            <v>819</v>
          </cell>
          <cell r="J1833">
            <v>2632660</v>
          </cell>
          <cell r="K1833">
            <v>30</v>
          </cell>
        </row>
        <row r="1834">
          <cell r="A1834">
            <v>871475</v>
          </cell>
          <cell r="B1834" t="str">
            <v>17</v>
          </cell>
          <cell r="C1834" t="str">
            <v>Centre-du-Québec</v>
          </cell>
          <cell r="D1834" t="str">
            <v>Hodge(William)</v>
          </cell>
          <cell r="F1834" t="str">
            <v>301, rang 9</v>
          </cell>
          <cell r="G1834" t="str">
            <v>Durham-Sud</v>
          </cell>
          <cell r="H1834" t="str">
            <v>J0H2C0</v>
          </cell>
          <cell r="I1834">
            <v>819</v>
          </cell>
          <cell r="J1834">
            <v>8582069</v>
          </cell>
          <cell r="K1834">
            <v>51</v>
          </cell>
          <cell r="L1834">
            <v>3597</v>
          </cell>
          <cell r="M1834">
            <v>39</v>
          </cell>
          <cell r="N1834">
            <v>9217</v>
          </cell>
        </row>
        <row r="1835">
          <cell r="A1835">
            <v>872358</v>
          </cell>
          <cell r="B1835" t="str">
            <v>12</v>
          </cell>
          <cell r="C1835" t="str">
            <v>Chaudière-Appalaches</v>
          </cell>
          <cell r="D1835" t="str">
            <v>Morissette(Donald)</v>
          </cell>
          <cell r="F1835" t="str">
            <v>1475, rang St-Roch</v>
          </cell>
          <cell r="G1835" t="str">
            <v>Notre-Dame-Auxiliatrice-de-Buckland</v>
          </cell>
          <cell r="H1835" t="str">
            <v>G0R1G0</v>
          </cell>
          <cell r="I1835">
            <v>418</v>
          </cell>
          <cell r="J1835">
            <v>7893092</v>
          </cell>
          <cell r="K1835">
            <v>21</v>
          </cell>
          <cell r="L1835">
            <v>5290</v>
          </cell>
          <cell r="M1835">
            <v>25</v>
          </cell>
          <cell r="N1835">
            <v>4794</v>
          </cell>
        </row>
        <row r="1836">
          <cell r="A1836">
            <v>872820</v>
          </cell>
          <cell r="B1836" t="str">
            <v>01</v>
          </cell>
          <cell r="C1836" t="str">
            <v>Bas-Saint-Laurent</v>
          </cell>
          <cell r="D1836" t="str">
            <v>Côté(Gérald)</v>
          </cell>
          <cell r="F1836" t="str">
            <v>20, Rang 2</v>
          </cell>
          <cell r="G1836" t="str">
            <v>Lac-des-Aigles</v>
          </cell>
          <cell r="H1836" t="str">
            <v>G0K1V0</v>
          </cell>
          <cell r="I1836">
            <v>418</v>
          </cell>
          <cell r="J1836">
            <v>7792615</v>
          </cell>
          <cell r="K1836">
            <v>14</v>
          </cell>
        </row>
        <row r="1837">
          <cell r="A1837">
            <v>872846</v>
          </cell>
          <cell r="B1837" t="str">
            <v>07</v>
          </cell>
          <cell r="C1837" t="str">
            <v>Outaouais</v>
          </cell>
          <cell r="D1837" t="str">
            <v>Gagnon(Marc)</v>
          </cell>
          <cell r="F1837" t="str">
            <v>15, ch. Gagnon</v>
          </cell>
          <cell r="G1837" t="str">
            <v>Bouchette</v>
          </cell>
          <cell r="H1837" t="str">
            <v>J0X1E0</v>
          </cell>
          <cell r="I1837">
            <v>819</v>
          </cell>
          <cell r="J1837">
            <v>4655144</v>
          </cell>
          <cell r="K1837">
            <v>156</v>
          </cell>
          <cell r="L1837">
            <v>9005</v>
          </cell>
          <cell r="M1837">
            <v>136</v>
          </cell>
          <cell r="N1837">
            <v>12697</v>
          </cell>
        </row>
        <row r="1838">
          <cell r="A1838">
            <v>872952</v>
          </cell>
          <cell r="B1838" t="str">
            <v>12</v>
          </cell>
          <cell r="C1838" t="str">
            <v>Chaudière-Appalaches</v>
          </cell>
          <cell r="D1838" t="str">
            <v>Ferme De Ladurantaye</v>
          </cell>
          <cell r="E1838" t="str">
            <v>Ladurantaye(André et Christian De)</v>
          </cell>
          <cell r="F1838" t="str">
            <v>845, chemin des Pionniers Ouest</v>
          </cell>
          <cell r="G1838" t="str">
            <v>Cap-Saint-Ignace</v>
          </cell>
          <cell r="H1838" t="str">
            <v>G0R1H0</v>
          </cell>
          <cell r="I1838">
            <v>418</v>
          </cell>
          <cell r="J1838">
            <v>2465389</v>
          </cell>
          <cell r="K1838">
            <v>68</v>
          </cell>
          <cell r="L1838">
            <v>17010</v>
          </cell>
          <cell r="M1838">
            <v>72</v>
          </cell>
          <cell r="N1838">
            <v>14815</v>
          </cell>
        </row>
        <row r="1839">
          <cell r="A1839">
            <v>873364</v>
          </cell>
          <cell r="B1839" t="str">
            <v>17</v>
          </cell>
          <cell r="C1839" t="str">
            <v>Centre-du-Québec</v>
          </cell>
          <cell r="D1839" t="str">
            <v>Chamard(Stéphane)</v>
          </cell>
          <cell r="F1839" t="str">
            <v>250, Route 161</v>
          </cell>
          <cell r="G1839" t="str">
            <v>Saint-Valère</v>
          </cell>
          <cell r="H1839" t="str">
            <v>G0P1M0</v>
          </cell>
          <cell r="I1839">
            <v>819</v>
          </cell>
          <cell r="J1839">
            <v>3531901</v>
          </cell>
          <cell r="K1839">
            <v>11</v>
          </cell>
        </row>
        <row r="1840">
          <cell r="A1840">
            <v>874313</v>
          </cell>
          <cell r="B1840" t="str">
            <v>07</v>
          </cell>
          <cell r="C1840" t="str">
            <v>Outaouais</v>
          </cell>
          <cell r="D1840" t="str">
            <v>Ferme Gaston Deschambault inc.</v>
          </cell>
          <cell r="E1840" t="str">
            <v>Deschambault(Gaston)</v>
          </cell>
          <cell r="F1840" t="str">
            <v>584, rang Sainte-Julie est</v>
          </cell>
          <cell r="G1840" t="str">
            <v>Saint-André-Avellin</v>
          </cell>
          <cell r="H1840" t="str">
            <v>J0V1W0</v>
          </cell>
          <cell r="I1840">
            <v>819</v>
          </cell>
          <cell r="J1840">
            <v>9832637</v>
          </cell>
          <cell r="K1840">
            <v>12</v>
          </cell>
          <cell r="L1840">
            <v>10779</v>
          </cell>
        </row>
        <row r="1841">
          <cell r="A1841">
            <v>874727</v>
          </cell>
          <cell r="B1841" t="str">
            <v>16</v>
          </cell>
          <cell r="C1841" t="str">
            <v>Montérégie</v>
          </cell>
          <cell r="D1841" t="str">
            <v>Beauregard(Mario)</v>
          </cell>
          <cell r="E1841" t="str">
            <v>Beauregard(Mario)</v>
          </cell>
          <cell r="F1841" t="str">
            <v>955, 9ième Rang</v>
          </cell>
          <cell r="G1841" t="str">
            <v>Saint-Dominique</v>
          </cell>
          <cell r="H1841" t="str">
            <v>J0H1L0</v>
          </cell>
          <cell r="I1841">
            <v>450</v>
          </cell>
          <cell r="J1841">
            <v>7932856</v>
          </cell>
          <cell r="K1841">
            <v>96</v>
          </cell>
          <cell r="L1841">
            <v>7468</v>
          </cell>
          <cell r="M1841">
            <v>95</v>
          </cell>
          <cell r="N1841">
            <v>7961</v>
          </cell>
        </row>
        <row r="1842">
          <cell r="A1842">
            <v>875088</v>
          </cell>
          <cell r="B1842" t="str">
            <v>07</v>
          </cell>
          <cell r="C1842" t="str">
            <v>Outaouais</v>
          </cell>
          <cell r="D1842" t="str">
            <v>Hélène Gervais &amp; Alain Larose</v>
          </cell>
          <cell r="E1842" t="str">
            <v>Larose(Hélène Gervais et Alain)</v>
          </cell>
          <cell r="F1842" t="str">
            <v>1175, ch. Murray</v>
          </cell>
          <cell r="G1842" t="str">
            <v>Pontiac</v>
          </cell>
          <cell r="H1842" t="str">
            <v>J0X2V0</v>
          </cell>
          <cell r="I1842">
            <v>819</v>
          </cell>
          <cell r="J1842">
            <v>4582169</v>
          </cell>
          <cell r="K1842">
            <v>110</v>
          </cell>
          <cell r="L1842">
            <v>10403</v>
          </cell>
          <cell r="M1842">
            <v>88</v>
          </cell>
          <cell r="N1842">
            <v>15980</v>
          </cell>
        </row>
        <row r="1843">
          <cell r="A1843">
            <v>875294</v>
          </cell>
          <cell r="B1843" t="str">
            <v>12</v>
          </cell>
          <cell r="C1843" t="str">
            <v>Chaudière-Appalaches</v>
          </cell>
          <cell r="D1843" t="str">
            <v>Lachance(Francine)</v>
          </cell>
          <cell r="E1843" t="str">
            <v>Grégoire(Robert)</v>
          </cell>
          <cell r="F1843" t="str">
            <v>183 rang du Lac des Grelots</v>
          </cell>
          <cell r="G1843" t="str">
            <v>Saint-Évariste-de-Forsyth</v>
          </cell>
          <cell r="H1843" t="str">
            <v>G0M1S0</v>
          </cell>
          <cell r="I1843">
            <v>418</v>
          </cell>
          <cell r="J1843">
            <v>4593166</v>
          </cell>
          <cell r="K1843">
            <v>18</v>
          </cell>
          <cell r="L1843">
            <v>8202</v>
          </cell>
        </row>
        <row r="1844">
          <cell r="A1844">
            <v>875351</v>
          </cell>
          <cell r="B1844" t="str">
            <v>12</v>
          </cell>
          <cell r="C1844" t="str">
            <v>Chaudière-Appalaches</v>
          </cell>
          <cell r="D1844" t="str">
            <v>Mercier(Eloi)</v>
          </cell>
          <cell r="F1844" t="str">
            <v>700, rue Principale</v>
          </cell>
          <cell r="G1844" t="str">
            <v>Saint-Jacques-de-Leeds</v>
          </cell>
          <cell r="H1844" t="str">
            <v>G0N1J0</v>
          </cell>
          <cell r="I1844">
            <v>418</v>
          </cell>
          <cell r="J1844">
            <v>4243470</v>
          </cell>
          <cell r="K1844">
            <v>63</v>
          </cell>
          <cell r="L1844">
            <v>10798</v>
          </cell>
          <cell r="M1844">
            <v>64</v>
          </cell>
          <cell r="N1844">
            <v>15780</v>
          </cell>
        </row>
        <row r="1845">
          <cell r="A1845">
            <v>875955</v>
          </cell>
          <cell r="B1845" t="str">
            <v>07</v>
          </cell>
          <cell r="C1845" t="str">
            <v>Outaouais</v>
          </cell>
          <cell r="D1845" t="str">
            <v>Nadine Bernier &amp; Marc Marenger</v>
          </cell>
          <cell r="F1845" t="str">
            <v>65, chemin Somers</v>
          </cell>
          <cell r="G1845" t="str">
            <v>Mayo</v>
          </cell>
          <cell r="H1845" t="str">
            <v>J8L4L9</v>
          </cell>
          <cell r="I1845">
            <v>819</v>
          </cell>
          <cell r="J1845">
            <v>2818865</v>
          </cell>
          <cell r="K1845">
            <v>45</v>
          </cell>
          <cell r="L1845">
            <v>7045</v>
          </cell>
          <cell r="M1845">
            <v>47</v>
          </cell>
          <cell r="N1845">
            <v>14089</v>
          </cell>
        </row>
        <row r="1846">
          <cell r="A1846">
            <v>876102</v>
          </cell>
          <cell r="B1846" t="str">
            <v>12</v>
          </cell>
          <cell r="C1846" t="str">
            <v>Chaudière-Appalaches</v>
          </cell>
          <cell r="D1846" t="str">
            <v>Ouellet(Guillaume)</v>
          </cell>
          <cell r="F1846" t="str">
            <v>400, route Principale</v>
          </cell>
          <cell r="G1846" t="str">
            <v>Sainte-Louise</v>
          </cell>
          <cell r="H1846" t="str">
            <v>G0R3K0</v>
          </cell>
          <cell r="I1846">
            <v>418</v>
          </cell>
          <cell r="J1846">
            <v>3542890</v>
          </cell>
          <cell r="K1846">
            <v>45</v>
          </cell>
          <cell r="L1846">
            <v>2814</v>
          </cell>
          <cell r="M1846">
            <v>43</v>
          </cell>
          <cell r="N1846">
            <v>2347</v>
          </cell>
        </row>
        <row r="1847">
          <cell r="A1847">
            <v>876268</v>
          </cell>
          <cell r="B1847" t="str">
            <v>08</v>
          </cell>
          <cell r="C1847" t="str">
            <v>Abitibi-Témiscamingue</v>
          </cell>
          <cell r="D1847" t="str">
            <v>Molloy(Gaston)</v>
          </cell>
          <cell r="F1847" t="str">
            <v>7675, boulevard Témiscamingue</v>
          </cell>
          <cell r="G1847" t="str">
            <v>Rouyn-Noranda</v>
          </cell>
          <cell r="H1847" t="str">
            <v>J9Y1P7</v>
          </cell>
          <cell r="I1847">
            <v>819</v>
          </cell>
          <cell r="J1847">
            <v>7975690</v>
          </cell>
          <cell r="K1847">
            <v>114</v>
          </cell>
          <cell r="L1847">
            <v>20093</v>
          </cell>
          <cell r="M1847">
            <v>104</v>
          </cell>
          <cell r="N1847">
            <v>12371</v>
          </cell>
        </row>
        <row r="1848">
          <cell r="A1848">
            <v>876540</v>
          </cell>
          <cell r="B1848" t="str">
            <v>02</v>
          </cell>
          <cell r="C1848" t="str">
            <v>Saguenay-Lac-Saint-Jean</v>
          </cell>
          <cell r="D1848" t="str">
            <v>Bouchard(Serge)</v>
          </cell>
          <cell r="F1848" t="str">
            <v>164, rang des Sables</v>
          </cell>
          <cell r="G1848" t="str">
            <v>Chambord</v>
          </cell>
          <cell r="H1848" t="str">
            <v>G0W1G0</v>
          </cell>
          <cell r="I1848">
            <v>418</v>
          </cell>
          <cell r="J1848">
            <v>3428446</v>
          </cell>
          <cell r="M1848">
            <v>16</v>
          </cell>
        </row>
        <row r="1849">
          <cell r="A1849">
            <v>877050</v>
          </cell>
          <cell r="B1849" t="str">
            <v>12</v>
          </cell>
          <cell r="C1849" t="str">
            <v>Chaudière-Appalaches</v>
          </cell>
          <cell r="D1849" t="str">
            <v>Roy(Serge)</v>
          </cell>
          <cell r="F1849" t="str">
            <v>1525, 57e Rue</v>
          </cell>
          <cell r="G1849" t="str">
            <v>Saint-Georges (de Beauce)</v>
          </cell>
          <cell r="H1849" t="str">
            <v>G5Y5C1</v>
          </cell>
          <cell r="I1849">
            <v>418</v>
          </cell>
          <cell r="J1849">
            <v>2287367</v>
          </cell>
          <cell r="K1849">
            <v>15</v>
          </cell>
          <cell r="M1849">
            <v>16</v>
          </cell>
          <cell r="N1849">
            <v>2298</v>
          </cell>
        </row>
        <row r="1850">
          <cell r="A1850">
            <v>877340</v>
          </cell>
          <cell r="B1850" t="str">
            <v>01</v>
          </cell>
          <cell r="C1850" t="str">
            <v>Bas-Saint-Laurent</v>
          </cell>
          <cell r="D1850" t="str">
            <v>Viel(Réal)</v>
          </cell>
          <cell r="F1850" t="str">
            <v>223 rang 3 Est</v>
          </cell>
          <cell r="G1850" t="str">
            <v>Saint-Alexandre-de-Kamouraska</v>
          </cell>
          <cell r="H1850" t="str">
            <v>G0L2G0</v>
          </cell>
          <cell r="I1850">
            <v>418</v>
          </cell>
          <cell r="J1850">
            <v>4952966</v>
          </cell>
          <cell r="K1850">
            <v>117</v>
          </cell>
          <cell r="L1850">
            <v>22113</v>
          </cell>
          <cell r="M1850">
            <v>124</v>
          </cell>
          <cell r="N1850">
            <v>23110</v>
          </cell>
        </row>
        <row r="1851">
          <cell r="A1851">
            <v>877506</v>
          </cell>
          <cell r="B1851" t="str">
            <v>17</v>
          </cell>
          <cell r="C1851" t="str">
            <v>Centre-du-Québec</v>
          </cell>
          <cell r="D1851" t="str">
            <v>Ferme D.T.M.C. S.E.N.C.</v>
          </cell>
          <cell r="E1851" t="str">
            <v>Champagne(Denis Tanguay et Mélanie)</v>
          </cell>
          <cell r="F1851" t="str">
            <v>816, Rang 1</v>
          </cell>
          <cell r="G1851" t="str">
            <v>Saint-Pierre-Baptiste</v>
          </cell>
          <cell r="H1851" t="str">
            <v>G0P1K0</v>
          </cell>
          <cell r="I1851">
            <v>418</v>
          </cell>
          <cell r="J1851">
            <v>4537739</v>
          </cell>
          <cell r="K1851">
            <v>20</v>
          </cell>
          <cell r="L1851">
            <v>1826</v>
          </cell>
          <cell r="M1851">
            <v>19</v>
          </cell>
          <cell r="N1851">
            <v>4563</v>
          </cell>
        </row>
        <row r="1852">
          <cell r="A1852">
            <v>877514</v>
          </cell>
          <cell r="B1852" t="str">
            <v>04</v>
          </cell>
          <cell r="C1852" t="str">
            <v>Mauricie</v>
          </cell>
          <cell r="D1852" t="str">
            <v>Ferme Jean-Claude Goulet et Fils S.E.N.C.</v>
          </cell>
          <cell r="E1852" t="str">
            <v>Goulet(Jean-François)</v>
          </cell>
          <cell r="F1852" t="str">
            <v>58, rang Rivière des Envies Est</v>
          </cell>
          <cell r="G1852" t="str">
            <v>Saint-Stanislas (de Mauricie)</v>
          </cell>
          <cell r="H1852" t="str">
            <v>G0X3E0</v>
          </cell>
          <cell r="I1852">
            <v>819</v>
          </cell>
          <cell r="J1852">
            <v>6018562</v>
          </cell>
          <cell r="K1852">
            <v>17</v>
          </cell>
          <cell r="M1852">
            <v>17</v>
          </cell>
        </row>
        <row r="1853">
          <cell r="A1853">
            <v>877597</v>
          </cell>
          <cell r="B1853" t="str">
            <v>12</v>
          </cell>
          <cell r="C1853" t="str">
            <v>Chaudière-Appalaches</v>
          </cell>
          <cell r="D1853" t="str">
            <v>Ferme Touga S.E.N.C.</v>
          </cell>
          <cell r="E1853" t="str">
            <v>Toulouse(Réjean)</v>
          </cell>
          <cell r="F1853" t="str">
            <v>144,  Rang 1 Shenley Sud</v>
          </cell>
          <cell r="G1853" t="str">
            <v>Saint-Martin</v>
          </cell>
          <cell r="H1853" t="str">
            <v>G0M1B0</v>
          </cell>
          <cell r="I1853">
            <v>418</v>
          </cell>
          <cell r="J1853">
            <v>3823085</v>
          </cell>
          <cell r="K1853">
            <v>107</v>
          </cell>
          <cell r="L1853">
            <v>34318</v>
          </cell>
          <cell r="M1853">
            <v>114</v>
          </cell>
          <cell r="N1853">
            <v>30937</v>
          </cell>
        </row>
        <row r="1854">
          <cell r="A1854">
            <v>878306</v>
          </cell>
          <cell r="B1854" t="str">
            <v>07</v>
          </cell>
          <cell r="C1854" t="str">
            <v>Outaouais</v>
          </cell>
          <cell r="D1854" t="str">
            <v>Charlebois R.I.G. S.E.N.C.</v>
          </cell>
          <cell r="E1854" t="str">
            <v>Charlebois(Gilles et Stéphane)</v>
          </cell>
          <cell r="F1854" t="str">
            <v>310, rang St-Joseph Ouest</v>
          </cell>
          <cell r="G1854" t="str">
            <v>Saint-André-Avellin</v>
          </cell>
          <cell r="H1854" t="str">
            <v>J0V1W0</v>
          </cell>
          <cell r="I1854">
            <v>819</v>
          </cell>
          <cell r="J1854">
            <v>9836628</v>
          </cell>
          <cell r="K1854">
            <v>23</v>
          </cell>
          <cell r="L1854">
            <v>1660</v>
          </cell>
          <cell r="M1854">
            <v>28</v>
          </cell>
          <cell r="N1854">
            <v>2774</v>
          </cell>
        </row>
        <row r="1855">
          <cell r="A1855">
            <v>878462</v>
          </cell>
          <cell r="B1855" t="str">
            <v>05</v>
          </cell>
          <cell r="C1855" t="str">
            <v>Estrie</v>
          </cell>
          <cell r="D1855" t="str">
            <v>Spaulding Lorne &amp; Lynn</v>
          </cell>
          <cell r="E1855" t="str">
            <v>Spaulding(Lorne &amp; Lynn)</v>
          </cell>
          <cell r="F1855" t="str">
            <v>29 Bédard</v>
          </cell>
          <cell r="G1855" t="str">
            <v>Cookshire-Eaton</v>
          </cell>
          <cell r="H1855" t="str">
            <v>J0B3A0</v>
          </cell>
          <cell r="I1855">
            <v>819</v>
          </cell>
          <cell r="J1855">
            <v>8892538</v>
          </cell>
          <cell r="K1855">
            <v>33</v>
          </cell>
          <cell r="L1855">
            <v>3270</v>
          </cell>
          <cell r="M1855">
            <v>31</v>
          </cell>
          <cell r="N1855">
            <v>2392</v>
          </cell>
        </row>
        <row r="1856">
          <cell r="A1856">
            <v>878546</v>
          </cell>
          <cell r="B1856" t="str">
            <v>05</v>
          </cell>
          <cell r="C1856" t="str">
            <v>Estrie</v>
          </cell>
          <cell r="D1856" t="str">
            <v>Bergeron(Marcel)</v>
          </cell>
          <cell r="F1856" t="str">
            <v>3125, ch. Ayer's Cliff</v>
          </cell>
          <cell r="G1856" t="str">
            <v>Magog</v>
          </cell>
          <cell r="H1856" t="str">
            <v>J1X3W2</v>
          </cell>
          <cell r="I1856">
            <v>819</v>
          </cell>
          <cell r="J1856">
            <v>8438780</v>
          </cell>
          <cell r="K1856">
            <v>24</v>
          </cell>
          <cell r="L1856">
            <v>3984</v>
          </cell>
        </row>
        <row r="1857">
          <cell r="A1857">
            <v>878645</v>
          </cell>
          <cell r="B1857" t="str">
            <v>12</v>
          </cell>
          <cell r="C1857" t="str">
            <v>Chaudière-Appalaches</v>
          </cell>
          <cell r="D1857" t="str">
            <v>Ferme Dubreuil (1998) inc.</v>
          </cell>
          <cell r="E1857" t="str">
            <v>Dubreuil(Gervais)</v>
          </cell>
          <cell r="F1857" t="str">
            <v>112, Rang 14</v>
          </cell>
          <cell r="G1857" t="str">
            <v>Adstock</v>
          </cell>
          <cell r="H1857" t="str">
            <v>G0N1S0</v>
          </cell>
          <cell r="I1857">
            <v>418</v>
          </cell>
          <cell r="J1857">
            <v>4225822</v>
          </cell>
          <cell r="K1857">
            <v>40</v>
          </cell>
          <cell r="L1857">
            <v>10302</v>
          </cell>
          <cell r="M1857">
            <v>38</v>
          </cell>
          <cell r="N1857">
            <v>9377</v>
          </cell>
        </row>
        <row r="1858">
          <cell r="A1858">
            <v>878967</v>
          </cell>
          <cell r="B1858" t="str">
            <v>05</v>
          </cell>
          <cell r="C1858" t="str">
            <v>Estrie</v>
          </cell>
          <cell r="D1858" t="str">
            <v>Cox(Dennis)</v>
          </cell>
          <cell r="F1858" t="str">
            <v>470, Swede rd</v>
          </cell>
          <cell r="G1858" t="str">
            <v>Compton</v>
          </cell>
          <cell r="H1858" t="str">
            <v>J0B1L0</v>
          </cell>
          <cell r="I1858">
            <v>819</v>
          </cell>
          <cell r="J1858">
            <v>8372086</v>
          </cell>
          <cell r="K1858">
            <v>23</v>
          </cell>
          <cell r="L1858">
            <v>2571</v>
          </cell>
          <cell r="M1858">
            <v>30</v>
          </cell>
          <cell r="N1858">
            <v>2939</v>
          </cell>
        </row>
        <row r="1859">
          <cell r="A1859">
            <v>879783</v>
          </cell>
          <cell r="B1859" t="str">
            <v>04</v>
          </cell>
          <cell r="C1859" t="str">
            <v>Mauricie</v>
          </cell>
          <cell r="D1859" t="str">
            <v>Béland(Gérald)</v>
          </cell>
          <cell r="F1859" t="str">
            <v>1600 Beaupré</v>
          </cell>
          <cell r="G1859" t="str">
            <v>Sainte-Ursule</v>
          </cell>
          <cell r="H1859" t="str">
            <v>J0K3M0</v>
          </cell>
          <cell r="I1859">
            <v>819</v>
          </cell>
          <cell r="J1859">
            <v>2282042</v>
          </cell>
          <cell r="K1859">
            <v>12</v>
          </cell>
          <cell r="L1859">
            <v>2329</v>
          </cell>
        </row>
        <row r="1860">
          <cell r="A1860">
            <v>880153</v>
          </cell>
          <cell r="B1860" t="str">
            <v>12</v>
          </cell>
          <cell r="C1860" t="str">
            <v>Chaudière-Appalaches</v>
          </cell>
          <cell r="D1860" t="str">
            <v>3105-3028 Québec inc.</v>
          </cell>
          <cell r="E1860" t="str">
            <v>Audet(Jean-Marie)</v>
          </cell>
          <cell r="F1860" t="str">
            <v>46, rang Ste-Marie</v>
          </cell>
          <cell r="G1860" t="str">
            <v>Saint-Léon-de-Standon</v>
          </cell>
          <cell r="H1860" t="str">
            <v>G0R4L0</v>
          </cell>
          <cell r="I1860">
            <v>418</v>
          </cell>
          <cell r="J1860">
            <v>6422807</v>
          </cell>
          <cell r="K1860">
            <v>109</v>
          </cell>
          <cell r="L1860">
            <v>26177</v>
          </cell>
          <cell r="M1860">
            <v>110</v>
          </cell>
          <cell r="N1860">
            <v>25398</v>
          </cell>
        </row>
        <row r="1861">
          <cell r="A1861">
            <v>880542</v>
          </cell>
          <cell r="B1861" t="str">
            <v>16</v>
          </cell>
          <cell r="C1861" t="str">
            <v>Montérégie</v>
          </cell>
          <cell r="D1861" t="str">
            <v>Forcier(Luc A.)</v>
          </cell>
          <cell r="F1861" t="str">
            <v>107 Principale</v>
          </cell>
          <cell r="G1861" t="str">
            <v>Yamaska</v>
          </cell>
          <cell r="H1861" t="str">
            <v>J0G1W0</v>
          </cell>
          <cell r="I1861">
            <v>450</v>
          </cell>
          <cell r="J1861">
            <v>7892166</v>
          </cell>
          <cell r="K1861">
            <v>46</v>
          </cell>
          <cell r="L1861">
            <v>14374</v>
          </cell>
          <cell r="M1861">
            <v>16</v>
          </cell>
          <cell r="N1861">
            <v>1361</v>
          </cell>
        </row>
        <row r="1862">
          <cell r="A1862">
            <v>880732</v>
          </cell>
          <cell r="B1862" t="str">
            <v>05</v>
          </cell>
          <cell r="C1862" t="str">
            <v>Estrie</v>
          </cell>
          <cell r="D1862" t="str">
            <v>Lessard(Marco)</v>
          </cell>
          <cell r="F1862" t="str">
            <v>7096, chemin Benoît</v>
          </cell>
          <cell r="G1862" t="str">
            <v>Valcourt</v>
          </cell>
          <cell r="H1862" t="str">
            <v>J0E2L0</v>
          </cell>
          <cell r="I1862">
            <v>450</v>
          </cell>
          <cell r="J1862">
            <v>5325888</v>
          </cell>
          <cell r="K1862">
            <v>158</v>
          </cell>
          <cell r="L1862">
            <v>18452</v>
          </cell>
          <cell r="M1862">
            <v>150</v>
          </cell>
          <cell r="N1862">
            <v>15402</v>
          </cell>
        </row>
        <row r="1863">
          <cell r="A1863">
            <v>880781</v>
          </cell>
          <cell r="B1863" t="str">
            <v>05</v>
          </cell>
          <cell r="C1863" t="str">
            <v>Estrie</v>
          </cell>
          <cell r="D1863" t="str">
            <v>Berthelette(Claude)</v>
          </cell>
          <cell r="F1863" t="str">
            <v>454, Grande Ligne</v>
          </cell>
          <cell r="G1863" t="str">
            <v>Orford</v>
          </cell>
          <cell r="H1863" t="str">
            <v>J1X6X8</v>
          </cell>
          <cell r="I1863">
            <v>450</v>
          </cell>
          <cell r="J1863">
            <v>5323568</v>
          </cell>
          <cell r="K1863">
            <v>20</v>
          </cell>
          <cell r="L1863">
            <v>2753</v>
          </cell>
          <cell r="M1863">
            <v>19</v>
          </cell>
          <cell r="N1863">
            <v>2677</v>
          </cell>
        </row>
        <row r="1864">
          <cell r="A1864">
            <v>880906</v>
          </cell>
          <cell r="B1864" t="str">
            <v>05</v>
          </cell>
          <cell r="C1864" t="str">
            <v>Estrie</v>
          </cell>
          <cell r="D1864" t="str">
            <v>Harmer(Mark)</v>
          </cell>
          <cell r="F1864" t="str">
            <v>50, High Forrest</v>
          </cell>
          <cell r="G1864" t="str">
            <v>Saint-Isidore-de-Clifton</v>
          </cell>
          <cell r="H1864" t="str">
            <v>J0B2X0</v>
          </cell>
          <cell r="I1864">
            <v>819</v>
          </cell>
          <cell r="J1864">
            <v>8891284</v>
          </cell>
          <cell r="K1864">
            <v>61</v>
          </cell>
          <cell r="L1864">
            <v>3120</v>
          </cell>
          <cell r="M1864">
            <v>70</v>
          </cell>
          <cell r="N1864">
            <v>12770</v>
          </cell>
        </row>
        <row r="1865">
          <cell r="A1865">
            <v>881177</v>
          </cell>
          <cell r="B1865" t="str">
            <v>12</v>
          </cell>
          <cell r="C1865" t="str">
            <v>Chaudière-Appalaches</v>
          </cell>
          <cell r="D1865" t="str">
            <v>Ferme des Jumeaux Lamontagne inc.</v>
          </cell>
          <cell r="E1865" t="str">
            <v>Lamontagne(Yvon et Yoland)</v>
          </cell>
          <cell r="F1865" t="str">
            <v>432, chemin Bois-Franc Est</v>
          </cell>
          <cell r="G1865" t="str">
            <v>Notre-Dame-du-Sacré-Coeur-d'Issoudun</v>
          </cell>
          <cell r="H1865" t="str">
            <v>G0S1L0</v>
          </cell>
          <cell r="I1865">
            <v>418</v>
          </cell>
          <cell r="J1865">
            <v>7281999</v>
          </cell>
          <cell r="K1865">
            <v>76</v>
          </cell>
          <cell r="L1865">
            <v>4610</v>
          </cell>
          <cell r="M1865">
            <v>76</v>
          </cell>
          <cell r="N1865">
            <v>7743</v>
          </cell>
        </row>
        <row r="1866">
          <cell r="A1866">
            <v>881813</v>
          </cell>
          <cell r="B1866" t="str">
            <v>12</v>
          </cell>
          <cell r="C1866" t="str">
            <v>Chaudière-Appalaches</v>
          </cell>
          <cell r="D1866" t="str">
            <v>Daigle(Yves)</v>
          </cell>
          <cell r="F1866" t="str">
            <v>454, Rang 6</v>
          </cell>
          <cell r="G1866" t="str">
            <v>Irlande</v>
          </cell>
          <cell r="H1866" t="str">
            <v>G6H2M2</v>
          </cell>
          <cell r="I1866">
            <v>418</v>
          </cell>
          <cell r="J1866">
            <v>4235715</v>
          </cell>
          <cell r="K1866">
            <v>82</v>
          </cell>
          <cell r="L1866">
            <v>11912</v>
          </cell>
          <cell r="M1866">
            <v>82</v>
          </cell>
          <cell r="N1866">
            <v>12512</v>
          </cell>
        </row>
        <row r="1867">
          <cell r="A1867">
            <v>881854</v>
          </cell>
          <cell r="B1867" t="str">
            <v>12</v>
          </cell>
          <cell r="C1867" t="str">
            <v>Chaudière-Appalaches</v>
          </cell>
          <cell r="D1867" t="str">
            <v>Ferme Chanclau S.E.N.C.</v>
          </cell>
          <cell r="E1867" t="str">
            <v>Moisan(Claude)</v>
          </cell>
          <cell r="F1867" t="str">
            <v>1012, Rang 4</v>
          </cell>
          <cell r="G1867" t="str">
            <v>Saint-Jacques-le-Majeur-de-Wolfestown</v>
          </cell>
          <cell r="H1867" t="str">
            <v>G0P1G0</v>
          </cell>
          <cell r="I1867">
            <v>418</v>
          </cell>
          <cell r="J1867">
            <v>4494434</v>
          </cell>
          <cell r="K1867">
            <v>50</v>
          </cell>
          <cell r="L1867">
            <v>4815</v>
          </cell>
          <cell r="M1867">
            <v>52</v>
          </cell>
          <cell r="N1867">
            <v>5138</v>
          </cell>
        </row>
        <row r="1868">
          <cell r="A1868">
            <v>882241</v>
          </cell>
          <cell r="B1868" t="str">
            <v>17</v>
          </cell>
          <cell r="C1868" t="str">
            <v>Centre-du-Québec</v>
          </cell>
          <cell r="D1868" t="str">
            <v>Ferme Gourd'Or S.E.N.C.</v>
          </cell>
          <cell r="E1868" t="str">
            <v>Gourde(Patrick)</v>
          </cell>
          <cell r="F1868" t="str">
            <v>3168, rang 8</v>
          </cell>
          <cell r="G1868" t="str">
            <v>Inverness</v>
          </cell>
          <cell r="H1868" t="str">
            <v>G0S1K0</v>
          </cell>
          <cell r="I1868">
            <v>418</v>
          </cell>
          <cell r="J1868">
            <v>4532119</v>
          </cell>
          <cell r="K1868">
            <v>22</v>
          </cell>
          <cell r="L1868">
            <v>547</v>
          </cell>
          <cell r="M1868">
            <v>25</v>
          </cell>
          <cell r="N1868">
            <v>5394</v>
          </cell>
        </row>
        <row r="1869">
          <cell r="A1869">
            <v>882704</v>
          </cell>
          <cell r="B1869" t="str">
            <v>17</v>
          </cell>
          <cell r="C1869" t="str">
            <v>Centre-du-Québec</v>
          </cell>
          <cell r="D1869" t="str">
            <v>Ferme Les Laviaux inc.</v>
          </cell>
          <cell r="E1869" t="str">
            <v>Duc(Béatrice Cressier et Martial)</v>
          </cell>
          <cell r="F1869" t="str">
            <v>1070, rang St-Pierre Est</v>
          </cell>
          <cell r="G1869" t="str">
            <v>Notre-Dame-de-Lourdes</v>
          </cell>
          <cell r="H1869" t="str">
            <v>G0S1T0</v>
          </cell>
          <cell r="I1869">
            <v>819</v>
          </cell>
          <cell r="J1869">
            <v>3851048</v>
          </cell>
          <cell r="K1869">
            <v>102</v>
          </cell>
        </row>
        <row r="1870">
          <cell r="A1870">
            <v>883033</v>
          </cell>
          <cell r="B1870" t="str">
            <v>16</v>
          </cell>
          <cell r="C1870" t="str">
            <v>Montérégie</v>
          </cell>
          <cell r="D1870" t="str">
            <v>Ferme E. Daneau et B. Dubois S.E.N.C.</v>
          </cell>
          <cell r="E1870" t="str">
            <v>Dubois(Brenda)</v>
          </cell>
          <cell r="F1870" t="str">
            <v>445, rg 4</v>
          </cell>
          <cell r="G1870" t="str">
            <v>Sainte-Clotilde-de-Châteauguay</v>
          </cell>
          <cell r="H1870" t="str">
            <v>J0L1W0</v>
          </cell>
          <cell r="I1870">
            <v>450</v>
          </cell>
          <cell r="J1870">
            <v>8260017</v>
          </cell>
          <cell r="K1870">
            <v>110</v>
          </cell>
          <cell r="L1870">
            <v>30862</v>
          </cell>
          <cell r="M1870">
            <v>115</v>
          </cell>
          <cell r="N1870">
            <v>31752</v>
          </cell>
        </row>
        <row r="1871">
          <cell r="A1871">
            <v>883439</v>
          </cell>
          <cell r="B1871" t="str">
            <v>07</v>
          </cell>
          <cell r="C1871" t="str">
            <v>Outaouais</v>
          </cell>
          <cell r="D1871" t="str">
            <v>Robert(Roger M.)</v>
          </cell>
          <cell r="F1871" t="str">
            <v>136, chemin St-Louis</v>
          </cell>
          <cell r="G1871" t="str">
            <v>La Pèche</v>
          </cell>
          <cell r="H1871" t="str">
            <v>J0X2W0</v>
          </cell>
          <cell r="I1871">
            <v>819</v>
          </cell>
          <cell r="J1871">
            <v>4562577</v>
          </cell>
          <cell r="K1871">
            <v>28</v>
          </cell>
          <cell r="L1871">
            <v>3490</v>
          </cell>
          <cell r="M1871">
            <v>34</v>
          </cell>
          <cell r="N1871">
            <v>2841</v>
          </cell>
        </row>
        <row r="1872">
          <cell r="A1872">
            <v>884049</v>
          </cell>
          <cell r="B1872" t="str">
            <v>17</v>
          </cell>
          <cell r="C1872" t="str">
            <v>Centre-du-Québec</v>
          </cell>
          <cell r="D1872" t="str">
            <v>Pellerin(Alexandre)</v>
          </cell>
          <cell r="F1872" t="str">
            <v>14500, chemin Héon</v>
          </cell>
          <cell r="G1872" t="str">
            <v>Bécancour</v>
          </cell>
          <cell r="H1872" t="str">
            <v>G9H1N6</v>
          </cell>
          <cell r="I1872">
            <v>819</v>
          </cell>
          <cell r="J1872">
            <v>2332568</v>
          </cell>
          <cell r="K1872">
            <v>21</v>
          </cell>
          <cell r="M1872">
            <v>17</v>
          </cell>
        </row>
        <row r="1873">
          <cell r="A1873">
            <v>884437</v>
          </cell>
          <cell r="B1873" t="str">
            <v>16</v>
          </cell>
          <cell r="C1873" t="str">
            <v>Montérégie</v>
          </cell>
          <cell r="D1873" t="str">
            <v>Ferme Simmabec inc.</v>
          </cell>
          <cell r="E1873" t="str">
            <v>Caron(Serge)</v>
          </cell>
          <cell r="F1873" t="str">
            <v>2421, 8ième Rang</v>
          </cell>
          <cell r="G1873" t="str">
            <v>Saint-Valérien-de-Milton</v>
          </cell>
          <cell r="H1873" t="str">
            <v>J0H2B0</v>
          </cell>
          <cell r="I1873">
            <v>450</v>
          </cell>
          <cell r="J1873">
            <v>5492304</v>
          </cell>
          <cell r="K1873">
            <v>14</v>
          </cell>
          <cell r="L1873">
            <v>2850</v>
          </cell>
        </row>
        <row r="1874">
          <cell r="A1874">
            <v>884684</v>
          </cell>
          <cell r="B1874" t="str">
            <v>05</v>
          </cell>
          <cell r="C1874" t="str">
            <v>Estrie</v>
          </cell>
          <cell r="D1874" t="str">
            <v>Ferme S. &amp; A. Hatch</v>
          </cell>
          <cell r="E1874" t="str">
            <v>Hatch(Stuart)</v>
          </cell>
          <cell r="F1874" t="str">
            <v>3990 ch. Brown's Hill</v>
          </cell>
          <cell r="G1874" t="str">
            <v>Ayer's Cliff</v>
          </cell>
          <cell r="H1874" t="str">
            <v>J0B1C0</v>
          </cell>
          <cell r="I1874">
            <v>819</v>
          </cell>
          <cell r="J1874">
            <v>8385086</v>
          </cell>
          <cell r="K1874">
            <v>15</v>
          </cell>
          <cell r="L1874">
            <v>2325</v>
          </cell>
          <cell r="M1874">
            <v>16</v>
          </cell>
          <cell r="N1874">
            <v>2504</v>
          </cell>
        </row>
        <row r="1875">
          <cell r="A1875">
            <v>884718</v>
          </cell>
          <cell r="B1875" t="str">
            <v>01</v>
          </cell>
          <cell r="C1875" t="str">
            <v>Bas-Saint-Laurent</v>
          </cell>
          <cell r="D1875" t="str">
            <v>Dubé(Jacques)</v>
          </cell>
          <cell r="F1875" t="str">
            <v>126, rue Pied du Lac</v>
          </cell>
          <cell r="G1875" t="str">
            <v>Rivière-Bleue</v>
          </cell>
          <cell r="H1875" t="str">
            <v>G0L2B0</v>
          </cell>
          <cell r="I1875">
            <v>418</v>
          </cell>
          <cell r="J1875">
            <v>8935377</v>
          </cell>
          <cell r="K1875">
            <v>17</v>
          </cell>
          <cell r="L1875">
            <v>340</v>
          </cell>
          <cell r="M1875">
            <v>20</v>
          </cell>
          <cell r="N1875">
            <v>2537</v>
          </cell>
        </row>
        <row r="1876">
          <cell r="A1876">
            <v>884817</v>
          </cell>
          <cell r="B1876" t="str">
            <v>05</v>
          </cell>
          <cell r="C1876" t="str">
            <v>Estrie</v>
          </cell>
          <cell r="D1876" t="str">
            <v>Entreprises P.S. Roy inc.</v>
          </cell>
          <cell r="E1876" t="str">
            <v>Roy(Philippe &amp; Shirley)</v>
          </cell>
          <cell r="F1876" t="str">
            <v>9561, ch. Boyton, R.R.2</v>
          </cell>
          <cell r="G1876" t="str">
            <v>Ayer's Cliff</v>
          </cell>
          <cell r="H1876" t="str">
            <v>J0B1C0</v>
          </cell>
          <cell r="I1876">
            <v>819</v>
          </cell>
          <cell r="J1876">
            <v>8762561</v>
          </cell>
          <cell r="K1876">
            <v>68</v>
          </cell>
          <cell r="L1876">
            <v>6189</v>
          </cell>
          <cell r="M1876">
            <v>61</v>
          </cell>
          <cell r="N1876">
            <v>4534</v>
          </cell>
        </row>
        <row r="1877">
          <cell r="A1877">
            <v>884874</v>
          </cell>
          <cell r="B1877" t="str">
            <v>07</v>
          </cell>
          <cell r="C1877" t="str">
            <v>Outaouais</v>
          </cell>
          <cell r="D1877" t="str">
            <v>O'Brien(Edward)</v>
          </cell>
          <cell r="F1877" t="str">
            <v>Box 21, 43 St-Jacques Street</v>
          </cell>
          <cell r="G1877" t="str">
            <v>l'isle-aux-Allumettes</v>
          </cell>
          <cell r="H1877" t="str">
            <v>J0X1M0</v>
          </cell>
          <cell r="I1877">
            <v>819</v>
          </cell>
          <cell r="J1877">
            <v>6892410</v>
          </cell>
          <cell r="K1877">
            <v>119</v>
          </cell>
          <cell r="L1877">
            <v>11432</v>
          </cell>
          <cell r="M1877">
            <v>126</v>
          </cell>
          <cell r="N1877">
            <v>27786</v>
          </cell>
        </row>
        <row r="1878">
          <cell r="A1878">
            <v>885624</v>
          </cell>
          <cell r="B1878" t="str">
            <v>07</v>
          </cell>
          <cell r="C1878" t="str">
            <v>Outaouais</v>
          </cell>
          <cell r="D1878" t="str">
            <v>Smith(David)</v>
          </cell>
          <cell r="F1878" t="str">
            <v>C599, R.R. 4</v>
          </cell>
          <cell r="G1878" t="str">
            <v>Campbell's Bay</v>
          </cell>
          <cell r="H1878" t="str">
            <v>J0X1K0</v>
          </cell>
          <cell r="I1878">
            <v>819</v>
          </cell>
          <cell r="J1878">
            <v>6482683</v>
          </cell>
          <cell r="K1878">
            <v>63</v>
          </cell>
          <cell r="L1878">
            <v>14801</v>
          </cell>
          <cell r="M1878">
            <v>60</v>
          </cell>
          <cell r="N1878">
            <v>15153</v>
          </cell>
        </row>
        <row r="1879">
          <cell r="A1879">
            <v>885939</v>
          </cell>
          <cell r="B1879" t="str">
            <v>12</v>
          </cell>
          <cell r="C1879" t="str">
            <v>Chaudière-Appalaches</v>
          </cell>
          <cell r="D1879" t="str">
            <v>Deschênes(Jean-Luc)</v>
          </cell>
          <cell r="F1879" t="str">
            <v>169, rang du Nord</v>
          </cell>
          <cell r="G1879" t="str">
            <v>Sainte-Apolline-de-Patton</v>
          </cell>
          <cell r="H1879" t="str">
            <v>G0R2P0</v>
          </cell>
          <cell r="I1879">
            <v>418</v>
          </cell>
          <cell r="J1879">
            <v>4690076</v>
          </cell>
          <cell r="K1879">
            <v>117</v>
          </cell>
          <cell r="L1879">
            <v>4552</v>
          </cell>
          <cell r="M1879">
            <v>118</v>
          </cell>
          <cell r="N1879">
            <v>17785</v>
          </cell>
        </row>
        <row r="1880">
          <cell r="A1880">
            <v>886101</v>
          </cell>
          <cell r="B1880" t="str">
            <v>11</v>
          </cell>
          <cell r="C1880" t="str">
            <v>Gaspésie-Iles-de-la-Madeleine</v>
          </cell>
          <cell r="D1880" t="str">
            <v>Thorne(Donald)</v>
          </cell>
          <cell r="F1880" t="str">
            <v>65 chemin Edgar Thorne</v>
          </cell>
          <cell r="G1880" t="str">
            <v>Fatima</v>
          </cell>
          <cell r="H1880" t="str">
            <v>G4T2B1</v>
          </cell>
          <cell r="I1880">
            <v>418</v>
          </cell>
          <cell r="J1880">
            <v>9864587</v>
          </cell>
          <cell r="K1880">
            <v>45</v>
          </cell>
          <cell r="L1880">
            <v>7498</v>
          </cell>
          <cell r="M1880">
            <v>40</v>
          </cell>
          <cell r="N1880">
            <v>3895</v>
          </cell>
        </row>
        <row r="1881">
          <cell r="A1881">
            <v>886879</v>
          </cell>
          <cell r="B1881" t="str">
            <v>04</v>
          </cell>
          <cell r="C1881" t="str">
            <v>Mauricie</v>
          </cell>
          <cell r="D1881" t="str">
            <v>Desaulniers(Jean)</v>
          </cell>
          <cell r="F1881" t="str">
            <v>1305, chemin des Laurentides</v>
          </cell>
          <cell r="G1881" t="str">
            <v>Saint-Boniface</v>
          </cell>
          <cell r="H1881" t="str">
            <v>G0X2L0</v>
          </cell>
          <cell r="I1881">
            <v>819</v>
          </cell>
          <cell r="J1881">
            <v>5356466</v>
          </cell>
          <cell r="K1881">
            <v>38</v>
          </cell>
          <cell r="L1881">
            <v>8434</v>
          </cell>
          <cell r="M1881">
            <v>35</v>
          </cell>
          <cell r="N1881">
            <v>6984</v>
          </cell>
        </row>
        <row r="1882">
          <cell r="A1882">
            <v>907980</v>
          </cell>
          <cell r="B1882" t="str">
            <v>03</v>
          </cell>
          <cell r="C1882" t="str">
            <v>Capitale-Nationale</v>
          </cell>
          <cell r="D1882" t="str">
            <v>Ferme La Côte des Bouleaux, S.E.N.C.</v>
          </cell>
          <cell r="E1882" t="str">
            <v>Bouchard(Serge)</v>
          </cell>
          <cell r="F1882" t="str">
            <v>15, rue Principale</v>
          </cell>
          <cell r="G1882" t="str">
            <v>Saint-Irénée</v>
          </cell>
          <cell r="H1882" t="str">
            <v>G0T1V0</v>
          </cell>
          <cell r="I1882">
            <v>418</v>
          </cell>
          <cell r="J1882">
            <v>4523494</v>
          </cell>
          <cell r="K1882">
            <v>42</v>
          </cell>
          <cell r="L1882">
            <v>6624</v>
          </cell>
          <cell r="M1882">
            <v>47</v>
          </cell>
          <cell r="N1882">
            <v>7148</v>
          </cell>
        </row>
        <row r="1883">
          <cell r="A1883">
            <v>909432</v>
          </cell>
          <cell r="B1883" t="str">
            <v>07</v>
          </cell>
          <cell r="C1883" t="str">
            <v>Outaouais</v>
          </cell>
          <cell r="D1883" t="str">
            <v>Ferme Cyrus &amp; Robbie Beck</v>
          </cell>
          <cell r="E1883" t="str">
            <v>Beck(Cyrus)</v>
          </cell>
          <cell r="F1883" t="str">
            <v>C730, Route 148</v>
          </cell>
          <cell r="G1883" t="str">
            <v>Shawville</v>
          </cell>
          <cell r="H1883" t="str">
            <v>J0X2Y0</v>
          </cell>
          <cell r="I1883">
            <v>819</v>
          </cell>
          <cell r="J1883">
            <v>6472348</v>
          </cell>
          <cell r="K1883">
            <v>135</v>
          </cell>
          <cell r="L1883">
            <v>14497</v>
          </cell>
          <cell r="M1883">
            <v>155</v>
          </cell>
          <cell r="N1883">
            <v>16332</v>
          </cell>
        </row>
        <row r="1884">
          <cell r="A1884">
            <v>910588</v>
          </cell>
          <cell r="B1884" t="str">
            <v>16</v>
          </cell>
          <cell r="C1884" t="str">
            <v>Montérégie</v>
          </cell>
          <cell r="D1884" t="str">
            <v>Vachon(Luc)</v>
          </cell>
          <cell r="F1884" t="str">
            <v>775, Chemin du Petit Patrice</v>
          </cell>
          <cell r="G1884" t="str">
            <v>Saint-Télesphore</v>
          </cell>
          <cell r="H1884" t="str">
            <v>J0P1G0</v>
          </cell>
          <cell r="I1884">
            <v>450</v>
          </cell>
          <cell r="J1884">
            <v>2692678</v>
          </cell>
          <cell r="K1884">
            <v>47</v>
          </cell>
          <cell r="L1884">
            <v>340</v>
          </cell>
          <cell r="M1884">
            <v>38</v>
          </cell>
        </row>
        <row r="1885">
          <cell r="A1885">
            <v>911289</v>
          </cell>
          <cell r="B1885" t="str">
            <v>16</v>
          </cell>
          <cell r="C1885" t="str">
            <v>Montérégie</v>
          </cell>
          <cell r="D1885" t="str">
            <v>Van Der Star(Robert)</v>
          </cell>
          <cell r="F1885" t="str">
            <v>1305, chemin St-Guillaume</v>
          </cell>
          <cell r="G1885" t="str">
            <v>Sainte-Marthe</v>
          </cell>
          <cell r="H1885" t="str">
            <v>J0P1W0</v>
          </cell>
          <cell r="I1885">
            <v>450</v>
          </cell>
          <cell r="J1885">
            <v>4594572</v>
          </cell>
          <cell r="K1885">
            <v>23</v>
          </cell>
          <cell r="L1885">
            <v>680</v>
          </cell>
          <cell r="M1885">
            <v>21</v>
          </cell>
          <cell r="N1885">
            <v>6792</v>
          </cell>
        </row>
        <row r="1886">
          <cell r="A1886">
            <v>911602</v>
          </cell>
          <cell r="B1886" t="str">
            <v>05</v>
          </cell>
          <cell r="C1886" t="str">
            <v>Estrie</v>
          </cell>
          <cell r="D1886" t="str">
            <v>Martin(Alice)</v>
          </cell>
          <cell r="F1886" t="str">
            <v>1948, route 210</v>
          </cell>
          <cell r="G1886" t="str">
            <v>Saint-Isidore-de-Clifton</v>
          </cell>
          <cell r="H1886" t="str">
            <v>J0B2X0</v>
          </cell>
          <cell r="I1886">
            <v>819</v>
          </cell>
          <cell r="J1886">
            <v>8892474</v>
          </cell>
          <cell r="K1886">
            <v>11</v>
          </cell>
        </row>
        <row r="1887">
          <cell r="A1887">
            <v>912212</v>
          </cell>
          <cell r="B1887" t="str">
            <v>16</v>
          </cell>
          <cell r="C1887" t="str">
            <v>Montérégie</v>
          </cell>
          <cell r="D1887" t="str">
            <v>Grenier(Roger)</v>
          </cell>
          <cell r="F1887" t="str">
            <v>375, route 116 Est</v>
          </cell>
          <cell r="G1887" t="str">
            <v>Acton Vale</v>
          </cell>
          <cell r="H1887" t="str">
            <v>J0H1A0</v>
          </cell>
          <cell r="I1887">
            <v>450</v>
          </cell>
          <cell r="J1887">
            <v>5463100</v>
          </cell>
          <cell r="K1887">
            <v>11</v>
          </cell>
          <cell r="L1887">
            <v>1095</v>
          </cell>
        </row>
        <row r="1888">
          <cell r="A1888">
            <v>912378</v>
          </cell>
          <cell r="B1888" t="str">
            <v>12</v>
          </cell>
          <cell r="C1888" t="str">
            <v>Chaudière-Appalaches</v>
          </cell>
          <cell r="D1888" t="str">
            <v>Ferme Manjo Porcs S.E.N.C.</v>
          </cell>
          <cell r="E1888" t="str">
            <v>Gilbert(Jonny Boulet et Manon)</v>
          </cell>
          <cell r="F1888" t="str">
            <v>245, Route 173 Nord</v>
          </cell>
          <cell r="G1888" t="str">
            <v>Saint-Joseph-de-Beauce</v>
          </cell>
          <cell r="H1888" t="str">
            <v>G0S2V0</v>
          </cell>
          <cell r="I1888">
            <v>418</v>
          </cell>
          <cell r="J1888">
            <v>3974297</v>
          </cell>
          <cell r="K1888">
            <v>12</v>
          </cell>
          <cell r="M1888">
            <v>23</v>
          </cell>
        </row>
        <row r="1889">
          <cell r="A1889">
            <v>913137</v>
          </cell>
          <cell r="B1889" t="str">
            <v>08</v>
          </cell>
          <cell r="C1889" t="str">
            <v>Abitibi-Témiscamingue</v>
          </cell>
          <cell r="D1889" t="str">
            <v>Meilleur(Mario)</v>
          </cell>
          <cell r="F1889" t="str">
            <v>313, Lac Castagnier</v>
          </cell>
          <cell r="G1889" t="str">
            <v>La Morandière</v>
          </cell>
          <cell r="H1889" t="str">
            <v>J0Y1S0</v>
          </cell>
          <cell r="I1889">
            <v>819</v>
          </cell>
          <cell r="J1889">
            <v>7545533</v>
          </cell>
          <cell r="K1889">
            <v>30</v>
          </cell>
          <cell r="L1889">
            <v>340</v>
          </cell>
          <cell r="M1889">
            <v>31</v>
          </cell>
          <cell r="N1889">
            <v>2956</v>
          </cell>
        </row>
        <row r="1890">
          <cell r="A1890">
            <v>913434</v>
          </cell>
          <cell r="B1890" t="str">
            <v>12</v>
          </cell>
          <cell r="C1890" t="str">
            <v>Chaudière-Appalaches</v>
          </cell>
          <cell r="D1890" t="str">
            <v>Defoy(Serge)</v>
          </cell>
          <cell r="F1890" t="str">
            <v>741, rang Marigot</v>
          </cell>
          <cell r="G1890" t="str">
            <v>Saint-Apollinaire</v>
          </cell>
          <cell r="H1890" t="str">
            <v>G0S2E0</v>
          </cell>
          <cell r="I1890">
            <v>418</v>
          </cell>
          <cell r="J1890">
            <v>8812156</v>
          </cell>
          <cell r="K1890">
            <v>32</v>
          </cell>
          <cell r="L1890">
            <v>1992</v>
          </cell>
          <cell r="M1890">
            <v>28</v>
          </cell>
          <cell r="N1890">
            <v>2408</v>
          </cell>
        </row>
        <row r="1891">
          <cell r="A1891">
            <v>914341</v>
          </cell>
          <cell r="B1891" t="str">
            <v>05</v>
          </cell>
          <cell r="C1891" t="str">
            <v>Estrie</v>
          </cell>
          <cell r="D1891" t="str">
            <v>Barter Mary &amp; Gilbert Jean-Marc</v>
          </cell>
          <cell r="E1891" t="str">
            <v>Gilber(Mary Jane Barter &amp; Jean-Marc)</v>
          </cell>
          <cell r="F1891" t="str">
            <v>562, ch. Jordan Hill</v>
          </cell>
          <cell r="G1891" t="str">
            <v>Cookshire-Eaton</v>
          </cell>
          <cell r="H1891" t="str">
            <v>J0B1M0</v>
          </cell>
          <cell r="I1891">
            <v>819</v>
          </cell>
          <cell r="J1891">
            <v>8755124</v>
          </cell>
          <cell r="K1891">
            <v>15</v>
          </cell>
          <cell r="L1891">
            <v>4779</v>
          </cell>
          <cell r="M1891">
            <v>17</v>
          </cell>
          <cell r="N1891">
            <v>4041</v>
          </cell>
        </row>
        <row r="1892">
          <cell r="A1892">
            <v>914531</v>
          </cell>
          <cell r="B1892" t="str">
            <v>01</v>
          </cell>
          <cell r="C1892" t="str">
            <v>Bas-Saint-Laurent</v>
          </cell>
          <cell r="D1892" t="str">
            <v>Rodrigue(Clément)</v>
          </cell>
          <cell r="F1892" t="str">
            <v>77 rang Bédard</v>
          </cell>
          <cell r="G1892" t="str">
            <v>Lac-des-Aigles</v>
          </cell>
          <cell r="H1892" t="str">
            <v>G0K1V0</v>
          </cell>
          <cell r="I1892">
            <v>418</v>
          </cell>
          <cell r="J1892">
            <v>7792090</v>
          </cell>
          <cell r="K1892">
            <v>35</v>
          </cell>
          <cell r="L1892">
            <v>3393</v>
          </cell>
          <cell r="M1892">
            <v>37</v>
          </cell>
          <cell r="N1892">
            <v>3393</v>
          </cell>
        </row>
        <row r="1893">
          <cell r="A1893">
            <v>915561</v>
          </cell>
          <cell r="B1893" t="str">
            <v>01</v>
          </cell>
          <cell r="C1893" t="str">
            <v>Bas-Saint-Laurent</v>
          </cell>
          <cell r="D1893" t="str">
            <v>Beaupré(Guy)</v>
          </cell>
          <cell r="F1893" t="str">
            <v>427 rang 4 Ouest</v>
          </cell>
          <cell r="G1893" t="str">
            <v>Saint-Valérien (Rimouski)</v>
          </cell>
          <cell r="H1893" t="str">
            <v>G0L4E0</v>
          </cell>
          <cell r="I1893">
            <v>418</v>
          </cell>
          <cell r="J1893">
            <v>7364043</v>
          </cell>
          <cell r="K1893">
            <v>12</v>
          </cell>
          <cell r="L1893">
            <v>1421</v>
          </cell>
        </row>
        <row r="1894">
          <cell r="A1894">
            <v>916106</v>
          </cell>
          <cell r="B1894" t="str">
            <v>03</v>
          </cell>
          <cell r="C1894" t="str">
            <v>Capitale-Nationale</v>
          </cell>
          <cell r="D1894" t="str">
            <v>Élevage Bovin St-Gilbert S.E.N.C.</v>
          </cell>
          <cell r="E1894" t="str">
            <v>Marcotte(Simon)</v>
          </cell>
          <cell r="F1894" t="str">
            <v>71, Principale</v>
          </cell>
          <cell r="G1894" t="str">
            <v>Saint-Gilbert</v>
          </cell>
          <cell r="H1894" t="str">
            <v>G0A3T0</v>
          </cell>
          <cell r="I1894">
            <v>418</v>
          </cell>
          <cell r="J1894">
            <v>2685151</v>
          </cell>
          <cell r="K1894">
            <v>85</v>
          </cell>
          <cell r="L1894">
            <v>17471</v>
          </cell>
          <cell r="M1894">
            <v>89</v>
          </cell>
          <cell r="N1894">
            <v>19672</v>
          </cell>
        </row>
        <row r="1895">
          <cell r="A1895">
            <v>916437</v>
          </cell>
          <cell r="B1895" t="str">
            <v>07</v>
          </cell>
          <cell r="C1895" t="str">
            <v>Outaouais</v>
          </cell>
          <cell r="D1895" t="str">
            <v>Bédard(Claude)</v>
          </cell>
          <cell r="F1895" t="str">
            <v>833, rang 5 Ouest</v>
          </cell>
          <cell r="G1895" t="str">
            <v>Thurso</v>
          </cell>
          <cell r="H1895" t="str">
            <v>J0X3B0</v>
          </cell>
          <cell r="I1895">
            <v>819</v>
          </cell>
          <cell r="J1895">
            <v>9850103</v>
          </cell>
          <cell r="K1895">
            <v>55</v>
          </cell>
          <cell r="L1895">
            <v>11869</v>
          </cell>
          <cell r="M1895">
            <v>56</v>
          </cell>
          <cell r="N1895">
            <v>11869</v>
          </cell>
        </row>
        <row r="1896">
          <cell r="A1896">
            <v>917062</v>
          </cell>
          <cell r="B1896" t="str">
            <v>05</v>
          </cell>
          <cell r="C1896" t="str">
            <v>Estrie</v>
          </cell>
          <cell r="D1896" t="str">
            <v>Grenier(Germain)</v>
          </cell>
          <cell r="F1896" t="str">
            <v>151 rang de la savane</v>
          </cell>
          <cell r="G1896" t="str">
            <v>Piopolis</v>
          </cell>
          <cell r="H1896" t="str">
            <v>G0Y1H0</v>
          </cell>
          <cell r="I1896">
            <v>819</v>
          </cell>
          <cell r="J1896">
            <v>5825428</v>
          </cell>
          <cell r="K1896">
            <v>22</v>
          </cell>
          <cell r="M1896">
            <v>22</v>
          </cell>
        </row>
        <row r="1897">
          <cell r="A1897">
            <v>917724</v>
          </cell>
          <cell r="B1897" t="str">
            <v>14</v>
          </cell>
          <cell r="C1897" t="str">
            <v>Lanaudière</v>
          </cell>
          <cell r="D1897" t="str">
            <v>Mathieu(Pierre)</v>
          </cell>
          <cell r="E1897" t="str">
            <v>Mathieu(Pierre)</v>
          </cell>
          <cell r="F1897" t="str">
            <v>2900, chemin Gauthier</v>
          </cell>
          <cell r="G1897" t="str">
            <v>Terrebonne</v>
          </cell>
          <cell r="H1897" t="str">
            <v>J7M1R9</v>
          </cell>
          <cell r="I1897">
            <v>450</v>
          </cell>
          <cell r="J1897">
            <v>4781485</v>
          </cell>
          <cell r="K1897">
            <v>37</v>
          </cell>
          <cell r="L1897">
            <v>4477</v>
          </cell>
          <cell r="M1897">
            <v>41</v>
          </cell>
          <cell r="N1897">
            <v>4762</v>
          </cell>
        </row>
        <row r="1898">
          <cell r="A1898">
            <v>918136</v>
          </cell>
          <cell r="B1898" t="str">
            <v>05</v>
          </cell>
          <cell r="C1898" t="str">
            <v>Estrie</v>
          </cell>
          <cell r="D1898" t="str">
            <v>Morin(Raymond)</v>
          </cell>
          <cell r="F1898" t="str">
            <v>301, rang 4</v>
          </cell>
          <cell r="G1898" t="str">
            <v>Saint-Georges-de-Windsor</v>
          </cell>
          <cell r="H1898" t="str">
            <v>J0A1J0</v>
          </cell>
          <cell r="I1898">
            <v>819</v>
          </cell>
          <cell r="J1898">
            <v>8282231</v>
          </cell>
          <cell r="L1898">
            <v>5732</v>
          </cell>
          <cell r="M1898">
            <v>45</v>
          </cell>
          <cell r="N1898">
            <v>10086</v>
          </cell>
        </row>
        <row r="1899">
          <cell r="A1899">
            <v>918623</v>
          </cell>
          <cell r="B1899" t="str">
            <v>05</v>
          </cell>
          <cell r="C1899" t="str">
            <v>Estrie</v>
          </cell>
          <cell r="D1899" t="str">
            <v>Cyr(Lucien)</v>
          </cell>
          <cell r="F1899" t="str">
            <v>2206, route 212 Ouest</v>
          </cell>
          <cell r="G1899" t="str">
            <v>La Patrie</v>
          </cell>
          <cell r="H1899" t="str">
            <v>J0B1Y0</v>
          </cell>
          <cell r="I1899">
            <v>819</v>
          </cell>
          <cell r="J1899">
            <v>8882437</v>
          </cell>
          <cell r="K1899">
            <v>14</v>
          </cell>
          <cell r="L1899">
            <v>1869</v>
          </cell>
          <cell r="M1899">
            <v>15</v>
          </cell>
          <cell r="N1899">
            <v>2969</v>
          </cell>
        </row>
        <row r="1900">
          <cell r="A1900">
            <v>918789</v>
          </cell>
          <cell r="B1900" t="str">
            <v>16</v>
          </cell>
          <cell r="C1900" t="str">
            <v>Montérégie</v>
          </cell>
          <cell r="D1900" t="str">
            <v>Ferme Ginel inc.</v>
          </cell>
          <cell r="E1900" t="str">
            <v>Gherardi(Vincent)</v>
          </cell>
          <cell r="F1900" t="str">
            <v>602 rte 235</v>
          </cell>
          <cell r="G1900" t="str">
            <v>Saint-Ignace-de-Stanbridge</v>
          </cell>
          <cell r="H1900" t="str">
            <v>J0J1Y0</v>
          </cell>
          <cell r="I1900">
            <v>450</v>
          </cell>
          <cell r="J1900">
            <v>2964560</v>
          </cell>
          <cell r="K1900">
            <v>30</v>
          </cell>
          <cell r="M1900">
            <v>28</v>
          </cell>
        </row>
        <row r="1901">
          <cell r="A1901">
            <v>919217</v>
          </cell>
          <cell r="B1901" t="str">
            <v>17</v>
          </cell>
          <cell r="C1901" t="str">
            <v>Centre-du-Québec</v>
          </cell>
          <cell r="D1901" t="str">
            <v>Roberge(Paul)</v>
          </cell>
          <cell r="F1901" t="str">
            <v>167, rang 11</v>
          </cell>
          <cell r="G1901" t="str">
            <v>Saint-Rémi-de-Tingwick</v>
          </cell>
          <cell r="H1901" t="str">
            <v>J0A1K0</v>
          </cell>
          <cell r="I1901">
            <v>819</v>
          </cell>
          <cell r="J1901">
            <v>3592887</v>
          </cell>
          <cell r="K1901">
            <v>70</v>
          </cell>
          <cell r="L1901">
            <v>12655</v>
          </cell>
          <cell r="M1901">
            <v>64</v>
          </cell>
          <cell r="N1901">
            <v>21130</v>
          </cell>
        </row>
        <row r="1902">
          <cell r="A1902">
            <v>919274</v>
          </cell>
          <cell r="B1902" t="str">
            <v>17</v>
          </cell>
          <cell r="C1902" t="str">
            <v>Centre-du-Québec</v>
          </cell>
          <cell r="D1902" t="str">
            <v>Ferme D.M.</v>
          </cell>
          <cell r="E1902" t="str">
            <v>Moreau(Daniel)</v>
          </cell>
          <cell r="F1902" t="str">
            <v>113, Rang 4</v>
          </cell>
          <cell r="G1902" t="str">
            <v>Saint-Norbert-d'Arthabaska</v>
          </cell>
          <cell r="H1902" t="str">
            <v>G0P1B0</v>
          </cell>
          <cell r="I1902">
            <v>819</v>
          </cell>
          <cell r="J1902">
            <v>3699207</v>
          </cell>
          <cell r="K1902">
            <v>24</v>
          </cell>
          <cell r="L1902">
            <v>6297</v>
          </cell>
          <cell r="M1902">
            <v>27</v>
          </cell>
          <cell r="N1902">
            <v>4195</v>
          </cell>
        </row>
        <row r="1903">
          <cell r="A1903">
            <v>919282</v>
          </cell>
          <cell r="B1903" t="str">
            <v>05</v>
          </cell>
          <cell r="C1903" t="str">
            <v>Estrie</v>
          </cell>
          <cell r="D1903" t="str">
            <v>Ferme Mélyss S.E.N.C.</v>
          </cell>
          <cell r="E1903" t="str">
            <v>Simard(Yves)</v>
          </cell>
          <cell r="F1903" t="str">
            <v>348, Jordan Hill</v>
          </cell>
          <cell r="G1903" t="str">
            <v>Cookshire-Eaton</v>
          </cell>
          <cell r="H1903" t="str">
            <v>J0B1M0</v>
          </cell>
          <cell r="I1903">
            <v>819</v>
          </cell>
          <cell r="J1903">
            <v>8751676</v>
          </cell>
          <cell r="K1903">
            <v>40</v>
          </cell>
          <cell r="L1903">
            <v>8116</v>
          </cell>
          <cell r="M1903">
            <v>37</v>
          </cell>
          <cell r="N1903">
            <v>8521</v>
          </cell>
        </row>
        <row r="1904">
          <cell r="A1904">
            <v>919514</v>
          </cell>
          <cell r="B1904" t="str">
            <v>01</v>
          </cell>
          <cell r="C1904" t="str">
            <v>Bas-Saint-Laurent</v>
          </cell>
          <cell r="D1904" t="str">
            <v>Les Élevages R.O.O.C. Ouellet, S.E.N.C.</v>
          </cell>
          <cell r="E1904" t="str">
            <v>Ouellet(René)</v>
          </cell>
          <cell r="F1904" t="str">
            <v>421, rue D'Amours</v>
          </cell>
          <cell r="G1904" t="str">
            <v>Matane</v>
          </cell>
          <cell r="H1904" t="str">
            <v>G4W2Y3</v>
          </cell>
          <cell r="I1904">
            <v>418</v>
          </cell>
          <cell r="J1904">
            <v>5622699</v>
          </cell>
          <cell r="K1904">
            <v>82</v>
          </cell>
          <cell r="L1904">
            <v>16305</v>
          </cell>
          <cell r="M1904">
            <v>91</v>
          </cell>
          <cell r="N1904">
            <v>16955</v>
          </cell>
        </row>
        <row r="1905">
          <cell r="A1905">
            <v>919878</v>
          </cell>
          <cell r="B1905" t="str">
            <v>05</v>
          </cell>
          <cell r="C1905" t="str">
            <v>Estrie</v>
          </cell>
          <cell r="D1905" t="str">
            <v>Richard(Paul-Eugène)</v>
          </cell>
          <cell r="F1905" t="str">
            <v>137, ch. Johnston</v>
          </cell>
          <cell r="G1905" t="str">
            <v>Martinville</v>
          </cell>
          <cell r="H1905" t="str">
            <v>J0B2A0</v>
          </cell>
          <cell r="I1905">
            <v>819</v>
          </cell>
          <cell r="J1905">
            <v>8753292</v>
          </cell>
          <cell r="K1905">
            <v>47</v>
          </cell>
          <cell r="L1905">
            <v>10201</v>
          </cell>
          <cell r="M1905">
            <v>45</v>
          </cell>
          <cell r="N1905">
            <v>11145</v>
          </cell>
        </row>
        <row r="1906">
          <cell r="A1906">
            <v>920116</v>
          </cell>
          <cell r="B1906" t="str">
            <v>16</v>
          </cell>
          <cell r="C1906" t="str">
            <v>Montérégie</v>
          </cell>
          <cell r="D1906" t="str">
            <v>Dupuis(Michel)</v>
          </cell>
          <cell r="F1906" t="str">
            <v>8376, route 132</v>
          </cell>
          <cell r="G1906" t="str">
            <v>Dundee</v>
          </cell>
          <cell r="H1906" t="str">
            <v>J0S1L0</v>
          </cell>
          <cell r="I1906">
            <v>450</v>
          </cell>
          <cell r="J1906">
            <v>2644497</v>
          </cell>
          <cell r="K1906">
            <v>34</v>
          </cell>
          <cell r="L1906">
            <v>6804</v>
          </cell>
          <cell r="M1906">
            <v>38</v>
          </cell>
          <cell r="N1906">
            <v>7825</v>
          </cell>
        </row>
        <row r="1907">
          <cell r="A1907">
            <v>920231</v>
          </cell>
          <cell r="B1907" t="str">
            <v>05</v>
          </cell>
          <cell r="C1907" t="str">
            <v>Estrie</v>
          </cell>
          <cell r="D1907" t="str">
            <v>Perreault(Sylvain)</v>
          </cell>
          <cell r="F1907" t="str">
            <v>110, ch. Provencher</v>
          </cell>
          <cell r="G1907" t="str">
            <v>Asbestos</v>
          </cell>
          <cell r="H1907" t="str">
            <v>J1T3M7</v>
          </cell>
          <cell r="I1907">
            <v>819</v>
          </cell>
          <cell r="J1907">
            <v>8795420</v>
          </cell>
          <cell r="K1907">
            <v>27</v>
          </cell>
          <cell r="L1907">
            <v>3058</v>
          </cell>
          <cell r="M1907">
            <v>23</v>
          </cell>
          <cell r="N1907">
            <v>3058</v>
          </cell>
        </row>
        <row r="1908">
          <cell r="A1908">
            <v>921023</v>
          </cell>
          <cell r="B1908" t="str">
            <v>05</v>
          </cell>
          <cell r="C1908" t="str">
            <v>Estrie</v>
          </cell>
          <cell r="D1908" t="str">
            <v>Blais(Stéphane)</v>
          </cell>
          <cell r="F1908" t="str">
            <v>920, route 161</v>
          </cell>
          <cell r="G1908" t="str">
            <v>Stornoway</v>
          </cell>
          <cell r="H1908" t="str">
            <v>G0Y1N0</v>
          </cell>
          <cell r="I1908">
            <v>418</v>
          </cell>
          <cell r="J1908">
            <v>4435519</v>
          </cell>
          <cell r="K1908">
            <v>47</v>
          </cell>
          <cell r="L1908">
            <v>340</v>
          </cell>
          <cell r="M1908">
            <v>40</v>
          </cell>
          <cell r="N1908">
            <v>4536</v>
          </cell>
        </row>
        <row r="1909">
          <cell r="A1909">
            <v>921130</v>
          </cell>
          <cell r="B1909" t="str">
            <v>08</v>
          </cell>
          <cell r="C1909" t="str">
            <v>Abitibi-Témiscamingue</v>
          </cell>
          <cell r="D1909" t="str">
            <v>Domingue(Roch)</v>
          </cell>
          <cell r="F1909" t="str">
            <v>332, rang 4</v>
          </cell>
          <cell r="G1909" t="str">
            <v>Sainte-Gertrude-Manneville</v>
          </cell>
          <cell r="H1909" t="str">
            <v>J0Y2L0</v>
          </cell>
          <cell r="I1909">
            <v>819</v>
          </cell>
          <cell r="J1909">
            <v>7272913</v>
          </cell>
          <cell r="K1909">
            <v>69</v>
          </cell>
          <cell r="M1909">
            <v>70</v>
          </cell>
        </row>
        <row r="1910">
          <cell r="A1910">
            <v>922252</v>
          </cell>
          <cell r="B1910" t="str">
            <v>16</v>
          </cell>
          <cell r="C1910" t="str">
            <v>Montérégie</v>
          </cell>
          <cell r="D1910" t="str">
            <v>Les Fermes Edwardale Holsteins S.E.N.C.</v>
          </cell>
          <cell r="E1910" t="str">
            <v>Dineen(Kevin)</v>
          </cell>
          <cell r="F1910" t="str">
            <v>1310, Gore Road</v>
          </cell>
          <cell r="G1910" t="str">
            <v>Hinchinbrooke</v>
          </cell>
          <cell r="H1910" t="str">
            <v>J0S1H0</v>
          </cell>
          <cell r="I1910">
            <v>450</v>
          </cell>
          <cell r="J1910">
            <v>2646659</v>
          </cell>
          <cell r="K1910">
            <v>24</v>
          </cell>
        </row>
        <row r="1911">
          <cell r="A1911">
            <v>923334</v>
          </cell>
          <cell r="B1911" t="str">
            <v>16</v>
          </cell>
          <cell r="C1911" t="str">
            <v>Montérégie</v>
          </cell>
          <cell r="D1911" t="str">
            <v>Daigle(Benoit)</v>
          </cell>
          <cell r="F1911" t="str">
            <v>512, 2ième Rang</v>
          </cell>
          <cell r="G1911" t="str">
            <v>Sainte-Hélène-de-Bagot</v>
          </cell>
          <cell r="H1911" t="str">
            <v>J0H1M0</v>
          </cell>
          <cell r="I1911">
            <v>450</v>
          </cell>
          <cell r="J1911">
            <v>7912230</v>
          </cell>
          <cell r="K1911">
            <v>186</v>
          </cell>
          <cell r="L1911">
            <v>35453</v>
          </cell>
          <cell r="M1911">
            <v>193</v>
          </cell>
          <cell r="N1911">
            <v>34020</v>
          </cell>
        </row>
        <row r="1912">
          <cell r="A1912">
            <v>924043</v>
          </cell>
          <cell r="B1912" t="str">
            <v>12</v>
          </cell>
          <cell r="C1912" t="str">
            <v>Chaudière-Appalaches</v>
          </cell>
          <cell r="D1912" t="str">
            <v>Ferme Cécile et Charles Rouleau S.E.N.C.</v>
          </cell>
          <cell r="E1912" t="str">
            <v>Rouleau(Charles)</v>
          </cell>
          <cell r="F1912" t="str">
            <v>824, Rang 8 Sud</v>
          </cell>
          <cell r="G1912" t="str">
            <v>East Broughton</v>
          </cell>
          <cell r="H1912" t="str">
            <v>G0N1G0</v>
          </cell>
          <cell r="I1912">
            <v>418</v>
          </cell>
          <cell r="J1912">
            <v>4272446</v>
          </cell>
          <cell r="K1912">
            <v>14</v>
          </cell>
          <cell r="L1912">
            <v>1013</v>
          </cell>
          <cell r="M1912">
            <v>15</v>
          </cell>
          <cell r="N1912">
            <v>1013</v>
          </cell>
        </row>
        <row r="1913">
          <cell r="A1913">
            <v>924993</v>
          </cell>
          <cell r="B1913" t="str">
            <v>16</v>
          </cell>
          <cell r="C1913" t="str">
            <v>Montérégie</v>
          </cell>
          <cell r="D1913" t="str">
            <v>Kenneth Fraser Jr &amp; Melanie Irving</v>
          </cell>
          <cell r="E1913" t="str">
            <v>Fraser(Ken &amp; Melanie)</v>
          </cell>
          <cell r="F1913" t="str">
            <v>7789 route 132</v>
          </cell>
          <cell r="G1913" t="str">
            <v>Dundee</v>
          </cell>
          <cell r="H1913" t="str">
            <v>J0S1L0</v>
          </cell>
          <cell r="I1913">
            <v>450</v>
          </cell>
          <cell r="J1913">
            <v>2642880</v>
          </cell>
          <cell r="K1913">
            <v>22</v>
          </cell>
          <cell r="L1913">
            <v>6646</v>
          </cell>
          <cell r="M1913">
            <v>23</v>
          </cell>
          <cell r="N1913">
            <v>4134</v>
          </cell>
        </row>
        <row r="1914">
          <cell r="A1914">
            <v>925461</v>
          </cell>
          <cell r="B1914" t="str">
            <v>07</v>
          </cell>
          <cell r="C1914" t="str">
            <v>Outaouais</v>
          </cell>
          <cell r="D1914" t="str">
            <v>Belsher(Charles J.)</v>
          </cell>
          <cell r="F1914" t="str">
            <v>Box 195, Calumet Road</v>
          </cell>
          <cell r="G1914" t="str">
            <v>Shawville</v>
          </cell>
          <cell r="H1914" t="str">
            <v>J0X2Y0</v>
          </cell>
          <cell r="I1914">
            <v>819</v>
          </cell>
          <cell r="J1914">
            <v>6475985</v>
          </cell>
          <cell r="K1914">
            <v>138</v>
          </cell>
          <cell r="M1914">
            <v>50</v>
          </cell>
          <cell r="N1914">
            <v>21301</v>
          </cell>
        </row>
        <row r="1915">
          <cell r="A1915">
            <v>925875</v>
          </cell>
          <cell r="B1915" t="str">
            <v>12</v>
          </cell>
          <cell r="C1915" t="str">
            <v>Chaudière-Appalaches</v>
          </cell>
          <cell r="D1915" t="str">
            <v>Mathieu(Marco)</v>
          </cell>
          <cell r="F1915" t="str">
            <v>187, rue du Séminaire</v>
          </cell>
          <cell r="G1915" t="str">
            <v>Saint-Victor</v>
          </cell>
          <cell r="H1915" t="str">
            <v>G0M2B0</v>
          </cell>
          <cell r="I1915">
            <v>418</v>
          </cell>
          <cell r="J1915">
            <v>5885929</v>
          </cell>
          <cell r="K1915">
            <v>35</v>
          </cell>
          <cell r="M1915">
            <v>43</v>
          </cell>
        </row>
        <row r="1916">
          <cell r="A1916">
            <v>926014</v>
          </cell>
          <cell r="B1916" t="str">
            <v>15</v>
          </cell>
          <cell r="C1916" t="str">
            <v>Laurentides</v>
          </cell>
          <cell r="D1916" t="str">
            <v>Ferme Molleyres SNC</v>
          </cell>
          <cell r="E1916" t="str">
            <v>Perroud(J.-L. Molleyres et M.-F)</v>
          </cell>
          <cell r="F1916" t="str">
            <v>1301, chemin Adolphe Chapleau</v>
          </cell>
          <cell r="G1916" t="str">
            <v>Mont-Laurier</v>
          </cell>
          <cell r="H1916" t="str">
            <v>J9L3G3</v>
          </cell>
          <cell r="I1916">
            <v>819</v>
          </cell>
          <cell r="J1916">
            <v>6235611</v>
          </cell>
          <cell r="K1916">
            <v>115</v>
          </cell>
          <cell r="L1916">
            <v>27522</v>
          </cell>
          <cell r="M1916">
            <v>109</v>
          </cell>
          <cell r="N1916">
            <v>35905</v>
          </cell>
        </row>
        <row r="1917">
          <cell r="A1917">
            <v>926196</v>
          </cell>
          <cell r="B1917" t="str">
            <v>14</v>
          </cell>
          <cell r="C1917" t="str">
            <v>Lanaudière</v>
          </cell>
          <cell r="D1917" t="str">
            <v>Les Fermes Saint-Vincent inc.</v>
          </cell>
          <cell r="F1917" t="str">
            <v>1171, rang Nord</v>
          </cell>
          <cell r="G1917" t="str">
            <v>Saint-Cuthbert</v>
          </cell>
          <cell r="H1917" t="str">
            <v>J0K2C0</v>
          </cell>
          <cell r="I1917">
            <v>450</v>
          </cell>
          <cell r="J1917">
            <v>8362590</v>
          </cell>
          <cell r="K1917">
            <v>59</v>
          </cell>
          <cell r="L1917">
            <v>7462</v>
          </cell>
          <cell r="M1917">
            <v>56</v>
          </cell>
          <cell r="N1917">
            <v>6998</v>
          </cell>
        </row>
        <row r="1918">
          <cell r="A1918">
            <v>926634</v>
          </cell>
          <cell r="B1918" t="str">
            <v>05</v>
          </cell>
          <cell r="C1918" t="str">
            <v>Estrie</v>
          </cell>
          <cell r="D1918" t="str">
            <v>Ticehurst(Ronald James)</v>
          </cell>
          <cell r="E1918" t="str">
            <v>Ticehurst(Ronald James)</v>
          </cell>
          <cell r="F1918" t="str">
            <v>5060, ch. Marlington</v>
          </cell>
          <cell r="G1918" t="str">
            <v>Ogden</v>
          </cell>
          <cell r="H1918" t="str">
            <v>J0B3E3</v>
          </cell>
          <cell r="I1918">
            <v>819</v>
          </cell>
          <cell r="J1918">
            <v>8767505</v>
          </cell>
          <cell r="K1918">
            <v>12</v>
          </cell>
          <cell r="L1918">
            <v>5124</v>
          </cell>
        </row>
        <row r="1919">
          <cell r="A1919">
            <v>926675</v>
          </cell>
          <cell r="B1919" t="str">
            <v>17</v>
          </cell>
          <cell r="C1919" t="str">
            <v>Centre-du-Québec</v>
          </cell>
          <cell r="D1919" t="str">
            <v>Pépin(Michel)</v>
          </cell>
          <cell r="E1919" t="str">
            <v>Pépin(Michel)</v>
          </cell>
          <cell r="F1919" t="str">
            <v>318, rang des Chalets</v>
          </cell>
          <cell r="G1919" t="str">
            <v>Sainte-Clotilde-de-Horton</v>
          </cell>
          <cell r="H1919" t="str">
            <v>J0A1H0</v>
          </cell>
          <cell r="I1919">
            <v>819</v>
          </cell>
          <cell r="J1919">
            <v>3363828</v>
          </cell>
          <cell r="K1919">
            <v>13</v>
          </cell>
          <cell r="L1919">
            <v>546</v>
          </cell>
          <cell r="M1919">
            <v>16</v>
          </cell>
          <cell r="N1919">
            <v>1139</v>
          </cell>
        </row>
        <row r="1920">
          <cell r="A1920">
            <v>926832</v>
          </cell>
          <cell r="B1920" t="str">
            <v>17</v>
          </cell>
          <cell r="C1920" t="str">
            <v>Centre-du-Québec</v>
          </cell>
          <cell r="D1920" t="str">
            <v>Ferme Dai-Voie inc.</v>
          </cell>
          <cell r="E1920" t="str">
            <v>Daigle(Jean-Guy)</v>
          </cell>
          <cell r="F1920" t="str">
            <v>172, route 263</v>
          </cell>
          <cell r="G1920" t="str">
            <v>Norbertville</v>
          </cell>
          <cell r="H1920" t="str">
            <v>G0P1B0</v>
          </cell>
          <cell r="I1920">
            <v>819</v>
          </cell>
          <cell r="J1920">
            <v>3699265</v>
          </cell>
          <cell r="K1920">
            <v>24</v>
          </cell>
          <cell r="L1920">
            <v>6946</v>
          </cell>
          <cell r="M1920">
            <v>26</v>
          </cell>
          <cell r="N1920">
            <v>5668</v>
          </cell>
        </row>
        <row r="1921">
          <cell r="A1921">
            <v>927574</v>
          </cell>
          <cell r="B1921" t="str">
            <v>03</v>
          </cell>
          <cell r="C1921" t="str">
            <v>Capitale-Nationale</v>
          </cell>
          <cell r="D1921" t="str">
            <v>Pigeon(Gilles)</v>
          </cell>
          <cell r="F1921" t="str">
            <v>29, Enfant-Jésus</v>
          </cell>
          <cell r="G1921" t="str">
            <v>Cap-Santé</v>
          </cell>
          <cell r="H1921" t="str">
            <v>G0A1L0</v>
          </cell>
          <cell r="I1921">
            <v>418</v>
          </cell>
          <cell r="J1921">
            <v>2855529</v>
          </cell>
          <cell r="K1921">
            <v>53</v>
          </cell>
          <cell r="L1921">
            <v>340</v>
          </cell>
          <cell r="M1921">
            <v>44</v>
          </cell>
          <cell r="N1921">
            <v>6848</v>
          </cell>
        </row>
        <row r="1922">
          <cell r="A1922">
            <v>928853</v>
          </cell>
          <cell r="B1922" t="str">
            <v>03</v>
          </cell>
          <cell r="C1922" t="str">
            <v>Capitale-Nationale</v>
          </cell>
          <cell r="D1922" t="str">
            <v>Bergeron(Léonard)</v>
          </cell>
          <cell r="E1922" t="str">
            <v>Bergeron(Léonard)</v>
          </cell>
          <cell r="F1922" t="str">
            <v>23, boulevard Leclerc, C.P. 881</v>
          </cell>
          <cell r="G1922" t="str">
            <v>Baie-Saint-Paul</v>
          </cell>
          <cell r="H1922" t="str">
            <v>G3Z2K3</v>
          </cell>
          <cell r="I1922">
            <v>418</v>
          </cell>
          <cell r="J1922">
            <v>4355827</v>
          </cell>
          <cell r="K1922">
            <v>23</v>
          </cell>
          <cell r="L1922">
            <v>1911</v>
          </cell>
        </row>
        <row r="1923">
          <cell r="A1923">
            <v>929760</v>
          </cell>
          <cell r="B1923" t="str">
            <v>17</v>
          </cell>
          <cell r="C1923" t="str">
            <v>Centre-du-Québec</v>
          </cell>
          <cell r="D1923" t="str">
            <v>Caron(François)</v>
          </cell>
          <cell r="F1923" t="str">
            <v>150, rang 10</v>
          </cell>
          <cell r="G1923" t="str">
            <v>Durham-Sud</v>
          </cell>
          <cell r="H1923" t="str">
            <v>J0H2C0</v>
          </cell>
          <cell r="I1923">
            <v>819</v>
          </cell>
          <cell r="J1923">
            <v>8581172</v>
          </cell>
          <cell r="K1923">
            <v>66</v>
          </cell>
          <cell r="L1923">
            <v>8704</v>
          </cell>
          <cell r="M1923">
            <v>62</v>
          </cell>
          <cell r="N1923">
            <v>13488</v>
          </cell>
        </row>
        <row r="1924">
          <cell r="A1924">
            <v>930123</v>
          </cell>
          <cell r="B1924" t="str">
            <v>05</v>
          </cell>
          <cell r="C1924" t="str">
            <v>Estrie</v>
          </cell>
          <cell r="D1924" t="str">
            <v>Bergamin(Henri)</v>
          </cell>
          <cell r="F1924" t="str">
            <v>275 ch. Ives Hill</v>
          </cell>
          <cell r="G1924" t="str">
            <v>Compton</v>
          </cell>
          <cell r="H1924" t="str">
            <v>J0B1L0</v>
          </cell>
          <cell r="I1924">
            <v>819</v>
          </cell>
          <cell r="J1924">
            <v>8372122</v>
          </cell>
          <cell r="K1924">
            <v>108</v>
          </cell>
          <cell r="L1924">
            <v>9009</v>
          </cell>
          <cell r="M1924">
            <v>94</v>
          </cell>
          <cell r="N1924">
            <v>8276</v>
          </cell>
        </row>
        <row r="1925">
          <cell r="A1925">
            <v>930222</v>
          </cell>
          <cell r="B1925" t="str">
            <v>12</v>
          </cell>
          <cell r="C1925" t="str">
            <v>Chaudière-Appalaches</v>
          </cell>
          <cell r="D1925" t="str">
            <v>Ferme Martin Dumont inc.</v>
          </cell>
          <cell r="E1925" t="str">
            <v>Dumont(Martin)</v>
          </cell>
          <cell r="F1925" t="str">
            <v>91, rang Grande Ligne</v>
          </cell>
          <cell r="G1925" t="str">
            <v>Saint-Isidore (Beauce-Nord)</v>
          </cell>
          <cell r="H1925" t="str">
            <v>G0S2S0</v>
          </cell>
          <cell r="I1925">
            <v>418</v>
          </cell>
          <cell r="J1925">
            <v>8822071</v>
          </cell>
          <cell r="K1925">
            <v>14</v>
          </cell>
          <cell r="L1925">
            <v>2651</v>
          </cell>
        </row>
        <row r="1926">
          <cell r="A1926">
            <v>930495</v>
          </cell>
          <cell r="B1926" t="str">
            <v>15</v>
          </cell>
          <cell r="C1926" t="str">
            <v>Laurentides</v>
          </cell>
          <cell r="D1926" t="str">
            <v>Coursol(Laurent)</v>
          </cell>
          <cell r="F1926" t="str">
            <v>1770, chemin Adolphe-Chapleau</v>
          </cell>
          <cell r="G1926" t="str">
            <v>Mont-Laurier</v>
          </cell>
          <cell r="H1926" t="str">
            <v>J9L3G3</v>
          </cell>
          <cell r="I1926">
            <v>819</v>
          </cell>
          <cell r="J1926">
            <v>6235932</v>
          </cell>
          <cell r="K1926">
            <v>25</v>
          </cell>
          <cell r="L1926">
            <v>5717</v>
          </cell>
          <cell r="M1926">
            <v>20</v>
          </cell>
          <cell r="N1926">
            <v>3289</v>
          </cell>
        </row>
        <row r="1927">
          <cell r="A1927">
            <v>930529</v>
          </cell>
          <cell r="B1927" t="str">
            <v>16</v>
          </cell>
          <cell r="C1927" t="str">
            <v>Montérégie</v>
          </cell>
          <cell r="D1927" t="str">
            <v>Brosseau(Martin)</v>
          </cell>
          <cell r="F1927" t="str">
            <v>40, 3e rang Milton</v>
          </cell>
          <cell r="G1927" t="str">
            <v>Roxton Pond</v>
          </cell>
          <cell r="H1927" t="str">
            <v>J0E1Z0</v>
          </cell>
          <cell r="I1927">
            <v>450</v>
          </cell>
          <cell r="J1927">
            <v>3728887</v>
          </cell>
          <cell r="K1927">
            <v>47</v>
          </cell>
          <cell r="M1927">
            <v>51</v>
          </cell>
          <cell r="N1927">
            <v>293</v>
          </cell>
        </row>
        <row r="1928">
          <cell r="A1928">
            <v>930743</v>
          </cell>
          <cell r="B1928" t="str">
            <v>05</v>
          </cell>
          <cell r="C1928" t="str">
            <v>Estrie</v>
          </cell>
          <cell r="D1928" t="str">
            <v>Ferme Carocel SENC</v>
          </cell>
          <cell r="E1928" t="str">
            <v>Vincent(Marcel Beauregard &amp; Carole)</v>
          </cell>
          <cell r="F1928" t="str">
            <v>264 Chemin de la rivière</v>
          </cell>
          <cell r="G1928" t="str">
            <v>Sherbrooke</v>
          </cell>
          <cell r="H1928" t="str">
            <v>J1C0H3</v>
          </cell>
          <cell r="I1928">
            <v>819</v>
          </cell>
          <cell r="J1928">
            <v>8462254</v>
          </cell>
          <cell r="K1928">
            <v>100</v>
          </cell>
          <cell r="L1928">
            <v>16048</v>
          </cell>
          <cell r="M1928">
            <v>106</v>
          </cell>
          <cell r="N1928">
            <v>25461</v>
          </cell>
        </row>
        <row r="1929">
          <cell r="A1929">
            <v>930776</v>
          </cell>
          <cell r="B1929" t="str">
            <v>12</v>
          </cell>
          <cell r="C1929" t="str">
            <v>Chaudière-Appalaches</v>
          </cell>
          <cell r="D1929" t="str">
            <v>Ferme Marcel Cliche et Fils S.E.N.C.</v>
          </cell>
          <cell r="E1929" t="str">
            <v>Cliche(Marcel)</v>
          </cell>
          <cell r="F1929" t="str">
            <v>385, rang Sainte-Caroline</v>
          </cell>
          <cell r="G1929" t="str">
            <v>Saint-Jules</v>
          </cell>
          <cell r="H1929" t="str">
            <v>G0N1R0</v>
          </cell>
          <cell r="I1929">
            <v>418</v>
          </cell>
          <cell r="J1929">
            <v>7749282</v>
          </cell>
          <cell r="K1929">
            <v>51</v>
          </cell>
          <cell r="L1929">
            <v>9111</v>
          </cell>
          <cell r="M1929">
            <v>52</v>
          </cell>
          <cell r="N1929">
            <v>6823</v>
          </cell>
        </row>
        <row r="1930">
          <cell r="A1930">
            <v>931626</v>
          </cell>
          <cell r="B1930" t="str">
            <v>05</v>
          </cell>
          <cell r="C1930" t="str">
            <v>Estrie</v>
          </cell>
          <cell r="D1930" t="str">
            <v>Roy(Jean-Marc)</v>
          </cell>
          <cell r="E1930" t="str">
            <v>Roy(Jean-Marc)</v>
          </cell>
          <cell r="F1930" t="str">
            <v>651, chemin Chute</v>
          </cell>
          <cell r="G1930" t="str">
            <v>Cookshire-Eaton</v>
          </cell>
          <cell r="H1930" t="str">
            <v>J0B1M0</v>
          </cell>
          <cell r="I1930">
            <v>819</v>
          </cell>
          <cell r="J1930">
            <v>8753282</v>
          </cell>
          <cell r="K1930">
            <v>45</v>
          </cell>
          <cell r="L1930">
            <v>8170</v>
          </cell>
          <cell r="M1930">
            <v>42</v>
          </cell>
          <cell r="N1930">
            <v>5693</v>
          </cell>
        </row>
        <row r="1931">
          <cell r="A1931">
            <v>931923</v>
          </cell>
          <cell r="B1931" t="str">
            <v>07</v>
          </cell>
          <cell r="C1931" t="str">
            <v>Outaouais</v>
          </cell>
          <cell r="D1931" t="str">
            <v>Lauzon(Jean)</v>
          </cell>
          <cell r="F1931" t="str">
            <v>134, chemin Lépine</v>
          </cell>
          <cell r="G1931" t="str">
            <v>Val-des-Bois</v>
          </cell>
          <cell r="H1931" t="str">
            <v>J0X3C0</v>
          </cell>
          <cell r="I1931">
            <v>819</v>
          </cell>
          <cell r="J1931">
            <v>4542667</v>
          </cell>
          <cell r="K1931">
            <v>68</v>
          </cell>
          <cell r="L1931">
            <v>9613</v>
          </cell>
          <cell r="M1931">
            <v>73</v>
          </cell>
          <cell r="N1931">
            <v>14478</v>
          </cell>
        </row>
        <row r="1932">
          <cell r="A1932">
            <v>932087</v>
          </cell>
          <cell r="B1932" t="str">
            <v>01</v>
          </cell>
          <cell r="C1932" t="str">
            <v>Bas-Saint-Laurent</v>
          </cell>
          <cell r="D1932" t="str">
            <v>Duquette(Mélanie)</v>
          </cell>
          <cell r="F1932" t="str">
            <v>83 Rang 4 Est</v>
          </cell>
          <cell r="G1932" t="str">
            <v>Saint-Mathieu-de-Rioux</v>
          </cell>
          <cell r="H1932" t="str">
            <v>G0L3T0</v>
          </cell>
          <cell r="I1932">
            <v>418</v>
          </cell>
          <cell r="J1932">
            <v>7382018</v>
          </cell>
          <cell r="L1932">
            <v>4835</v>
          </cell>
        </row>
        <row r="1933">
          <cell r="A1933">
            <v>932210</v>
          </cell>
          <cell r="B1933" t="str">
            <v>07</v>
          </cell>
          <cell r="C1933" t="str">
            <v>Outaouais</v>
          </cell>
          <cell r="D1933" t="str">
            <v>LeBel(Michel)</v>
          </cell>
          <cell r="F1933" t="str">
            <v>201, chemin Irwin</v>
          </cell>
          <cell r="G1933" t="str">
            <v>La Pèche</v>
          </cell>
          <cell r="H1933" t="str">
            <v>J0X1A0</v>
          </cell>
          <cell r="I1933">
            <v>819</v>
          </cell>
          <cell r="J1933">
            <v>4564048</v>
          </cell>
          <cell r="K1933">
            <v>36</v>
          </cell>
          <cell r="L1933">
            <v>2549</v>
          </cell>
          <cell r="M1933">
            <v>33</v>
          </cell>
          <cell r="N1933">
            <v>4757</v>
          </cell>
        </row>
        <row r="1934">
          <cell r="A1934">
            <v>932483</v>
          </cell>
          <cell r="B1934" t="str">
            <v>05</v>
          </cell>
          <cell r="C1934" t="str">
            <v>Estrie</v>
          </cell>
          <cell r="D1934" t="str">
            <v>Toohey(Ralph Lorne)</v>
          </cell>
          <cell r="F1934" t="str">
            <v>7280, ch. du Lac</v>
          </cell>
          <cell r="G1934" t="str">
            <v>Hatley</v>
          </cell>
          <cell r="H1934" t="str">
            <v>J0B4B0</v>
          </cell>
          <cell r="I1934">
            <v>819</v>
          </cell>
          <cell r="J1934">
            <v>8422314</v>
          </cell>
          <cell r="K1934">
            <v>26</v>
          </cell>
          <cell r="L1934">
            <v>7398</v>
          </cell>
        </row>
        <row r="1935">
          <cell r="A1935">
            <v>932509</v>
          </cell>
          <cell r="B1935" t="str">
            <v>12</v>
          </cell>
          <cell r="C1935" t="str">
            <v>Chaudière-Appalaches</v>
          </cell>
          <cell r="D1935" t="str">
            <v>Cloutier(Sébastien)</v>
          </cell>
          <cell r="F1935" t="str">
            <v>10, rang 1</v>
          </cell>
          <cell r="G1935" t="str">
            <v>Saint-Jules</v>
          </cell>
          <cell r="H1935" t="str">
            <v>G0N1R0</v>
          </cell>
          <cell r="I1935">
            <v>418</v>
          </cell>
          <cell r="J1935">
            <v>3978228</v>
          </cell>
          <cell r="K1935">
            <v>31</v>
          </cell>
          <cell r="L1935">
            <v>6330</v>
          </cell>
          <cell r="M1935">
            <v>30</v>
          </cell>
          <cell r="N1935">
            <v>6897</v>
          </cell>
        </row>
        <row r="1936">
          <cell r="A1936">
            <v>932921</v>
          </cell>
          <cell r="B1936" t="str">
            <v>15</v>
          </cell>
          <cell r="C1936" t="str">
            <v>Laurentides</v>
          </cell>
          <cell r="D1936" t="str">
            <v>Aurèle, Étienne &amp; Pascal L'Heureux</v>
          </cell>
          <cell r="E1936" t="str">
            <v>Heureu(Aurèle, Pascal et Étienne L')</v>
          </cell>
          <cell r="F1936" t="str">
            <v>287, rang 2 Wurtele</v>
          </cell>
          <cell r="G1936" t="str">
            <v>Ferme-Neuve</v>
          </cell>
          <cell r="H1936" t="str">
            <v>J0W1C0</v>
          </cell>
          <cell r="I1936">
            <v>819</v>
          </cell>
          <cell r="J1936">
            <v>5874306</v>
          </cell>
          <cell r="K1936">
            <v>18</v>
          </cell>
          <cell r="M1936">
            <v>18</v>
          </cell>
        </row>
        <row r="1937">
          <cell r="A1937">
            <v>933853</v>
          </cell>
          <cell r="B1937" t="str">
            <v>05</v>
          </cell>
          <cell r="C1937" t="str">
            <v>Estrie</v>
          </cell>
          <cell r="D1937" t="str">
            <v>Ferme Richard Larose S.E.N.C.</v>
          </cell>
          <cell r="E1937" t="str">
            <v>Larose(Annie)</v>
          </cell>
          <cell r="F1937" t="str">
            <v>172, rang 7</v>
          </cell>
          <cell r="G1937" t="str">
            <v>Saint-Isidore-de-Clifton</v>
          </cell>
          <cell r="H1937" t="str">
            <v>J0B2X0</v>
          </cell>
          <cell r="I1937">
            <v>819</v>
          </cell>
          <cell r="J1937">
            <v>6581029</v>
          </cell>
          <cell r="K1937">
            <v>79</v>
          </cell>
          <cell r="L1937">
            <v>11816</v>
          </cell>
          <cell r="M1937">
            <v>79</v>
          </cell>
          <cell r="N1937">
            <v>18661</v>
          </cell>
        </row>
        <row r="1938">
          <cell r="A1938">
            <v>933978</v>
          </cell>
          <cell r="B1938" t="str">
            <v>07</v>
          </cell>
          <cell r="C1938" t="str">
            <v>Outaouais</v>
          </cell>
          <cell r="D1938" t="str">
            <v>Riebertz(June)</v>
          </cell>
          <cell r="E1938" t="str">
            <v>Riebertz(June)</v>
          </cell>
          <cell r="F1938" t="str">
            <v>C 708, Route 303 Nord, R.R. 4</v>
          </cell>
          <cell r="G1938" t="str">
            <v>Shawville</v>
          </cell>
          <cell r="H1938" t="str">
            <v>J0X2Y0</v>
          </cell>
          <cell r="I1938">
            <v>819</v>
          </cell>
          <cell r="J1938">
            <v>6473411</v>
          </cell>
          <cell r="K1938">
            <v>77</v>
          </cell>
          <cell r="L1938">
            <v>22887</v>
          </cell>
          <cell r="M1938">
            <v>73</v>
          </cell>
          <cell r="N1938">
            <v>19853</v>
          </cell>
        </row>
        <row r="1939">
          <cell r="A1939">
            <v>935320</v>
          </cell>
          <cell r="B1939" t="str">
            <v>05</v>
          </cell>
          <cell r="C1939" t="str">
            <v>Estrie</v>
          </cell>
          <cell r="D1939" t="str">
            <v>Côté(Bernard)</v>
          </cell>
          <cell r="F1939" t="str">
            <v>103, rte 251</v>
          </cell>
          <cell r="G1939" t="str">
            <v>Martinville</v>
          </cell>
          <cell r="H1939" t="str">
            <v>J0B2A0</v>
          </cell>
          <cell r="I1939">
            <v>819</v>
          </cell>
          <cell r="J1939">
            <v>8355393</v>
          </cell>
          <cell r="K1939">
            <v>40</v>
          </cell>
          <cell r="L1939">
            <v>12250</v>
          </cell>
          <cell r="M1939">
            <v>41</v>
          </cell>
          <cell r="N1939">
            <v>9899</v>
          </cell>
        </row>
        <row r="1940">
          <cell r="A1940">
            <v>935353</v>
          </cell>
          <cell r="B1940" t="str">
            <v>07</v>
          </cell>
          <cell r="C1940" t="str">
            <v>Outaouais</v>
          </cell>
          <cell r="D1940" t="str">
            <v>Young(William)</v>
          </cell>
          <cell r="F1940" t="str">
            <v>2107, Murphy Road</v>
          </cell>
          <cell r="G1940" t="str">
            <v>Quyon</v>
          </cell>
          <cell r="H1940" t="str">
            <v>J0X2V0</v>
          </cell>
          <cell r="I1940">
            <v>819</v>
          </cell>
          <cell r="J1940">
            <v>4581221</v>
          </cell>
          <cell r="K1940">
            <v>48</v>
          </cell>
          <cell r="L1940">
            <v>1223</v>
          </cell>
          <cell r="M1940">
            <v>138</v>
          </cell>
          <cell r="N1940">
            <v>1223</v>
          </cell>
        </row>
        <row r="1941">
          <cell r="A1941">
            <v>935379</v>
          </cell>
          <cell r="B1941" t="str">
            <v>05</v>
          </cell>
          <cell r="C1941" t="str">
            <v>Estrie</v>
          </cell>
          <cell r="D1941" t="str">
            <v>Ferme Denis &amp; Diane Raymond</v>
          </cell>
          <cell r="E1941" t="str">
            <v>Raymond(Diane)</v>
          </cell>
          <cell r="F1941" t="str">
            <v>70, chemin Johnston</v>
          </cell>
          <cell r="G1941" t="str">
            <v>Martinville</v>
          </cell>
          <cell r="H1941" t="str">
            <v>J0B2A0</v>
          </cell>
          <cell r="I1941">
            <v>819</v>
          </cell>
          <cell r="J1941">
            <v>8755714</v>
          </cell>
          <cell r="K1941">
            <v>67</v>
          </cell>
          <cell r="L1941">
            <v>9547</v>
          </cell>
          <cell r="M1941">
            <v>66</v>
          </cell>
          <cell r="N1941">
            <v>17455</v>
          </cell>
        </row>
        <row r="1942">
          <cell r="A1942">
            <v>936054</v>
          </cell>
          <cell r="B1942" t="str">
            <v>11</v>
          </cell>
          <cell r="C1942" t="str">
            <v>Gaspésie-Iles-de-la-Madeleine</v>
          </cell>
          <cell r="D1942" t="str">
            <v>Arsenault Gilles et Poirier Christiane</v>
          </cell>
          <cell r="F1942" t="str">
            <v>279, chemin de la Rivière</v>
          </cell>
          <cell r="G1942" t="str">
            <v>Bonaventure</v>
          </cell>
          <cell r="H1942" t="str">
            <v>G0C1E0</v>
          </cell>
          <cell r="I1942">
            <v>418</v>
          </cell>
          <cell r="J1942">
            <v>5342287</v>
          </cell>
          <cell r="K1942">
            <v>50</v>
          </cell>
          <cell r="L1942">
            <v>10327</v>
          </cell>
          <cell r="M1942">
            <v>50</v>
          </cell>
          <cell r="N1942">
            <v>10118</v>
          </cell>
        </row>
        <row r="1943">
          <cell r="A1943">
            <v>936245</v>
          </cell>
          <cell r="B1943" t="str">
            <v>15</v>
          </cell>
          <cell r="C1943" t="str">
            <v>Laurentides</v>
          </cell>
          <cell r="D1943" t="str">
            <v>Ferme du Nordest ( S.E.N.C.)</v>
          </cell>
          <cell r="E1943" t="str">
            <v>Raymond(Roger)</v>
          </cell>
          <cell r="F1943" t="str">
            <v>3816, route Eugène Trinquier</v>
          </cell>
          <cell r="G1943" t="str">
            <v>Mont-Laurier</v>
          </cell>
          <cell r="H1943" t="str">
            <v>J9L3G4</v>
          </cell>
          <cell r="I1943">
            <v>819</v>
          </cell>
          <cell r="J1943">
            <v>6239472</v>
          </cell>
          <cell r="K1943">
            <v>119</v>
          </cell>
          <cell r="L1943">
            <v>4034</v>
          </cell>
          <cell r="M1943">
            <v>155</v>
          </cell>
          <cell r="N1943">
            <v>50981</v>
          </cell>
        </row>
        <row r="1944">
          <cell r="A1944">
            <v>936534</v>
          </cell>
          <cell r="B1944" t="str">
            <v>07</v>
          </cell>
          <cell r="C1944" t="str">
            <v>Outaouais</v>
          </cell>
          <cell r="D1944" t="str">
            <v>9050-3749 Québec inc.</v>
          </cell>
          <cell r="E1944" t="str">
            <v>Brennan(Louise)</v>
          </cell>
          <cell r="F1944" t="str">
            <v>191, ch. Montcerf</v>
          </cell>
          <cell r="G1944" t="str">
            <v>Egan-Sud</v>
          </cell>
          <cell r="H1944" t="str">
            <v>J0W1N0</v>
          </cell>
          <cell r="I1944">
            <v>819</v>
          </cell>
          <cell r="J1944">
            <v>4495745</v>
          </cell>
          <cell r="K1944">
            <v>71</v>
          </cell>
          <cell r="L1944">
            <v>5870</v>
          </cell>
          <cell r="M1944">
            <v>85</v>
          </cell>
          <cell r="N1944">
            <v>13424</v>
          </cell>
        </row>
        <row r="1945">
          <cell r="A1945">
            <v>942565</v>
          </cell>
          <cell r="B1945" t="str">
            <v>05</v>
          </cell>
          <cell r="C1945" t="str">
            <v>Estrie</v>
          </cell>
          <cell r="D1945" t="str">
            <v>Cournoyer Joëlle &amp; Lanctôt Alain</v>
          </cell>
          <cell r="E1945" t="str">
            <v>Lanctôt(Joëlle Cournoyer &amp; Alain)</v>
          </cell>
          <cell r="F1945" t="str">
            <v>279, ch. Gordon</v>
          </cell>
          <cell r="G1945" t="str">
            <v>Sainte-Edwidge-de-Clifton</v>
          </cell>
          <cell r="H1945" t="str">
            <v>J0B2R0</v>
          </cell>
          <cell r="I1945">
            <v>819</v>
          </cell>
          <cell r="J1945">
            <v>8494798</v>
          </cell>
          <cell r="K1945">
            <v>31</v>
          </cell>
          <cell r="L1945">
            <v>954</v>
          </cell>
          <cell r="M1945">
            <v>21</v>
          </cell>
          <cell r="N1945">
            <v>2009</v>
          </cell>
        </row>
        <row r="1946">
          <cell r="A1946">
            <v>943332</v>
          </cell>
          <cell r="B1946" t="str">
            <v>16</v>
          </cell>
          <cell r="C1946" t="str">
            <v>Montérégie</v>
          </cell>
          <cell r="D1946" t="str">
            <v>Abu-Libdeh Tariq et Rabee Abu-Libdeh</v>
          </cell>
          <cell r="E1946" t="str">
            <v>Abu-libdeh(Tariq)</v>
          </cell>
          <cell r="F1946" t="str">
            <v>874, Notre-Dame</v>
          </cell>
          <cell r="G1946" t="str">
            <v>Saint-Chrysostome</v>
          </cell>
          <cell r="H1946" t="str">
            <v>J0S1R0</v>
          </cell>
          <cell r="I1946">
            <v>450</v>
          </cell>
          <cell r="J1946">
            <v>8264486</v>
          </cell>
          <cell r="K1946">
            <v>56</v>
          </cell>
          <cell r="L1946">
            <v>9424</v>
          </cell>
          <cell r="M1946">
            <v>61</v>
          </cell>
          <cell r="N1946">
            <v>337</v>
          </cell>
        </row>
        <row r="1947">
          <cell r="A1947">
            <v>943373</v>
          </cell>
          <cell r="B1947" t="str">
            <v>17</v>
          </cell>
          <cell r="C1947" t="str">
            <v>Centre-du-Québec</v>
          </cell>
          <cell r="D1947" t="str">
            <v>Coddington(Timothy)</v>
          </cell>
          <cell r="F1947" t="str">
            <v>870, rang 6</v>
          </cell>
          <cell r="G1947" t="str">
            <v>L'Avenir</v>
          </cell>
          <cell r="H1947" t="str">
            <v>J0C1B0</v>
          </cell>
          <cell r="I1947">
            <v>819</v>
          </cell>
          <cell r="J1947">
            <v>3943427</v>
          </cell>
          <cell r="K1947">
            <v>14</v>
          </cell>
          <cell r="L1947">
            <v>1701</v>
          </cell>
        </row>
        <row r="1948">
          <cell r="A1948">
            <v>944538</v>
          </cell>
          <cell r="B1948" t="str">
            <v>17</v>
          </cell>
          <cell r="C1948" t="str">
            <v>Centre-du-Québec</v>
          </cell>
          <cell r="D1948" t="str">
            <v>Marcoux(Nancy)</v>
          </cell>
          <cell r="E1948" t="str">
            <v>Marcoux(Nancy)</v>
          </cell>
          <cell r="F1948" t="str">
            <v>708, rang 7 Ouest</v>
          </cell>
          <cell r="G1948" t="str">
            <v>Laurierville</v>
          </cell>
          <cell r="H1948" t="str">
            <v>G0S1P0</v>
          </cell>
          <cell r="I1948">
            <v>819</v>
          </cell>
          <cell r="J1948">
            <v>3654731</v>
          </cell>
          <cell r="K1948">
            <v>12</v>
          </cell>
          <cell r="L1948">
            <v>827</v>
          </cell>
        </row>
        <row r="1949">
          <cell r="A1949">
            <v>956607</v>
          </cell>
          <cell r="B1949" t="str">
            <v>12</v>
          </cell>
          <cell r="C1949" t="str">
            <v>Chaudière-Appalaches</v>
          </cell>
          <cell r="D1949" t="str">
            <v>Ferme Fer-Andr inc.</v>
          </cell>
          <cell r="E1949" t="str">
            <v>Pouliot(André)</v>
          </cell>
          <cell r="F1949" t="str">
            <v>319, 10e rang</v>
          </cell>
          <cell r="G1949" t="str">
            <v>Thetford Mines</v>
          </cell>
          <cell r="H1949" t="str">
            <v>G6G5R6</v>
          </cell>
          <cell r="I1949">
            <v>418</v>
          </cell>
          <cell r="J1949">
            <v>3353890</v>
          </cell>
          <cell r="K1949">
            <v>34</v>
          </cell>
          <cell r="L1949">
            <v>2152</v>
          </cell>
          <cell r="M1949">
            <v>30</v>
          </cell>
          <cell r="N1949">
            <v>5180</v>
          </cell>
        </row>
        <row r="1950">
          <cell r="A1950">
            <v>957555</v>
          </cell>
          <cell r="B1950" t="str">
            <v>05</v>
          </cell>
          <cell r="C1950" t="str">
            <v>Estrie</v>
          </cell>
          <cell r="D1950" t="str">
            <v>Entreprises Rayma inc.</v>
          </cell>
          <cell r="E1950" t="str">
            <v>Raymond(Andrée Lamontagne &amp; Marc)</v>
          </cell>
          <cell r="F1950" t="str">
            <v>750, chemin Léon-Gérin</v>
          </cell>
          <cell r="G1950" t="str">
            <v>Sainte-Edwidge-de-Clifton</v>
          </cell>
          <cell r="H1950" t="str">
            <v>J0B2R0</v>
          </cell>
          <cell r="I1950">
            <v>819</v>
          </cell>
          <cell r="J1950">
            <v>8496746</v>
          </cell>
          <cell r="K1950">
            <v>12</v>
          </cell>
          <cell r="L1950">
            <v>1404</v>
          </cell>
        </row>
        <row r="1951">
          <cell r="A1951">
            <v>957977</v>
          </cell>
          <cell r="B1951" t="str">
            <v>07</v>
          </cell>
          <cell r="C1951" t="str">
            <v>Outaouais</v>
          </cell>
          <cell r="D1951" t="str">
            <v>Ferme Robaye Holstein</v>
          </cell>
          <cell r="E1951" t="str">
            <v>Howard(Larry R.)</v>
          </cell>
          <cell r="F1951" t="str">
            <v>C534, 5e Concession</v>
          </cell>
          <cell r="G1951" t="str">
            <v>Shawville</v>
          </cell>
          <cell r="H1951" t="str">
            <v>J0X2Y0</v>
          </cell>
          <cell r="I1951">
            <v>819</v>
          </cell>
          <cell r="J1951">
            <v>6471934</v>
          </cell>
          <cell r="K1951">
            <v>38</v>
          </cell>
          <cell r="L1951">
            <v>587</v>
          </cell>
        </row>
        <row r="1952">
          <cell r="A1952">
            <v>958959</v>
          </cell>
          <cell r="B1952" t="str">
            <v>08</v>
          </cell>
          <cell r="C1952" t="str">
            <v>Abitibi-Témiscamingue</v>
          </cell>
          <cell r="D1952" t="str">
            <v>Châteauvert(Steve)</v>
          </cell>
          <cell r="E1952" t="str">
            <v>Châteauvert(Steve)</v>
          </cell>
          <cell r="F1952" t="str">
            <v>1331, 3e rang</v>
          </cell>
          <cell r="G1952" t="str">
            <v>Roquemaure</v>
          </cell>
          <cell r="H1952" t="str">
            <v>J0Z3K0</v>
          </cell>
          <cell r="I1952">
            <v>819</v>
          </cell>
          <cell r="J1952">
            <v>7876760</v>
          </cell>
          <cell r="L1952">
            <v>41958</v>
          </cell>
          <cell r="N1952">
            <v>37896</v>
          </cell>
        </row>
        <row r="1953">
          <cell r="A1953">
            <v>958975</v>
          </cell>
          <cell r="B1953" t="str">
            <v>05</v>
          </cell>
          <cell r="C1953" t="str">
            <v>Estrie</v>
          </cell>
          <cell r="D1953" t="str">
            <v>Ferme Carriot Wotton inc.</v>
          </cell>
          <cell r="E1953" t="str">
            <v>Charland(François Carrier &amp; Sylvie)</v>
          </cell>
          <cell r="F1953" t="str">
            <v>98, rang 6</v>
          </cell>
          <cell r="G1953" t="str">
            <v>Wotton</v>
          </cell>
          <cell r="H1953" t="str">
            <v>J0A1N0</v>
          </cell>
          <cell r="I1953">
            <v>819</v>
          </cell>
          <cell r="J1953">
            <v>8282802</v>
          </cell>
          <cell r="K1953">
            <v>16</v>
          </cell>
          <cell r="L1953">
            <v>3484</v>
          </cell>
          <cell r="M1953">
            <v>16</v>
          </cell>
          <cell r="N1953">
            <v>3154</v>
          </cell>
        </row>
        <row r="1954">
          <cell r="A1954">
            <v>959593</v>
          </cell>
          <cell r="B1954" t="str">
            <v>16</v>
          </cell>
          <cell r="C1954" t="str">
            <v>Montérégie</v>
          </cell>
          <cell r="D1954" t="str">
            <v>Noëlle Jodoin et Réjean Touchette</v>
          </cell>
          <cell r="E1954" t="str">
            <v>Jodoin(Réjean Touchette &amp; Noëlle)</v>
          </cell>
          <cell r="F1954" t="str">
            <v>959, rang des Pins</v>
          </cell>
          <cell r="G1954" t="str">
            <v>Saint-Valérien-de-Milton</v>
          </cell>
          <cell r="H1954" t="str">
            <v>J0H2B0</v>
          </cell>
          <cell r="I1954">
            <v>450</v>
          </cell>
          <cell r="J1954">
            <v>5492308</v>
          </cell>
          <cell r="K1954">
            <v>11</v>
          </cell>
          <cell r="L1954">
            <v>1575</v>
          </cell>
        </row>
        <row r="1955">
          <cell r="A1955">
            <v>959650</v>
          </cell>
          <cell r="B1955" t="str">
            <v>17</v>
          </cell>
          <cell r="C1955" t="str">
            <v>Centre-du-Québec</v>
          </cell>
          <cell r="D1955" t="str">
            <v>Marcoux(Alain)</v>
          </cell>
          <cell r="F1955" t="str">
            <v>456, Rang 4 Nord</v>
          </cell>
          <cell r="G1955" t="str">
            <v>Saint-Ferdinand (d'Halifax)</v>
          </cell>
          <cell r="H1955" t="str">
            <v>G0N1N0</v>
          </cell>
          <cell r="I1955">
            <v>418</v>
          </cell>
          <cell r="J1955">
            <v>4283030</v>
          </cell>
          <cell r="K1955">
            <v>39</v>
          </cell>
          <cell r="L1955">
            <v>3345</v>
          </cell>
          <cell r="M1955">
            <v>34</v>
          </cell>
          <cell r="N1955">
            <v>6955</v>
          </cell>
        </row>
        <row r="1956">
          <cell r="A1956">
            <v>960021</v>
          </cell>
          <cell r="B1956" t="str">
            <v>07</v>
          </cell>
          <cell r="C1956" t="str">
            <v>Outaouais</v>
          </cell>
          <cell r="D1956" t="str">
            <v>Lang(Ralph)</v>
          </cell>
          <cell r="F1956" t="str">
            <v>C45, Hanna Road</v>
          </cell>
          <cell r="G1956" t="str">
            <v>Shawville</v>
          </cell>
          <cell r="H1956" t="str">
            <v>J0X2Y0</v>
          </cell>
          <cell r="I1956">
            <v>819</v>
          </cell>
          <cell r="J1956">
            <v>6473607</v>
          </cell>
          <cell r="K1956">
            <v>69</v>
          </cell>
          <cell r="L1956">
            <v>9185</v>
          </cell>
          <cell r="M1956">
            <v>79</v>
          </cell>
          <cell r="N1956">
            <v>11854</v>
          </cell>
        </row>
        <row r="1957">
          <cell r="A1957">
            <v>960161</v>
          </cell>
          <cell r="B1957" t="str">
            <v>02</v>
          </cell>
          <cell r="C1957" t="str">
            <v>Saguenay-Lac-Saint-Jean</v>
          </cell>
          <cell r="D1957" t="str">
            <v>Tremblay(Sébastien)</v>
          </cell>
          <cell r="F1957" t="str">
            <v>4200 chemin des Ruisseaux</v>
          </cell>
          <cell r="G1957" t="str">
            <v>Saint-Honoré</v>
          </cell>
          <cell r="H1957" t="str">
            <v>G0V1L0</v>
          </cell>
          <cell r="I1957">
            <v>418</v>
          </cell>
          <cell r="J1957">
            <v>6734776</v>
          </cell>
          <cell r="K1957">
            <v>38</v>
          </cell>
          <cell r="L1957">
            <v>6614</v>
          </cell>
        </row>
        <row r="1958">
          <cell r="A1958">
            <v>960351</v>
          </cell>
          <cell r="B1958" t="str">
            <v>17</v>
          </cell>
          <cell r="C1958" t="str">
            <v>Centre-du-Québec</v>
          </cell>
          <cell r="D1958" t="str">
            <v>Perreault(Dominic)</v>
          </cell>
          <cell r="F1958" t="str">
            <v>4050, boul. Danube</v>
          </cell>
          <cell r="G1958" t="str">
            <v>Bécancour</v>
          </cell>
          <cell r="H1958" t="str">
            <v>G9H3E2</v>
          </cell>
          <cell r="I1958">
            <v>819</v>
          </cell>
          <cell r="J1958">
            <v>2942507</v>
          </cell>
          <cell r="K1958">
            <v>53</v>
          </cell>
          <cell r="L1958">
            <v>11836</v>
          </cell>
          <cell r="M1958">
            <v>50</v>
          </cell>
          <cell r="N1958">
            <v>1003</v>
          </cell>
        </row>
        <row r="1959">
          <cell r="A1959">
            <v>961656</v>
          </cell>
          <cell r="B1959" t="str">
            <v>12</v>
          </cell>
          <cell r="C1959" t="str">
            <v>Chaudière-Appalaches</v>
          </cell>
          <cell r="D1959" t="str">
            <v>Ferme Martin Goulet inc.</v>
          </cell>
          <cell r="E1959" t="str">
            <v>Goulet(Martin)</v>
          </cell>
          <cell r="F1959" t="str">
            <v>274, rang St-Luc</v>
          </cell>
          <cell r="G1959" t="str">
            <v>Saint-Bernard (de Beauce)</v>
          </cell>
          <cell r="H1959" t="str">
            <v>G0S2G0</v>
          </cell>
          <cell r="I1959">
            <v>418</v>
          </cell>
          <cell r="J1959">
            <v>4754642</v>
          </cell>
          <cell r="K1959">
            <v>31</v>
          </cell>
          <cell r="L1959">
            <v>1038</v>
          </cell>
          <cell r="M1959">
            <v>29</v>
          </cell>
          <cell r="N1959">
            <v>3656</v>
          </cell>
        </row>
        <row r="1960">
          <cell r="A1960">
            <v>961953</v>
          </cell>
          <cell r="B1960" t="str">
            <v>12</v>
          </cell>
          <cell r="C1960" t="str">
            <v>Chaudière-Appalaches</v>
          </cell>
          <cell r="D1960" t="str">
            <v>Fluet(Martin)</v>
          </cell>
          <cell r="F1960" t="str">
            <v>155, route Gosselin</v>
          </cell>
          <cell r="G1960" t="str">
            <v>Saint-Victor</v>
          </cell>
          <cell r="H1960" t="str">
            <v>G0M2B0</v>
          </cell>
          <cell r="I1960">
            <v>418</v>
          </cell>
          <cell r="J1960">
            <v>5886687</v>
          </cell>
          <cell r="K1960">
            <v>52</v>
          </cell>
          <cell r="L1960">
            <v>3042</v>
          </cell>
          <cell r="M1960">
            <v>48</v>
          </cell>
          <cell r="N1960">
            <v>15564</v>
          </cell>
        </row>
        <row r="1961">
          <cell r="A1961">
            <v>962779</v>
          </cell>
          <cell r="B1961" t="str">
            <v>15</v>
          </cell>
          <cell r="C1961" t="str">
            <v>Laurentides</v>
          </cell>
          <cell r="D1961" t="str">
            <v>Ferme G. &amp; Y. Beauchamp</v>
          </cell>
          <cell r="E1961" t="str">
            <v>Beauchamp(Ghislain et Yvon)</v>
          </cell>
          <cell r="F1961" t="str">
            <v>114, rang 2 Wurtele</v>
          </cell>
          <cell r="G1961" t="str">
            <v>Ferme-Neuve</v>
          </cell>
          <cell r="H1961" t="str">
            <v>J0W1C0</v>
          </cell>
          <cell r="I1961">
            <v>819</v>
          </cell>
          <cell r="J1961">
            <v>5874833</v>
          </cell>
          <cell r="K1961">
            <v>60</v>
          </cell>
          <cell r="L1961">
            <v>8851</v>
          </cell>
          <cell r="M1961">
            <v>61</v>
          </cell>
          <cell r="N1961">
            <v>8608</v>
          </cell>
        </row>
        <row r="1962">
          <cell r="A1962">
            <v>962902</v>
          </cell>
          <cell r="B1962" t="str">
            <v>05</v>
          </cell>
          <cell r="C1962" t="str">
            <v>Estrie</v>
          </cell>
          <cell r="D1962" t="str">
            <v>Forêts d'Yvon S.E.N.C.</v>
          </cell>
          <cell r="E1962" t="str">
            <v>Desrosiers(Yvon)</v>
          </cell>
          <cell r="F1962" t="str">
            <v>886, chemin Léon Gérin</v>
          </cell>
          <cell r="G1962" t="str">
            <v>Sainte-Edwidge-de-Clifton</v>
          </cell>
          <cell r="H1962" t="str">
            <v>J0B2R0</v>
          </cell>
          <cell r="I1962">
            <v>819</v>
          </cell>
          <cell r="J1962">
            <v>6202171</v>
          </cell>
          <cell r="K1962">
            <v>13</v>
          </cell>
        </row>
        <row r="1963">
          <cell r="A1963">
            <v>963173</v>
          </cell>
          <cell r="B1963" t="str">
            <v>16</v>
          </cell>
          <cell r="C1963" t="str">
            <v>Montérégie</v>
          </cell>
          <cell r="D1963" t="str">
            <v>Ferme Bachand et Frères, S.E.N.C.</v>
          </cell>
          <cell r="E1963" t="str">
            <v>Bachand(Sylvain)</v>
          </cell>
          <cell r="F1963" t="str">
            <v>1391, Principale</v>
          </cell>
          <cell r="G1963" t="str">
            <v>Saint-Dominique</v>
          </cell>
          <cell r="H1963" t="str">
            <v>J0H1L0</v>
          </cell>
          <cell r="I1963">
            <v>450</v>
          </cell>
          <cell r="J1963">
            <v>7734134</v>
          </cell>
          <cell r="K1963">
            <v>10</v>
          </cell>
          <cell r="L1963">
            <v>1412</v>
          </cell>
          <cell r="M1963">
            <v>15</v>
          </cell>
          <cell r="N1963">
            <v>1793</v>
          </cell>
        </row>
        <row r="1964">
          <cell r="A1964">
            <v>963959</v>
          </cell>
          <cell r="B1964" t="str">
            <v>15</v>
          </cell>
          <cell r="C1964" t="str">
            <v>Laurentides</v>
          </cell>
          <cell r="D1964" t="str">
            <v>Veaudry(Stéphane)</v>
          </cell>
          <cell r="E1964" t="str">
            <v>Boivin(Thérèse)</v>
          </cell>
          <cell r="F1964" t="str">
            <v>241, route 309 Nord</v>
          </cell>
          <cell r="G1964" t="str">
            <v>Ferme-Neuve</v>
          </cell>
          <cell r="H1964" t="str">
            <v>J0W1C0</v>
          </cell>
          <cell r="I1964">
            <v>819</v>
          </cell>
          <cell r="J1964">
            <v>5874842</v>
          </cell>
          <cell r="K1964">
            <v>141</v>
          </cell>
          <cell r="L1964">
            <v>31473</v>
          </cell>
          <cell r="M1964">
            <v>147</v>
          </cell>
          <cell r="N1964">
            <v>35066</v>
          </cell>
        </row>
        <row r="1965">
          <cell r="A1965">
            <v>964437</v>
          </cell>
          <cell r="B1965" t="str">
            <v>07</v>
          </cell>
          <cell r="C1965" t="str">
            <v>Outaouais</v>
          </cell>
          <cell r="D1965" t="str">
            <v>Dufault, Denis &amp; Stewart, Wendy</v>
          </cell>
          <cell r="E1965" t="str">
            <v>Simmentals(Second Generation)</v>
          </cell>
          <cell r="F1965" t="str">
            <v>340, Dunraven Road</v>
          </cell>
          <cell r="G1965" t="str">
            <v>L'Ile-du-Grand-Calumet</v>
          </cell>
          <cell r="H1965" t="str">
            <v>J0X1J0</v>
          </cell>
          <cell r="I1965">
            <v>819</v>
          </cell>
          <cell r="J1965">
            <v>6482554</v>
          </cell>
          <cell r="K1965">
            <v>88</v>
          </cell>
          <cell r="L1965">
            <v>18138</v>
          </cell>
          <cell r="M1965">
            <v>22</v>
          </cell>
          <cell r="N1965">
            <v>4949</v>
          </cell>
        </row>
        <row r="1966">
          <cell r="A1966">
            <v>965970</v>
          </cell>
          <cell r="B1966" t="str">
            <v>01</v>
          </cell>
          <cell r="C1966" t="str">
            <v>Bas-Saint-Laurent</v>
          </cell>
          <cell r="D1966" t="str">
            <v>Ferme Pial inc.</v>
          </cell>
          <cell r="E1966" t="str">
            <v>Chénard(Pierre et Albert)</v>
          </cell>
          <cell r="F1966" t="str">
            <v>151, route Parent</v>
          </cell>
          <cell r="G1966" t="str">
            <v>Saint-Joseph-de-Kamouraska</v>
          </cell>
          <cell r="H1966" t="str">
            <v>G0L3P0</v>
          </cell>
          <cell r="I1966">
            <v>418</v>
          </cell>
          <cell r="J1966">
            <v>4932893</v>
          </cell>
          <cell r="K1966">
            <v>29</v>
          </cell>
          <cell r="L1966">
            <v>7468</v>
          </cell>
          <cell r="M1966">
            <v>19</v>
          </cell>
          <cell r="N1966">
            <v>562</v>
          </cell>
        </row>
        <row r="1967">
          <cell r="A1967">
            <v>965988</v>
          </cell>
          <cell r="B1967" t="str">
            <v>05</v>
          </cell>
          <cell r="C1967" t="str">
            <v>Estrie</v>
          </cell>
          <cell r="D1967" t="str">
            <v>Charland(Richard)</v>
          </cell>
          <cell r="E1967" t="str">
            <v>Charland(Richard)</v>
          </cell>
          <cell r="F1967" t="str">
            <v>495 Ch. du Lac</v>
          </cell>
          <cell r="G1967" t="str">
            <v>Danville</v>
          </cell>
          <cell r="H1967" t="str">
            <v>J0A1A0</v>
          </cell>
          <cell r="I1967">
            <v>819</v>
          </cell>
          <cell r="J1967">
            <v>8391389</v>
          </cell>
          <cell r="M1967">
            <v>29</v>
          </cell>
          <cell r="N1967">
            <v>1980</v>
          </cell>
        </row>
        <row r="1968">
          <cell r="A1968">
            <v>968578</v>
          </cell>
          <cell r="B1968" t="str">
            <v>17</v>
          </cell>
          <cell r="C1968" t="str">
            <v>Centre-du-Québec</v>
          </cell>
          <cell r="D1968" t="str">
            <v>Ferme Gicaro</v>
          </cell>
          <cell r="E1968" t="str">
            <v>Gagné(Gilles)</v>
          </cell>
          <cell r="F1968" t="str">
            <v>2680, Rang 8</v>
          </cell>
          <cell r="G1968" t="str">
            <v>Inverness</v>
          </cell>
          <cell r="H1968" t="str">
            <v>G0S1K0</v>
          </cell>
          <cell r="I1968">
            <v>418</v>
          </cell>
          <cell r="J1968">
            <v>4533063</v>
          </cell>
          <cell r="K1968">
            <v>40</v>
          </cell>
          <cell r="L1968">
            <v>8277</v>
          </cell>
          <cell r="M1968">
            <v>43</v>
          </cell>
          <cell r="N1968">
            <v>8277</v>
          </cell>
        </row>
        <row r="1969">
          <cell r="A1969">
            <v>968586</v>
          </cell>
          <cell r="B1969" t="str">
            <v>08</v>
          </cell>
          <cell r="C1969" t="str">
            <v>Abitibi-Témiscamingue</v>
          </cell>
          <cell r="D1969" t="str">
            <v>Hamel(Sylvain)</v>
          </cell>
          <cell r="F1969" t="str">
            <v>41, chemin Croteau</v>
          </cell>
          <cell r="G1969" t="str">
            <v>Amos</v>
          </cell>
          <cell r="H1969" t="str">
            <v>J9T3A1</v>
          </cell>
          <cell r="I1969">
            <v>819</v>
          </cell>
          <cell r="J1969">
            <v>7275891</v>
          </cell>
          <cell r="K1969">
            <v>33</v>
          </cell>
          <cell r="L1969">
            <v>7144</v>
          </cell>
          <cell r="M1969">
            <v>34</v>
          </cell>
        </row>
        <row r="1970">
          <cell r="A1970">
            <v>968644</v>
          </cell>
          <cell r="B1970" t="str">
            <v>01</v>
          </cell>
          <cell r="C1970" t="str">
            <v>Bas-Saint-Laurent</v>
          </cell>
          <cell r="D1970" t="str">
            <v>Ferme bovine Hereford Parent &amp; Fils SNC</v>
          </cell>
          <cell r="E1970" t="str">
            <v>Couture(Marie-Josée)</v>
          </cell>
          <cell r="F1970" t="str">
            <v>160, rang 12</v>
          </cell>
          <cell r="G1970" t="str">
            <v>Saint-Noël</v>
          </cell>
          <cell r="H1970" t="str">
            <v>G0J3A0</v>
          </cell>
          <cell r="I1970">
            <v>418</v>
          </cell>
          <cell r="J1970">
            <v>7762067</v>
          </cell>
          <cell r="K1970">
            <v>93</v>
          </cell>
          <cell r="L1970">
            <v>23474</v>
          </cell>
          <cell r="M1970">
            <v>109</v>
          </cell>
          <cell r="N1970">
            <v>22453</v>
          </cell>
        </row>
        <row r="1971">
          <cell r="A1971">
            <v>968651</v>
          </cell>
          <cell r="B1971" t="str">
            <v>05</v>
          </cell>
          <cell r="C1971" t="str">
            <v>Estrie</v>
          </cell>
          <cell r="D1971" t="str">
            <v>Rousseau(Alain)</v>
          </cell>
          <cell r="F1971" t="str">
            <v>12 Rang des Pointes</v>
          </cell>
          <cell r="G1971" t="str">
            <v>Lingwick</v>
          </cell>
          <cell r="H1971" t="str">
            <v>J0B2Z0</v>
          </cell>
          <cell r="I1971">
            <v>819</v>
          </cell>
          <cell r="J1971">
            <v>8772496</v>
          </cell>
          <cell r="K1971">
            <v>88</v>
          </cell>
          <cell r="L1971">
            <v>14861</v>
          </cell>
          <cell r="M1971">
            <v>84</v>
          </cell>
          <cell r="N1971">
            <v>13585</v>
          </cell>
        </row>
        <row r="1972">
          <cell r="A1972">
            <v>968784</v>
          </cell>
          <cell r="B1972" t="str">
            <v>12</v>
          </cell>
          <cell r="C1972" t="str">
            <v>Chaudière-Appalaches</v>
          </cell>
          <cell r="D1972" t="str">
            <v>Genest(Claude)</v>
          </cell>
          <cell r="F1972" t="str">
            <v>3080, chemin Bois-Clair</v>
          </cell>
          <cell r="G1972" t="str">
            <v>Saint-Antoine-de-Tilly</v>
          </cell>
          <cell r="H1972" t="str">
            <v>G0S2C0</v>
          </cell>
          <cell r="I1972">
            <v>418</v>
          </cell>
          <cell r="J1972">
            <v>8862271</v>
          </cell>
          <cell r="K1972">
            <v>43</v>
          </cell>
          <cell r="L1972">
            <v>5688</v>
          </cell>
          <cell r="M1972">
            <v>45</v>
          </cell>
          <cell r="N1972">
            <v>7364</v>
          </cell>
        </row>
        <row r="1973">
          <cell r="A1973">
            <v>969352</v>
          </cell>
          <cell r="B1973" t="str">
            <v>17</v>
          </cell>
          <cell r="C1973" t="str">
            <v>Centre-du-Québec</v>
          </cell>
          <cell r="D1973" t="str">
            <v>Paradis(Jean-Pierre)</v>
          </cell>
          <cell r="F1973" t="str">
            <v>493, Provencher</v>
          </cell>
          <cell r="G1973" t="str">
            <v>Laurierville</v>
          </cell>
          <cell r="H1973" t="str">
            <v>G0S1P0</v>
          </cell>
          <cell r="I1973">
            <v>819</v>
          </cell>
          <cell r="J1973">
            <v>3654511</v>
          </cell>
          <cell r="K1973">
            <v>33</v>
          </cell>
          <cell r="L1973">
            <v>4956</v>
          </cell>
          <cell r="M1973">
            <v>38</v>
          </cell>
          <cell r="N1973">
            <v>4472</v>
          </cell>
        </row>
        <row r="1974">
          <cell r="A1974">
            <v>971994</v>
          </cell>
          <cell r="B1974" t="str">
            <v>17</v>
          </cell>
          <cell r="C1974" t="str">
            <v>Centre-du-Québec</v>
          </cell>
          <cell r="D1974" t="str">
            <v>Fortier(Stéphane)</v>
          </cell>
          <cell r="F1974" t="str">
            <v>648, 10e Rang Nord</v>
          </cell>
          <cell r="G1974" t="str">
            <v>Saint-Pierre-Baptiste</v>
          </cell>
          <cell r="H1974" t="str">
            <v>G0P1K0</v>
          </cell>
          <cell r="I1974">
            <v>418</v>
          </cell>
          <cell r="J1974">
            <v>4532070</v>
          </cell>
          <cell r="K1974">
            <v>75</v>
          </cell>
          <cell r="L1974">
            <v>17443</v>
          </cell>
          <cell r="M1974">
            <v>59</v>
          </cell>
          <cell r="N1974">
            <v>15497</v>
          </cell>
        </row>
        <row r="1975">
          <cell r="A1975">
            <v>972778</v>
          </cell>
          <cell r="B1975" t="str">
            <v>01</v>
          </cell>
          <cell r="C1975" t="str">
            <v>Bas-Saint-Laurent</v>
          </cell>
          <cell r="D1975" t="str">
            <v>Élevage du petit veau, S.E.N.C.</v>
          </cell>
          <cell r="E1975" t="str">
            <v>Lajoie(Isabelle Hudon et Daniel)</v>
          </cell>
          <cell r="F1975" t="str">
            <v>174, route 230 Ouest</v>
          </cell>
          <cell r="G1975" t="str">
            <v>Sainte-Hélène</v>
          </cell>
          <cell r="H1975" t="str">
            <v>G0L3J0</v>
          </cell>
          <cell r="I1975">
            <v>418</v>
          </cell>
          <cell r="J1975">
            <v>4923251</v>
          </cell>
          <cell r="L1975">
            <v>2835</v>
          </cell>
          <cell r="N1975">
            <v>6077</v>
          </cell>
        </row>
        <row r="1976">
          <cell r="A1976">
            <v>973198</v>
          </cell>
          <cell r="B1976" t="str">
            <v>08</v>
          </cell>
          <cell r="C1976" t="str">
            <v>Abitibi-Témiscamingue</v>
          </cell>
          <cell r="D1976" t="str">
            <v>Perreault(Manon)</v>
          </cell>
          <cell r="E1976" t="str">
            <v>Perreault(Manon)</v>
          </cell>
          <cell r="F1976" t="str">
            <v>398 rang 9-10 Est</v>
          </cell>
          <cell r="G1976" t="str">
            <v>Saint-Félix-de-Dalquier</v>
          </cell>
          <cell r="H1976" t="str">
            <v>J0Y1G0</v>
          </cell>
          <cell r="I1976">
            <v>819</v>
          </cell>
          <cell r="J1976">
            <v>7321872</v>
          </cell>
          <cell r="K1976">
            <v>67</v>
          </cell>
          <cell r="L1976">
            <v>12874</v>
          </cell>
          <cell r="M1976">
            <v>77</v>
          </cell>
          <cell r="N1976">
            <v>22760</v>
          </cell>
        </row>
        <row r="1977">
          <cell r="A1977">
            <v>973958</v>
          </cell>
          <cell r="B1977" t="str">
            <v>08</v>
          </cell>
          <cell r="C1977" t="str">
            <v>Abitibi-Témiscamingue</v>
          </cell>
          <cell r="D1977" t="str">
            <v>Ferme Témiscamingue Charolais</v>
          </cell>
          <cell r="E1977" t="str">
            <v>Valladont(Lyne Savage et Lionel)</v>
          </cell>
          <cell r="F1977" t="str">
            <v>984, rang 7</v>
          </cell>
          <cell r="G1977" t="str">
            <v>Saint-Édouard-de-Fabre</v>
          </cell>
          <cell r="H1977" t="str">
            <v>J0Z1Z0</v>
          </cell>
          <cell r="I1977">
            <v>819</v>
          </cell>
          <cell r="J1977">
            <v>6342719</v>
          </cell>
          <cell r="K1977">
            <v>190</v>
          </cell>
          <cell r="L1977">
            <v>1946</v>
          </cell>
        </row>
        <row r="1978">
          <cell r="A1978">
            <v>974766</v>
          </cell>
          <cell r="B1978" t="str">
            <v>05</v>
          </cell>
          <cell r="C1978" t="str">
            <v>Estrie</v>
          </cell>
          <cell r="D1978" t="str">
            <v>Jacques(François)</v>
          </cell>
          <cell r="E1978" t="str">
            <v>Jacques(François)</v>
          </cell>
          <cell r="F1978" t="str">
            <v>6317, chemin  Skibérine</v>
          </cell>
          <cell r="G1978" t="str">
            <v>Valcourt</v>
          </cell>
          <cell r="H1978" t="str">
            <v>J0E2L0</v>
          </cell>
          <cell r="I1978">
            <v>450</v>
          </cell>
          <cell r="J1978">
            <v>5323119</v>
          </cell>
          <cell r="K1978">
            <v>56</v>
          </cell>
          <cell r="L1978">
            <v>7605</v>
          </cell>
        </row>
        <row r="1979">
          <cell r="A1979">
            <v>976019</v>
          </cell>
          <cell r="B1979" t="str">
            <v>05</v>
          </cell>
          <cell r="C1979" t="str">
            <v>Estrie</v>
          </cell>
          <cell r="D1979" t="str">
            <v>Villeneuve(Roger)</v>
          </cell>
          <cell r="F1979" t="str">
            <v>170, chemin Grapes</v>
          </cell>
          <cell r="G1979" t="str">
            <v>Sawyerville</v>
          </cell>
          <cell r="H1979" t="str">
            <v>J0B3A0</v>
          </cell>
          <cell r="I1979">
            <v>819</v>
          </cell>
          <cell r="J1979">
            <v>8892892</v>
          </cell>
          <cell r="K1979">
            <v>30</v>
          </cell>
          <cell r="L1979">
            <v>1223</v>
          </cell>
          <cell r="M1979">
            <v>32</v>
          </cell>
          <cell r="N1979">
            <v>1223</v>
          </cell>
        </row>
        <row r="1980">
          <cell r="A1980">
            <v>976316</v>
          </cell>
          <cell r="B1980" t="str">
            <v>16</v>
          </cell>
          <cell r="C1980" t="str">
            <v>Montérégie</v>
          </cell>
          <cell r="D1980" t="str">
            <v>Céline Raby et Kenneth Brooks</v>
          </cell>
          <cell r="E1980" t="str">
            <v>Brooks(Kenneth)</v>
          </cell>
          <cell r="F1980" t="str">
            <v>1888, Brooks Road</v>
          </cell>
          <cell r="G1980" t="str">
            <v>Franklin</v>
          </cell>
          <cell r="H1980" t="str">
            <v>J0S1E0</v>
          </cell>
          <cell r="I1980">
            <v>450</v>
          </cell>
          <cell r="J1980">
            <v>8272077</v>
          </cell>
          <cell r="K1980">
            <v>13</v>
          </cell>
          <cell r="L1980">
            <v>1328</v>
          </cell>
        </row>
        <row r="1981">
          <cell r="A1981">
            <v>977165</v>
          </cell>
          <cell r="B1981" t="str">
            <v>04</v>
          </cell>
          <cell r="C1981" t="str">
            <v>Mauricie</v>
          </cell>
          <cell r="D1981" t="str">
            <v>Lajoie, Denise et Vermette, Gilbert</v>
          </cell>
          <cell r="F1981" t="str">
            <v>231, Ruisseau-des-Aulnes</v>
          </cell>
          <cell r="G1981" t="str">
            <v>Saint-Justin</v>
          </cell>
          <cell r="H1981" t="str">
            <v>J0K2V0</v>
          </cell>
          <cell r="I1981">
            <v>819</v>
          </cell>
          <cell r="J1981">
            <v>2274741</v>
          </cell>
          <cell r="K1981">
            <v>78</v>
          </cell>
          <cell r="L1981">
            <v>17439</v>
          </cell>
          <cell r="M1981">
            <v>72</v>
          </cell>
          <cell r="N1981">
            <v>12946</v>
          </cell>
        </row>
        <row r="1982">
          <cell r="A1982">
            <v>977181</v>
          </cell>
          <cell r="B1982" t="str">
            <v>03</v>
          </cell>
          <cell r="C1982" t="str">
            <v>Capitale-Nationale</v>
          </cell>
          <cell r="D1982" t="str">
            <v>Grandbois(Jacques)</v>
          </cell>
          <cell r="F1982" t="str">
            <v>1605, rang Saint-Achille</v>
          </cell>
          <cell r="G1982" t="str">
            <v>Saint-Ubalde</v>
          </cell>
          <cell r="H1982" t="str">
            <v>G0A4L0</v>
          </cell>
          <cell r="I1982">
            <v>418</v>
          </cell>
          <cell r="J1982">
            <v>2772931</v>
          </cell>
          <cell r="K1982">
            <v>10</v>
          </cell>
          <cell r="L1982">
            <v>4966</v>
          </cell>
        </row>
        <row r="1983">
          <cell r="A1983">
            <v>978254</v>
          </cell>
          <cell r="B1983" t="str">
            <v>12</v>
          </cell>
          <cell r="C1983" t="str">
            <v>Chaudière-Appalaches</v>
          </cell>
          <cell r="D1983" t="str">
            <v>Bernier(Gilles)</v>
          </cell>
          <cell r="F1983" t="str">
            <v>675, chemin Ste-Anne</v>
          </cell>
          <cell r="G1983" t="str">
            <v>Saint-Anselme</v>
          </cell>
          <cell r="H1983" t="str">
            <v>G0R2N0</v>
          </cell>
          <cell r="I1983">
            <v>418</v>
          </cell>
          <cell r="J1983">
            <v>8858144</v>
          </cell>
          <cell r="K1983">
            <v>15</v>
          </cell>
          <cell r="L1983">
            <v>340</v>
          </cell>
          <cell r="M1983">
            <v>15</v>
          </cell>
          <cell r="N1983">
            <v>963</v>
          </cell>
        </row>
        <row r="1984">
          <cell r="A1984">
            <v>978452</v>
          </cell>
          <cell r="B1984" t="str">
            <v>05</v>
          </cell>
          <cell r="C1984" t="str">
            <v>Estrie</v>
          </cell>
          <cell r="D1984" t="str">
            <v>Ferme Mahjam Farm enr.</v>
          </cell>
          <cell r="E1984" t="str">
            <v>Tétreault(Jean)</v>
          </cell>
          <cell r="F1984" t="str">
            <v>150 rte 220</v>
          </cell>
          <cell r="G1984" t="str">
            <v>Bonsecours</v>
          </cell>
          <cell r="H1984" t="str">
            <v>J0E1H0</v>
          </cell>
          <cell r="I1984">
            <v>450</v>
          </cell>
          <cell r="J1984">
            <v>5356606</v>
          </cell>
          <cell r="K1984">
            <v>75</v>
          </cell>
          <cell r="L1984">
            <v>11562</v>
          </cell>
          <cell r="M1984">
            <v>81</v>
          </cell>
          <cell r="N1984">
            <v>10664</v>
          </cell>
        </row>
        <row r="1985">
          <cell r="A1985">
            <v>978650</v>
          </cell>
          <cell r="B1985" t="str">
            <v>08</v>
          </cell>
          <cell r="C1985" t="str">
            <v>Abitibi-Témiscamingue</v>
          </cell>
          <cell r="D1985" t="str">
            <v>Côté(Alain)</v>
          </cell>
          <cell r="E1985" t="str">
            <v>Côté(Alain)</v>
          </cell>
          <cell r="F1985" t="str">
            <v>359, rang 8 Est</v>
          </cell>
          <cell r="G1985" t="str">
            <v>Saint-Félix-de-Dalquier</v>
          </cell>
          <cell r="H1985" t="str">
            <v>J0Y1G0</v>
          </cell>
          <cell r="I1985">
            <v>819</v>
          </cell>
          <cell r="J1985">
            <v>7325780</v>
          </cell>
          <cell r="K1985">
            <v>135</v>
          </cell>
          <cell r="L1985">
            <v>32455</v>
          </cell>
          <cell r="M1985">
            <v>142</v>
          </cell>
          <cell r="N1985">
            <v>4502</v>
          </cell>
        </row>
        <row r="1986">
          <cell r="A1986">
            <v>980375</v>
          </cell>
          <cell r="B1986" t="str">
            <v>12</v>
          </cell>
          <cell r="C1986" t="str">
            <v>Chaudière-Appalaches</v>
          </cell>
          <cell r="D1986" t="str">
            <v>Lehoux(Carmin)</v>
          </cell>
          <cell r="F1986" t="str">
            <v>897, Route 267</v>
          </cell>
          <cell r="G1986" t="str">
            <v>Saint-Jean-de-Brébeuf</v>
          </cell>
          <cell r="H1986" t="str">
            <v>G6G0A1</v>
          </cell>
          <cell r="I1986">
            <v>418</v>
          </cell>
          <cell r="J1986">
            <v>4532809</v>
          </cell>
          <cell r="K1986">
            <v>57</v>
          </cell>
          <cell r="L1986">
            <v>10436</v>
          </cell>
          <cell r="M1986">
            <v>59</v>
          </cell>
          <cell r="N1986">
            <v>10968</v>
          </cell>
        </row>
        <row r="1987">
          <cell r="A1987">
            <v>981274</v>
          </cell>
          <cell r="B1987" t="str">
            <v>08</v>
          </cell>
          <cell r="C1987" t="str">
            <v>Abitibi-Témiscamingue</v>
          </cell>
          <cell r="D1987" t="str">
            <v>Frappier(Marc)</v>
          </cell>
          <cell r="E1987" t="str">
            <v>Frappier(Marc)</v>
          </cell>
          <cell r="F1987" t="str">
            <v>1371, Route 111 Ouest</v>
          </cell>
          <cell r="G1987" t="str">
            <v>Macamic</v>
          </cell>
          <cell r="H1987" t="str">
            <v>J0Z2S0</v>
          </cell>
          <cell r="I1987">
            <v>819</v>
          </cell>
          <cell r="J1987">
            <v>7822236</v>
          </cell>
          <cell r="L1987">
            <v>11868</v>
          </cell>
          <cell r="M1987">
            <v>81</v>
          </cell>
          <cell r="N1987">
            <v>17917</v>
          </cell>
        </row>
        <row r="1988">
          <cell r="A1988">
            <v>981308</v>
          </cell>
          <cell r="B1988" t="str">
            <v>08</v>
          </cell>
          <cell r="C1988" t="str">
            <v>Abitibi-Témiscamingue</v>
          </cell>
          <cell r="D1988" t="str">
            <v>Ranch des Perron</v>
          </cell>
          <cell r="E1988" t="str">
            <v>Perron(Michel)</v>
          </cell>
          <cell r="F1988" t="str">
            <v>535, Chemin Petit Nédélec Nord</v>
          </cell>
          <cell r="G1988" t="str">
            <v>Nédélec</v>
          </cell>
          <cell r="H1988" t="str">
            <v>J0Z2Z0</v>
          </cell>
          <cell r="I1988">
            <v>819</v>
          </cell>
          <cell r="J1988">
            <v>7842260</v>
          </cell>
          <cell r="K1988">
            <v>148</v>
          </cell>
          <cell r="L1988">
            <v>30154</v>
          </cell>
          <cell r="M1988">
            <v>139</v>
          </cell>
          <cell r="N1988">
            <v>3259</v>
          </cell>
        </row>
        <row r="1989">
          <cell r="A1989">
            <v>983114</v>
          </cell>
          <cell r="B1989" t="str">
            <v>16</v>
          </cell>
          <cell r="C1989" t="str">
            <v>Montérégie</v>
          </cell>
          <cell r="D1989" t="str">
            <v>Ferme D. et L. Dextradeur</v>
          </cell>
          <cell r="E1989" t="str">
            <v>Dextradeur(Daniel &amp; Luc)</v>
          </cell>
          <cell r="F1989" t="str">
            <v>665, rue Mountain</v>
          </cell>
          <cell r="G1989" t="str">
            <v>Granby</v>
          </cell>
          <cell r="H1989" t="str">
            <v>J2H0M3</v>
          </cell>
          <cell r="I1989">
            <v>450</v>
          </cell>
          <cell r="J1989">
            <v>3726258</v>
          </cell>
          <cell r="K1989">
            <v>87</v>
          </cell>
          <cell r="L1989">
            <v>11894</v>
          </cell>
          <cell r="M1989">
            <v>88</v>
          </cell>
          <cell r="N1989">
            <v>15767</v>
          </cell>
        </row>
        <row r="1990">
          <cell r="A1990">
            <v>983684</v>
          </cell>
          <cell r="B1990" t="str">
            <v>17</v>
          </cell>
          <cell r="C1990" t="str">
            <v>Centre-du-Québec</v>
          </cell>
          <cell r="D1990" t="str">
            <v>Les Entreprises Agricoles St-Joachim inc.</v>
          </cell>
          <cell r="E1990" t="str">
            <v>Autotte(Jocelyn)</v>
          </cell>
          <cell r="F1990" t="str">
            <v>710, rang St-Michel</v>
          </cell>
          <cell r="G1990" t="str">
            <v>Saint-Joachim-de-Courval</v>
          </cell>
          <cell r="H1990" t="str">
            <v>J1Z2C5</v>
          </cell>
          <cell r="I1990">
            <v>819</v>
          </cell>
          <cell r="J1990">
            <v>3972972</v>
          </cell>
          <cell r="K1990">
            <v>151</v>
          </cell>
          <cell r="L1990">
            <v>48230</v>
          </cell>
          <cell r="M1990">
            <v>87</v>
          </cell>
          <cell r="N1990">
            <v>20127</v>
          </cell>
        </row>
        <row r="1991">
          <cell r="A1991">
            <v>983718</v>
          </cell>
          <cell r="B1991" t="str">
            <v>15</v>
          </cell>
          <cell r="C1991" t="str">
            <v>Laurentides</v>
          </cell>
          <cell r="D1991" t="str">
            <v>Ferme J.M.J. Cardinal S.E.N.C.</v>
          </cell>
          <cell r="E1991" t="str">
            <v>Cardinal(Jacques)</v>
          </cell>
          <cell r="F1991" t="str">
            <v>8461, Saint-Étienne</v>
          </cell>
          <cell r="G1991" t="str">
            <v>Mirabel</v>
          </cell>
          <cell r="H1991" t="str">
            <v>J7N2S8</v>
          </cell>
          <cell r="I1991">
            <v>450</v>
          </cell>
          <cell r="J1991">
            <v>2583300</v>
          </cell>
          <cell r="K1991">
            <v>68</v>
          </cell>
          <cell r="L1991">
            <v>13224</v>
          </cell>
          <cell r="M1991">
            <v>86</v>
          </cell>
          <cell r="N1991">
            <v>3062</v>
          </cell>
        </row>
        <row r="1992">
          <cell r="A1992">
            <v>983866</v>
          </cell>
          <cell r="B1992" t="str">
            <v>05</v>
          </cell>
          <cell r="C1992" t="str">
            <v>Estrie</v>
          </cell>
          <cell r="D1992" t="str">
            <v>Perron(Rosaire)</v>
          </cell>
          <cell r="F1992" t="str">
            <v>160, 10ème Rang</v>
          </cell>
          <cell r="G1992" t="str">
            <v>Saint-Isidore-de-Clifton</v>
          </cell>
          <cell r="H1992" t="str">
            <v>J0B2X0</v>
          </cell>
          <cell r="I1992">
            <v>819</v>
          </cell>
          <cell r="J1992">
            <v>6583336</v>
          </cell>
          <cell r="K1992">
            <v>21</v>
          </cell>
          <cell r="L1992">
            <v>4605</v>
          </cell>
          <cell r="M1992">
            <v>19</v>
          </cell>
          <cell r="N1992">
            <v>2171</v>
          </cell>
        </row>
        <row r="1993">
          <cell r="A1993">
            <v>984286</v>
          </cell>
          <cell r="B1993" t="str">
            <v>17</v>
          </cell>
          <cell r="C1993" t="str">
            <v>Centre-du-Québec</v>
          </cell>
          <cell r="D1993" t="str">
            <v>Guévin(Sébastien)</v>
          </cell>
          <cell r="F1993" t="str">
            <v>827, Bas de la Rivière</v>
          </cell>
          <cell r="G1993" t="str">
            <v>Sainte-Monique</v>
          </cell>
          <cell r="H1993" t="str">
            <v>J0G1N0</v>
          </cell>
          <cell r="I1993">
            <v>819</v>
          </cell>
          <cell r="J1993">
            <v>2892304</v>
          </cell>
          <cell r="K1993">
            <v>59</v>
          </cell>
          <cell r="L1993">
            <v>6064</v>
          </cell>
          <cell r="M1993">
            <v>59</v>
          </cell>
          <cell r="N1993">
            <v>4504</v>
          </cell>
        </row>
        <row r="1994">
          <cell r="A1994">
            <v>984872</v>
          </cell>
          <cell r="B1994" t="str">
            <v>03</v>
          </cell>
          <cell r="C1994" t="str">
            <v>Capitale-Nationale</v>
          </cell>
          <cell r="D1994" t="str">
            <v>Ferme Bo Porc 2000 S.E.N.C.</v>
          </cell>
          <cell r="E1994" t="str">
            <v>Audet(Yvon)</v>
          </cell>
          <cell r="F1994" t="str">
            <v>158, Rang 5</v>
          </cell>
          <cell r="G1994" t="str">
            <v>Saint-Hilarion</v>
          </cell>
          <cell r="H1994" t="str">
            <v>G0A3V0</v>
          </cell>
          <cell r="I1994">
            <v>418</v>
          </cell>
          <cell r="J1994">
            <v>4573956</v>
          </cell>
          <cell r="K1994">
            <v>34</v>
          </cell>
          <cell r="L1994">
            <v>5515</v>
          </cell>
        </row>
        <row r="1995">
          <cell r="A1995">
            <v>985069</v>
          </cell>
          <cell r="B1995" t="str">
            <v>12</v>
          </cell>
          <cell r="C1995" t="str">
            <v>Chaudière-Appalaches</v>
          </cell>
          <cell r="D1995" t="str">
            <v>Ferme Norliden S.E.N.C.</v>
          </cell>
          <cell r="E1995" t="str">
            <v>Poulin(Normand)</v>
          </cell>
          <cell r="F1995" t="str">
            <v>500, Rang 5 Nord</v>
          </cell>
          <cell r="G1995" t="str">
            <v>Saint-Victor</v>
          </cell>
          <cell r="H1995" t="str">
            <v>G0M2B0</v>
          </cell>
          <cell r="I1995">
            <v>418</v>
          </cell>
          <cell r="J1995">
            <v>5883874</v>
          </cell>
          <cell r="K1995">
            <v>13</v>
          </cell>
          <cell r="L1995">
            <v>2033</v>
          </cell>
          <cell r="M1995">
            <v>16</v>
          </cell>
          <cell r="N1995">
            <v>1598</v>
          </cell>
        </row>
        <row r="1996">
          <cell r="A1996">
            <v>985689</v>
          </cell>
          <cell r="B1996" t="str">
            <v>17</v>
          </cell>
          <cell r="C1996" t="str">
            <v>Centre-du-Québec</v>
          </cell>
          <cell r="D1996" t="str">
            <v>Blais Dany &amp; Simard Mario</v>
          </cell>
          <cell r="E1996" t="str">
            <v>Simard(Mario)</v>
          </cell>
          <cell r="F1996" t="str">
            <v>710, rang Sainte-Agathe</v>
          </cell>
          <cell r="G1996" t="str">
            <v>Sainte-Sophie-de-Lévrard</v>
          </cell>
          <cell r="H1996" t="str">
            <v>G0X3C0</v>
          </cell>
          <cell r="I1996">
            <v>819</v>
          </cell>
          <cell r="J1996">
            <v>2880184</v>
          </cell>
          <cell r="K1996">
            <v>41</v>
          </cell>
          <cell r="L1996">
            <v>7998</v>
          </cell>
          <cell r="M1996">
            <v>40</v>
          </cell>
          <cell r="N1996">
            <v>3907</v>
          </cell>
        </row>
        <row r="1997">
          <cell r="A1997">
            <v>990739</v>
          </cell>
          <cell r="B1997" t="str">
            <v>12</v>
          </cell>
          <cell r="C1997" t="str">
            <v>Chaudière-Appalaches</v>
          </cell>
          <cell r="D1997" t="str">
            <v>Ferme Bijacq &amp; Fils inc.</v>
          </cell>
          <cell r="E1997" t="str">
            <v>Bilodeau(Maurice)</v>
          </cell>
          <cell r="F1997" t="str">
            <v>140, Rang 8 Ouest</v>
          </cell>
          <cell r="G1997" t="str">
            <v>Saint-Odilon-de-Cranbourne</v>
          </cell>
          <cell r="H1997" t="str">
            <v>G0S3A0</v>
          </cell>
          <cell r="I1997">
            <v>418</v>
          </cell>
          <cell r="J1997">
            <v>4644645</v>
          </cell>
          <cell r="K1997">
            <v>38</v>
          </cell>
          <cell r="L1997">
            <v>5216</v>
          </cell>
          <cell r="M1997">
            <v>36</v>
          </cell>
        </row>
        <row r="1998">
          <cell r="A1998">
            <v>992115</v>
          </cell>
          <cell r="B1998" t="str">
            <v>05</v>
          </cell>
          <cell r="C1998" t="str">
            <v>Estrie</v>
          </cell>
          <cell r="D1998" t="str">
            <v>Pratte(Claude)</v>
          </cell>
          <cell r="F1998" t="str">
            <v>104, rang St-Paul</v>
          </cell>
          <cell r="G1998" t="str">
            <v>Chartierville</v>
          </cell>
          <cell r="H1998" t="str">
            <v>J0B1K0</v>
          </cell>
          <cell r="I1998">
            <v>819</v>
          </cell>
          <cell r="J1998">
            <v>6561085</v>
          </cell>
          <cell r="K1998">
            <v>12</v>
          </cell>
          <cell r="L1998">
            <v>12818</v>
          </cell>
          <cell r="M1998">
            <v>38</v>
          </cell>
          <cell r="N1998">
            <v>4990</v>
          </cell>
        </row>
        <row r="1999">
          <cell r="A1999">
            <v>992131</v>
          </cell>
          <cell r="B1999" t="str">
            <v>05</v>
          </cell>
          <cell r="C1999" t="str">
            <v>Estrie</v>
          </cell>
          <cell r="D1999" t="str">
            <v>Ferme J. &amp; J. Brazel s.e.n.c.</v>
          </cell>
          <cell r="E1999" t="str">
            <v>Brazel(Janice)</v>
          </cell>
          <cell r="F1999" t="str">
            <v>50, chemin de la Nation</v>
          </cell>
          <cell r="G1999" t="str">
            <v>Saint-Isidore-de-Clifton</v>
          </cell>
          <cell r="H1999" t="str">
            <v>J0B2X0</v>
          </cell>
          <cell r="I1999">
            <v>819</v>
          </cell>
          <cell r="J1999">
            <v>8892546</v>
          </cell>
          <cell r="K1999">
            <v>44</v>
          </cell>
          <cell r="L1999">
            <v>7601</v>
          </cell>
          <cell r="M1999">
            <v>39</v>
          </cell>
          <cell r="N1999">
            <v>9714</v>
          </cell>
        </row>
        <row r="2000">
          <cell r="A2000">
            <v>992875</v>
          </cell>
          <cell r="B2000" t="str">
            <v>16</v>
          </cell>
          <cell r="C2000" t="str">
            <v>Montérégie</v>
          </cell>
          <cell r="D2000" t="str">
            <v>Brouillard(Michel)</v>
          </cell>
          <cell r="E2000" t="str">
            <v>Brouillard(Michel)</v>
          </cell>
          <cell r="F2000" t="str">
            <v>565, rue Notre-Dame</v>
          </cell>
          <cell r="G2000" t="str">
            <v>Saint-Hugues</v>
          </cell>
          <cell r="H2000" t="str">
            <v>J0H1N0</v>
          </cell>
          <cell r="I2000">
            <v>450</v>
          </cell>
          <cell r="J2000">
            <v>7942553</v>
          </cell>
          <cell r="K2000">
            <v>15</v>
          </cell>
        </row>
        <row r="2001">
          <cell r="A2001">
            <v>993717</v>
          </cell>
          <cell r="B2001" t="str">
            <v>17</v>
          </cell>
          <cell r="C2001" t="str">
            <v>Centre-du-Québec</v>
          </cell>
          <cell r="D2001" t="str">
            <v>Normand(Guillaume)</v>
          </cell>
          <cell r="F2001" t="str">
            <v>23, rang 12</v>
          </cell>
          <cell r="G2001" t="str">
            <v>Saint-Valère</v>
          </cell>
          <cell r="H2001" t="str">
            <v>G0P1M0</v>
          </cell>
          <cell r="I2001">
            <v>819</v>
          </cell>
          <cell r="J2001">
            <v>3531476</v>
          </cell>
          <cell r="K2001">
            <v>34</v>
          </cell>
          <cell r="L2001">
            <v>6991</v>
          </cell>
          <cell r="M2001">
            <v>40</v>
          </cell>
          <cell r="N2001">
            <v>9171</v>
          </cell>
        </row>
        <row r="2002">
          <cell r="A2002">
            <v>997924</v>
          </cell>
          <cell r="B2002" t="str">
            <v>01</v>
          </cell>
          <cell r="C2002" t="str">
            <v>Bas-Saint-Laurent</v>
          </cell>
          <cell r="D2002" t="str">
            <v>Ferme du Mondrin</v>
          </cell>
          <cell r="E2002" t="str">
            <v>Lepage(Stéphane)</v>
          </cell>
          <cell r="F2002" t="str">
            <v>661, rang 3 Ouest</v>
          </cell>
          <cell r="G2002" t="str">
            <v>Saint-Anaclet-de-Lessard</v>
          </cell>
          <cell r="H2002" t="str">
            <v>G0K1H0</v>
          </cell>
          <cell r="I2002">
            <v>418</v>
          </cell>
          <cell r="J2002">
            <v>7214693</v>
          </cell>
          <cell r="K2002">
            <v>45</v>
          </cell>
          <cell r="L2002">
            <v>7350</v>
          </cell>
          <cell r="M2002">
            <v>46</v>
          </cell>
          <cell r="N2002">
            <v>6354</v>
          </cell>
        </row>
        <row r="2003">
          <cell r="A2003">
            <v>998260</v>
          </cell>
          <cell r="B2003" t="str">
            <v>08</v>
          </cell>
          <cell r="C2003" t="str">
            <v>Abitibi-Témiscamingue</v>
          </cell>
          <cell r="D2003" t="str">
            <v>Lachapelle(Raymond)</v>
          </cell>
          <cell r="F2003" t="str">
            <v>15 rang 7</v>
          </cell>
          <cell r="G2003" t="str">
            <v>Landrienne</v>
          </cell>
          <cell r="H2003" t="str">
            <v>J0Y1V0</v>
          </cell>
          <cell r="I2003">
            <v>819</v>
          </cell>
          <cell r="J2003">
            <v>7279605</v>
          </cell>
          <cell r="K2003">
            <v>27</v>
          </cell>
          <cell r="L2003">
            <v>2867</v>
          </cell>
          <cell r="M2003">
            <v>16</v>
          </cell>
          <cell r="N2003">
            <v>1646</v>
          </cell>
        </row>
        <row r="2004">
          <cell r="A2004">
            <v>998336</v>
          </cell>
          <cell r="B2004" t="str">
            <v>17</v>
          </cell>
          <cell r="C2004" t="str">
            <v>Centre-du-Québec</v>
          </cell>
          <cell r="D2004" t="str">
            <v>Ferme Beaudelle SENC</v>
          </cell>
          <cell r="E2004" t="str">
            <v>Beaudet(Marcel)</v>
          </cell>
          <cell r="F2004" t="str">
            <v>1446, rang Saint-Antoine</v>
          </cell>
          <cell r="G2004" t="str">
            <v>Fortierville</v>
          </cell>
          <cell r="H2004" t="str">
            <v>G0S1J0</v>
          </cell>
          <cell r="I2004">
            <v>819</v>
          </cell>
          <cell r="J2004">
            <v>2923442</v>
          </cell>
          <cell r="K2004">
            <v>38</v>
          </cell>
          <cell r="L2004">
            <v>7128</v>
          </cell>
          <cell r="M2004">
            <v>47</v>
          </cell>
          <cell r="N2004">
            <v>7274</v>
          </cell>
        </row>
        <row r="2005">
          <cell r="A2005">
            <v>998344</v>
          </cell>
          <cell r="B2005" t="str">
            <v>16</v>
          </cell>
          <cell r="C2005" t="str">
            <v>Montérégie</v>
          </cell>
          <cell r="D2005" t="str">
            <v>Ferme Agricole Huna inc.</v>
          </cell>
          <cell r="E2005" t="str">
            <v>Gauthier(Hubert)</v>
          </cell>
          <cell r="F2005" t="str">
            <v>2215, St-André</v>
          </cell>
          <cell r="G2005" t="str">
            <v>Saint-Télesphore</v>
          </cell>
          <cell r="H2005" t="str">
            <v>J0P1Y0</v>
          </cell>
          <cell r="I2005">
            <v>450</v>
          </cell>
          <cell r="J2005">
            <v>2692878</v>
          </cell>
          <cell r="K2005">
            <v>13</v>
          </cell>
          <cell r="L2005">
            <v>630</v>
          </cell>
          <cell r="M2005">
            <v>19</v>
          </cell>
          <cell r="N2005">
            <v>6376</v>
          </cell>
        </row>
        <row r="2006">
          <cell r="A2006">
            <v>999466</v>
          </cell>
          <cell r="B2006" t="str">
            <v>12</v>
          </cell>
          <cell r="C2006" t="str">
            <v>Chaudière-Appalaches</v>
          </cell>
          <cell r="D2006" t="str">
            <v>Laflamme(Gilles)</v>
          </cell>
          <cell r="F2006" t="str">
            <v>1850, rang St-Roch</v>
          </cell>
          <cell r="G2006" t="str">
            <v>Notre-Dame-Auxiliatrice-de-Buckland</v>
          </cell>
          <cell r="H2006" t="str">
            <v>G0R1G0</v>
          </cell>
          <cell r="I2006">
            <v>418</v>
          </cell>
          <cell r="J2006">
            <v>7892623</v>
          </cell>
          <cell r="K2006">
            <v>25</v>
          </cell>
          <cell r="L2006">
            <v>2718</v>
          </cell>
          <cell r="M2006">
            <v>22</v>
          </cell>
        </row>
        <row r="2007">
          <cell r="A2007">
            <v>999524</v>
          </cell>
          <cell r="B2007" t="str">
            <v>07</v>
          </cell>
          <cell r="C2007" t="str">
            <v>Outaouais</v>
          </cell>
          <cell r="D2007" t="str">
            <v>MacLaren(Neil)</v>
          </cell>
          <cell r="F2007" t="str">
            <v>105, route 105</v>
          </cell>
          <cell r="G2007" t="str">
            <v>Kazabazua</v>
          </cell>
          <cell r="H2007" t="str">
            <v>J0X1X0</v>
          </cell>
          <cell r="I2007">
            <v>819</v>
          </cell>
          <cell r="J2007">
            <v>4673449</v>
          </cell>
          <cell r="K2007">
            <v>44</v>
          </cell>
          <cell r="L2007">
            <v>6513</v>
          </cell>
          <cell r="M2007">
            <v>46</v>
          </cell>
          <cell r="N2007">
            <v>6513</v>
          </cell>
        </row>
        <row r="2008">
          <cell r="A2008">
            <v>999649</v>
          </cell>
          <cell r="B2008" t="str">
            <v>11</v>
          </cell>
          <cell r="C2008" t="str">
            <v>Gaspésie-Iles-de-la-Madeleine</v>
          </cell>
          <cell r="D2008" t="str">
            <v>Campbell(Mitchell)</v>
          </cell>
          <cell r="F2008" t="str">
            <v>855, rang 2 Ouest</v>
          </cell>
          <cell r="G2008" t="str">
            <v>Caplan</v>
          </cell>
          <cell r="H2008" t="str">
            <v>G0C1H0</v>
          </cell>
          <cell r="I2008">
            <v>418</v>
          </cell>
          <cell r="J2008">
            <v>3885326</v>
          </cell>
          <cell r="K2008">
            <v>19</v>
          </cell>
          <cell r="L2008">
            <v>3529</v>
          </cell>
          <cell r="M2008">
            <v>20</v>
          </cell>
          <cell r="N2008">
            <v>1002</v>
          </cell>
        </row>
        <row r="2009">
          <cell r="A2009">
            <v>999904</v>
          </cell>
          <cell r="B2009" t="str">
            <v>05</v>
          </cell>
          <cell r="C2009" t="str">
            <v>Estrie</v>
          </cell>
          <cell r="D2009" t="str">
            <v>Fontaine Danielle &amp; Rouleau Richard</v>
          </cell>
          <cell r="E2009" t="str">
            <v>Rouleau(Richard)</v>
          </cell>
          <cell r="F2009" t="str">
            <v>198, chemin Salois</v>
          </cell>
          <cell r="G2009" t="str">
            <v>Saint-François-Xavier-de-Brompton</v>
          </cell>
          <cell r="H2009" t="str">
            <v>J0B2V0</v>
          </cell>
          <cell r="I2009">
            <v>819</v>
          </cell>
          <cell r="J2009">
            <v>8452776</v>
          </cell>
          <cell r="K2009">
            <v>41</v>
          </cell>
          <cell r="L2009">
            <v>4953</v>
          </cell>
          <cell r="M2009">
            <v>37</v>
          </cell>
          <cell r="N2009">
            <v>8744</v>
          </cell>
        </row>
        <row r="2010">
          <cell r="A2010">
            <v>1003730</v>
          </cell>
          <cell r="B2010" t="str">
            <v>17</v>
          </cell>
          <cell r="C2010" t="str">
            <v>Centre-du-Québec</v>
          </cell>
          <cell r="D2010" t="str">
            <v>Brochu(Martin)</v>
          </cell>
          <cell r="E2010" t="str">
            <v>Brochu(Martin)</v>
          </cell>
          <cell r="F2010" t="str">
            <v>773, rang 11</v>
          </cell>
          <cell r="G2010" t="str">
            <v>Inverness</v>
          </cell>
          <cell r="H2010" t="str">
            <v>G0S1K0</v>
          </cell>
          <cell r="I2010">
            <v>418</v>
          </cell>
          <cell r="J2010">
            <v>4532291</v>
          </cell>
          <cell r="K2010">
            <v>36</v>
          </cell>
          <cell r="L2010">
            <v>8907</v>
          </cell>
          <cell r="M2010">
            <v>35</v>
          </cell>
          <cell r="N2010">
            <v>9562</v>
          </cell>
        </row>
        <row r="2011">
          <cell r="A2011">
            <v>1012772</v>
          </cell>
          <cell r="B2011" t="str">
            <v>16</v>
          </cell>
          <cell r="C2011" t="str">
            <v>Montérégie</v>
          </cell>
          <cell r="D2011" t="str">
            <v>Laverdière(Simon)</v>
          </cell>
          <cell r="F2011" t="str">
            <v>1955, 5ième Rang</v>
          </cell>
          <cell r="G2011" t="str">
            <v>Saint-Théodore-d'Acton</v>
          </cell>
          <cell r="H2011" t="str">
            <v>J0H1Z0</v>
          </cell>
          <cell r="I2011">
            <v>450</v>
          </cell>
          <cell r="J2011">
            <v>5462853</v>
          </cell>
          <cell r="K2011">
            <v>17</v>
          </cell>
        </row>
        <row r="2012">
          <cell r="A2012">
            <v>1017169</v>
          </cell>
          <cell r="B2012" t="str">
            <v>05</v>
          </cell>
          <cell r="C2012" t="str">
            <v>Estrie</v>
          </cell>
          <cell r="D2012" t="str">
            <v>Breton(Daniel)</v>
          </cell>
          <cell r="F2012" t="str">
            <v>950, ch. Brookbury</v>
          </cell>
          <cell r="G2012" t="str">
            <v>Bishopton</v>
          </cell>
          <cell r="H2012" t="str">
            <v>J0B1G0</v>
          </cell>
          <cell r="I2012">
            <v>819</v>
          </cell>
          <cell r="J2012">
            <v>8845945</v>
          </cell>
          <cell r="K2012">
            <v>99</v>
          </cell>
          <cell r="L2012">
            <v>5577</v>
          </cell>
          <cell r="M2012">
            <v>102</v>
          </cell>
          <cell r="N2012">
            <v>8629</v>
          </cell>
        </row>
        <row r="2013">
          <cell r="A2013">
            <v>1017912</v>
          </cell>
          <cell r="B2013" t="str">
            <v>17</v>
          </cell>
          <cell r="C2013" t="str">
            <v>Centre-du-Québec</v>
          </cell>
          <cell r="D2013" t="str">
            <v>Doucet(Mario)</v>
          </cell>
          <cell r="F2013" t="str">
            <v>8645, chemin des Merisiers</v>
          </cell>
          <cell r="G2013" t="str">
            <v>Bécancour</v>
          </cell>
          <cell r="H2013" t="str">
            <v>G9H3J9</v>
          </cell>
          <cell r="I2013">
            <v>819</v>
          </cell>
          <cell r="J2013">
            <v>2972626</v>
          </cell>
          <cell r="K2013">
            <v>54</v>
          </cell>
          <cell r="L2013">
            <v>7816</v>
          </cell>
          <cell r="M2013">
            <v>52</v>
          </cell>
        </row>
        <row r="2014">
          <cell r="A2014">
            <v>1018688</v>
          </cell>
          <cell r="B2014" t="str">
            <v>08</v>
          </cell>
          <cell r="C2014" t="str">
            <v>Abitibi-Témiscamingue</v>
          </cell>
          <cell r="D2014" t="str">
            <v>Girard(Daniel)</v>
          </cell>
          <cell r="F2014" t="str">
            <v>217, rang 9</v>
          </cell>
          <cell r="G2014" t="str">
            <v>Fugèreville</v>
          </cell>
          <cell r="H2014" t="str">
            <v>J0Z2A0</v>
          </cell>
          <cell r="I2014">
            <v>819</v>
          </cell>
          <cell r="J2014">
            <v>7483303</v>
          </cell>
          <cell r="K2014">
            <v>28</v>
          </cell>
          <cell r="M2014">
            <v>33</v>
          </cell>
        </row>
        <row r="2015">
          <cell r="A2015">
            <v>1021237</v>
          </cell>
          <cell r="B2015" t="str">
            <v>08</v>
          </cell>
          <cell r="C2015" t="str">
            <v>Abitibi-Témiscamingue</v>
          </cell>
          <cell r="D2015" t="str">
            <v>Lefort(Gilles)</v>
          </cell>
          <cell r="F2015" t="str">
            <v>1092 chemin du 1er rang</v>
          </cell>
          <cell r="G2015" t="str">
            <v>Duhamel-Ouest</v>
          </cell>
          <cell r="H2015" t="str">
            <v>J9V1L6</v>
          </cell>
          <cell r="I2015">
            <v>819</v>
          </cell>
          <cell r="J2015">
            <v>6220257</v>
          </cell>
          <cell r="K2015">
            <v>64</v>
          </cell>
          <cell r="L2015">
            <v>17690</v>
          </cell>
          <cell r="M2015">
            <v>58</v>
          </cell>
          <cell r="N2015">
            <v>12701</v>
          </cell>
        </row>
        <row r="2016">
          <cell r="A2016">
            <v>1024686</v>
          </cell>
          <cell r="B2016" t="str">
            <v>08</v>
          </cell>
          <cell r="C2016" t="str">
            <v>Abitibi-Témiscamingue</v>
          </cell>
          <cell r="D2016" t="str">
            <v>Gauthier(Yoland)</v>
          </cell>
          <cell r="F2016" t="str">
            <v>1005, Route 382</v>
          </cell>
          <cell r="G2016" t="str">
            <v>Laverlochère</v>
          </cell>
          <cell r="H2016" t="str">
            <v>J0Z2P0</v>
          </cell>
          <cell r="I2016">
            <v>819</v>
          </cell>
          <cell r="J2016">
            <v>7652685</v>
          </cell>
          <cell r="K2016">
            <v>145</v>
          </cell>
          <cell r="L2016">
            <v>63934</v>
          </cell>
          <cell r="M2016">
            <v>142</v>
          </cell>
          <cell r="N2016">
            <v>30016</v>
          </cell>
        </row>
        <row r="2017">
          <cell r="A2017">
            <v>1029222</v>
          </cell>
          <cell r="B2017" t="str">
            <v>07</v>
          </cell>
          <cell r="C2017" t="str">
            <v>Outaouais</v>
          </cell>
          <cell r="D2017" t="str">
            <v>Stewart(Donna)</v>
          </cell>
          <cell r="E2017" t="str">
            <v>Stewart(Donna)</v>
          </cell>
          <cell r="F2017" t="str">
            <v>334, Dunrevan Road</v>
          </cell>
          <cell r="G2017" t="str">
            <v>L'Ile-du-Grand-Calumet</v>
          </cell>
          <cell r="H2017" t="str">
            <v>J0X1J0</v>
          </cell>
          <cell r="I2017">
            <v>819</v>
          </cell>
          <cell r="J2017">
            <v>6482849</v>
          </cell>
          <cell r="K2017">
            <v>85</v>
          </cell>
          <cell r="L2017">
            <v>8556</v>
          </cell>
          <cell r="M2017">
            <v>81</v>
          </cell>
          <cell r="N2017">
            <v>13893</v>
          </cell>
        </row>
        <row r="2018">
          <cell r="A2018">
            <v>1029354</v>
          </cell>
          <cell r="B2018" t="str">
            <v>07</v>
          </cell>
          <cell r="C2018" t="str">
            <v>Outaouais</v>
          </cell>
          <cell r="D2018" t="str">
            <v>Russell(William)</v>
          </cell>
          <cell r="F2018" t="str">
            <v>4, Bristol View Line</v>
          </cell>
          <cell r="G2018" t="str">
            <v>Bristol</v>
          </cell>
          <cell r="H2018" t="str">
            <v>J0X1G0</v>
          </cell>
          <cell r="I2018">
            <v>819</v>
          </cell>
          <cell r="J2018">
            <v>6475897</v>
          </cell>
          <cell r="K2018">
            <v>186</v>
          </cell>
          <cell r="L2018">
            <v>26876</v>
          </cell>
          <cell r="M2018">
            <v>184</v>
          </cell>
          <cell r="N2018">
            <v>54620</v>
          </cell>
        </row>
        <row r="2019">
          <cell r="A2019">
            <v>1033448</v>
          </cell>
          <cell r="B2019" t="str">
            <v>12</v>
          </cell>
          <cell r="C2019" t="str">
            <v>Chaudière-Appalaches</v>
          </cell>
          <cell r="D2019" t="str">
            <v>Côté(Daniel)</v>
          </cell>
          <cell r="F2019" t="str">
            <v>39, Jolicoeur</v>
          </cell>
          <cell r="G2019" t="str">
            <v>Notre-Dame-du-Rosaire</v>
          </cell>
          <cell r="H2019" t="str">
            <v>G0R2H0</v>
          </cell>
          <cell r="I2019">
            <v>418</v>
          </cell>
          <cell r="J2019">
            <v>4693072</v>
          </cell>
          <cell r="K2019">
            <v>15</v>
          </cell>
          <cell r="L2019">
            <v>1683</v>
          </cell>
          <cell r="M2019">
            <v>15</v>
          </cell>
          <cell r="N2019">
            <v>1863</v>
          </cell>
        </row>
        <row r="2020">
          <cell r="A2020">
            <v>1033810</v>
          </cell>
          <cell r="B2020" t="str">
            <v>05</v>
          </cell>
          <cell r="C2020" t="str">
            <v>Estrie</v>
          </cell>
          <cell r="D2020" t="str">
            <v>Deslauriers(Jacques)</v>
          </cell>
          <cell r="F2020" t="str">
            <v>230, rang 2</v>
          </cell>
          <cell r="G2020" t="str">
            <v>Racine</v>
          </cell>
          <cell r="H2020" t="str">
            <v>J0E1Y0</v>
          </cell>
          <cell r="I2020">
            <v>450</v>
          </cell>
          <cell r="J2020">
            <v>5323215</v>
          </cell>
          <cell r="K2020">
            <v>11</v>
          </cell>
          <cell r="L2020">
            <v>793</v>
          </cell>
        </row>
        <row r="2021">
          <cell r="A2021">
            <v>1035096</v>
          </cell>
          <cell r="B2021" t="str">
            <v>05</v>
          </cell>
          <cell r="C2021" t="str">
            <v>Estrie</v>
          </cell>
          <cell r="D2021" t="str">
            <v>Pinsonneault(Roger)</v>
          </cell>
          <cell r="F2021" t="str">
            <v>60, chemin Moes River</v>
          </cell>
          <cell r="G2021" t="str">
            <v>Compton</v>
          </cell>
          <cell r="H2021" t="str">
            <v>J0B1L0</v>
          </cell>
          <cell r="I2021">
            <v>819</v>
          </cell>
          <cell r="J2021">
            <v>8355303</v>
          </cell>
          <cell r="K2021">
            <v>23</v>
          </cell>
          <cell r="L2021">
            <v>4754</v>
          </cell>
          <cell r="M2021">
            <v>21</v>
          </cell>
          <cell r="N2021">
            <v>4549</v>
          </cell>
        </row>
        <row r="2022">
          <cell r="A2022">
            <v>1036078</v>
          </cell>
          <cell r="B2022" t="str">
            <v>05</v>
          </cell>
          <cell r="C2022" t="str">
            <v>Estrie</v>
          </cell>
          <cell r="D2022" t="str">
            <v>Laflotte(Jocelyn)</v>
          </cell>
          <cell r="E2022" t="str">
            <v>Laflotte(Jocelyn)</v>
          </cell>
          <cell r="F2022" t="str">
            <v>500 rte 214</v>
          </cell>
          <cell r="G2022" t="str">
            <v>Westbury</v>
          </cell>
          <cell r="H2022" t="str">
            <v>J0B1R0</v>
          </cell>
          <cell r="I2022">
            <v>819</v>
          </cell>
          <cell r="J2022">
            <v>8323315</v>
          </cell>
          <cell r="K2022">
            <v>23</v>
          </cell>
          <cell r="L2022">
            <v>2621</v>
          </cell>
          <cell r="M2022">
            <v>23</v>
          </cell>
          <cell r="N2022">
            <v>3319</v>
          </cell>
        </row>
        <row r="2023">
          <cell r="A2023">
            <v>1036599</v>
          </cell>
          <cell r="B2023" t="str">
            <v>17</v>
          </cell>
          <cell r="C2023" t="str">
            <v>Centre-du-Québec</v>
          </cell>
          <cell r="D2023" t="str">
            <v>Asselin(Richard)</v>
          </cell>
          <cell r="F2023" t="str">
            <v>852, rang 8 Ouest</v>
          </cell>
          <cell r="G2023" t="str">
            <v>Lyster</v>
          </cell>
          <cell r="H2023" t="str">
            <v>G0S1V0</v>
          </cell>
          <cell r="I2023">
            <v>819</v>
          </cell>
          <cell r="J2023">
            <v>3895625</v>
          </cell>
          <cell r="K2023">
            <v>142</v>
          </cell>
          <cell r="L2023">
            <v>26608</v>
          </cell>
          <cell r="M2023">
            <v>148</v>
          </cell>
          <cell r="N2023">
            <v>28731</v>
          </cell>
        </row>
        <row r="2024">
          <cell r="A2024">
            <v>1041946</v>
          </cell>
          <cell r="B2024" t="str">
            <v>17</v>
          </cell>
          <cell r="C2024" t="str">
            <v>Centre-du-Québec</v>
          </cell>
          <cell r="D2024" t="str">
            <v>Ouellette(Gervais)</v>
          </cell>
          <cell r="F2024" t="str">
            <v>1865, chemin Craig</v>
          </cell>
          <cell r="G2024" t="str">
            <v>Tingwick</v>
          </cell>
          <cell r="H2024" t="str">
            <v>J0A1L0</v>
          </cell>
          <cell r="I2024">
            <v>819</v>
          </cell>
          <cell r="J2024">
            <v>3592412</v>
          </cell>
          <cell r="K2024">
            <v>46</v>
          </cell>
          <cell r="L2024">
            <v>5007</v>
          </cell>
          <cell r="M2024">
            <v>44</v>
          </cell>
          <cell r="N2024">
            <v>2338</v>
          </cell>
        </row>
        <row r="2025">
          <cell r="A2025">
            <v>1044585</v>
          </cell>
          <cell r="B2025" t="str">
            <v>12</v>
          </cell>
          <cell r="C2025" t="str">
            <v>Chaudière-Appalaches</v>
          </cell>
          <cell r="D2025" t="str">
            <v>Morin(Jean-Noël)</v>
          </cell>
          <cell r="F2025" t="str">
            <v>6497, rang 6</v>
          </cell>
          <cell r="G2025" t="str">
            <v>Saint-Zacharie</v>
          </cell>
          <cell r="H2025" t="str">
            <v>G0M2C0</v>
          </cell>
          <cell r="I2025">
            <v>418</v>
          </cell>
          <cell r="J2025">
            <v>5933714</v>
          </cell>
          <cell r="K2025">
            <v>12</v>
          </cell>
          <cell r="L2025">
            <v>2139</v>
          </cell>
        </row>
        <row r="2026">
          <cell r="A2026">
            <v>1046671</v>
          </cell>
          <cell r="B2026" t="str">
            <v>05</v>
          </cell>
          <cell r="C2026" t="str">
            <v>Estrie</v>
          </cell>
          <cell r="D2026" t="str">
            <v>Bolduc(Marc)</v>
          </cell>
          <cell r="F2026" t="str">
            <v>56, route du Domaine</v>
          </cell>
          <cell r="G2026" t="str">
            <v>Saint-Ludger</v>
          </cell>
          <cell r="H2026" t="str">
            <v>G0M1W0</v>
          </cell>
          <cell r="I2026">
            <v>819</v>
          </cell>
          <cell r="J2026">
            <v>5485862</v>
          </cell>
          <cell r="K2026">
            <v>28</v>
          </cell>
          <cell r="L2026">
            <v>1751</v>
          </cell>
          <cell r="M2026">
            <v>34</v>
          </cell>
          <cell r="N2026">
            <v>3788</v>
          </cell>
        </row>
        <row r="2027">
          <cell r="A2027">
            <v>1047018</v>
          </cell>
          <cell r="B2027" t="str">
            <v>12</v>
          </cell>
          <cell r="C2027" t="str">
            <v>Chaudière-Appalaches</v>
          </cell>
          <cell r="D2027" t="str">
            <v>Cloutier(Allen)</v>
          </cell>
          <cell r="E2027" t="str">
            <v>Cloutier(Jean-Luc)</v>
          </cell>
          <cell r="F2027" t="str">
            <v>218, des Saules</v>
          </cell>
          <cell r="G2027" t="str">
            <v>Sainte-Marie</v>
          </cell>
          <cell r="H2027" t="str">
            <v>G6E1Y6</v>
          </cell>
          <cell r="I2027">
            <v>418</v>
          </cell>
          <cell r="J2027">
            <v>3878341</v>
          </cell>
          <cell r="K2027">
            <v>93</v>
          </cell>
          <cell r="L2027">
            <v>2960</v>
          </cell>
          <cell r="M2027">
            <v>75</v>
          </cell>
          <cell r="N2027">
            <v>1147</v>
          </cell>
        </row>
        <row r="2028">
          <cell r="A2028">
            <v>1048719</v>
          </cell>
          <cell r="B2028" t="str">
            <v>15</v>
          </cell>
          <cell r="C2028" t="str">
            <v>Laurentides</v>
          </cell>
          <cell r="D2028" t="str">
            <v>Cloutier(Yvette)</v>
          </cell>
          <cell r="F2028" t="str">
            <v>1105, Route du Nord</v>
          </cell>
          <cell r="G2028" t="str">
            <v>Brownsburg-Chatham</v>
          </cell>
          <cell r="H2028" t="str">
            <v>J8G1E8</v>
          </cell>
          <cell r="I2028">
            <v>450</v>
          </cell>
          <cell r="J2028">
            <v>5334405</v>
          </cell>
          <cell r="K2028">
            <v>27</v>
          </cell>
          <cell r="M2028">
            <v>29</v>
          </cell>
        </row>
        <row r="2029">
          <cell r="A2029">
            <v>1049220</v>
          </cell>
          <cell r="B2029" t="str">
            <v>07</v>
          </cell>
          <cell r="C2029" t="str">
            <v>Outaouais</v>
          </cell>
          <cell r="D2029" t="str">
            <v>Poirier(Christopher)</v>
          </cell>
          <cell r="E2029" t="str">
            <v>Poirier(Christopher)</v>
          </cell>
          <cell r="F2029" t="str">
            <v>435 Old Nichabau Rd, R.R.2 Chichester</v>
          </cell>
          <cell r="G2029" t="str">
            <v>l'isle-aux-Allumettes</v>
          </cell>
          <cell r="H2029" t="str">
            <v>J0X1M0</v>
          </cell>
          <cell r="I2029">
            <v>819</v>
          </cell>
          <cell r="J2029">
            <v>6895030</v>
          </cell>
          <cell r="K2029">
            <v>13</v>
          </cell>
          <cell r="L2029">
            <v>654</v>
          </cell>
        </row>
        <row r="2030">
          <cell r="A2030">
            <v>1051531</v>
          </cell>
          <cell r="B2030" t="str">
            <v>12</v>
          </cell>
          <cell r="C2030" t="str">
            <v>Chaudière-Appalaches</v>
          </cell>
          <cell r="D2030" t="str">
            <v>Fortin(Rock)</v>
          </cell>
          <cell r="E2030" t="str">
            <v>Fortin(Rock)</v>
          </cell>
          <cell r="F2030" t="str">
            <v>9835, rang Ste-Marguerite</v>
          </cell>
          <cell r="G2030" t="str">
            <v>Saint-Philibert</v>
          </cell>
          <cell r="H2030" t="str">
            <v>G0M1X0</v>
          </cell>
          <cell r="I2030">
            <v>418</v>
          </cell>
          <cell r="J2030">
            <v>2288705</v>
          </cell>
          <cell r="K2030">
            <v>14</v>
          </cell>
          <cell r="L2030">
            <v>3740</v>
          </cell>
          <cell r="M2030">
            <v>16</v>
          </cell>
          <cell r="N2030">
            <v>4275</v>
          </cell>
        </row>
        <row r="2031">
          <cell r="A2031">
            <v>1060037</v>
          </cell>
          <cell r="B2031" t="str">
            <v>17</v>
          </cell>
          <cell r="C2031" t="str">
            <v>Centre-du-Québec</v>
          </cell>
          <cell r="D2031" t="str">
            <v>Côté(René)</v>
          </cell>
          <cell r="E2031" t="str">
            <v>Côté(René)</v>
          </cell>
          <cell r="F2031" t="str">
            <v>2200, route 161</v>
          </cell>
          <cell r="G2031" t="str">
            <v>Chesterville</v>
          </cell>
          <cell r="H2031" t="str">
            <v>G0P1J0</v>
          </cell>
          <cell r="I2031">
            <v>819</v>
          </cell>
          <cell r="J2031">
            <v>3822576</v>
          </cell>
          <cell r="K2031">
            <v>10</v>
          </cell>
          <cell r="L2031">
            <v>340</v>
          </cell>
        </row>
        <row r="2032">
          <cell r="A2032">
            <v>1062496</v>
          </cell>
          <cell r="B2032" t="str">
            <v>12</v>
          </cell>
          <cell r="C2032" t="str">
            <v>Chaudière-Appalaches</v>
          </cell>
          <cell r="D2032" t="str">
            <v>Rousseau(François)</v>
          </cell>
          <cell r="F2032" t="str">
            <v>209, rang St-Joseph Sud</v>
          </cell>
          <cell r="G2032" t="str">
            <v>Dosquet</v>
          </cell>
          <cell r="H2032" t="str">
            <v>G0S1H0</v>
          </cell>
          <cell r="I2032">
            <v>418</v>
          </cell>
          <cell r="J2032">
            <v>7284567</v>
          </cell>
          <cell r="K2032">
            <v>13</v>
          </cell>
          <cell r="M2032">
            <v>15</v>
          </cell>
          <cell r="N2032">
            <v>1119</v>
          </cell>
        </row>
        <row r="2033">
          <cell r="A2033">
            <v>1063841</v>
          </cell>
          <cell r="B2033" t="str">
            <v>08</v>
          </cell>
          <cell r="C2033" t="str">
            <v>Abitibi-Témiscamingue</v>
          </cell>
          <cell r="D2033" t="str">
            <v>Bergeron(Denis)</v>
          </cell>
          <cell r="F2033" t="str">
            <v>852,rang 7 Nord</v>
          </cell>
          <cell r="G2033" t="str">
            <v>Lorrainville</v>
          </cell>
          <cell r="H2033" t="str">
            <v>J0Z2R0</v>
          </cell>
          <cell r="I2033">
            <v>819</v>
          </cell>
          <cell r="J2033">
            <v>6252897</v>
          </cell>
          <cell r="K2033">
            <v>30</v>
          </cell>
          <cell r="L2033">
            <v>4962</v>
          </cell>
          <cell r="M2033">
            <v>33</v>
          </cell>
          <cell r="N2033">
            <v>5015</v>
          </cell>
        </row>
        <row r="2034">
          <cell r="A2034">
            <v>1067230</v>
          </cell>
          <cell r="B2034" t="str">
            <v>07</v>
          </cell>
          <cell r="C2034" t="str">
            <v>Outaouais</v>
          </cell>
          <cell r="D2034" t="str">
            <v>Horner(Barry)</v>
          </cell>
          <cell r="E2034" t="str">
            <v>Horner(Barry)</v>
          </cell>
          <cell r="F2034" t="str">
            <v>R.R. 3, C20, 6th Concession</v>
          </cell>
          <cell r="G2034" t="str">
            <v>Shawville</v>
          </cell>
          <cell r="H2034" t="str">
            <v>J0X2Y0</v>
          </cell>
          <cell r="I2034">
            <v>819</v>
          </cell>
          <cell r="J2034">
            <v>6472151</v>
          </cell>
          <cell r="K2034">
            <v>41</v>
          </cell>
          <cell r="L2034">
            <v>982</v>
          </cell>
        </row>
        <row r="2035">
          <cell r="A2035">
            <v>1067461</v>
          </cell>
          <cell r="B2035" t="str">
            <v>01</v>
          </cell>
          <cell r="C2035" t="str">
            <v>Bas-Saint-Laurent</v>
          </cell>
          <cell r="D2035" t="str">
            <v>Dumont(Lucie)</v>
          </cell>
          <cell r="E2035" t="str">
            <v>Lapointe(Donald)</v>
          </cell>
          <cell r="F2035" t="str">
            <v>215, rang 2 Est</v>
          </cell>
          <cell r="G2035" t="str">
            <v>Saint-André</v>
          </cell>
          <cell r="H2035" t="str">
            <v>G0L2H0</v>
          </cell>
          <cell r="I2035">
            <v>418</v>
          </cell>
          <cell r="J2035">
            <v>4932259</v>
          </cell>
          <cell r="K2035">
            <v>133</v>
          </cell>
          <cell r="L2035">
            <v>16604</v>
          </cell>
          <cell r="M2035">
            <v>132</v>
          </cell>
          <cell r="N2035">
            <v>18111</v>
          </cell>
        </row>
        <row r="2036">
          <cell r="A2036">
            <v>1070721</v>
          </cell>
          <cell r="B2036" t="str">
            <v>11</v>
          </cell>
          <cell r="C2036" t="str">
            <v>Gaspésie-Iles-de-la-Madeleine</v>
          </cell>
          <cell r="D2036" t="str">
            <v>McBrearty(Rodrick)</v>
          </cell>
          <cell r="F2036" t="str">
            <v>8 Miguasha Est</v>
          </cell>
          <cell r="G2036" t="str">
            <v>Nouvelle</v>
          </cell>
          <cell r="H2036" t="str">
            <v>G0C2E0</v>
          </cell>
          <cell r="I2036">
            <v>418</v>
          </cell>
          <cell r="J2036">
            <v>7948001</v>
          </cell>
          <cell r="K2036">
            <v>54</v>
          </cell>
          <cell r="M2036">
            <v>54</v>
          </cell>
        </row>
        <row r="2037">
          <cell r="A2037">
            <v>1070903</v>
          </cell>
          <cell r="B2037" t="str">
            <v>16</v>
          </cell>
          <cell r="C2037" t="str">
            <v>Montérégie</v>
          </cell>
          <cell r="D2037" t="str">
            <v>Pinard(Donald)</v>
          </cell>
          <cell r="F2037" t="str">
            <v>2227, 2e Rang Nord</v>
          </cell>
          <cell r="G2037" t="str">
            <v>Saint-Ignace-de-Stanbridge</v>
          </cell>
          <cell r="H2037" t="str">
            <v>J0J1Y0</v>
          </cell>
          <cell r="I2037">
            <v>450</v>
          </cell>
          <cell r="J2037">
            <v>2936484</v>
          </cell>
          <cell r="K2037">
            <v>38</v>
          </cell>
          <cell r="L2037">
            <v>3415</v>
          </cell>
          <cell r="M2037">
            <v>32</v>
          </cell>
          <cell r="N2037">
            <v>5898</v>
          </cell>
        </row>
        <row r="2038">
          <cell r="A2038">
            <v>1074400</v>
          </cell>
          <cell r="B2038" t="str">
            <v>05</v>
          </cell>
          <cell r="C2038" t="str">
            <v>Estrie</v>
          </cell>
          <cell r="D2038" t="str">
            <v>Raymond(Yves)</v>
          </cell>
          <cell r="F2038" t="str">
            <v>322 ch. des Sables</v>
          </cell>
          <cell r="G2038" t="str">
            <v>Martinville</v>
          </cell>
          <cell r="H2038" t="str">
            <v>J0B2A0</v>
          </cell>
          <cell r="I2038">
            <v>819</v>
          </cell>
          <cell r="J2038">
            <v>8355252</v>
          </cell>
          <cell r="K2038">
            <v>12</v>
          </cell>
          <cell r="L2038">
            <v>2054</v>
          </cell>
          <cell r="M2038">
            <v>16</v>
          </cell>
          <cell r="N2038">
            <v>3935</v>
          </cell>
        </row>
        <row r="2039">
          <cell r="A2039">
            <v>1077015</v>
          </cell>
          <cell r="B2039" t="str">
            <v>12</v>
          </cell>
          <cell r="C2039" t="str">
            <v>Chaudière-Appalaches</v>
          </cell>
          <cell r="D2039" t="str">
            <v>Dionne(André)</v>
          </cell>
          <cell r="F2039" t="str">
            <v>562, de la Seigneurie</v>
          </cell>
          <cell r="G2039" t="str">
            <v>Saint-Roch-des-Aulnaies</v>
          </cell>
          <cell r="H2039" t="str">
            <v>G0R4E0</v>
          </cell>
          <cell r="I2039">
            <v>418</v>
          </cell>
          <cell r="J2039">
            <v>3542457</v>
          </cell>
          <cell r="K2039">
            <v>18</v>
          </cell>
          <cell r="L2039">
            <v>6011</v>
          </cell>
        </row>
        <row r="2040">
          <cell r="A2040">
            <v>1081330</v>
          </cell>
          <cell r="B2040" t="str">
            <v>12</v>
          </cell>
          <cell r="C2040" t="str">
            <v>Chaudière-Appalaches</v>
          </cell>
          <cell r="D2040" t="str">
            <v>Croteau(Jean)</v>
          </cell>
          <cell r="F2040" t="str">
            <v>1161, rue St-Désiré</v>
          </cell>
          <cell r="G2040" t="str">
            <v>Thetford Mines</v>
          </cell>
          <cell r="H2040" t="str">
            <v>G6H1M7</v>
          </cell>
          <cell r="I2040">
            <v>418</v>
          </cell>
          <cell r="J2040">
            <v>4237744</v>
          </cell>
          <cell r="K2040">
            <v>26</v>
          </cell>
          <cell r="L2040">
            <v>2352</v>
          </cell>
          <cell r="M2040">
            <v>26</v>
          </cell>
          <cell r="N2040">
            <v>5382</v>
          </cell>
        </row>
        <row r="2041">
          <cell r="A2041">
            <v>1082841</v>
          </cell>
          <cell r="B2041" t="str">
            <v>16</v>
          </cell>
          <cell r="C2041" t="str">
            <v>Montérégie</v>
          </cell>
          <cell r="D2041" t="str">
            <v>Dymond(Anthony)</v>
          </cell>
          <cell r="F2041" t="str">
            <v>1521, chemin Dymond</v>
          </cell>
          <cell r="G2041" t="str">
            <v>Dunham</v>
          </cell>
          <cell r="H2041" t="str">
            <v>J0E1M0</v>
          </cell>
          <cell r="I2041">
            <v>450</v>
          </cell>
          <cell r="J2041">
            <v>2952597</v>
          </cell>
          <cell r="K2041">
            <v>39</v>
          </cell>
          <cell r="L2041">
            <v>3263</v>
          </cell>
          <cell r="M2041">
            <v>41</v>
          </cell>
          <cell r="N2041">
            <v>286</v>
          </cell>
        </row>
        <row r="2042">
          <cell r="A2042">
            <v>1083492</v>
          </cell>
          <cell r="B2042" t="str">
            <v>14</v>
          </cell>
          <cell r="C2042" t="str">
            <v>Lanaudière</v>
          </cell>
          <cell r="D2042" t="str">
            <v>Chevrette(France)</v>
          </cell>
          <cell r="E2042" t="str">
            <v>Chevrette(France)</v>
          </cell>
          <cell r="F2042" t="str">
            <v>1860, 1er rang</v>
          </cell>
          <cell r="G2042" t="str">
            <v>Saint-Gabriel-de-Brandon</v>
          </cell>
          <cell r="H2042" t="str">
            <v>J0K2N0</v>
          </cell>
          <cell r="I2042">
            <v>450</v>
          </cell>
          <cell r="J2042">
            <v>8359816</v>
          </cell>
          <cell r="K2042">
            <v>23</v>
          </cell>
          <cell r="L2042">
            <v>13847</v>
          </cell>
        </row>
        <row r="2043">
          <cell r="A2043">
            <v>1084805</v>
          </cell>
          <cell r="B2043" t="str">
            <v>05</v>
          </cell>
          <cell r="C2043" t="str">
            <v>Estrie</v>
          </cell>
          <cell r="D2043" t="str">
            <v>Brien(Jean-Pierre)</v>
          </cell>
          <cell r="E2043" t="str">
            <v>Brien(Jean-Pierre)</v>
          </cell>
          <cell r="F2043" t="str">
            <v>792, Mitchell</v>
          </cell>
          <cell r="G2043" t="str">
            <v>Sainte-Anne-de-la-Rochelle</v>
          </cell>
          <cell r="H2043" t="str">
            <v>J0E2B0</v>
          </cell>
          <cell r="I2043">
            <v>450</v>
          </cell>
          <cell r="J2043">
            <v>5392952</v>
          </cell>
          <cell r="K2043">
            <v>15</v>
          </cell>
          <cell r="L2043">
            <v>2381</v>
          </cell>
          <cell r="M2043">
            <v>17</v>
          </cell>
          <cell r="N2043">
            <v>340</v>
          </cell>
        </row>
        <row r="2044">
          <cell r="A2044">
            <v>1085380</v>
          </cell>
          <cell r="B2044" t="str">
            <v>16</v>
          </cell>
          <cell r="C2044" t="str">
            <v>Montérégie</v>
          </cell>
          <cell r="D2044" t="str">
            <v>Leblanc(Michel)</v>
          </cell>
          <cell r="F2044" t="str">
            <v>6043, chemin Ridge</v>
          </cell>
          <cell r="G2044" t="str">
            <v>Dundee</v>
          </cell>
          <cell r="H2044" t="str">
            <v>J0S1L0</v>
          </cell>
          <cell r="I2044">
            <v>450</v>
          </cell>
          <cell r="J2044">
            <v>2645924</v>
          </cell>
          <cell r="K2044">
            <v>24</v>
          </cell>
          <cell r="L2044">
            <v>1198</v>
          </cell>
        </row>
        <row r="2045">
          <cell r="A2045">
            <v>1085661</v>
          </cell>
          <cell r="B2045" t="str">
            <v>17</v>
          </cell>
          <cell r="C2045" t="str">
            <v>Centre-du-Québec</v>
          </cell>
          <cell r="D2045" t="str">
            <v>Berger(Jean-Luc)</v>
          </cell>
          <cell r="F2045" t="str">
            <v>2465, rang 9</v>
          </cell>
          <cell r="G2045" t="str">
            <v>Saint-Wenceslas</v>
          </cell>
          <cell r="H2045" t="str">
            <v>G0Z1J0</v>
          </cell>
          <cell r="I2045">
            <v>819</v>
          </cell>
          <cell r="J2045">
            <v>2244113</v>
          </cell>
          <cell r="K2045">
            <v>35</v>
          </cell>
          <cell r="L2045">
            <v>3522</v>
          </cell>
          <cell r="M2045">
            <v>33</v>
          </cell>
          <cell r="N2045">
            <v>6008</v>
          </cell>
        </row>
        <row r="2046">
          <cell r="A2046">
            <v>1086347</v>
          </cell>
          <cell r="B2046" t="str">
            <v>04</v>
          </cell>
          <cell r="C2046" t="str">
            <v>Mauricie</v>
          </cell>
          <cell r="D2046" t="str">
            <v>Boisvert(Luc)</v>
          </cell>
          <cell r="F2046" t="str">
            <v>470, Bellechasse</v>
          </cell>
          <cell r="G2046" t="str">
            <v>Saint-Sévère</v>
          </cell>
          <cell r="H2046" t="str">
            <v>G0X3B0</v>
          </cell>
          <cell r="I2046">
            <v>819</v>
          </cell>
          <cell r="J2046">
            <v>2645319</v>
          </cell>
          <cell r="K2046">
            <v>30</v>
          </cell>
          <cell r="L2046">
            <v>708</v>
          </cell>
          <cell r="M2046">
            <v>32</v>
          </cell>
          <cell r="N2046">
            <v>454</v>
          </cell>
        </row>
        <row r="2047">
          <cell r="A2047">
            <v>1086677</v>
          </cell>
          <cell r="B2047" t="str">
            <v>17</v>
          </cell>
          <cell r="C2047" t="str">
            <v>Centre-du-Québec</v>
          </cell>
          <cell r="D2047" t="str">
            <v>Savoie(Sylvain)</v>
          </cell>
          <cell r="F2047" t="str">
            <v>224, route de la Rivière</v>
          </cell>
          <cell r="G2047" t="str">
            <v>Norbertville</v>
          </cell>
          <cell r="H2047" t="str">
            <v>G0P1B0</v>
          </cell>
          <cell r="I2047">
            <v>819</v>
          </cell>
          <cell r="J2047">
            <v>3698024</v>
          </cell>
          <cell r="K2047">
            <v>56</v>
          </cell>
          <cell r="L2047">
            <v>1025</v>
          </cell>
          <cell r="M2047">
            <v>52</v>
          </cell>
          <cell r="N2047">
            <v>486</v>
          </cell>
        </row>
        <row r="2048">
          <cell r="A2048">
            <v>1088822</v>
          </cell>
          <cell r="B2048" t="str">
            <v>05</v>
          </cell>
          <cell r="C2048" t="str">
            <v>Estrie</v>
          </cell>
          <cell r="D2048" t="str">
            <v>George(John)</v>
          </cell>
          <cell r="F2048" t="str">
            <v>403, chemin du Lac</v>
          </cell>
          <cell r="G2048" t="str">
            <v>Potton</v>
          </cell>
          <cell r="H2048" t="str">
            <v>J0E1X0</v>
          </cell>
          <cell r="I2048">
            <v>450</v>
          </cell>
          <cell r="J2048">
            <v>2925619</v>
          </cell>
          <cell r="K2048">
            <v>18</v>
          </cell>
          <cell r="L2048">
            <v>2429</v>
          </cell>
        </row>
        <row r="2049">
          <cell r="A2049">
            <v>1089226</v>
          </cell>
          <cell r="B2049" t="str">
            <v>05</v>
          </cell>
          <cell r="C2049" t="str">
            <v>Estrie</v>
          </cell>
          <cell r="D2049" t="str">
            <v>Graham(Scott)</v>
          </cell>
          <cell r="F2049" t="str">
            <v>90, High Forest Road</v>
          </cell>
          <cell r="G2049" t="str">
            <v>Saint-Isidore-de-Clifton</v>
          </cell>
          <cell r="H2049" t="str">
            <v>J0B2X0</v>
          </cell>
          <cell r="I2049">
            <v>819</v>
          </cell>
          <cell r="J2049">
            <v>8892876</v>
          </cell>
          <cell r="K2049">
            <v>35</v>
          </cell>
          <cell r="M2049">
            <v>34</v>
          </cell>
        </row>
        <row r="2050">
          <cell r="A2050">
            <v>1092758</v>
          </cell>
          <cell r="B2050" t="str">
            <v>05</v>
          </cell>
          <cell r="C2050" t="str">
            <v>Estrie</v>
          </cell>
          <cell r="D2050" t="str">
            <v>Deacon(Shelley)</v>
          </cell>
          <cell r="E2050" t="str">
            <v>Deacon(Shelley)</v>
          </cell>
          <cell r="F2050" t="str">
            <v>100, ch. Nichol</v>
          </cell>
          <cell r="G2050" t="str">
            <v>Waterville</v>
          </cell>
          <cell r="H2050" t="str">
            <v>J0B3H0</v>
          </cell>
          <cell r="I2050">
            <v>819</v>
          </cell>
          <cell r="J2050">
            <v>8372573</v>
          </cell>
          <cell r="K2050">
            <v>32</v>
          </cell>
          <cell r="L2050">
            <v>3365</v>
          </cell>
          <cell r="M2050">
            <v>32</v>
          </cell>
          <cell r="N2050">
            <v>5727</v>
          </cell>
        </row>
        <row r="2051">
          <cell r="A2051">
            <v>1093988</v>
          </cell>
          <cell r="B2051" t="str">
            <v>17</v>
          </cell>
          <cell r="C2051" t="str">
            <v>Centre-du-Québec</v>
          </cell>
          <cell r="D2051" t="str">
            <v>Rioux(James)</v>
          </cell>
          <cell r="F2051" t="str">
            <v>59, 3e Avenue, C.P. 878</v>
          </cell>
          <cell r="G2051" t="str">
            <v>Danville</v>
          </cell>
          <cell r="H2051" t="str">
            <v>J0A1A0</v>
          </cell>
          <cell r="I2051">
            <v>819</v>
          </cell>
          <cell r="J2051">
            <v>8393506</v>
          </cell>
          <cell r="K2051">
            <v>123</v>
          </cell>
          <cell r="L2051">
            <v>12234</v>
          </cell>
        </row>
        <row r="2052">
          <cell r="A2052">
            <v>1096163</v>
          </cell>
          <cell r="B2052" t="str">
            <v>03</v>
          </cell>
          <cell r="C2052" t="str">
            <v>Capitale-Nationale</v>
          </cell>
          <cell r="D2052" t="str">
            <v>Jack(Audrey)</v>
          </cell>
          <cell r="F2052" t="str">
            <v>16958, boulevard Valcartier</v>
          </cell>
          <cell r="G2052" t="str">
            <v>Québec</v>
          </cell>
          <cell r="H2052" t="str">
            <v>G2A0A4</v>
          </cell>
          <cell r="I2052">
            <v>418</v>
          </cell>
          <cell r="J2052">
            <v>8475374</v>
          </cell>
          <cell r="K2052">
            <v>28</v>
          </cell>
          <cell r="L2052">
            <v>994</v>
          </cell>
          <cell r="M2052">
            <v>24</v>
          </cell>
          <cell r="N2052">
            <v>2311</v>
          </cell>
        </row>
        <row r="2053">
          <cell r="A2053">
            <v>1096619</v>
          </cell>
          <cell r="B2053" t="str">
            <v>05</v>
          </cell>
          <cell r="C2053" t="str">
            <v>Estrie</v>
          </cell>
          <cell r="D2053" t="str">
            <v>Van Lierop(William)</v>
          </cell>
          <cell r="F2053" t="str">
            <v>555, ch McDermott</v>
          </cell>
          <cell r="G2053" t="str">
            <v>Cookshire-Eaton</v>
          </cell>
          <cell r="H2053" t="str">
            <v>J0B1M0</v>
          </cell>
          <cell r="I2053">
            <v>819</v>
          </cell>
          <cell r="J2053">
            <v>8753474</v>
          </cell>
          <cell r="K2053">
            <v>61</v>
          </cell>
        </row>
        <row r="2054">
          <cell r="A2054">
            <v>1100163</v>
          </cell>
          <cell r="B2054" t="str">
            <v>16</v>
          </cell>
          <cell r="C2054" t="str">
            <v>Montérégie</v>
          </cell>
          <cell r="D2054" t="str">
            <v>Finlayson(Peter Gordon)</v>
          </cell>
          <cell r="F2054" t="str">
            <v>1066 rte 138A</v>
          </cell>
          <cell r="G2054" t="str">
            <v>Ormstown</v>
          </cell>
          <cell r="H2054" t="str">
            <v>J0S1K0</v>
          </cell>
          <cell r="I2054">
            <v>450</v>
          </cell>
          <cell r="J2054">
            <v>8292402</v>
          </cell>
          <cell r="K2054">
            <v>10</v>
          </cell>
          <cell r="L2054">
            <v>2041</v>
          </cell>
        </row>
        <row r="2055">
          <cell r="A2055">
            <v>1100791</v>
          </cell>
          <cell r="B2055" t="str">
            <v>05</v>
          </cell>
          <cell r="C2055" t="str">
            <v>Estrie</v>
          </cell>
          <cell r="D2055" t="str">
            <v>Houle(Gaétan)</v>
          </cell>
          <cell r="F2055" t="str">
            <v>126A rang 10</v>
          </cell>
          <cell r="G2055" t="str">
            <v>Saint-Camille</v>
          </cell>
          <cell r="H2055" t="str">
            <v>J0A1G0</v>
          </cell>
          <cell r="I2055">
            <v>819</v>
          </cell>
          <cell r="J2055">
            <v>8282517</v>
          </cell>
          <cell r="K2055">
            <v>33</v>
          </cell>
          <cell r="L2055">
            <v>523</v>
          </cell>
          <cell r="M2055">
            <v>30</v>
          </cell>
          <cell r="N2055">
            <v>716</v>
          </cell>
        </row>
        <row r="2056">
          <cell r="A2056">
            <v>1101708</v>
          </cell>
          <cell r="B2056" t="str">
            <v>07</v>
          </cell>
          <cell r="C2056" t="str">
            <v>Outaouais</v>
          </cell>
          <cell r="D2056" t="str">
            <v>Mongeon(Rolland)</v>
          </cell>
          <cell r="F2056" t="str">
            <v>82, rue De Porto</v>
          </cell>
          <cell r="G2056" t="str">
            <v>Gatineau</v>
          </cell>
          <cell r="H2056" t="str">
            <v>J8M1G2</v>
          </cell>
          <cell r="I2056">
            <v>819</v>
          </cell>
          <cell r="J2056">
            <v>9865598</v>
          </cell>
          <cell r="M2056">
            <v>22</v>
          </cell>
        </row>
        <row r="2057">
          <cell r="A2057">
            <v>1102029</v>
          </cell>
          <cell r="B2057" t="str">
            <v>02</v>
          </cell>
          <cell r="C2057" t="str">
            <v>Saguenay-Lac-Saint-Jean</v>
          </cell>
          <cell r="D2057" t="str">
            <v>Paradis(Roger)</v>
          </cell>
          <cell r="F2057" t="str">
            <v>203 rue Principale</v>
          </cell>
          <cell r="G2057" t="str">
            <v>Saint-Thomas-Didyme</v>
          </cell>
          <cell r="H2057" t="str">
            <v>G0W1P0</v>
          </cell>
          <cell r="I2057">
            <v>418</v>
          </cell>
          <cell r="J2057">
            <v>2746270</v>
          </cell>
          <cell r="K2057">
            <v>114</v>
          </cell>
          <cell r="L2057">
            <v>19410</v>
          </cell>
          <cell r="M2057">
            <v>128</v>
          </cell>
          <cell r="N2057">
            <v>19327</v>
          </cell>
        </row>
        <row r="2058">
          <cell r="A2058">
            <v>1104975</v>
          </cell>
          <cell r="B2058" t="str">
            <v>07</v>
          </cell>
          <cell r="C2058" t="str">
            <v>Outaouais</v>
          </cell>
          <cell r="D2058" t="str">
            <v>MGPS Sincennes</v>
          </cell>
          <cell r="E2058" t="str">
            <v>Sincennes(Marc)</v>
          </cell>
          <cell r="F2058" t="str">
            <v>125, ch. d'Eardley</v>
          </cell>
          <cell r="G2058" t="str">
            <v>La Pèche</v>
          </cell>
          <cell r="H2058" t="str">
            <v>J0X2W0</v>
          </cell>
          <cell r="I2058">
            <v>819</v>
          </cell>
          <cell r="J2058">
            <v>4564863</v>
          </cell>
          <cell r="K2058">
            <v>28</v>
          </cell>
          <cell r="M2058">
            <v>24</v>
          </cell>
          <cell r="N2058">
            <v>583</v>
          </cell>
        </row>
        <row r="2059">
          <cell r="A2059">
            <v>1105030</v>
          </cell>
          <cell r="B2059" t="str">
            <v>07</v>
          </cell>
          <cell r="C2059" t="str">
            <v>Outaouais</v>
          </cell>
          <cell r="D2059" t="str">
            <v>Michel Larche &amp; Christianne Morin</v>
          </cell>
          <cell r="F2059" t="str">
            <v>660, chemin Ste-Famille</v>
          </cell>
          <cell r="G2059" t="str">
            <v>Grand-Remous</v>
          </cell>
          <cell r="H2059" t="str">
            <v>J0W1E0</v>
          </cell>
          <cell r="I2059">
            <v>819</v>
          </cell>
          <cell r="J2059">
            <v>4381199</v>
          </cell>
          <cell r="K2059">
            <v>82</v>
          </cell>
          <cell r="M2059">
            <v>92</v>
          </cell>
          <cell r="N2059">
            <v>957</v>
          </cell>
        </row>
        <row r="2060">
          <cell r="A2060">
            <v>1105097</v>
          </cell>
          <cell r="B2060" t="str">
            <v>07</v>
          </cell>
          <cell r="C2060" t="str">
            <v>Outaouais</v>
          </cell>
          <cell r="D2060" t="str">
            <v>Taillefer(Benoit)</v>
          </cell>
          <cell r="F2060" t="str">
            <v>1288, route 321 Nord</v>
          </cell>
          <cell r="G2060" t="str">
            <v>Saint-André-Avellin</v>
          </cell>
          <cell r="H2060" t="str">
            <v>J0V1W0</v>
          </cell>
          <cell r="I2060">
            <v>819</v>
          </cell>
          <cell r="J2060">
            <v>4289204</v>
          </cell>
          <cell r="K2060">
            <v>30</v>
          </cell>
          <cell r="L2060">
            <v>3041</v>
          </cell>
          <cell r="M2060">
            <v>25</v>
          </cell>
          <cell r="N2060">
            <v>5216</v>
          </cell>
        </row>
        <row r="2061">
          <cell r="A2061">
            <v>1105303</v>
          </cell>
          <cell r="B2061" t="str">
            <v>08</v>
          </cell>
          <cell r="C2061" t="str">
            <v>Abitibi-Témiscamingue</v>
          </cell>
          <cell r="D2061" t="str">
            <v>Deslongchamps Michel et Bédard Huguette</v>
          </cell>
          <cell r="E2061" t="str">
            <v>Deslongcham(Huguette Bédard- Michel)</v>
          </cell>
          <cell r="F2061" t="str">
            <v>275, rang 3</v>
          </cell>
          <cell r="G2061" t="str">
            <v>Sainte-Hélène-de-Mancebourg</v>
          </cell>
          <cell r="H2061" t="str">
            <v>J0Z2T0</v>
          </cell>
          <cell r="I2061">
            <v>819</v>
          </cell>
          <cell r="J2061">
            <v>3336481</v>
          </cell>
          <cell r="K2061">
            <v>38</v>
          </cell>
          <cell r="L2061">
            <v>5356</v>
          </cell>
          <cell r="M2061">
            <v>28</v>
          </cell>
          <cell r="N2061">
            <v>8410</v>
          </cell>
        </row>
        <row r="2062">
          <cell r="A2062">
            <v>1108125</v>
          </cell>
          <cell r="B2062" t="str">
            <v>12</v>
          </cell>
          <cell r="C2062" t="str">
            <v>Chaudière-Appalaches</v>
          </cell>
          <cell r="D2062" t="str">
            <v>Ferme Yves Larochelle S.E.N.C.</v>
          </cell>
          <cell r="E2062" t="str">
            <v>Roy(Yves Larochelle et Michelle)</v>
          </cell>
          <cell r="F2062" t="str">
            <v>776, chemin Bélair Est</v>
          </cell>
          <cell r="G2062" t="str">
            <v>Saint-Jean-Chrysostome</v>
          </cell>
          <cell r="H2062" t="str">
            <v>G6Z2L2</v>
          </cell>
          <cell r="I2062">
            <v>418</v>
          </cell>
          <cell r="J2062">
            <v>8390382</v>
          </cell>
          <cell r="K2062">
            <v>100</v>
          </cell>
          <cell r="L2062">
            <v>25855</v>
          </cell>
          <cell r="M2062">
            <v>102</v>
          </cell>
          <cell r="N2062">
            <v>13154</v>
          </cell>
        </row>
        <row r="2063">
          <cell r="A2063">
            <v>1108885</v>
          </cell>
          <cell r="B2063" t="str">
            <v>03</v>
          </cell>
          <cell r="C2063" t="str">
            <v>Capitale-Nationale</v>
          </cell>
          <cell r="D2063" t="str">
            <v>Ferme du Alain SENC</v>
          </cell>
          <cell r="E2063" t="str">
            <v>Alain(Philippe)</v>
          </cell>
          <cell r="F2063" t="str">
            <v>6, rang des Alain</v>
          </cell>
          <cell r="G2063" t="str">
            <v>Saint-Basile</v>
          </cell>
          <cell r="H2063" t="str">
            <v>G0A3G0</v>
          </cell>
          <cell r="I2063">
            <v>418</v>
          </cell>
          <cell r="J2063">
            <v>3292265</v>
          </cell>
          <cell r="K2063">
            <v>44</v>
          </cell>
          <cell r="L2063">
            <v>2268</v>
          </cell>
          <cell r="M2063">
            <v>45</v>
          </cell>
          <cell r="N2063">
            <v>8940</v>
          </cell>
        </row>
        <row r="2064">
          <cell r="A2064">
            <v>1109701</v>
          </cell>
          <cell r="B2064" t="str">
            <v>05</v>
          </cell>
          <cell r="C2064" t="str">
            <v>Estrie</v>
          </cell>
          <cell r="D2064" t="str">
            <v>Ferme François Chabot et Fils SENC</v>
          </cell>
          <cell r="E2064" t="str">
            <v>Chabot(François)</v>
          </cell>
          <cell r="F2064" t="str">
            <v>990, route 108, R.R. 2</v>
          </cell>
          <cell r="G2064" t="str">
            <v>Cookshire-Eaton</v>
          </cell>
          <cell r="H2064" t="str">
            <v>J0B1M0</v>
          </cell>
          <cell r="I2064">
            <v>819</v>
          </cell>
          <cell r="J2064">
            <v>8723298</v>
          </cell>
          <cell r="K2064">
            <v>35</v>
          </cell>
          <cell r="L2064">
            <v>5568</v>
          </cell>
          <cell r="M2064">
            <v>31</v>
          </cell>
          <cell r="N2064">
            <v>6078</v>
          </cell>
        </row>
        <row r="2065">
          <cell r="A2065">
            <v>1110493</v>
          </cell>
          <cell r="B2065" t="str">
            <v>09</v>
          </cell>
          <cell r="C2065" t="str">
            <v>Cote-Nord</v>
          </cell>
          <cell r="D2065" t="str">
            <v>Hovington(Martial)</v>
          </cell>
          <cell r="F2065" t="str">
            <v>915, rang St-Joseph</v>
          </cell>
          <cell r="G2065" t="str">
            <v>Les Bergeronnes</v>
          </cell>
          <cell r="H2065" t="str">
            <v>G0T1G0</v>
          </cell>
          <cell r="I2065">
            <v>418</v>
          </cell>
          <cell r="J2065">
            <v>2326643</v>
          </cell>
          <cell r="K2065">
            <v>102</v>
          </cell>
          <cell r="L2065">
            <v>9563</v>
          </cell>
          <cell r="M2065">
            <v>100</v>
          </cell>
          <cell r="N2065">
            <v>12372</v>
          </cell>
        </row>
        <row r="2066">
          <cell r="A2066">
            <v>1113703</v>
          </cell>
          <cell r="B2066" t="str">
            <v>12</v>
          </cell>
          <cell r="C2066" t="str">
            <v>Chaudière-Appalaches</v>
          </cell>
          <cell r="D2066" t="str">
            <v>Pépin(Stéphane)</v>
          </cell>
          <cell r="F2066" t="str">
            <v>690, rang de la Montagne</v>
          </cell>
          <cell r="G2066" t="str">
            <v>Saint-Éphrem-de-Beauce</v>
          </cell>
          <cell r="H2066" t="str">
            <v>G0M1R0</v>
          </cell>
          <cell r="I2066">
            <v>418</v>
          </cell>
          <cell r="J2066">
            <v>4845333</v>
          </cell>
          <cell r="K2066">
            <v>22</v>
          </cell>
          <cell r="L2066">
            <v>4139</v>
          </cell>
          <cell r="M2066">
            <v>20</v>
          </cell>
          <cell r="N2066">
            <v>4021</v>
          </cell>
        </row>
        <row r="2067">
          <cell r="A2067">
            <v>1114933</v>
          </cell>
          <cell r="B2067" t="str">
            <v>01</v>
          </cell>
          <cell r="C2067" t="str">
            <v>Bas-Saint-Laurent</v>
          </cell>
          <cell r="D2067" t="str">
            <v>Bossé Maryse et Malenfant Reno</v>
          </cell>
          <cell r="F2067" t="str">
            <v>247, route 291</v>
          </cell>
          <cell r="G2067" t="str">
            <v>Saint-Honoré-de-Témiscouata</v>
          </cell>
          <cell r="H2067" t="str">
            <v>G0L3K0</v>
          </cell>
          <cell r="I2067">
            <v>418</v>
          </cell>
          <cell r="J2067">
            <v>4972530</v>
          </cell>
          <cell r="K2067">
            <v>95</v>
          </cell>
          <cell r="L2067">
            <v>11421</v>
          </cell>
          <cell r="M2067">
            <v>98</v>
          </cell>
          <cell r="N2067">
            <v>10971</v>
          </cell>
        </row>
        <row r="2068">
          <cell r="A2068">
            <v>1115104</v>
          </cell>
          <cell r="B2068" t="str">
            <v>04</v>
          </cell>
          <cell r="C2068" t="str">
            <v>Mauricie</v>
          </cell>
          <cell r="D2068" t="str">
            <v>Trudel(Patrice)</v>
          </cell>
          <cell r="F2068" t="str">
            <v>461, rue de L'Église</v>
          </cell>
          <cell r="G2068" t="str">
            <v>Saint-Narcisse</v>
          </cell>
          <cell r="H2068" t="str">
            <v>G0X2Y0</v>
          </cell>
          <cell r="I2068">
            <v>418</v>
          </cell>
          <cell r="J2068">
            <v>3283472</v>
          </cell>
          <cell r="K2068">
            <v>38</v>
          </cell>
          <cell r="M2068">
            <v>32</v>
          </cell>
          <cell r="N2068">
            <v>567</v>
          </cell>
        </row>
        <row r="2069">
          <cell r="A2069">
            <v>1116185</v>
          </cell>
          <cell r="B2069" t="str">
            <v>16</v>
          </cell>
          <cell r="C2069" t="str">
            <v>Montérégie</v>
          </cell>
          <cell r="D2069" t="str">
            <v>Schmid(Gerhard)</v>
          </cell>
          <cell r="F2069" t="str">
            <v>40 King Street</v>
          </cell>
          <cell r="G2069" t="str">
            <v>Huntingdon</v>
          </cell>
          <cell r="H2069" t="str">
            <v>J0S1H0</v>
          </cell>
          <cell r="I2069">
            <v>450</v>
          </cell>
          <cell r="J2069">
            <v>2646151</v>
          </cell>
          <cell r="K2069">
            <v>17</v>
          </cell>
          <cell r="M2069">
            <v>17</v>
          </cell>
          <cell r="N2069">
            <v>2504</v>
          </cell>
        </row>
        <row r="2070">
          <cell r="A2070">
            <v>1117126</v>
          </cell>
          <cell r="B2070" t="str">
            <v>15</v>
          </cell>
          <cell r="C2070" t="str">
            <v>Laurentides</v>
          </cell>
          <cell r="D2070" t="str">
            <v>Sylvain Leduc &amp; Ginette Girard</v>
          </cell>
          <cell r="E2070" t="str">
            <v>Leduc(Ginette Girard Et Sylvain)</v>
          </cell>
          <cell r="F2070" t="str">
            <v>305, rang 1 Wurtèle</v>
          </cell>
          <cell r="G2070" t="str">
            <v>Ferme-Neuve</v>
          </cell>
          <cell r="H2070" t="str">
            <v>J0W1C0</v>
          </cell>
          <cell r="I2070">
            <v>819</v>
          </cell>
          <cell r="J2070">
            <v>5873841</v>
          </cell>
          <cell r="K2070">
            <v>30</v>
          </cell>
          <cell r="L2070">
            <v>4755</v>
          </cell>
          <cell r="M2070">
            <v>31</v>
          </cell>
          <cell r="N2070">
            <v>4839</v>
          </cell>
        </row>
        <row r="2071">
          <cell r="A2071">
            <v>1117266</v>
          </cell>
          <cell r="B2071" t="str">
            <v>12</v>
          </cell>
          <cell r="C2071" t="str">
            <v>Chaudière-Appalaches</v>
          </cell>
          <cell r="D2071" t="str">
            <v>Couture(Julien)</v>
          </cell>
          <cell r="F2071" t="str">
            <v>426, rang St-Joseph</v>
          </cell>
          <cell r="G2071" t="str">
            <v>Saint-Camille-de-Lellis</v>
          </cell>
          <cell r="H2071" t="str">
            <v>G0R2S0</v>
          </cell>
          <cell r="I2071">
            <v>418</v>
          </cell>
          <cell r="J2071">
            <v>5952942</v>
          </cell>
          <cell r="K2071">
            <v>13</v>
          </cell>
          <cell r="L2071">
            <v>769</v>
          </cell>
          <cell r="M2071">
            <v>16</v>
          </cell>
          <cell r="N2071">
            <v>506</v>
          </cell>
        </row>
        <row r="2072">
          <cell r="A2072">
            <v>1117696</v>
          </cell>
          <cell r="B2072" t="str">
            <v>16</v>
          </cell>
          <cell r="C2072" t="str">
            <v>Montérégie</v>
          </cell>
          <cell r="D2072" t="str">
            <v>Waldie Muriel, Reid Stanley and Reid Matthew</v>
          </cell>
          <cell r="E2072" t="str">
            <v>Reid(Matthew)</v>
          </cell>
          <cell r="F2072" t="str">
            <v>2294, Ridge Road</v>
          </cell>
          <cell r="G2072" t="str">
            <v>Godmanchester</v>
          </cell>
          <cell r="H2072" t="str">
            <v>J0S1H0</v>
          </cell>
          <cell r="I2072">
            <v>450</v>
          </cell>
          <cell r="J2072">
            <v>2642672</v>
          </cell>
          <cell r="K2072">
            <v>31</v>
          </cell>
          <cell r="L2072">
            <v>3318</v>
          </cell>
          <cell r="M2072">
            <v>30</v>
          </cell>
          <cell r="N2072">
            <v>4335</v>
          </cell>
        </row>
        <row r="2073">
          <cell r="A2073">
            <v>1118595</v>
          </cell>
          <cell r="B2073" t="str">
            <v>01</v>
          </cell>
          <cell r="C2073" t="str">
            <v>Bas-Saint-Laurent</v>
          </cell>
          <cell r="D2073" t="str">
            <v>Ouellet(Carmont)</v>
          </cell>
          <cell r="F2073" t="str">
            <v>52, rue Principale</v>
          </cell>
          <cell r="G2073" t="str">
            <v>Saint-Juste-du-Lac</v>
          </cell>
          <cell r="H2073" t="str">
            <v>G0L3R0</v>
          </cell>
          <cell r="I2073">
            <v>418</v>
          </cell>
          <cell r="J2073">
            <v>8992024</v>
          </cell>
          <cell r="K2073">
            <v>48</v>
          </cell>
          <cell r="L2073">
            <v>3159</v>
          </cell>
        </row>
        <row r="2074">
          <cell r="A2074">
            <v>1119148</v>
          </cell>
          <cell r="B2074" t="str">
            <v>15</v>
          </cell>
          <cell r="C2074" t="str">
            <v>Laurentides</v>
          </cell>
          <cell r="D2074" t="str">
            <v>Beaulieu(Raymond)</v>
          </cell>
          <cell r="F2074" t="str">
            <v>1512, chemin des Buses</v>
          </cell>
          <cell r="G2074" t="str">
            <v>Nominingue</v>
          </cell>
          <cell r="H2074" t="str">
            <v>J0W1R0</v>
          </cell>
          <cell r="I2074">
            <v>819</v>
          </cell>
          <cell r="J2074">
            <v>2780515</v>
          </cell>
          <cell r="K2074">
            <v>21</v>
          </cell>
          <cell r="L2074">
            <v>2219</v>
          </cell>
          <cell r="M2074">
            <v>16</v>
          </cell>
          <cell r="N2074">
            <v>4059</v>
          </cell>
        </row>
        <row r="2075">
          <cell r="A2075">
            <v>1120120</v>
          </cell>
          <cell r="B2075" t="str">
            <v>07</v>
          </cell>
          <cell r="C2075" t="str">
            <v>Outaouais</v>
          </cell>
          <cell r="D2075" t="str">
            <v>Morris(Joseph Cameron)</v>
          </cell>
          <cell r="F2075" t="str">
            <v>86, chemin d'Aylmer</v>
          </cell>
          <cell r="G2075" t="str">
            <v>Bristol</v>
          </cell>
          <cell r="H2075" t="str">
            <v>J0X1G0</v>
          </cell>
          <cell r="I2075">
            <v>819</v>
          </cell>
          <cell r="J2075">
            <v>6476202</v>
          </cell>
          <cell r="K2075">
            <v>130</v>
          </cell>
          <cell r="L2075">
            <v>11758</v>
          </cell>
          <cell r="M2075">
            <v>148</v>
          </cell>
          <cell r="N2075">
            <v>22609</v>
          </cell>
        </row>
        <row r="2076">
          <cell r="A2076">
            <v>1120690</v>
          </cell>
          <cell r="B2076" t="str">
            <v>14</v>
          </cell>
          <cell r="C2076" t="str">
            <v>Lanaudière</v>
          </cell>
          <cell r="D2076" t="str">
            <v>Rainville(Jean-Claude)</v>
          </cell>
          <cell r="F2076" t="str">
            <v>201 Rang St-François</v>
          </cell>
          <cell r="G2076" t="str">
            <v>Saint-Jean-de-Matha</v>
          </cell>
          <cell r="H2076" t="str">
            <v>J0K2S0</v>
          </cell>
          <cell r="I2076">
            <v>450</v>
          </cell>
          <cell r="J2076">
            <v>8865191</v>
          </cell>
          <cell r="K2076">
            <v>12</v>
          </cell>
          <cell r="L2076">
            <v>993</v>
          </cell>
        </row>
        <row r="2077">
          <cell r="A2077">
            <v>1120765</v>
          </cell>
          <cell r="B2077" t="str">
            <v>17</v>
          </cell>
          <cell r="C2077" t="str">
            <v>Centre-du-Québec</v>
          </cell>
          <cell r="D2077" t="str">
            <v>Pulfer(Bernard)</v>
          </cell>
          <cell r="E2077" t="str">
            <v>Pulfer(Bernard)</v>
          </cell>
          <cell r="F2077" t="str">
            <v>267, rue des Pinsons</v>
          </cell>
          <cell r="G2077" t="str">
            <v>Saint-Germain-de-Grantham</v>
          </cell>
          <cell r="H2077" t="str">
            <v>J0C1K0</v>
          </cell>
          <cell r="I2077">
            <v>819</v>
          </cell>
          <cell r="J2077">
            <v>3986365</v>
          </cell>
          <cell r="K2077">
            <v>26</v>
          </cell>
          <cell r="L2077">
            <v>5656</v>
          </cell>
          <cell r="M2077">
            <v>28</v>
          </cell>
          <cell r="N2077">
            <v>6105</v>
          </cell>
        </row>
        <row r="2078">
          <cell r="A2078">
            <v>1120922</v>
          </cell>
          <cell r="B2078" t="str">
            <v>05</v>
          </cell>
          <cell r="C2078" t="str">
            <v>Estrie</v>
          </cell>
          <cell r="D2078" t="str">
            <v>Marcotte Carmen &amp; Roarke Robert</v>
          </cell>
          <cell r="F2078" t="str">
            <v>555, chemin Roarke</v>
          </cell>
          <cell r="G2078" t="str">
            <v>Saint-Denis-de-Brompton</v>
          </cell>
          <cell r="H2078" t="str">
            <v>J0B2P0</v>
          </cell>
          <cell r="I2078">
            <v>819</v>
          </cell>
          <cell r="J2078">
            <v>8464921</v>
          </cell>
          <cell r="K2078">
            <v>14</v>
          </cell>
          <cell r="M2078">
            <v>18</v>
          </cell>
        </row>
        <row r="2079">
          <cell r="A2079">
            <v>1121532</v>
          </cell>
          <cell r="B2079" t="str">
            <v>16</v>
          </cell>
          <cell r="C2079" t="str">
            <v>Montérégie</v>
          </cell>
          <cell r="D2079" t="str">
            <v>Mathieu(Denis)</v>
          </cell>
          <cell r="F2079" t="str">
            <v>1531, chemin des Patriotes</v>
          </cell>
          <cell r="G2079" t="str">
            <v>Sainte-Victoire-de-Sorel</v>
          </cell>
          <cell r="H2079" t="str">
            <v>J0G1T0</v>
          </cell>
          <cell r="I2079">
            <v>450</v>
          </cell>
          <cell r="J2079">
            <v>7427609</v>
          </cell>
          <cell r="K2079">
            <v>17</v>
          </cell>
          <cell r="M2079">
            <v>18</v>
          </cell>
          <cell r="N2079">
            <v>1085</v>
          </cell>
        </row>
        <row r="2080">
          <cell r="A2080">
            <v>1121672</v>
          </cell>
          <cell r="B2080" t="str">
            <v>12</v>
          </cell>
          <cell r="C2080" t="str">
            <v>Chaudière-Appalaches</v>
          </cell>
          <cell r="D2080" t="str">
            <v>Ferme M. G. Sylvain SENC</v>
          </cell>
          <cell r="E2080" t="str">
            <v>Paré(Guy Sylvain et Monique)</v>
          </cell>
          <cell r="F2080" t="str">
            <v>1487, chemin Bois Franc Est</v>
          </cell>
          <cell r="G2080" t="str">
            <v>Thetford Mines</v>
          </cell>
          <cell r="H2080" t="str">
            <v>G6G5R5</v>
          </cell>
          <cell r="I2080">
            <v>418</v>
          </cell>
          <cell r="J2080">
            <v>3355480</v>
          </cell>
          <cell r="K2080">
            <v>17</v>
          </cell>
          <cell r="L2080">
            <v>2556</v>
          </cell>
          <cell r="M2080">
            <v>17</v>
          </cell>
          <cell r="N2080">
            <v>6233</v>
          </cell>
        </row>
        <row r="2081">
          <cell r="A2081">
            <v>1121805</v>
          </cell>
          <cell r="B2081" t="str">
            <v>12</v>
          </cell>
          <cell r="C2081" t="str">
            <v>Chaudière-Appalaches</v>
          </cell>
          <cell r="D2081" t="str">
            <v>Lachance(Claude)</v>
          </cell>
          <cell r="F2081" t="str">
            <v>525, Rang 2</v>
          </cell>
          <cell r="G2081" t="str">
            <v>Saint-Georges (de Beauce)</v>
          </cell>
          <cell r="H2081" t="str">
            <v>G5Z0K6</v>
          </cell>
          <cell r="I2081">
            <v>418</v>
          </cell>
          <cell r="J2081">
            <v>2272085</v>
          </cell>
          <cell r="K2081">
            <v>38</v>
          </cell>
          <cell r="L2081">
            <v>7012</v>
          </cell>
          <cell r="M2081">
            <v>36</v>
          </cell>
          <cell r="N2081">
            <v>9376</v>
          </cell>
        </row>
        <row r="2082">
          <cell r="A2082">
            <v>1121979</v>
          </cell>
          <cell r="B2082" t="str">
            <v>15</v>
          </cell>
          <cell r="C2082" t="str">
            <v>Laurentides</v>
          </cell>
          <cell r="D2082" t="str">
            <v>Ferme du Boisé SENC</v>
          </cell>
          <cell r="E2082" t="str">
            <v>Gingras(Albert)</v>
          </cell>
          <cell r="F2082" t="str">
            <v>11461 rang Giroux</v>
          </cell>
          <cell r="G2082" t="str">
            <v>Mirabel</v>
          </cell>
          <cell r="H2082" t="str">
            <v>J7N1L1</v>
          </cell>
          <cell r="I2082">
            <v>450</v>
          </cell>
          <cell r="J2082">
            <v>5656329</v>
          </cell>
          <cell r="K2082">
            <v>81</v>
          </cell>
          <cell r="L2082">
            <v>13217</v>
          </cell>
          <cell r="M2082">
            <v>88</v>
          </cell>
          <cell r="N2082">
            <v>11227</v>
          </cell>
        </row>
        <row r="2083">
          <cell r="A2083">
            <v>1122027</v>
          </cell>
          <cell r="B2083" t="str">
            <v>12</v>
          </cell>
          <cell r="C2083" t="str">
            <v>Chaudière-Appalaches</v>
          </cell>
          <cell r="D2083" t="str">
            <v>Labonté(Gilbert)</v>
          </cell>
          <cell r="F2083" t="str">
            <v>2579, Rang 6</v>
          </cell>
          <cell r="G2083" t="str">
            <v>Thetford Mines</v>
          </cell>
          <cell r="H2083" t="str">
            <v>G6H2L2</v>
          </cell>
          <cell r="I2083">
            <v>418</v>
          </cell>
          <cell r="J2083">
            <v>4232636</v>
          </cell>
          <cell r="K2083">
            <v>19</v>
          </cell>
          <cell r="L2083">
            <v>1198</v>
          </cell>
          <cell r="M2083">
            <v>18</v>
          </cell>
          <cell r="N2083">
            <v>1409</v>
          </cell>
        </row>
        <row r="2084">
          <cell r="A2084">
            <v>1122357</v>
          </cell>
          <cell r="B2084" t="str">
            <v>16</v>
          </cell>
          <cell r="C2084" t="str">
            <v>Montérégie</v>
          </cell>
          <cell r="D2084" t="str">
            <v>Blanchard Alain et Racicot Huguette</v>
          </cell>
          <cell r="E2084" t="str">
            <v>Racicot(Alain Blanchard &amp; Huguette)</v>
          </cell>
          <cell r="F2084" t="str">
            <v>1154, rang Quartier Auger</v>
          </cell>
          <cell r="G2084" t="str">
            <v>Roxton Falls</v>
          </cell>
          <cell r="H2084" t="str">
            <v>J0H1E0</v>
          </cell>
          <cell r="I2084">
            <v>450</v>
          </cell>
          <cell r="J2084">
            <v>5482453</v>
          </cell>
          <cell r="K2084">
            <v>25</v>
          </cell>
          <cell r="L2084">
            <v>2433</v>
          </cell>
          <cell r="M2084">
            <v>23</v>
          </cell>
          <cell r="N2084">
            <v>3130</v>
          </cell>
        </row>
        <row r="2085">
          <cell r="A2085">
            <v>1123371</v>
          </cell>
          <cell r="B2085" t="str">
            <v>12</v>
          </cell>
          <cell r="C2085" t="str">
            <v>Chaudière-Appalaches</v>
          </cell>
          <cell r="D2085" t="str">
            <v>Ferme Mario Giguère inc.</v>
          </cell>
          <cell r="E2085" t="str">
            <v>Giguère(Mario)</v>
          </cell>
          <cell r="F2085" t="str">
            <v>670, rang Haut St-Jacques</v>
          </cell>
          <cell r="G2085" t="str">
            <v>Saint-Elzéar</v>
          </cell>
          <cell r="H2085" t="str">
            <v>G0S2J0</v>
          </cell>
          <cell r="I2085">
            <v>418</v>
          </cell>
          <cell r="J2085">
            <v>3873271</v>
          </cell>
          <cell r="K2085">
            <v>27</v>
          </cell>
          <cell r="L2085">
            <v>3886</v>
          </cell>
          <cell r="M2085">
            <v>20</v>
          </cell>
          <cell r="N2085">
            <v>5003</v>
          </cell>
        </row>
        <row r="2086">
          <cell r="A2086">
            <v>1126143</v>
          </cell>
          <cell r="B2086" t="str">
            <v>07</v>
          </cell>
          <cell r="C2086" t="str">
            <v>Outaouais</v>
          </cell>
          <cell r="D2086" t="str">
            <v>Lafontaine(Alain)</v>
          </cell>
          <cell r="F2086" t="str">
            <v>380, route 105</v>
          </cell>
          <cell r="G2086" t="str">
            <v>Bois-Franc</v>
          </cell>
          <cell r="H2086" t="str">
            <v>J9E3A9</v>
          </cell>
          <cell r="I2086">
            <v>819</v>
          </cell>
          <cell r="J2086">
            <v>4495683</v>
          </cell>
          <cell r="K2086">
            <v>75</v>
          </cell>
          <cell r="M2086">
            <v>70</v>
          </cell>
          <cell r="N2086">
            <v>5171</v>
          </cell>
        </row>
        <row r="2087">
          <cell r="A2087">
            <v>1127711</v>
          </cell>
          <cell r="B2087" t="str">
            <v>16</v>
          </cell>
          <cell r="C2087" t="str">
            <v>Montérégie</v>
          </cell>
          <cell r="D2087" t="str">
            <v>Dufault(Simon)</v>
          </cell>
          <cell r="E2087" t="str">
            <v>Dufault(Simon)</v>
          </cell>
          <cell r="F2087" t="str">
            <v>489, 1er Rang Est</v>
          </cell>
          <cell r="G2087" t="str">
            <v>Sainte-Christine</v>
          </cell>
          <cell r="H2087" t="str">
            <v>J0H1H0</v>
          </cell>
          <cell r="I2087">
            <v>819</v>
          </cell>
          <cell r="J2087">
            <v>8581145</v>
          </cell>
          <cell r="K2087">
            <v>14</v>
          </cell>
          <cell r="M2087">
            <v>20</v>
          </cell>
          <cell r="N2087">
            <v>2031</v>
          </cell>
        </row>
        <row r="2088">
          <cell r="A2088">
            <v>1128123</v>
          </cell>
          <cell r="B2088" t="str">
            <v>08</v>
          </cell>
          <cell r="C2088" t="str">
            <v>Abitibi-Témiscamingue</v>
          </cell>
          <cell r="D2088" t="str">
            <v>Laroche(Éric)</v>
          </cell>
          <cell r="F2088" t="str">
            <v>32, Chemin de l'Église</v>
          </cell>
          <cell r="G2088" t="str">
            <v>Saint-Marc-de-Figuery</v>
          </cell>
          <cell r="H2088" t="str">
            <v>J0Y1J0</v>
          </cell>
          <cell r="I2088">
            <v>819</v>
          </cell>
          <cell r="J2088">
            <v>4447254</v>
          </cell>
          <cell r="K2088">
            <v>64</v>
          </cell>
          <cell r="L2088">
            <v>7456</v>
          </cell>
          <cell r="M2088">
            <v>33</v>
          </cell>
          <cell r="N2088">
            <v>5744</v>
          </cell>
        </row>
        <row r="2089">
          <cell r="A2089">
            <v>1128875</v>
          </cell>
          <cell r="B2089" t="str">
            <v>03</v>
          </cell>
          <cell r="C2089" t="str">
            <v>Capitale-Nationale</v>
          </cell>
          <cell r="D2089" t="str">
            <v>Gaudreault(Daniel R.)</v>
          </cell>
          <cell r="F2089" t="str">
            <v>65, rang Sainte-Marie</v>
          </cell>
          <cell r="G2089" t="str">
            <v>Les Éboulements</v>
          </cell>
          <cell r="H2089" t="str">
            <v>G0A2M0</v>
          </cell>
          <cell r="I2089">
            <v>418</v>
          </cell>
          <cell r="J2089">
            <v>6352592</v>
          </cell>
          <cell r="K2089">
            <v>22</v>
          </cell>
          <cell r="L2089">
            <v>2185</v>
          </cell>
        </row>
        <row r="2090">
          <cell r="A2090">
            <v>1129295</v>
          </cell>
          <cell r="B2090" t="str">
            <v>12</v>
          </cell>
          <cell r="C2090" t="str">
            <v>Chaudière-Appalaches</v>
          </cell>
          <cell r="D2090" t="str">
            <v>Ferme de l'Épilobe inc.</v>
          </cell>
          <cell r="E2090" t="str">
            <v>Pelletier(René)</v>
          </cell>
          <cell r="F2090" t="str">
            <v>267, boul. Blais Est</v>
          </cell>
          <cell r="G2090" t="str">
            <v>Berthier-sur-Mer</v>
          </cell>
          <cell r="H2090" t="str">
            <v>G0R1E0</v>
          </cell>
          <cell r="I2090">
            <v>418</v>
          </cell>
          <cell r="J2090">
            <v>2597047</v>
          </cell>
          <cell r="K2090">
            <v>39</v>
          </cell>
          <cell r="L2090">
            <v>3812</v>
          </cell>
          <cell r="M2090">
            <v>36</v>
          </cell>
          <cell r="N2090">
            <v>8477</v>
          </cell>
        </row>
        <row r="2091">
          <cell r="A2091">
            <v>1130285</v>
          </cell>
          <cell r="B2091" t="str">
            <v>12</v>
          </cell>
          <cell r="C2091" t="str">
            <v>Chaudière-Appalaches</v>
          </cell>
          <cell r="D2091" t="str">
            <v>Doyon(Claude)</v>
          </cell>
          <cell r="F2091" t="str">
            <v>560, 8e Rue</v>
          </cell>
          <cell r="G2091" t="str">
            <v>Saint-Prosper (de Beauce)</v>
          </cell>
          <cell r="H2091" t="str">
            <v>G0M1Y0</v>
          </cell>
          <cell r="I2091">
            <v>418</v>
          </cell>
          <cell r="J2091">
            <v>5948441</v>
          </cell>
          <cell r="K2091">
            <v>21</v>
          </cell>
          <cell r="L2091">
            <v>4472</v>
          </cell>
          <cell r="M2091">
            <v>20</v>
          </cell>
          <cell r="N2091">
            <v>3887</v>
          </cell>
        </row>
        <row r="2092">
          <cell r="A2092">
            <v>1131309</v>
          </cell>
          <cell r="B2092" t="str">
            <v>12</v>
          </cell>
          <cell r="C2092" t="str">
            <v>Chaudière-Appalaches</v>
          </cell>
          <cell r="D2092" t="str">
            <v>Plante(Guy)</v>
          </cell>
          <cell r="E2092" t="str">
            <v>Plante(Guy)</v>
          </cell>
          <cell r="F2092" t="str">
            <v>905, 14e Avenue</v>
          </cell>
          <cell r="G2092" t="str">
            <v>La Guadeloupe</v>
          </cell>
          <cell r="H2092" t="str">
            <v>G0M1G0</v>
          </cell>
          <cell r="I2092">
            <v>418</v>
          </cell>
          <cell r="J2092">
            <v>4593223</v>
          </cell>
          <cell r="K2092">
            <v>103</v>
          </cell>
          <cell r="L2092">
            <v>21194</v>
          </cell>
          <cell r="M2092">
            <v>125</v>
          </cell>
          <cell r="N2092">
            <v>20515</v>
          </cell>
        </row>
        <row r="2093">
          <cell r="A2093">
            <v>1131333</v>
          </cell>
          <cell r="B2093" t="str">
            <v>12</v>
          </cell>
          <cell r="C2093" t="str">
            <v>Chaudière-Appalaches</v>
          </cell>
          <cell r="D2093" t="str">
            <v>Gagné(Daniel)</v>
          </cell>
          <cell r="F2093" t="str">
            <v>134, Rang 11</v>
          </cell>
          <cell r="G2093" t="str">
            <v>Saint-Pierre-de-Broughton</v>
          </cell>
          <cell r="H2093" t="str">
            <v>G0N1T0</v>
          </cell>
          <cell r="I2093">
            <v>418</v>
          </cell>
          <cell r="J2093">
            <v>4240474</v>
          </cell>
          <cell r="K2093">
            <v>45</v>
          </cell>
          <cell r="L2093">
            <v>3228</v>
          </cell>
          <cell r="M2093">
            <v>52</v>
          </cell>
          <cell r="N2093">
            <v>1239</v>
          </cell>
        </row>
        <row r="2094">
          <cell r="A2094">
            <v>1131994</v>
          </cell>
          <cell r="B2094" t="str">
            <v>05</v>
          </cell>
          <cell r="C2094" t="str">
            <v>Estrie</v>
          </cell>
          <cell r="D2094" t="str">
            <v>A.M.R. Exploitation SENC</v>
          </cell>
          <cell r="E2094" t="str">
            <v>Nadeau(Richard)</v>
          </cell>
          <cell r="F2094" t="str">
            <v>849, 12e rang</v>
          </cell>
          <cell r="G2094" t="str">
            <v>Windsor</v>
          </cell>
          <cell r="H2094" t="str">
            <v>J1S2X2</v>
          </cell>
          <cell r="I2094">
            <v>819</v>
          </cell>
          <cell r="J2094">
            <v>8452251</v>
          </cell>
          <cell r="K2094">
            <v>28</v>
          </cell>
          <cell r="L2094">
            <v>7799</v>
          </cell>
        </row>
        <row r="2095">
          <cell r="A2095">
            <v>1134071</v>
          </cell>
          <cell r="B2095" t="str">
            <v>12</v>
          </cell>
          <cell r="C2095" t="str">
            <v>Chaudière-Appalaches</v>
          </cell>
          <cell r="D2095" t="str">
            <v>Perreault(Paul-Henri)</v>
          </cell>
          <cell r="F2095" t="str">
            <v>102, rang du Mont Orignal</v>
          </cell>
          <cell r="G2095" t="str">
            <v>Lac-Etchemin</v>
          </cell>
          <cell r="H2095" t="str">
            <v>G0R1S0</v>
          </cell>
          <cell r="I2095">
            <v>418</v>
          </cell>
          <cell r="J2095">
            <v>6254712</v>
          </cell>
          <cell r="K2095">
            <v>12</v>
          </cell>
          <cell r="L2095">
            <v>246</v>
          </cell>
        </row>
        <row r="2096">
          <cell r="A2096">
            <v>1134337</v>
          </cell>
          <cell r="B2096" t="str">
            <v>12</v>
          </cell>
          <cell r="C2096" t="str">
            <v>Chaudière-Appalaches</v>
          </cell>
          <cell r="D2096" t="str">
            <v>Ferme Mathieu &amp; Poulin SENC</v>
          </cell>
          <cell r="E2096" t="str">
            <v>Poulin(Mario)</v>
          </cell>
          <cell r="F2096" t="str">
            <v>115, Rang 1</v>
          </cell>
          <cell r="G2096" t="str">
            <v>Saint-Jules</v>
          </cell>
          <cell r="H2096" t="str">
            <v>G0N1R0</v>
          </cell>
          <cell r="I2096">
            <v>418</v>
          </cell>
          <cell r="J2096">
            <v>3974145</v>
          </cell>
          <cell r="K2096">
            <v>84</v>
          </cell>
          <cell r="L2096">
            <v>18401</v>
          </cell>
          <cell r="M2096">
            <v>87</v>
          </cell>
          <cell r="N2096">
            <v>17817</v>
          </cell>
        </row>
        <row r="2097">
          <cell r="A2097">
            <v>1137173</v>
          </cell>
          <cell r="B2097" t="str">
            <v>08</v>
          </cell>
          <cell r="C2097" t="str">
            <v>Abitibi-Témiscamingue</v>
          </cell>
          <cell r="D2097" t="str">
            <v>Ferme JMC Sylvain &amp; fils inc.</v>
          </cell>
          <cell r="E2097" t="str">
            <v>Sylvain(Jean-Marie et Dany)</v>
          </cell>
          <cell r="F2097" t="str">
            <v>61, Route 397</v>
          </cell>
          <cell r="G2097" t="str">
            <v>Rochebaucourt</v>
          </cell>
          <cell r="H2097" t="str">
            <v>J0Y2J0</v>
          </cell>
          <cell r="I2097">
            <v>819</v>
          </cell>
          <cell r="J2097">
            <v>7545226</v>
          </cell>
          <cell r="K2097">
            <v>470</v>
          </cell>
          <cell r="L2097">
            <v>19732</v>
          </cell>
          <cell r="M2097">
            <v>480</v>
          </cell>
          <cell r="N2097">
            <v>14216</v>
          </cell>
        </row>
        <row r="2098">
          <cell r="A2098">
            <v>1137652</v>
          </cell>
          <cell r="B2098" t="str">
            <v>15</v>
          </cell>
          <cell r="C2098" t="str">
            <v>Laurentides</v>
          </cell>
          <cell r="D2098" t="str">
            <v>Boucher(Gaétan)</v>
          </cell>
          <cell r="F2098" t="str">
            <v>145, montée Miron</v>
          </cell>
          <cell r="G2098" t="str">
            <v>Lac-des-Écorces</v>
          </cell>
          <cell r="H2098" t="str">
            <v>J0W1H0</v>
          </cell>
          <cell r="I2098">
            <v>819</v>
          </cell>
          <cell r="J2098">
            <v>5852405</v>
          </cell>
          <cell r="K2098">
            <v>30</v>
          </cell>
          <cell r="L2098">
            <v>3801</v>
          </cell>
          <cell r="M2098">
            <v>32</v>
          </cell>
          <cell r="N2098">
            <v>936</v>
          </cell>
        </row>
        <row r="2099">
          <cell r="A2099">
            <v>1148584</v>
          </cell>
          <cell r="B2099" t="str">
            <v>05</v>
          </cell>
          <cell r="C2099" t="str">
            <v>Estrie</v>
          </cell>
          <cell r="D2099" t="str">
            <v>Massé(Carl)</v>
          </cell>
          <cell r="F2099" t="str">
            <v>1835, Principale Nord</v>
          </cell>
          <cell r="G2099" t="str">
            <v>Lawrenceville</v>
          </cell>
          <cell r="H2099" t="str">
            <v>J0E1W0</v>
          </cell>
          <cell r="I2099">
            <v>450</v>
          </cell>
          <cell r="J2099">
            <v>5356671</v>
          </cell>
          <cell r="K2099">
            <v>90</v>
          </cell>
          <cell r="L2099">
            <v>22126</v>
          </cell>
          <cell r="M2099">
            <v>93</v>
          </cell>
          <cell r="N2099">
            <v>22114</v>
          </cell>
        </row>
        <row r="2100">
          <cell r="A2100">
            <v>1148592</v>
          </cell>
          <cell r="B2100" t="str">
            <v>05</v>
          </cell>
          <cell r="C2100" t="str">
            <v>Estrie</v>
          </cell>
          <cell r="D2100" t="str">
            <v>Massé(Sylvain)</v>
          </cell>
          <cell r="F2100" t="str">
            <v>2279 rue Yamaska</v>
          </cell>
          <cell r="G2100" t="str">
            <v>Lawrenceville</v>
          </cell>
          <cell r="H2100" t="str">
            <v>J0E1W0</v>
          </cell>
          <cell r="I2100">
            <v>450</v>
          </cell>
          <cell r="J2100">
            <v>5356669</v>
          </cell>
          <cell r="K2100">
            <v>32</v>
          </cell>
          <cell r="L2100">
            <v>10614</v>
          </cell>
        </row>
        <row r="2101">
          <cell r="A2101">
            <v>1149962</v>
          </cell>
          <cell r="B2101" t="str">
            <v>16</v>
          </cell>
          <cell r="C2101" t="str">
            <v>Montérégie</v>
          </cell>
          <cell r="D2101" t="str">
            <v>Millette(Gilles)</v>
          </cell>
          <cell r="F2101" t="str">
            <v>2791, rang Ruisseau Nord</v>
          </cell>
          <cell r="G2101" t="str">
            <v>Saint-Ours</v>
          </cell>
          <cell r="H2101" t="str">
            <v>J0G1P0</v>
          </cell>
          <cell r="I2101">
            <v>450</v>
          </cell>
          <cell r="J2101">
            <v>7853025</v>
          </cell>
          <cell r="K2101">
            <v>15</v>
          </cell>
          <cell r="L2101">
            <v>1593</v>
          </cell>
          <cell r="M2101">
            <v>15</v>
          </cell>
          <cell r="N2101">
            <v>1593</v>
          </cell>
        </row>
        <row r="2102">
          <cell r="A2102">
            <v>1151018</v>
          </cell>
          <cell r="B2102" t="str">
            <v>08</v>
          </cell>
          <cell r="C2102" t="str">
            <v>Abitibi-Témiscamingue</v>
          </cell>
          <cell r="D2102" t="str">
            <v>Ferme Avicole Paul Richard et fils inc.</v>
          </cell>
          <cell r="E2102" t="str">
            <v>Richard(Maurice)</v>
          </cell>
          <cell r="F2102" t="str">
            <v>728, St-Paul Sud</v>
          </cell>
          <cell r="G2102" t="str">
            <v>Rivière-Héva</v>
          </cell>
          <cell r="H2102" t="str">
            <v>J0Y2H0</v>
          </cell>
          <cell r="I2102">
            <v>819</v>
          </cell>
          <cell r="J2102">
            <v>7574419</v>
          </cell>
          <cell r="K2102">
            <v>91</v>
          </cell>
          <cell r="L2102">
            <v>3062</v>
          </cell>
          <cell r="M2102">
            <v>46</v>
          </cell>
          <cell r="N2102">
            <v>8392</v>
          </cell>
        </row>
        <row r="2103">
          <cell r="A2103">
            <v>1151513</v>
          </cell>
          <cell r="B2103" t="str">
            <v>16</v>
          </cell>
          <cell r="C2103" t="str">
            <v>Montérégie</v>
          </cell>
          <cell r="D2103" t="str">
            <v>Lambert(Sylvain)</v>
          </cell>
          <cell r="F2103" t="str">
            <v>181, rang Petit Chenal</v>
          </cell>
          <cell r="G2103" t="str">
            <v>Yamaska</v>
          </cell>
          <cell r="H2103" t="str">
            <v>J0G1W0</v>
          </cell>
          <cell r="I2103">
            <v>450</v>
          </cell>
          <cell r="J2103">
            <v>7892188</v>
          </cell>
          <cell r="K2103">
            <v>83</v>
          </cell>
          <cell r="L2103">
            <v>10612</v>
          </cell>
          <cell r="M2103">
            <v>85</v>
          </cell>
          <cell r="N2103">
            <v>26189</v>
          </cell>
        </row>
        <row r="2104">
          <cell r="A2104">
            <v>1152479</v>
          </cell>
          <cell r="B2104" t="str">
            <v>17</v>
          </cell>
          <cell r="C2104" t="str">
            <v>Centre-du-Québec</v>
          </cell>
          <cell r="D2104" t="str">
            <v>Ferme Marcolait S.E.N.C.</v>
          </cell>
          <cell r="E2104" t="str">
            <v>Marcotte(François et Stéphane)</v>
          </cell>
          <cell r="F2104" t="str">
            <v>980, rang 10</v>
          </cell>
          <cell r="G2104" t="str">
            <v>Ham-Nord</v>
          </cell>
          <cell r="H2104" t="str">
            <v>G0P1A0</v>
          </cell>
          <cell r="I2104">
            <v>819</v>
          </cell>
          <cell r="J2104">
            <v>3442003</v>
          </cell>
          <cell r="K2104">
            <v>125</v>
          </cell>
          <cell r="L2104">
            <v>26791</v>
          </cell>
          <cell r="M2104">
            <v>108</v>
          </cell>
          <cell r="N2104">
            <v>32841</v>
          </cell>
        </row>
        <row r="2105">
          <cell r="A2105">
            <v>1153386</v>
          </cell>
          <cell r="B2105" t="str">
            <v>08</v>
          </cell>
          <cell r="C2105" t="str">
            <v>Abitibi-Témiscamingue</v>
          </cell>
          <cell r="D2105" t="str">
            <v>Ferme Geo. Mercier et Associés</v>
          </cell>
          <cell r="E2105" t="str">
            <v>Mercier(Georges-Henri)</v>
          </cell>
          <cell r="F2105" t="str">
            <v>1312, Route principale</v>
          </cell>
          <cell r="G2105" t="str">
            <v>Cléricy</v>
          </cell>
          <cell r="H2105" t="str">
            <v>J0Z1P0</v>
          </cell>
          <cell r="I2105">
            <v>819</v>
          </cell>
          <cell r="J2105">
            <v>6372021</v>
          </cell>
          <cell r="K2105">
            <v>37</v>
          </cell>
          <cell r="L2105">
            <v>5694</v>
          </cell>
          <cell r="M2105">
            <v>29</v>
          </cell>
          <cell r="N2105">
            <v>2231</v>
          </cell>
        </row>
        <row r="2106">
          <cell r="A2106">
            <v>1155746</v>
          </cell>
          <cell r="B2106" t="str">
            <v>05</v>
          </cell>
          <cell r="C2106" t="str">
            <v>Estrie</v>
          </cell>
          <cell r="D2106" t="str">
            <v>Brazel(Michaël)</v>
          </cell>
          <cell r="E2106" t="str">
            <v>Brazel(Michaël)</v>
          </cell>
          <cell r="F2106" t="str">
            <v>55, rue Principale</v>
          </cell>
          <cell r="G2106" t="str">
            <v>Saint-Isidore-de-Clifton</v>
          </cell>
          <cell r="H2106" t="str">
            <v>J0B2X0</v>
          </cell>
          <cell r="I2106">
            <v>819</v>
          </cell>
          <cell r="J2106">
            <v>6581151</v>
          </cell>
          <cell r="K2106">
            <v>18</v>
          </cell>
          <cell r="L2106">
            <v>2484</v>
          </cell>
          <cell r="M2106">
            <v>17</v>
          </cell>
          <cell r="N2106">
            <v>5371</v>
          </cell>
        </row>
        <row r="2107">
          <cell r="A2107">
            <v>1156314</v>
          </cell>
          <cell r="B2107" t="str">
            <v>08</v>
          </cell>
          <cell r="C2107" t="str">
            <v>Abitibi-Témiscamingue</v>
          </cell>
          <cell r="D2107" t="str">
            <v>Trudel(Jacques)</v>
          </cell>
          <cell r="F2107" t="str">
            <v>818, route 391</v>
          </cell>
          <cell r="G2107" t="str">
            <v>Béarn</v>
          </cell>
          <cell r="H2107" t="str">
            <v>J0Z1G0</v>
          </cell>
          <cell r="I2107">
            <v>819</v>
          </cell>
          <cell r="J2107">
            <v>7232111</v>
          </cell>
          <cell r="K2107">
            <v>59</v>
          </cell>
          <cell r="L2107">
            <v>22888</v>
          </cell>
          <cell r="M2107">
            <v>27</v>
          </cell>
          <cell r="N2107">
            <v>4839</v>
          </cell>
        </row>
        <row r="2108">
          <cell r="A2108">
            <v>1158005</v>
          </cell>
          <cell r="B2108" t="str">
            <v>01</v>
          </cell>
          <cell r="C2108" t="str">
            <v>Bas-Saint-Laurent</v>
          </cell>
          <cell r="D2108" t="str">
            <v>Ouellet(Michel)</v>
          </cell>
          <cell r="F2108" t="str">
            <v>124 chemin des Raymond</v>
          </cell>
          <cell r="G2108" t="str">
            <v>Rivière-du-Loup</v>
          </cell>
          <cell r="H2108" t="str">
            <v>G5R5X4</v>
          </cell>
          <cell r="I2108">
            <v>418</v>
          </cell>
          <cell r="J2108">
            <v>8625366</v>
          </cell>
          <cell r="K2108">
            <v>55</v>
          </cell>
          <cell r="L2108">
            <v>10176</v>
          </cell>
          <cell r="M2108">
            <v>54</v>
          </cell>
          <cell r="N2108">
            <v>11707</v>
          </cell>
        </row>
        <row r="2109">
          <cell r="A2109">
            <v>1159011</v>
          </cell>
          <cell r="B2109" t="str">
            <v>15</v>
          </cell>
          <cell r="C2109" t="str">
            <v>Laurentides</v>
          </cell>
          <cell r="D2109" t="str">
            <v>Ferme F.P. Raymond S.E.N.C.</v>
          </cell>
          <cell r="E2109" t="str">
            <v>Raymond(Francois et Pascal)</v>
          </cell>
          <cell r="F2109" t="str">
            <v>1551, chemin Adolphe-Chapleau</v>
          </cell>
          <cell r="G2109" t="str">
            <v>Mont-Laurier</v>
          </cell>
          <cell r="H2109" t="str">
            <v>J9L3G3</v>
          </cell>
          <cell r="I2109">
            <v>819</v>
          </cell>
          <cell r="J2109">
            <v>6233395</v>
          </cell>
          <cell r="K2109">
            <v>143</v>
          </cell>
          <cell r="L2109">
            <v>24154</v>
          </cell>
          <cell r="M2109">
            <v>138</v>
          </cell>
          <cell r="N2109">
            <v>52391</v>
          </cell>
        </row>
        <row r="2110">
          <cell r="A2110">
            <v>1159664</v>
          </cell>
          <cell r="B2110" t="str">
            <v>17</v>
          </cell>
          <cell r="C2110" t="str">
            <v>Centre-du-Québec</v>
          </cell>
          <cell r="D2110" t="str">
            <v>Côté(Chantal)</v>
          </cell>
          <cell r="E2110" t="str">
            <v>Côté(Chantal)</v>
          </cell>
          <cell r="F2110" t="str">
            <v>60 rang 2</v>
          </cell>
          <cell r="G2110" t="str">
            <v>Notre-Dame-de-Ham</v>
          </cell>
          <cell r="H2110" t="str">
            <v>G0P1C0</v>
          </cell>
          <cell r="I2110">
            <v>819</v>
          </cell>
          <cell r="J2110">
            <v>3445610</v>
          </cell>
          <cell r="K2110">
            <v>27</v>
          </cell>
          <cell r="L2110">
            <v>1227</v>
          </cell>
          <cell r="M2110">
            <v>27</v>
          </cell>
          <cell r="N2110">
            <v>1741</v>
          </cell>
        </row>
        <row r="2111">
          <cell r="A2111">
            <v>1162411</v>
          </cell>
          <cell r="B2111" t="str">
            <v>16</v>
          </cell>
          <cell r="C2111" t="str">
            <v>Montérégie</v>
          </cell>
          <cell r="D2111" t="str">
            <v>Benjamin(Patrice)</v>
          </cell>
          <cell r="F2111" t="str">
            <v>105, rang Gordon</v>
          </cell>
          <cell r="G2111" t="str">
            <v>Brigham</v>
          </cell>
          <cell r="H2111" t="str">
            <v>J2K5A1</v>
          </cell>
          <cell r="I2111">
            <v>450</v>
          </cell>
          <cell r="J2111">
            <v>2636094</v>
          </cell>
          <cell r="K2111">
            <v>19</v>
          </cell>
          <cell r="L2111">
            <v>1914</v>
          </cell>
          <cell r="M2111">
            <v>22</v>
          </cell>
          <cell r="N2111">
            <v>3257</v>
          </cell>
        </row>
        <row r="2112">
          <cell r="A2112">
            <v>1163070</v>
          </cell>
          <cell r="B2112" t="str">
            <v>05</v>
          </cell>
          <cell r="C2112" t="str">
            <v>Estrie</v>
          </cell>
          <cell r="D2112" t="str">
            <v>Ferme Caron, Spooner et Fils S.E.N.C.</v>
          </cell>
          <cell r="E2112" t="str">
            <v>Caron(Nicole)</v>
          </cell>
          <cell r="F2112" t="str">
            <v>777, route 108 Est</v>
          </cell>
          <cell r="G2112" t="str">
            <v>Cookshire-Eaton</v>
          </cell>
          <cell r="H2112" t="str">
            <v>J0B1M0</v>
          </cell>
          <cell r="I2112">
            <v>819</v>
          </cell>
          <cell r="J2112">
            <v>8755249</v>
          </cell>
          <cell r="K2112">
            <v>49</v>
          </cell>
          <cell r="L2112">
            <v>7884</v>
          </cell>
          <cell r="M2112">
            <v>50</v>
          </cell>
          <cell r="N2112">
            <v>12620</v>
          </cell>
        </row>
        <row r="2113">
          <cell r="A2113">
            <v>1169697</v>
          </cell>
          <cell r="B2113" t="str">
            <v>12</v>
          </cell>
          <cell r="C2113" t="str">
            <v>Chaudière-Appalaches</v>
          </cell>
          <cell r="D2113" t="str">
            <v>Ferme I.J.P inc.</v>
          </cell>
          <cell r="E2113" t="str">
            <v>Thivierge(Ian)</v>
          </cell>
          <cell r="F2113" t="str">
            <v>1129, Rang 1</v>
          </cell>
          <cell r="G2113" t="str">
            <v>Saint-Frédéric</v>
          </cell>
          <cell r="H2113" t="str">
            <v>G0N1P0</v>
          </cell>
          <cell r="I2113">
            <v>418</v>
          </cell>
          <cell r="J2113">
            <v>4261126</v>
          </cell>
          <cell r="K2113">
            <v>51</v>
          </cell>
          <cell r="L2113">
            <v>8392</v>
          </cell>
          <cell r="M2113">
            <v>53</v>
          </cell>
          <cell r="N2113">
            <v>3684</v>
          </cell>
        </row>
        <row r="2114">
          <cell r="A2114">
            <v>1175611</v>
          </cell>
          <cell r="B2114" t="str">
            <v>04</v>
          </cell>
          <cell r="C2114" t="str">
            <v>Mauricie</v>
          </cell>
          <cell r="D2114" t="str">
            <v>Ferme Gravel R.S.J.M. inc.</v>
          </cell>
          <cell r="E2114" t="str">
            <v>Gravel(René)</v>
          </cell>
          <cell r="F2114" t="str">
            <v>140, rang Sainte-Elizabeth</v>
          </cell>
          <cell r="G2114" t="str">
            <v>Saint-Prosper (de Mauricie)</v>
          </cell>
          <cell r="H2114" t="str">
            <v>G0X3A0</v>
          </cell>
          <cell r="I2114">
            <v>418</v>
          </cell>
          <cell r="J2114">
            <v>3283640</v>
          </cell>
          <cell r="K2114">
            <v>16</v>
          </cell>
          <cell r="L2114">
            <v>2684</v>
          </cell>
          <cell r="M2114">
            <v>21</v>
          </cell>
          <cell r="N2114">
            <v>2155</v>
          </cell>
        </row>
        <row r="2115">
          <cell r="A2115">
            <v>1178433</v>
          </cell>
          <cell r="B2115" t="str">
            <v>01</v>
          </cell>
          <cell r="C2115" t="str">
            <v>Bas-Saint-Laurent</v>
          </cell>
          <cell r="D2115" t="str">
            <v>128151 Canada inc.</v>
          </cell>
          <cell r="E2115" t="str">
            <v>Harrisson(Guylaine)</v>
          </cell>
          <cell r="F2115" t="str">
            <v>80, route 132 Est</v>
          </cell>
          <cell r="G2115" t="str">
            <v>Sayabec</v>
          </cell>
          <cell r="H2115" t="str">
            <v>G0J3K0</v>
          </cell>
          <cell r="I2115">
            <v>418</v>
          </cell>
          <cell r="J2115">
            <v>5363547</v>
          </cell>
          <cell r="K2115">
            <v>121</v>
          </cell>
          <cell r="L2115">
            <v>29555</v>
          </cell>
          <cell r="M2115">
            <v>126</v>
          </cell>
          <cell r="N2115">
            <v>27444</v>
          </cell>
        </row>
        <row r="2116">
          <cell r="A2116">
            <v>1189836</v>
          </cell>
          <cell r="B2116" t="str">
            <v>03</v>
          </cell>
          <cell r="C2116" t="str">
            <v>Capitale-Nationale</v>
          </cell>
          <cell r="D2116" t="str">
            <v>Létourneau(Claude)</v>
          </cell>
          <cell r="F2116" t="str">
            <v>3086, chemin Royal</v>
          </cell>
          <cell r="G2116" t="str">
            <v>Sainte-Famille,I.O.</v>
          </cell>
          <cell r="H2116" t="str">
            <v>G0A3P0</v>
          </cell>
          <cell r="I2116">
            <v>418</v>
          </cell>
          <cell r="J2116">
            <v>8293508</v>
          </cell>
          <cell r="K2116">
            <v>20</v>
          </cell>
          <cell r="L2116">
            <v>925</v>
          </cell>
          <cell r="M2116">
            <v>25</v>
          </cell>
          <cell r="N2116">
            <v>925</v>
          </cell>
        </row>
        <row r="2117">
          <cell r="A2117">
            <v>1191857</v>
          </cell>
          <cell r="B2117" t="str">
            <v>01</v>
          </cell>
          <cell r="C2117" t="str">
            <v>Bas-Saint-Laurent</v>
          </cell>
          <cell r="D2117" t="str">
            <v>Roussel(Jean-Nil)</v>
          </cell>
          <cell r="F2117" t="str">
            <v>59 Rang St-Alfred Sud</v>
          </cell>
          <cell r="G2117" t="str">
            <v>Amqui</v>
          </cell>
          <cell r="H2117" t="str">
            <v>G5J1A2</v>
          </cell>
          <cell r="I2117">
            <v>418</v>
          </cell>
          <cell r="J2117">
            <v>6294406</v>
          </cell>
          <cell r="K2117">
            <v>34</v>
          </cell>
          <cell r="L2117">
            <v>3348</v>
          </cell>
          <cell r="M2117">
            <v>37</v>
          </cell>
          <cell r="N2117">
            <v>3348</v>
          </cell>
        </row>
        <row r="2118">
          <cell r="A2118">
            <v>1192434</v>
          </cell>
          <cell r="B2118" t="str">
            <v>08</v>
          </cell>
          <cell r="C2118" t="str">
            <v>Abitibi-Témiscamingue</v>
          </cell>
          <cell r="D2118" t="str">
            <v>Ferme Charlie S.E.N.C.</v>
          </cell>
          <cell r="E2118" t="str">
            <v>Généreux(Richard)</v>
          </cell>
          <cell r="F2118" t="str">
            <v>663, rang 3</v>
          </cell>
          <cell r="G2118" t="str">
            <v>Guérin</v>
          </cell>
          <cell r="H2118" t="str">
            <v>J0Z2E0</v>
          </cell>
          <cell r="I2118">
            <v>819</v>
          </cell>
          <cell r="J2118">
            <v>7842412</v>
          </cell>
          <cell r="K2118">
            <v>171</v>
          </cell>
          <cell r="L2118">
            <v>46949</v>
          </cell>
          <cell r="M2118">
            <v>166</v>
          </cell>
          <cell r="N2118">
            <v>45588</v>
          </cell>
        </row>
        <row r="2119">
          <cell r="A2119">
            <v>1198415</v>
          </cell>
          <cell r="B2119" t="str">
            <v>12</v>
          </cell>
          <cell r="C2119" t="str">
            <v>Chaudière-Appalaches</v>
          </cell>
          <cell r="D2119" t="str">
            <v>Paré(Bernard)</v>
          </cell>
          <cell r="F2119" t="str">
            <v>613, rang 3 Nord</v>
          </cell>
          <cell r="G2119" t="str">
            <v>Saint-Victor</v>
          </cell>
          <cell r="H2119" t="str">
            <v>G0M2B0</v>
          </cell>
          <cell r="I2119">
            <v>418</v>
          </cell>
          <cell r="J2119">
            <v>5885578</v>
          </cell>
          <cell r="K2119">
            <v>78</v>
          </cell>
          <cell r="L2119">
            <v>5103</v>
          </cell>
          <cell r="M2119">
            <v>75</v>
          </cell>
          <cell r="N2119">
            <v>4774</v>
          </cell>
        </row>
        <row r="2120">
          <cell r="A2120">
            <v>1199454</v>
          </cell>
          <cell r="B2120" t="str">
            <v>17</v>
          </cell>
          <cell r="C2120" t="str">
            <v>Centre-du-Québec</v>
          </cell>
          <cell r="D2120" t="str">
            <v>Carrier Martine &amp; Lespérance Patrick</v>
          </cell>
          <cell r="F2120" t="str">
            <v>1990, chemin Hamilton</v>
          </cell>
          <cell r="G2120" t="str">
            <v>Inverness</v>
          </cell>
          <cell r="H2120" t="str">
            <v>G0S1K0</v>
          </cell>
          <cell r="I2120">
            <v>418</v>
          </cell>
          <cell r="J2120">
            <v>4532151</v>
          </cell>
          <cell r="K2120">
            <v>15</v>
          </cell>
          <cell r="L2120">
            <v>2990</v>
          </cell>
          <cell r="M2120">
            <v>16</v>
          </cell>
          <cell r="N2120">
            <v>1964</v>
          </cell>
        </row>
        <row r="2121">
          <cell r="A2121">
            <v>1199819</v>
          </cell>
          <cell r="B2121" t="str">
            <v>17</v>
          </cell>
          <cell r="C2121" t="str">
            <v>Centre-du-Québec</v>
          </cell>
          <cell r="D2121" t="str">
            <v>Liberge(François)</v>
          </cell>
          <cell r="E2121" t="str">
            <v>Liberge(François)</v>
          </cell>
          <cell r="F2121" t="str">
            <v>66, rang 7 Ouest</v>
          </cell>
          <cell r="G2121" t="str">
            <v>Princeville</v>
          </cell>
          <cell r="H2121" t="str">
            <v>G6L4C3</v>
          </cell>
          <cell r="I2121">
            <v>819</v>
          </cell>
          <cell r="J2121">
            <v>3647889</v>
          </cell>
          <cell r="K2121">
            <v>82</v>
          </cell>
          <cell r="L2121">
            <v>25399</v>
          </cell>
          <cell r="M2121">
            <v>80</v>
          </cell>
          <cell r="N2121">
            <v>21595</v>
          </cell>
        </row>
        <row r="2122">
          <cell r="A2122">
            <v>1200013</v>
          </cell>
          <cell r="B2122" t="str">
            <v>16</v>
          </cell>
          <cell r="C2122" t="str">
            <v>Montérégie</v>
          </cell>
          <cell r="D2122" t="str">
            <v>Shawn and Patrick Chapman</v>
          </cell>
          <cell r="F2122" t="str">
            <v>232, chemin Carr</v>
          </cell>
          <cell r="G2122" t="str">
            <v>Godmanchester</v>
          </cell>
          <cell r="H2122" t="str">
            <v>J0S1H0</v>
          </cell>
          <cell r="I2122">
            <v>450</v>
          </cell>
          <cell r="J2122">
            <v>2649534</v>
          </cell>
          <cell r="K2122">
            <v>24</v>
          </cell>
          <cell r="L2122">
            <v>3833</v>
          </cell>
          <cell r="M2122">
            <v>24</v>
          </cell>
          <cell r="N2122">
            <v>5059</v>
          </cell>
        </row>
        <row r="2123">
          <cell r="A2123">
            <v>1200211</v>
          </cell>
          <cell r="B2123" t="str">
            <v>12</v>
          </cell>
          <cell r="C2123" t="str">
            <v>Chaudière-Appalaches</v>
          </cell>
          <cell r="D2123" t="str">
            <v>Ferme des Boisés S.E.N.C.</v>
          </cell>
          <cell r="E2123" t="str">
            <v>Marquis(Jean)</v>
          </cell>
          <cell r="F2123" t="str">
            <v>792, rang St-Alfred</v>
          </cell>
          <cell r="G2123" t="str">
            <v>Sainte-Hénédine</v>
          </cell>
          <cell r="H2123" t="str">
            <v>G0S2R0</v>
          </cell>
          <cell r="I2123">
            <v>418</v>
          </cell>
          <cell r="J2123">
            <v>9353067</v>
          </cell>
          <cell r="K2123">
            <v>38</v>
          </cell>
          <cell r="L2123">
            <v>9759</v>
          </cell>
          <cell r="M2123">
            <v>37</v>
          </cell>
          <cell r="N2123">
            <v>5958</v>
          </cell>
        </row>
        <row r="2124">
          <cell r="A2124">
            <v>1201425</v>
          </cell>
          <cell r="B2124" t="str">
            <v>14</v>
          </cell>
          <cell r="C2124" t="str">
            <v>Lanaudière</v>
          </cell>
          <cell r="D2124" t="str">
            <v>Ferme Rybel inc.</v>
          </cell>
          <cell r="E2124" t="str">
            <v>Emery(Francine)</v>
          </cell>
          <cell r="F2124" t="str">
            <v>81, 3e rang Brandon</v>
          </cell>
          <cell r="G2124" t="str">
            <v>Saint-Félix-de-Valois</v>
          </cell>
          <cell r="H2124" t="str">
            <v>J0K2M0</v>
          </cell>
          <cell r="I2124">
            <v>450</v>
          </cell>
          <cell r="J2124">
            <v>8892076</v>
          </cell>
          <cell r="K2124">
            <v>112</v>
          </cell>
          <cell r="L2124">
            <v>33628</v>
          </cell>
          <cell r="M2124">
            <v>52</v>
          </cell>
          <cell r="N2124">
            <v>22102</v>
          </cell>
        </row>
        <row r="2125">
          <cell r="A2125">
            <v>1202613</v>
          </cell>
          <cell r="B2125" t="str">
            <v>02</v>
          </cell>
          <cell r="C2125" t="str">
            <v>Saguenay-Lac-Saint-Jean</v>
          </cell>
          <cell r="D2125" t="str">
            <v>Gauthier(Paul)</v>
          </cell>
          <cell r="F2125" t="str">
            <v>369 rang 2</v>
          </cell>
          <cell r="G2125" t="str">
            <v>Saint-Eugène-d'Argentenay</v>
          </cell>
          <cell r="H2125" t="str">
            <v>G0W1B0</v>
          </cell>
          <cell r="I2125">
            <v>418</v>
          </cell>
          <cell r="J2125">
            <v>2760650</v>
          </cell>
          <cell r="K2125">
            <v>75</v>
          </cell>
          <cell r="L2125">
            <v>11155</v>
          </cell>
          <cell r="M2125">
            <v>78</v>
          </cell>
          <cell r="N2125">
            <v>18602</v>
          </cell>
        </row>
        <row r="2126">
          <cell r="A2126">
            <v>1203637</v>
          </cell>
          <cell r="B2126" t="str">
            <v>07</v>
          </cell>
          <cell r="C2126" t="str">
            <v>Outaouais</v>
          </cell>
          <cell r="D2126" t="str">
            <v>Dumouchel(Serge)</v>
          </cell>
          <cell r="F2126" t="str">
            <v>171 chemin Alary</v>
          </cell>
          <cell r="G2126" t="str">
            <v>Pontiac</v>
          </cell>
          <cell r="H2126" t="str">
            <v>J0X2G0</v>
          </cell>
          <cell r="I2126">
            <v>819</v>
          </cell>
          <cell r="J2126">
            <v>4552782</v>
          </cell>
          <cell r="K2126">
            <v>11</v>
          </cell>
        </row>
        <row r="2127">
          <cell r="A2127">
            <v>1203660</v>
          </cell>
          <cell r="B2127" t="str">
            <v>04</v>
          </cell>
          <cell r="C2127" t="str">
            <v>Mauricie</v>
          </cell>
          <cell r="D2127" t="str">
            <v>Samson(Mario)</v>
          </cell>
          <cell r="F2127" t="str">
            <v>1050, Avenue Principale</v>
          </cell>
          <cell r="G2127" t="str">
            <v>Saint-Élie-de-Caxton</v>
          </cell>
          <cell r="H2127" t="str">
            <v>G0X2N0</v>
          </cell>
          <cell r="I2127">
            <v>819</v>
          </cell>
          <cell r="J2127">
            <v>2213523</v>
          </cell>
          <cell r="K2127">
            <v>10</v>
          </cell>
          <cell r="L2127">
            <v>1738</v>
          </cell>
        </row>
        <row r="2128">
          <cell r="A2128">
            <v>1204239</v>
          </cell>
          <cell r="B2128" t="str">
            <v>14</v>
          </cell>
          <cell r="C2128" t="str">
            <v>Lanaudière</v>
          </cell>
          <cell r="D2128" t="str">
            <v>Ferme Silwa</v>
          </cell>
          <cell r="E2128" t="str">
            <v>Englis(Walter Ellenberger et Simone)</v>
          </cell>
          <cell r="F2128" t="str">
            <v>1111, rang Grande Chaloupe</v>
          </cell>
          <cell r="G2128" t="str">
            <v>Saint-Thomas</v>
          </cell>
          <cell r="H2128" t="str">
            <v>J0K3L0</v>
          </cell>
          <cell r="I2128">
            <v>450</v>
          </cell>
          <cell r="J2128">
            <v>7562027</v>
          </cell>
          <cell r="K2128">
            <v>340</v>
          </cell>
          <cell r="L2128">
            <v>50946</v>
          </cell>
          <cell r="M2128">
            <v>319</v>
          </cell>
          <cell r="N2128">
            <v>39879</v>
          </cell>
        </row>
        <row r="2129">
          <cell r="A2129">
            <v>1205814</v>
          </cell>
          <cell r="B2129" t="str">
            <v>09</v>
          </cell>
          <cell r="C2129" t="str">
            <v>Cote-Nord</v>
          </cell>
          <cell r="D2129" t="str">
            <v>Deschênes(Éric)</v>
          </cell>
          <cell r="F2129" t="str">
            <v>150, rue Principale Sud</v>
          </cell>
          <cell r="G2129" t="str">
            <v>Sacré-Coeur</v>
          </cell>
          <cell r="H2129" t="str">
            <v>G0T1Y0</v>
          </cell>
          <cell r="I2129">
            <v>418</v>
          </cell>
          <cell r="J2129">
            <v>2364385</v>
          </cell>
          <cell r="K2129">
            <v>131</v>
          </cell>
          <cell r="L2129">
            <v>32652</v>
          </cell>
          <cell r="M2129">
            <v>160</v>
          </cell>
          <cell r="N2129">
            <v>43019</v>
          </cell>
        </row>
        <row r="2130">
          <cell r="A2130">
            <v>1206416</v>
          </cell>
          <cell r="B2130" t="str">
            <v>05</v>
          </cell>
          <cell r="C2130" t="str">
            <v>Estrie</v>
          </cell>
          <cell r="D2130" t="str">
            <v>Marois(Denis)</v>
          </cell>
          <cell r="F2130" t="str">
            <v>111, 9ème Rang</v>
          </cell>
          <cell r="G2130" t="str">
            <v>Sainte-Anne-de-la-Rochelle</v>
          </cell>
          <cell r="H2130" t="str">
            <v>J0E2B0</v>
          </cell>
          <cell r="I2130">
            <v>450</v>
          </cell>
          <cell r="J2130">
            <v>5391031</v>
          </cell>
          <cell r="K2130">
            <v>22</v>
          </cell>
          <cell r="L2130">
            <v>3196</v>
          </cell>
          <cell r="M2130">
            <v>26</v>
          </cell>
          <cell r="N2130">
            <v>5662</v>
          </cell>
        </row>
        <row r="2131">
          <cell r="A2131">
            <v>1207737</v>
          </cell>
          <cell r="B2131" t="str">
            <v>08</v>
          </cell>
          <cell r="C2131" t="str">
            <v>Abitibi-Témiscamingue</v>
          </cell>
          <cell r="D2131" t="str">
            <v>Cloutier(Simon)</v>
          </cell>
          <cell r="F2131" t="str">
            <v>102, Chemin de la Rivière</v>
          </cell>
          <cell r="G2131" t="str">
            <v>Saint-Marc-de-Figuery</v>
          </cell>
          <cell r="H2131" t="str">
            <v>J0Y1J0</v>
          </cell>
          <cell r="I2131">
            <v>819</v>
          </cell>
          <cell r="J2131">
            <v>7328395</v>
          </cell>
          <cell r="K2131">
            <v>100</v>
          </cell>
          <cell r="L2131">
            <v>17414</v>
          </cell>
          <cell r="M2131">
            <v>100</v>
          </cell>
          <cell r="N2131">
            <v>6731</v>
          </cell>
        </row>
        <row r="2132">
          <cell r="A2132">
            <v>1207745</v>
          </cell>
          <cell r="B2132" t="str">
            <v>14</v>
          </cell>
          <cell r="C2132" t="str">
            <v>Lanaudière</v>
          </cell>
          <cell r="D2132" t="str">
            <v>9087-4157 Québec inc.</v>
          </cell>
          <cell r="E2132" t="str">
            <v>Parent(Patrick)</v>
          </cell>
          <cell r="F2132" t="str">
            <v>611, 38e avenue</v>
          </cell>
          <cell r="G2132" t="str">
            <v>Saint-Ambroise-de-Kildare</v>
          </cell>
          <cell r="H2132" t="str">
            <v>J0K1C0</v>
          </cell>
          <cell r="I2132">
            <v>450</v>
          </cell>
          <cell r="J2132">
            <v>7598096</v>
          </cell>
          <cell r="K2132">
            <v>37</v>
          </cell>
          <cell r="L2132">
            <v>5357</v>
          </cell>
          <cell r="M2132">
            <v>34</v>
          </cell>
          <cell r="N2132">
            <v>5664</v>
          </cell>
        </row>
        <row r="2133">
          <cell r="A2133">
            <v>1208248</v>
          </cell>
          <cell r="B2133" t="str">
            <v>05</v>
          </cell>
          <cell r="C2133" t="str">
            <v>Estrie</v>
          </cell>
          <cell r="D2133" t="str">
            <v>Desrosiers Louis &amp; Beaudoin Joanne</v>
          </cell>
          <cell r="F2133" t="str">
            <v>90 chemin St-Isidore</v>
          </cell>
          <cell r="G2133" t="str">
            <v>Martinville</v>
          </cell>
          <cell r="H2133" t="str">
            <v>J0B2A0</v>
          </cell>
          <cell r="I2133">
            <v>819</v>
          </cell>
          <cell r="J2133">
            <v>8359150</v>
          </cell>
          <cell r="K2133">
            <v>74</v>
          </cell>
          <cell r="L2133">
            <v>13530</v>
          </cell>
          <cell r="M2133">
            <v>75</v>
          </cell>
          <cell r="N2133">
            <v>21207</v>
          </cell>
        </row>
        <row r="2134">
          <cell r="A2134">
            <v>1208255</v>
          </cell>
          <cell r="B2134" t="str">
            <v>01</v>
          </cell>
          <cell r="C2134" t="str">
            <v>Bas-Saint-Laurent</v>
          </cell>
          <cell r="D2134" t="str">
            <v>Charest Lynda et Turcotte Rodrigue</v>
          </cell>
          <cell r="F2134" t="str">
            <v>366, route 132 Ouest</v>
          </cell>
          <cell r="G2134" t="str">
            <v>Grosses-Roches</v>
          </cell>
          <cell r="H2134" t="str">
            <v>G0J1K0</v>
          </cell>
          <cell r="I2134">
            <v>418</v>
          </cell>
          <cell r="J2134">
            <v>7338265</v>
          </cell>
          <cell r="K2134">
            <v>19</v>
          </cell>
        </row>
        <row r="2135">
          <cell r="A2135">
            <v>1209063</v>
          </cell>
          <cell r="B2135" t="str">
            <v>04</v>
          </cell>
          <cell r="C2135" t="str">
            <v>Mauricie</v>
          </cell>
          <cell r="D2135" t="str">
            <v>Gagnon(Claude)</v>
          </cell>
          <cell r="F2135" t="str">
            <v>349, rang Ouest</v>
          </cell>
          <cell r="G2135" t="str">
            <v>La Tuque</v>
          </cell>
          <cell r="H2135" t="str">
            <v>G0X1R0</v>
          </cell>
          <cell r="I2135">
            <v>819</v>
          </cell>
          <cell r="J2135">
            <v>5238701</v>
          </cell>
          <cell r="K2135">
            <v>48</v>
          </cell>
          <cell r="L2135">
            <v>27196</v>
          </cell>
        </row>
        <row r="2136">
          <cell r="A2136">
            <v>1210061</v>
          </cell>
          <cell r="B2136" t="str">
            <v>08</v>
          </cell>
          <cell r="C2136" t="str">
            <v>Abitibi-Témiscamingue</v>
          </cell>
          <cell r="D2136" t="str">
            <v>Ferme Bovyan</v>
          </cell>
          <cell r="E2136" t="str">
            <v>Sylvain(Diane Lapointe et Rémi)</v>
          </cell>
          <cell r="F2136" t="str">
            <v>1431, chemin de l'Abattoir</v>
          </cell>
          <cell r="G2136" t="str">
            <v>Taschereau</v>
          </cell>
          <cell r="H2136" t="str">
            <v>J0Z3N0</v>
          </cell>
          <cell r="I2136">
            <v>819</v>
          </cell>
          <cell r="J2136">
            <v>7962971</v>
          </cell>
          <cell r="K2136">
            <v>49</v>
          </cell>
          <cell r="L2136">
            <v>7088</v>
          </cell>
          <cell r="M2136">
            <v>49</v>
          </cell>
          <cell r="N2136">
            <v>15695</v>
          </cell>
        </row>
        <row r="2137">
          <cell r="A2137">
            <v>1210418</v>
          </cell>
          <cell r="B2137" t="str">
            <v>17</v>
          </cell>
          <cell r="C2137" t="str">
            <v>Centre-du-Québec</v>
          </cell>
          <cell r="D2137" t="str">
            <v>Bergeron(Danny)</v>
          </cell>
          <cell r="F2137" t="str">
            <v>227, rang 2 Sud</v>
          </cell>
          <cell r="G2137" t="str">
            <v>Saint-Ferdinand (d'Halifax)</v>
          </cell>
          <cell r="H2137" t="str">
            <v>G0N1N0</v>
          </cell>
          <cell r="I2137">
            <v>418</v>
          </cell>
          <cell r="J2137">
            <v>4284602</v>
          </cell>
          <cell r="K2137">
            <v>192</v>
          </cell>
          <cell r="L2137">
            <v>39382</v>
          </cell>
          <cell r="M2137">
            <v>207</v>
          </cell>
          <cell r="N2137">
            <v>45515</v>
          </cell>
        </row>
        <row r="2138">
          <cell r="A2138">
            <v>1211325</v>
          </cell>
          <cell r="B2138" t="str">
            <v>05</v>
          </cell>
          <cell r="C2138" t="str">
            <v>Estrie</v>
          </cell>
          <cell r="D2138" t="str">
            <v>Ferme McDuff et Fils S.E.N.C.</v>
          </cell>
          <cell r="E2138" t="str">
            <v>Duff(Marcel Mc)</v>
          </cell>
          <cell r="F2138" t="str">
            <v>239, rte de Mansonville C.P. 115</v>
          </cell>
          <cell r="G2138" t="str">
            <v>Potton</v>
          </cell>
          <cell r="H2138" t="str">
            <v>J0E1X0</v>
          </cell>
          <cell r="I2138">
            <v>450</v>
          </cell>
          <cell r="J2138">
            <v>2923727</v>
          </cell>
          <cell r="K2138">
            <v>292</v>
          </cell>
          <cell r="L2138">
            <v>55633</v>
          </cell>
          <cell r="M2138">
            <v>297</v>
          </cell>
          <cell r="N2138">
            <v>69538</v>
          </cell>
        </row>
        <row r="2139">
          <cell r="A2139">
            <v>1213065</v>
          </cell>
          <cell r="B2139" t="str">
            <v>12</v>
          </cell>
          <cell r="C2139" t="str">
            <v>Chaudière-Appalaches</v>
          </cell>
          <cell r="D2139" t="str">
            <v>Ferme d'Élevage Veilleux S.E.N.C.</v>
          </cell>
          <cell r="E2139" t="str">
            <v>Veilleux(Pascal)</v>
          </cell>
          <cell r="F2139" t="str">
            <v>170 rang 4 Sud</v>
          </cell>
          <cell r="G2139" t="str">
            <v>Saint-Victor</v>
          </cell>
          <cell r="H2139" t="str">
            <v>G0M2B0</v>
          </cell>
          <cell r="I2139">
            <v>418</v>
          </cell>
          <cell r="J2139">
            <v>5885745</v>
          </cell>
          <cell r="K2139">
            <v>31</v>
          </cell>
          <cell r="L2139">
            <v>4034</v>
          </cell>
          <cell r="M2139">
            <v>35</v>
          </cell>
          <cell r="N2139">
            <v>3622</v>
          </cell>
        </row>
        <row r="2140">
          <cell r="A2140">
            <v>1213362</v>
          </cell>
          <cell r="B2140" t="str">
            <v>02</v>
          </cell>
          <cell r="C2140" t="str">
            <v>Saguenay-Lac-Saint-Jean</v>
          </cell>
          <cell r="D2140" t="str">
            <v>Ferme des Grands-Ducs</v>
          </cell>
          <cell r="E2140" t="str">
            <v>Boisvert(Mylène)</v>
          </cell>
          <cell r="F2140" t="str">
            <v>4618, rang Nord</v>
          </cell>
          <cell r="G2140" t="str">
            <v>Saint-Félicien</v>
          </cell>
          <cell r="H2140" t="str">
            <v>G8K3B9</v>
          </cell>
          <cell r="I2140">
            <v>418</v>
          </cell>
          <cell r="J2140">
            <v>6795376</v>
          </cell>
          <cell r="N2140">
            <v>6535</v>
          </cell>
        </row>
        <row r="2141">
          <cell r="A2141">
            <v>1215110</v>
          </cell>
          <cell r="B2141" t="str">
            <v>02</v>
          </cell>
          <cell r="C2141" t="str">
            <v>Saguenay-Lac-Saint-Jean</v>
          </cell>
          <cell r="D2141" t="str">
            <v>Larouche(Sylvain)</v>
          </cell>
          <cell r="F2141" t="str">
            <v>2669 route 169</v>
          </cell>
          <cell r="G2141" t="str">
            <v>Saint-Félicien</v>
          </cell>
          <cell r="H2141" t="str">
            <v>G8K3A1</v>
          </cell>
          <cell r="I2141">
            <v>418</v>
          </cell>
          <cell r="J2141">
            <v>6799269</v>
          </cell>
          <cell r="K2141">
            <v>175</v>
          </cell>
          <cell r="L2141">
            <v>38364</v>
          </cell>
          <cell r="M2141">
            <v>170</v>
          </cell>
          <cell r="N2141">
            <v>34912</v>
          </cell>
        </row>
        <row r="2142">
          <cell r="A2142">
            <v>1221761</v>
          </cell>
          <cell r="B2142" t="str">
            <v>12</v>
          </cell>
          <cell r="C2142" t="str">
            <v>Chaudière-Appalaches</v>
          </cell>
          <cell r="D2142" t="str">
            <v>Dubé(Steve)</v>
          </cell>
          <cell r="F2142" t="str">
            <v>242, chemin des Belles-Amours</v>
          </cell>
          <cell r="G2142" t="str">
            <v>L'Islet</v>
          </cell>
          <cell r="H2142" t="str">
            <v>G0R2B0</v>
          </cell>
          <cell r="I2142">
            <v>418</v>
          </cell>
          <cell r="J2142">
            <v>2473548</v>
          </cell>
          <cell r="K2142">
            <v>49</v>
          </cell>
          <cell r="L2142">
            <v>9502</v>
          </cell>
          <cell r="M2142">
            <v>44</v>
          </cell>
          <cell r="N2142">
            <v>8286</v>
          </cell>
        </row>
        <row r="2143">
          <cell r="A2143">
            <v>1221910</v>
          </cell>
          <cell r="B2143" t="str">
            <v>16</v>
          </cell>
          <cell r="C2143" t="str">
            <v>Montérégie</v>
          </cell>
          <cell r="D2143" t="str">
            <v>Mason(Susan)</v>
          </cell>
          <cell r="F2143" t="str">
            <v>128, Fairmount Road</v>
          </cell>
          <cell r="G2143" t="str">
            <v>Lac-Brome</v>
          </cell>
          <cell r="H2143" t="str">
            <v>J0E1K0</v>
          </cell>
          <cell r="I2143">
            <v>450</v>
          </cell>
          <cell r="J2143">
            <v>2661702</v>
          </cell>
          <cell r="K2143">
            <v>45</v>
          </cell>
          <cell r="L2143">
            <v>5745</v>
          </cell>
          <cell r="M2143">
            <v>44</v>
          </cell>
          <cell r="N2143">
            <v>11472</v>
          </cell>
        </row>
        <row r="2144">
          <cell r="A2144">
            <v>1222322</v>
          </cell>
          <cell r="B2144" t="str">
            <v>01</v>
          </cell>
          <cell r="C2144" t="str">
            <v>Bas-Saint-Laurent</v>
          </cell>
          <cell r="D2144" t="str">
            <v>Ferme Garonis S.E.N.C.</v>
          </cell>
          <cell r="E2144" t="str">
            <v>Garon(Mario)</v>
          </cell>
          <cell r="F2144" t="str">
            <v>70 A, route 132 Ouest</v>
          </cell>
          <cell r="G2144" t="str">
            <v>Saint-Denis (de Kamouraska)</v>
          </cell>
          <cell r="H2144" t="str">
            <v>G0L2R0</v>
          </cell>
          <cell r="I2144">
            <v>418</v>
          </cell>
          <cell r="J2144">
            <v>4983652</v>
          </cell>
          <cell r="K2144">
            <v>28</v>
          </cell>
          <cell r="L2144">
            <v>3874</v>
          </cell>
          <cell r="M2144">
            <v>26</v>
          </cell>
          <cell r="N2144">
            <v>6318</v>
          </cell>
        </row>
        <row r="2145">
          <cell r="A2145">
            <v>1222934</v>
          </cell>
          <cell r="B2145" t="str">
            <v>07</v>
          </cell>
          <cell r="C2145" t="str">
            <v>Outaouais</v>
          </cell>
          <cell r="D2145" t="str">
            <v>Les Fermes Rolling Acres</v>
          </cell>
          <cell r="E2145" t="str">
            <v>Hamilton(Stephen L.)</v>
          </cell>
          <cell r="F2145" t="str">
            <v>C260 Heath Road, R.R. 3</v>
          </cell>
          <cell r="G2145" t="str">
            <v>Shawville</v>
          </cell>
          <cell r="H2145" t="str">
            <v>J0X2Y0</v>
          </cell>
          <cell r="I2145">
            <v>819</v>
          </cell>
          <cell r="J2145">
            <v>6473540</v>
          </cell>
          <cell r="K2145">
            <v>278</v>
          </cell>
          <cell r="L2145">
            <v>47621</v>
          </cell>
          <cell r="M2145">
            <v>296</v>
          </cell>
          <cell r="N2145">
            <v>35041</v>
          </cell>
        </row>
        <row r="2146">
          <cell r="A2146">
            <v>1222959</v>
          </cell>
          <cell r="B2146" t="str">
            <v>04</v>
          </cell>
          <cell r="C2146" t="str">
            <v>Mauricie</v>
          </cell>
          <cell r="D2146" t="str">
            <v>Hould(André)</v>
          </cell>
          <cell r="F2146" t="str">
            <v>800, chemin de la Station</v>
          </cell>
          <cell r="G2146" t="str">
            <v>Saint-Boniface</v>
          </cell>
          <cell r="H2146" t="str">
            <v>G0X2L0</v>
          </cell>
          <cell r="I2146">
            <v>819</v>
          </cell>
          <cell r="J2146">
            <v>5352367</v>
          </cell>
          <cell r="K2146">
            <v>114</v>
          </cell>
          <cell r="L2146">
            <v>31303</v>
          </cell>
          <cell r="M2146">
            <v>120</v>
          </cell>
          <cell r="N2146">
            <v>28471</v>
          </cell>
        </row>
        <row r="2147">
          <cell r="A2147">
            <v>1224344</v>
          </cell>
          <cell r="B2147" t="str">
            <v>07</v>
          </cell>
          <cell r="C2147" t="str">
            <v>Outaouais</v>
          </cell>
          <cell r="D2147" t="str">
            <v>Ferme Deschardins inc.</v>
          </cell>
          <cell r="E2147" t="str">
            <v>Desjardins(Michel)</v>
          </cell>
          <cell r="F2147" t="str">
            <v>1086 Chemin Filion</v>
          </cell>
          <cell r="G2147" t="str">
            <v>L'Ange-Gardien</v>
          </cell>
          <cell r="H2147" t="str">
            <v>J8L2W7</v>
          </cell>
          <cell r="I2147">
            <v>819</v>
          </cell>
          <cell r="J2147">
            <v>2818110</v>
          </cell>
          <cell r="K2147">
            <v>66</v>
          </cell>
          <cell r="L2147">
            <v>2740</v>
          </cell>
          <cell r="M2147">
            <v>68</v>
          </cell>
          <cell r="N2147">
            <v>632</v>
          </cell>
        </row>
        <row r="2148">
          <cell r="A2148">
            <v>1224518</v>
          </cell>
          <cell r="B2148" t="str">
            <v>01</v>
          </cell>
          <cell r="C2148" t="str">
            <v>Bas-Saint-Laurent</v>
          </cell>
          <cell r="D2148" t="str">
            <v>Pelletier(Pierre)</v>
          </cell>
          <cell r="E2148" t="str">
            <v>Pelletier(Julien)</v>
          </cell>
          <cell r="F2148" t="str">
            <v>1550, Grand Détour</v>
          </cell>
          <cell r="G2148" t="str">
            <v>Matane</v>
          </cell>
          <cell r="H2148" t="str">
            <v>G4W3M7</v>
          </cell>
          <cell r="I2148">
            <v>418</v>
          </cell>
          <cell r="J2148">
            <v>5622210</v>
          </cell>
          <cell r="K2148">
            <v>116</v>
          </cell>
          <cell r="L2148">
            <v>13094</v>
          </cell>
          <cell r="M2148">
            <v>141</v>
          </cell>
          <cell r="N2148">
            <v>16599</v>
          </cell>
        </row>
        <row r="2149">
          <cell r="A2149">
            <v>1224757</v>
          </cell>
          <cell r="B2149" t="str">
            <v>07</v>
          </cell>
          <cell r="C2149" t="str">
            <v>Outaouais</v>
          </cell>
          <cell r="D2149" t="str">
            <v>Allen(Mario)</v>
          </cell>
          <cell r="E2149" t="str">
            <v>Allen(Mario)</v>
          </cell>
          <cell r="F2149" t="str">
            <v>1973, route 148</v>
          </cell>
          <cell r="G2149" t="str">
            <v>Pontiac</v>
          </cell>
          <cell r="H2149" t="str">
            <v>J0X2G0</v>
          </cell>
          <cell r="I2149">
            <v>819</v>
          </cell>
          <cell r="J2149">
            <v>4552276</v>
          </cell>
          <cell r="K2149">
            <v>40</v>
          </cell>
          <cell r="L2149">
            <v>8873</v>
          </cell>
          <cell r="M2149">
            <v>42</v>
          </cell>
          <cell r="N2149">
            <v>7307</v>
          </cell>
        </row>
        <row r="2150">
          <cell r="A2150">
            <v>1225135</v>
          </cell>
          <cell r="B2150" t="str">
            <v>01</v>
          </cell>
          <cell r="C2150" t="str">
            <v>Bas-Saint-Laurent</v>
          </cell>
          <cell r="D2150" t="str">
            <v>Production F.A.T.</v>
          </cell>
          <cell r="E2150" t="str">
            <v>Turcotte(Alain)</v>
          </cell>
          <cell r="F2150" t="str">
            <v>78 rang 1</v>
          </cell>
          <cell r="G2150" t="str">
            <v>Esprit-Saint</v>
          </cell>
          <cell r="H2150" t="str">
            <v>G0K1A0</v>
          </cell>
          <cell r="I2150">
            <v>418</v>
          </cell>
          <cell r="J2150">
            <v>7793145</v>
          </cell>
          <cell r="K2150">
            <v>95</v>
          </cell>
          <cell r="L2150">
            <v>22266</v>
          </cell>
          <cell r="M2150">
            <v>101</v>
          </cell>
          <cell r="N2150">
            <v>23221</v>
          </cell>
        </row>
        <row r="2151">
          <cell r="A2151">
            <v>1227156</v>
          </cell>
          <cell r="B2151" t="str">
            <v>12</v>
          </cell>
          <cell r="C2151" t="str">
            <v>Chaudière-Appalaches</v>
          </cell>
          <cell r="D2151" t="str">
            <v>Lamontagne(François)</v>
          </cell>
          <cell r="F2151" t="str">
            <v>68, route 132</v>
          </cell>
          <cell r="G2151" t="str">
            <v>Saint-Michel-de-Bellechasse</v>
          </cell>
          <cell r="H2151" t="str">
            <v>G0R3S0</v>
          </cell>
          <cell r="I2151">
            <v>418</v>
          </cell>
          <cell r="J2151">
            <v>8843177</v>
          </cell>
          <cell r="K2151">
            <v>22</v>
          </cell>
          <cell r="L2151">
            <v>2943</v>
          </cell>
          <cell r="M2151">
            <v>22</v>
          </cell>
          <cell r="N2151">
            <v>4269</v>
          </cell>
        </row>
        <row r="2152">
          <cell r="A2152">
            <v>1228147</v>
          </cell>
          <cell r="B2152" t="str">
            <v>12</v>
          </cell>
          <cell r="C2152" t="str">
            <v>Chaudière-Appalaches</v>
          </cell>
          <cell r="D2152" t="str">
            <v>Buteau(Gilles)</v>
          </cell>
          <cell r="F2152" t="str">
            <v>551, Rang 4 Sud</v>
          </cell>
          <cell r="G2152" t="str">
            <v>Saint-Honoré-de-Shenley</v>
          </cell>
          <cell r="H2152" t="str">
            <v>G0M1V0</v>
          </cell>
          <cell r="I2152">
            <v>418</v>
          </cell>
          <cell r="J2152">
            <v>4856689</v>
          </cell>
          <cell r="K2152">
            <v>104</v>
          </cell>
          <cell r="L2152">
            <v>13594</v>
          </cell>
          <cell r="M2152">
            <v>95</v>
          </cell>
          <cell r="N2152">
            <v>19644</v>
          </cell>
        </row>
        <row r="2153">
          <cell r="A2153">
            <v>1229525</v>
          </cell>
          <cell r="B2153" t="str">
            <v>12</v>
          </cell>
          <cell r="C2153" t="str">
            <v>Chaudière-Appalaches</v>
          </cell>
          <cell r="D2153" t="str">
            <v>Ferme Shantan S.E.N.C.</v>
          </cell>
          <cell r="E2153" t="str">
            <v>Vallée( André Dubé et Chantale)</v>
          </cell>
          <cell r="F2153" t="str">
            <v>2185, chemin St-Julien</v>
          </cell>
          <cell r="G2153" t="str">
            <v>Saint-Julien</v>
          </cell>
          <cell r="H2153" t="str">
            <v>G0N1B0</v>
          </cell>
          <cell r="I2153">
            <v>418</v>
          </cell>
          <cell r="J2153">
            <v>4232377</v>
          </cell>
          <cell r="K2153">
            <v>26</v>
          </cell>
          <cell r="M2153">
            <v>29</v>
          </cell>
          <cell r="N2153">
            <v>2828</v>
          </cell>
        </row>
        <row r="2154">
          <cell r="A2154">
            <v>1230200</v>
          </cell>
          <cell r="B2154" t="str">
            <v>07</v>
          </cell>
          <cell r="C2154" t="str">
            <v>Outaouais</v>
          </cell>
          <cell r="D2154" t="str">
            <v>Hodgins(Randy)</v>
          </cell>
          <cell r="E2154" t="str">
            <v>Hodgins(Randy)</v>
          </cell>
          <cell r="F2154" t="str">
            <v>C630, 7th Concession</v>
          </cell>
          <cell r="G2154" t="str">
            <v>Clarendon</v>
          </cell>
          <cell r="H2154" t="str">
            <v>J0X2Y0</v>
          </cell>
          <cell r="I2154">
            <v>819</v>
          </cell>
          <cell r="J2154">
            <v>6475233</v>
          </cell>
          <cell r="K2154">
            <v>167</v>
          </cell>
          <cell r="L2154">
            <v>17873</v>
          </cell>
          <cell r="M2154">
            <v>167</v>
          </cell>
          <cell r="N2154">
            <v>20369</v>
          </cell>
        </row>
        <row r="2155">
          <cell r="A2155">
            <v>1230952</v>
          </cell>
          <cell r="B2155" t="str">
            <v>16</v>
          </cell>
          <cell r="C2155" t="str">
            <v>Montérégie</v>
          </cell>
          <cell r="D2155" t="str">
            <v>Ferme Bernard Mantha et Fils</v>
          </cell>
          <cell r="E2155" t="str">
            <v>Mantha(Bernard)</v>
          </cell>
          <cell r="F2155" t="str">
            <v>1267, chemin Shefford</v>
          </cell>
          <cell r="G2155" t="str">
            <v>Roxton Falls</v>
          </cell>
          <cell r="H2155" t="str">
            <v>J0H1E0</v>
          </cell>
          <cell r="I2155">
            <v>450</v>
          </cell>
          <cell r="J2155">
            <v>5482468</v>
          </cell>
          <cell r="K2155">
            <v>29</v>
          </cell>
          <cell r="L2155">
            <v>339</v>
          </cell>
          <cell r="M2155">
            <v>33</v>
          </cell>
          <cell r="N2155">
            <v>5635</v>
          </cell>
        </row>
        <row r="2156">
          <cell r="A2156">
            <v>1231786</v>
          </cell>
          <cell r="B2156" t="str">
            <v>01</v>
          </cell>
          <cell r="C2156" t="str">
            <v>Bas-Saint-Laurent</v>
          </cell>
          <cell r="D2156" t="str">
            <v>9104-4701 Québec inc.</v>
          </cell>
          <cell r="E2156" t="str">
            <v>Rioux(Bruno)</v>
          </cell>
          <cell r="F2156" t="str">
            <v>290, rang 2 Massé</v>
          </cell>
          <cell r="G2156" t="str">
            <v>Sainte-Jeanne-d'Arc</v>
          </cell>
          <cell r="H2156" t="str">
            <v>G0J2T0</v>
          </cell>
          <cell r="I2156">
            <v>418</v>
          </cell>
          <cell r="J2156">
            <v>7765396</v>
          </cell>
          <cell r="K2156">
            <v>23</v>
          </cell>
          <cell r="L2156">
            <v>2844</v>
          </cell>
          <cell r="M2156">
            <v>23</v>
          </cell>
          <cell r="N2156">
            <v>1446</v>
          </cell>
        </row>
        <row r="2157">
          <cell r="A2157">
            <v>1234467</v>
          </cell>
          <cell r="B2157" t="str">
            <v>17</v>
          </cell>
          <cell r="C2157" t="str">
            <v>Centre-du-Québec</v>
          </cell>
          <cell r="D2157" t="str">
            <v>Lamothe(Bernard)</v>
          </cell>
          <cell r="F2157" t="str">
            <v>805, rang 8</v>
          </cell>
          <cell r="G2157" t="str">
            <v>Saint-Wenceslas</v>
          </cell>
          <cell r="H2157" t="str">
            <v>G0Z1J0</v>
          </cell>
          <cell r="I2157">
            <v>819</v>
          </cell>
          <cell r="J2157">
            <v>2247624</v>
          </cell>
          <cell r="K2157">
            <v>81</v>
          </cell>
          <cell r="L2157">
            <v>6622</v>
          </cell>
          <cell r="M2157">
            <v>83</v>
          </cell>
          <cell r="N2157">
            <v>7520</v>
          </cell>
        </row>
        <row r="2158">
          <cell r="A2158">
            <v>1234525</v>
          </cell>
          <cell r="B2158" t="str">
            <v>12</v>
          </cell>
          <cell r="C2158" t="str">
            <v>Chaudière-Appalaches</v>
          </cell>
          <cell r="D2158" t="str">
            <v>Poirier(François)</v>
          </cell>
          <cell r="F2158" t="str">
            <v>1062, rang St-Pierre</v>
          </cell>
          <cell r="G2158" t="str">
            <v>Sainte-Agathe-de-Lotbinière</v>
          </cell>
          <cell r="H2158" t="str">
            <v>G0S2A0</v>
          </cell>
          <cell r="I2158">
            <v>418</v>
          </cell>
          <cell r="J2158">
            <v>5992630</v>
          </cell>
          <cell r="K2158">
            <v>243</v>
          </cell>
          <cell r="L2158">
            <v>36338</v>
          </cell>
          <cell r="M2158">
            <v>245</v>
          </cell>
          <cell r="N2158">
            <v>31273</v>
          </cell>
        </row>
        <row r="2159">
          <cell r="A2159">
            <v>1236199</v>
          </cell>
          <cell r="B2159" t="str">
            <v>05</v>
          </cell>
          <cell r="C2159" t="str">
            <v>Estrie</v>
          </cell>
          <cell r="D2159" t="str">
            <v>Ferme Pépin S.E.N.C.</v>
          </cell>
          <cell r="E2159" t="str">
            <v>Pépin(Claire Hamel)</v>
          </cell>
          <cell r="F2159" t="str">
            <v>118, Rang 1</v>
          </cell>
          <cell r="G2159" t="str">
            <v>Saint-Ludger</v>
          </cell>
          <cell r="H2159" t="str">
            <v>G0M1W0</v>
          </cell>
          <cell r="I2159">
            <v>819</v>
          </cell>
          <cell r="J2159">
            <v>5485154</v>
          </cell>
          <cell r="K2159">
            <v>42</v>
          </cell>
          <cell r="L2159">
            <v>9337</v>
          </cell>
          <cell r="M2159">
            <v>41</v>
          </cell>
          <cell r="N2159">
            <v>4317</v>
          </cell>
        </row>
        <row r="2160">
          <cell r="A2160">
            <v>1243542</v>
          </cell>
          <cell r="B2160" t="str">
            <v>05</v>
          </cell>
          <cell r="C2160" t="str">
            <v>Estrie</v>
          </cell>
          <cell r="D2160" t="str">
            <v>Ferme VMDFG S.E.N.C.</v>
          </cell>
          <cell r="E2160" t="str">
            <v>Chabot(François)</v>
          </cell>
          <cell r="F2160" t="str">
            <v>990, route 108</v>
          </cell>
          <cell r="G2160" t="str">
            <v>Cookshire-Eaton</v>
          </cell>
          <cell r="H2160" t="str">
            <v>J0B1M0</v>
          </cell>
          <cell r="I2160">
            <v>819</v>
          </cell>
          <cell r="J2160">
            <v>8723298</v>
          </cell>
          <cell r="K2160">
            <v>13</v>
          </cell>
          <cell r="L2160">
            <v>1710</v>
          </cell>
          <cell r="M2160">
            <v>15</v>
          </cell>
          <cell r="N2160">
            <v>3315</v>
          </cell>
        </row>
        <row r="2161">
          <cell r="A2161">
            <v>1246511</v>
          </cell>
          <cell r="B2161" t="str">
            <v>17</v>
          </cell>
          <cell r="C2161" t="str">
            <v>Centre-du-Québec</v>
          </cell>
          <cell r="D2161" t="str">
            <v>Laroche(Éric)</v>
          </cell>
          <cell r="E2161" t="str">
            <v>Laroche(Éric)</v>
          </cell>
          <cell r="F2161" t="str">
            <v>86, 7e rang Ouest</v>
          </cell>
          <cell r="G2161" t="str">
            <v>Princeville</v>
          </cell>
          <cell r="H2161" t="str">
            <v>G6L4C3</v>
          </cell>
          <cell r="I2161">
            <v>819</v>
          </cell>
          <cell r="J2161">
            <v>3645107</v>
          </cell>
          <cell r="K2161">
            <v>31</v>
          </cell>
          <cell r="L2161">
            <v>2324</v>
          </cell>
          <cell r="M2161">
            <v>28</v>
          </cell>
        </row>
        <row r="2162">
          <cell r="A2162">
            <v>1246917</v>
          </cell>
          <cell r="B2162" t="str">
            <v>12</v>
          </cell>
          <cell r="C2162" t="str">
            <v>Chaudière-Appalaches</v>
          </cell>
          <cell r="D2162" t="str">
            <v>Huppé(Gilbert)</v>
          </cell>
          <cell r="F2162" t="str">
            <v>7155, rang 3</v>
          </cell>
          <cell r="G2162" t="str">
            <v>Thetford Mines</v>
          </cell>
          <cell r="H2162" t="str">
            <v>G6H3G8</v>
          </cell>
          <cell r="I2162">
            <v>418</v>
          </cell>
          <cell r="J2162">
            <v>3383310</v>
          </cell>
          <cell r="L2162">
            <v>3495</v>
          </cell>
          <cell r="N2162">
            <v>264</v>
          </cell>
        </row>
        <row r="2163">
          <cell r="A2163">
            <v>1248947</v>
          </cell>
          <cell r="B2163" t="str">
            <v>05</v>
          </cell>
          <cell r="C2163" t="str">
            <v>Estrie</v>
          </cell>
          <cell r="D2163" t="str">
            <v>Bélanger Kimberly &amp; MacLeod Elliott</v>
          </cell>
          <cell r="F2163" t="str">
            <v>10475, route 143</v>
          </cell>
          <cell r="G2163" t="str">
            <v>Stanstead-Est</v>
          </cell>
          <cell r="H2163" t="str">
            <v>J0B3E0</v>
          </cell>
          <cell r="I2163">
            <v>819</v>
          </cell>
          <cell r="J2163">
            <v>8385141</v>
          </cell>
          <cell r="K2163">
            <v>36</v>
          </cell>
          <cell r="L2163">
            <v>3420</v>
          </cell>
          <cell r="M2163">
            <v>34</v>
          </cell>
          <cell r="N2163">
            <v>5708</v>
          </cell>
        </row>
        <row r="2164">
          <cell r="A2164">
            <v>1249010</v>
          </cell>
          <cell r="B2164" t="str">
            <v>02</v>
          </cell>
          <cell r="C2164" t="str">
            <v>Saguenay-Lac-Saint-Jean</v>
          </cell>
          <cell r="D2164" t="str">
            <v>Simard(Denis)</v>
          </cell>
          <cell r="F2164" t="str">
            <v>174 boul. Dumas</v>
          </cell>
          <cell r="G2164" t="str">
            <v>Petit-Saguenay</v>
          </cell>
          <cell r="H2164" t="str">
            <v>G0V1N0</v>
          </cell>
          <cell r="I2164">
            <v>418</v>
          </cell>
          <cell r="J2164">
            <v>2722881</v>
          </cell>
          <cell r="K2164">
            <v>46</v>
          </cell>
          <cell r="L2164">
            <v>6169</v>
          </cell>
          <cell r="M2164">
            <v>49</v>
          </cell>
          <cell r="N2164">
            <v>4628</v>
          </cell>
        </row>
        <row r="2165">
          <cell r="A2165">
            <v>1249325</v>
          </cell>
          <cell r="B2165" t="str">
            <v>16</v>
          </cell>
          <cell r="C2165" t="str">
            <v>Montérégie</v>
          </cell>
          <cell r="D2165" t="str">
            <v>Coutu(Roland)</v>
          </cell>
          <cell r="F2165" t="str">
            <v>377 avenue des Érables</v>
          </cell>
          <cell r="G2165" t="str">
            <v>Brigham</v>
          </cell>
          <cell r="H2165" t="str">
            <v>J2K4C6</v>
          </cell>
          <cell r="I2165">
            <v>450</v>
          </cell>
          <cell r="J2165">
            <v>2634070</v>
          </cell>
          <cell r="K2165">
            <v>37</v>
          </cell>
          <cell r="L2165">
            <v>2314</v>
          </cell>
          <cell r="M2165">
            <v>37</v>
          </cell>
          <cell r="N2165">
            <v>2314</v>
          </cell>
        </row>
        <row r="2166">
          <cell r="A2166">
            <v>1249549</v>
          </cell>
          <cell r="B2166" t="str">
            <v>17</v>
          </cell>
          <cell r="C2166" t="str">
            <v>Centre-du-Québec</v>
          </cell>
          <cell r="D2166" t="str">
            <v>Carrier(René)</v>
          </cell>
          <cell r="F2166" t="str">
            <v>1976 rang 5 Est</v>
          </cell>
          <cell r="G2166" t="str">
            <v>Inverness</v>
          </cell>
          <cell r="H2166" t="str">
            <v>G0S1K0</v>
          </cell>
          <cell r="I2166">
            <v>418</v>
          </cell>
          <cell r="J2166">
            <v>4533385</v>
          </cell>
          <cell r="K2166">
            <v>43</v>
          </cell>
          <cell r="L2166">
            <v>7588</v>
          </cell>
          <cell r="M2166">
            <v>41</v>
          </cell>
          <cell r="N2166">
            <v>8195</v>
          </cell>
        </row>
        <row r="2167">
          <cell r="A2167">
            <v>1250406</v>
          </cell>
          <cell r="B2167" t="str">
            <v>12</v>
          </cell>
          <cell r="C2167" t="str">
            <v>Chaudière-Appalaches</v>
          </cell>
          <cell r="D2167" t="str">
            <v>Sylvain(Fabien)</v>
          </cell>
          <cell r="F2167" t="str">
            <v>933, Route 276</v>
          </cell>
          <cell r="G2167" t="str">
            <v>Saint-Frédéric</v>
          </cell>
          <cell r="H2167" t="str">
            <v>G0N1P0</v>
          </cell>
          <cell r="I2167">
            <v>418</v>
          </cell>
          <cell r="J2167">
            <v>4262388</v>
          </cell>
          <cell r="K2167">
            <v>18</v>
          </cell>
          <cell r="L2167">
            <v>705</v>
          </cell>
          <cell r="M2167">
            <v>15</v>
          </cell>
          <cell r="N2167">
            <v>265</v>
          </cell>
        </row>
        <row r="2168">
          <cell r="A2168">
            <v>1254739</v>
          </cell>
          <cell r="B2168" t="str">
            <v>08</v>
          </cell>
          <cell r="C2168" t="str">
            <v>Abitibi-Témiscamingue</v>
          </cell>
          <cell r="D2168" t="str">
            <v>Ferme Gilles Paquin inc.</v>
          </cell>
          <cell r="E2168" t="str">
            <v>Paquin(Gilles)</v>
          </cell>
          <cell r="F2168" t="str">
            <v>2100, rang 3</v>
          </cell>
          <cell r="G2168" t="str">
            <v>Rollet</v>
          </cell>
          <cell r="H2168" t="str">
            <v>J0Z3J0</v>
          </cell>
          <cell r="I2168">
            <v>819</v>
          </cell>
          <cell r="J2168">
            <v>4934488</v>
          </cell>
          <cell r="K2168">
            <v>214</v>
          </cell>
          <cell r="L2168">
            <v>29764</v>
          </cell>
          <cell r="M2168">
            <v>224</v>
          </cell>
          <cell r="N2168">
            <v>15999</v>
          </cell>
        </row>
        <row r="2169">
          <cell r="A2169">
            <v>1260561</v>
          </cell>
          <cell r="B2169" t="str">
            <v>01</v>
          </cell>
          <cell r="C2169" t="str">
            <v>Bas-Saint-Laurent</v>
          </cell>
          <cell r="D2169" t="str">
            <v>Bélanger Michel &amp; Lavoie Rachelle</v>
          </cell>
          <cell r="F2169" t="str">
            <v>2769 route 132 est</v>
          </cell>
          <cell r="G2169" t="str">
            <v>Saint-Ulric</v>
          </cell>
          <cell r="H2169" t="str">
            <v>G0J3H0</v>
          </cell>
          <cell r="I2169">
            <v>418</v>
          </cell>
          <cell r="J2169">
            <v>7379315</v>
          </cell>
          <cell r="K2169">
            <v>17</v>
          </cell>
          <cell r="L2169">
            <v>340</v>
          </cell>
          <cell r="M2169">
            <v>18</v>
          </cell>
          <cell r="N2169">
            <v>360</v>
          </cell>
        </row>
        <row r="2170">
          <cell r="A2170">
            <v>1260769</v>
          </cell>
          <cell r="B2170" t="str">
            <v>12</v>
          </cell>
          <cell r="C2170" t="str">
            <v>Chaudière-Appalaches</v>
          </cell>
          <cell r="D2170" t="str">
            <v>Faucher(Eric)</v>
          </cell>
          <cell r="F2170" t="str">
            <v>638, route Grande Ligne</v>
          </cell>
          <cell r="G2170" t="str">
            <v>Saint-Ferdinand (d'Halifax)</v>
          </cell>
          <cell r="H2170" t="str">
            <v>G0N1N0</v>
          </cell>
          <cell r="I2170">
            <v>418</v>
          </cell>
          <cell r="J2170">
            <v>4289948</v>
          </cell>
          <cell r="K2170">
            <v>22</v>
          </cell>
          <cell r="M2170">
            <v>18</v>
          </cell>
        </row>
        <row r="2171">
          <cell r="A2171">
            <v>1260959</v>
          </cell>
          <cell r="B2171" t="str">
            <v>12</v>
          </cell>
          <cell r="C2171" t="str">
            <v>Chaudière-Appalaches</v>
          </cell>
          <cell r="D2171" t="str">
            <v>Lachance(Luc)</v>
          </cell>
          <cell r="F2171" t="str">
            <v>565, Rang 4</v>
          </cell>
          <cell r="G2171" t="str">
            <v>Saint-Gédeon-de-Beauce</v>
          </cell>
          <cell r="H2171" t="str">
            <v>G0M1T0</v>
          </cell>
          <cell r="I2171">
            <v>418</v>
          </cell>
          <cell r="J2171">
            <v>5823915</v>
          </cell>
          <cell r="K2171">
            <v>69</v>
          </cell>
          <cell r="L2171">
            <v>265</v>
          </cell>
          <cell r="M2171">
            <v>44</v>
          </cell>
        </row>
        <row r="2172">
          <cell r="A2172">
            <v>1268374</v>
          </cell>
          <cell r="B2172" t="str">
            <v>17</v>
          </cell>
          <cell r="C2172" t="str">
            <v>Centre-du-Québec</v>
          </cell>
          <cell r="D2172" t="str">
            <v>Ferme Michel et Guylaine Cloutier S.E.N.C.</v>
          </cell>
          <cell r="E2172" t="str">
            <v>Cloutier(Michel)</v>
          </cell>
          <cell r="F2172" t="str">
            <v>1492, route Ployard</v>
          </cell>
          <cell r="G2172" t="str">
            <v>L'Avenir</v>
          </cell>
          <cell r="H2172" t="str">
            <v>J0C1B0</v>
          </cell>
          <cell r="I2172">
            <v>819</v>
          </cell>
          <cell r="J2172">
            <v>3942560</v>
          </cell>
          <cell r="M2172">
            <v>75</v>
          </cell>
        </row>
        <row r="2173">
          <cell r="A2173">
            <v>1269216</v>
          </cell>
          <cell r="B2173" t="str">
            <v>07</v>
          </cell>
          <cell r="C2173" t="str">
            <v>Outaouais</v>
          </cell>
          <cell r="D2173" t="str">
            <v>Kelly(Carolyn)</v>
          </cell>
          <cell r="F2173" t="str">
            <v>1810 Highway 105</v>
          </cell>
          <cell r="G2173" t="str">
            <v>La Pèche</v>
          </cell>
          <cell r="H2173" t="str">
            <v>J0X1T0</v>
          </cell>
          <cell r="I2173">
            <v>819</v>
          </cell>
          <cell r="J2173">
            <v>4592584</v>
          </cell>
          <cell r="K2173">
            <v>93</v>
          </cell>
          <cell r="L2173">
            <v>15782</v>
          </cell>
          <cell r="M2173">
            <v>93</v>
          </cell>
          <cell r="N2173">
            <v>22680</v>
          </cell>
        </row>
        <row r="2174">
          <cell r="A2174">
            <v>1269273</v>
          </cell>
          <cell r="B2174" t="str">
            <v>01</v>
          </cell>
          <cell r="C2174" t="str">
            <v>Bas-Saint-Laurent</v>
          </cell>
          <cell r="D2174" t="str">
            <v>Ferme René Gagnon S.E.N.C.</v>
          </cell>
          <cell r="E2174" t="str">
            <v>Thériault(René Gagnon et Lise)</v>
          </cell>
          <cell r="F2174" t="str">
            <v>411, rang 3 Est</v>
          </cell>
          <cell r="G2174" t="str">
            <v>Le Bic</v>
          </cell>
          <cell r="H2174" t="str">
            <v>G0L1B0</v>
          </cell>
          <cell r="I2174">
            <v>418</v>
          </cell>
          <cell r="J2174">
            <v>7364459</v>
          </cell>
          <cell r="K2174">
            <v>101</v>
          </cell>
          <cell r="L2174">
            <v>12728</v>
          </cell>
          <cell r="M2174">
            <v>113</v>
          </cell>
          <cell r="N2174">
            <v>19554</v>
          </cell>
        </row>
        <row r="2175">
          <cell r="A2175">
            <v>1270412</v>
          </cell>
          <cell r="B2175" t="str">
            <v>12</v>
          </cell>
          <cell r="C2175" t="str">
            <v>Chaudière-Appalaches</v>
          </cell>
          <cell r="D2175" t="str">
            <v>Roy(Yvan)</v>
          </cell>
          <cell r="F2175" t="str">
            <v>29, rue Coulombe</v>
          </cell>
          <cell r="G2175" t="str">
            <v>Saint-Anselme</v>
          </cell>
          <cell r="H2175" t="str">
            <v>G0R2N0</v>
          </cell>
          <cell r="I2175">
            <v>418</v>
          </cell>
          <cell r="J2175">
            <v>8859292</v>
          </cell>
          <cell r="K2175">
            <v>51</v>
          </cell>
          <cell r="L2175">
            <v>10899</v>
          </cell>
          <cell r="M2175">
            <v>50</v>
          </cell>
          <cell r="N2175">
            <v>9282</v>
          </cell>
        </row>
        <row r="2176">
          <cell r="A2176">
            <v>1271410</v>
          </cell>
          <cell r="B2176" t="str">
            <v>05</v>
          </cell>
          <cell r="C2176" t="str">
            <v>Estrie</v>
          </cell>
          <cell r="D2176" t="str">
            <v>Coddington(Anthony)</v>
          </cell>
          <cell r="F2176" t="str">
            <v>106,, route 143</v>
          </cell>
          <cell r="G2176" t="str">
            <v>Richmond</v>
          </cell>
          <cell r="H2176" t="str">
            <v>J0B2H0</v>
          </cell>
          <cell r="I2176">
            <v>819</v>
          </cell>
          <cell r="J2176">
            <v>8263884</v>
          </cell>
          <cell r="K2176">
            <v>214</v>
          </cell>
          <cell r="L2176">
            <v>11883</v>
          </cell>
          <cell r="M2176">
            <v>192</v>
          </cell>
          <cell r="N2176">
            <v>28247</v>
          </cell>
        </row>
        <row r="2177">
          <cell r="A2177">
            <v>1275007</v>
          </cell>
          <cell r="B2177" t="str">
            <v>17</v>
          </cell>
          <cell r="C2177" t="str">
            <v>Centre-du-Québec</v>
          </cell>
          <cell r="D2177" t="str">
            <v>Ferme Frana S.E.N.C.</v>
          </cell>
          <cell r="E2177" t="str">
            <v>Parent(François)</v>
          </cell>
          <cell r="F2177" t="str">
            <v>3502, Rang 8</v>
          </cell>
          <cell r="G2177" t="str">
            <v>Inverness</v>
          </cell>
          <cell r="H2177" t="str">
            <v>G0S1K0</v>
          </cell>
          <cell r="I2177">
            <v>418</v>
          </cell>
          <cell r="J2177">
            <v>4532660</v>
          </cell>
          <cell r="K2177">
            <v>10</v>
          </cell>
          <cell r="L2177">
            <v>633</v>
          </cell>
        </row>
        <row r="2178">
          <cell r="A2178">
            <v>1275197</v>
          </cell>
          <cell r="B2178" t="str">
            <v>08</v>
          </cell>
          <cell r="C2178" t="str">
            <v>Abitibi-Témiscamingue</v>
          </cell>
          <cell r="D2178" t="str">
            <v>Ferme Chauber</v>
          </cell>
          <cell r="E2178" t="str">
            <v>Chaumo(Jacqueline Bernard et Claude)</v>
          </cell>
          <cell r="F2178" t="str">
            <v>651, route 391</v>
          </cell>
          <cell r="G2178" t="str">
            <v>Béarn</v>
          </cell>
          <cell r="H2178" t="str">
            <v>J0Z1G0</v>
          </cell>
          <cell r="I2178">
            <v>819</v>
          </cell>
          <cell r="J2178">
            <v>7262241</v>
          </cell>
          <cell r="K2178">
            <v>114</v>
          </cell>
          <cell r="L2178">
            <v>45405</v>
          </cell>
          <cell r="M2178">
            <v>103</v>
          </cell>
          <cell r="N2178">
            <v>19391</v>
          </cell>
        </row>
        <row r="2179">
          <cell r="A2179">
            <v>1276195</v>
          </cell>
          <cell r="B2179" t="str">
            <v>05</v>
          </cell>
          <cell r="C2179" t="str">
            <v>Estrie</v>
          </cell>
          <cell r="D2179" t="str">
            <v>Lambert(Eric)</v>
          </cell>
          <cell r="F2179" t="str">
            <v>8, route 161</v>
          </cell>
          <cell r="G2179" t="str">
            <v>Stornoway</v>
          </cell>
          <cell r="H2179" t="str">
            <v>G0Y1N0</v>
          </cell>
          <cell r="I2179">
            <v>819</v>
          </cell>
          <cell r="J2179">
            <v>6522037</v>
          </cell>
          <cell r="K2179">
            <v>40</v>
          </cell>
          <cell r="L2179">
            <v>7139</v>
          </cell>
          <cell r="M2179">
            <v>35</v>
          </cell>
          <cell r="N2179">
            <v>6385</v>
          </cell>
        </row>
        <row r="2180">
          <cell r="A2180">
            <v>1276617</v>
          </cell>
          <cell r="B2180" t="str">
            <v>12</v>
          </cell>
          <cell r="C2180" t="str">
            <v>Chaudière-Appalaches</v>
          </cell>
          <cell r="D2180" t="str">
            <v>Gino Lessard et Sonia Cliche</v>
          </cell>
          <cell r="E2180" t="str">
            <v>Lessard(Gino)</v>
          </cell>
          <cell r="F2180" t="str">
            <v>299, Rang 5 Nord</v>
          </cell>
          <cell r="G2180" t="str">
            <v>Saint-Victor</v>
          </cell>
          <cell r="H2180" t="str">
            <v>G0M2B0</v>
          </cell>
          <cell r="I2180">
            <v>418</v>
          </cell>
          <cell r="J2180">
            <v>5885625</v>
          </cell>
          <cell r="K2180">
            <v>17</v>
          </cell>
          <cell r="L2180">
            <v>680</v>
          </cell>
          <cell r="M2180">
            <v>15</v>
          </cell>
          <cell r="N2180">
            <v>1839</v>
          </cell>
        </row>
        <row r="2181">
          <cell r="A2181">
            <v>1276831</v>
          </cell>
          <cell r="B2181" t="str">
            <v>01</v>
          </cell>
          <cell r="C2181" t="str">
            <v>Bas-Saint-Laurent</v>
          </cell>
          <cell r="D2181" t="str">
            <v>9105-4056 Québec inc.</v>
          </cell>
          <cell r="E2181" t="str">
            <v>Simard(Micheline et René)</v>
          </cell>
          <cell r="F2181" t="str">
            <v>467, rue des Forges</v>
          </cell>
          <cell r="G2181" t="str">
            <v>Amqui</v>
          </cell>
          <cell r="H2181" t="str">
            <v>G5J3B4</v>
          </cell>
          <cell r="I2181">
            <v>418</v>
          </cell>
          <cell r="J2181">
            <v>6291521</v>
          </cell>
          <cell r="K2181">
            <v>129</v>
          </cell>
          <cell r="L2181">
            <v>32276</v>
          </cell>
          <cell r="M2181">
            <v>122</v>
          </cell>
          <cell r="N2181">
            <v>41164</v>
          </cell>
        </row>
        <row r="2182">
          <cell r="A2182">
            <v>1277219</v>
          </cell>
          <cell r="B2182" t="str">
            <v>16</v>
          </cell>
          <cell r="C2182" t="str">
            <v>Montérégie</v>
          </cell>
          <cell r="D2182" t="str">
            <v>Ferme G &amp; J-S Lagacé SENC</v>
          </cell>
          <cell r="F2182" t="str">
            <v>211, chemin Nord</v>
          </cell>
          <cell r="G2182" t="str">
            <v>Saint-Joachim-de-Shefford</v>
          </cell>
          <cell r="H2182" t="str">
            <v>J0E2G0</v>
          </cell>
          <cell r="I2182">
            <v>450</v>
          </cell>
          <cell r="J2182">
            <v>5394752</v>
          </cell>
          <cell r="K2182">
            <v>20</v>
          </cell>
          <cell r="L2182">
            <v>1507</v>
          </cell>
          <cell r="M2182">
            <v>23</v>
          </cell>
          <cell r="N2182">
            <v>1455</v>
          </cell>
        </row>
        <row r="2183">
          <cell r="A2183">
            <v>1279827</v>
          </cell>
          <cell r="B2183" t="str">
            <v>14</v>
          </cell>
          <cell r="C2183" t="str">
            <v>Lanaudière</v>
          </cell>
          <cell r="D2183" t="str">
            <v>Rioux(Michel)</v>
          </cell>
          <cell r="F2183" t="str">
            <v>2360 rang de la Savane</v>
          </cell>
          <cell r="G2183" t="str">
            <v>L'Assomption</v>
          </cell>
          <cell r="H2183" t="str">
            <v>J5W4Y8</v>
          </cell>
          <cell r="I2183">
            <v>450</v>
          </cell>
          <cell r="J2183">
            <v>5883784</v>
          </cell>
          <cell r="K2183">
            <v>15</v>
          </cell>
          <cell r="L2183">
            <v>680</v>
          </cell>
        </row>
        <row r="2184">
          <cell r="A2184">
            <v>1280072</v>
          </cell>
          <cell r="B2184" t="str">
            <v>05</v>
          </cell>
          <cell r="C2184" t="str">
            <v>Estrie</v>
          </cell>
          <cell r="D2184" t="str">
            <v>Roy(Stéphane)</v>
          </cell>
          <cell r="F2184" t="str">
            <v>71, route 255</v>
          </cell>
          <cell r="G2184" t="str">
            <v>Danville</v>
          </cell>
          <cell r="H2184" t="str">
            <v>J0A1A0</v>
          </cell>
          <cell r="I2184">
            <v>819</v>
          </cell>
          <cell r="J2184">
            <v>8393558</v>
          </cell>
          <cell r="K2184">
            <v>14</v>
          </cell>
          <cell r="L2184">
            <v>1867</v>
          </cell>
          <cell r="M2184">
            <v>20</v>
          </cell>
          <cell r="N2184">
            <v>5988</v>
          </cell>
        </row>
        <row r="2185">
          <cell r="A2185">
            <v>1280254</v>
          </cell>
          <cell r="B2185" t="str">
            <v>01</v>
          </cell>
          <cell r="C2185" t="str">
            <v>Bas-Saint-Laurent</v>
          </cell>
          <cell r="D2185" t="str">
            <v>Pelletier(Marie-Ève)</v>
          </cell>
          <cell r="F2185" t="str">
            <v>227 rang 3 Est</v>
          </cell>
          <cell r="G2185" t="str">
            <v>Saint-Mathieu-de-Rioux</v>
          </cell>
          <cell r="H2185" t="str">
            <v>G0L3T0</v>
          </cell>
          <cell r="I2185">
            <v>418</v>
          </cell>
          <cell r="J2185">
            <v>7382397</v>
          </cell>
          <cell r="M2185">
            <v>77</v>
          </cell>
          <cell r="N2185">
            <v>15866</v>
          </cell>
        </row>
        <row r="2186">
          <cell r="A2186">
            <v>1281039</v>
          </cell>
          <cell r="B2186" t="str">
            <v>08</v>
          </cell>
          <cell r="C2186" t="str">
            <v>Abitibi-Témiscamingue</v>
          </cell>
          <cell r="D2186" t="str">
            <v>Ferme J.M.G.C. inc.</v>
          </cell>
          <cell r="E2186" t="str">
            <v>Cloutier(Jasmine Bolduc et Gaétan)</v>
          </cell>
          <cell r="F2186" t="str">
            <v>1188, chemin des Pionniers</v>
          </cell>
          <cell r="G2186" t="str">
            <v>Taschereau</v>
          </cell>
          <cell r="H2186" t="str">
            <v>J0Z3N0</v>
          </cell>
          <cell r="I2186">
            <v>819</v>
          </cell>
          <cell r="J2186">
            <v>7962966</v>
          </cell>
          <cell r="K2186">
            <v>24</v>
          </cell>
          <cell r="M2186">
            <v>20</v>
          </cell>
        </row>
        <row r="2187">
          <cell r="A2187">
            <v>1281492</v>
          </cell>
          <cell r="B2187" t="str">
            <v>16</v>
          </cell>
          <cell r="C2187" t="str">
            <v>Montérégie</v>
          </cell>
          <cell r="D2187" t="str">
            <v>McKee(Gregory)</v>
          </cell>
          <cell r="F2187" t="str">
            <v>40, Mizener road</v>
          </cell>
          <cell r="G2187" t="str">
            <v>Bolton-Ouest</v>
          </cell>
          <cell r="H2187" t="str">
            <v>J0E2T0</v>
          </cell>
          <cell r="I2187">
            <v>450</v>
          </cell>
          <cell r="J2187">
            <v>5395218</v>
          </cell>
          <cell r="K2187">
            <v>27</v>
          </cell>
          <cell r="L2187">
            <v>3975</v>
          </cell>
          <cell r="M2187">
            <v>29</v>
          </cell>
          <cell r="N2187">
            <v>4261</v>
          </cell>
        </row>
        <row r="2188">
          <cell r="A2188">
            <v>1282672</v>
          </cell>
          <cell r="B2188" t="str">
            <v>10</v>
          </cell>
          <cell r="C2188" t="str">
            <v>Nord-du-Québec</v>
          </cell>
          <cell r="D2188" t="str">
            <v>Ferme Fortin &amp; Farrell</v>
          </cell>
          <cell r="E2188" t="str">
            <v>Fortin(Carole Farrell et Fabien)</v>
          </cell>
          <cell r="F2188" t="str">
            <v>3196 chemin des rangs 8 et 9</v>
          </cell>
          <cell r="G2188" t="str">
            <v>Val-Paradis</v>
          </cell>
          <cell r="H2188" t="str">
            <v>J0Z3S0</v>
          </cell>
          <cell r="I2188">
            <v>819</v>
          </cell>
          <cell r="J2188">
            <v>9416435</v>
          </cell>
          <cell r="K2188">
            <v>174</v>
          </cell>
          <cell r="L2188">
            <v>27654</v>
          </cell>
          <cell r="M2188">
            <v>171</v>
          </cell>
          <cell r="N2188">
            <v>29250</v>
          </cell>
        </row>
        <row r="2189">
          <cell r="A2189">
            <v>1285683</v>
          </cell>
          <cell r="B2189" t="str">
            <v>03</v>
          </cell>
          <cell r="C2189" t="str">
            <v>Capitale-Nationale</v>
          </cell>
          <cell r="D2189" t="str">
            <v>Jobin(Gilles)</v>
          </cell>
          <cell r="F2189" t="str">
            <v>1083, rang Notre-Dame</v>
          </cell>
          <cell r="G2189" t="str">
            <v>Saint-Raymond</v>
          </cell>
          <cell r="H2189" t="str">
            <v>G3L1M9</v>
          </cell>
          <cell r="I2189">
            <v>418</v>
          </cell>
          <cell r="J2189">
            <v>3372970</v>
          </cell>
          <cell r="K2189">
            <v>10</v>
          </cell>
          <cell r="L2189">
            <v>2889</v>
          </cell>
        </row>
        <row r="2190">
          <cell r="A2190">
            <v>1285840</v>
          </cell>
          <cell r="B2190" t="str">
            <v>02</v>
          </cell>
          <cell r="C2190" t="str">
            <v>Saguenay-Lac-Saint-Jean</v>
          </cell>
          <cell r="D2190" t="str">
            <v>Ferme C.J.M. Maltais inc.</v>
          </cell>
          <cell r="E2190" t="str">
            <v>Maltais(Jean-Thomas)</v>
          </cell>
          <cell r="F2190" t="str">
            <v>2190, rang Ste-Famille</v>
          </cell>
          <cell r="G2190" t="str">
            <v>Chicoutimi</v>
          </cell>
          <cell r="H2190" t="str">
            <v>G7H7T6</v>
          </cell>
          <cell r="I2190">
            <v>418</v>
          </cell>
          <cell r="J2190">
            <v>8120613</v>
          </cell>
          <cell r="K2190">
            <v>257</v>
          </cell>
          <cell r="L2190">
            <v>29938</v>
          </cell>
          <cell r="M2190">
            <v>254</v>
          </cell>
          <cell r="N2190">
            <v>61910</v>
          </cell>
        </row>
        <row r="2191">
          <cell r="A2191">
            <v>1286863</v>
          </cell>
          <cell r="B2191" t="str">
            <v>12</v>
          </cell>
          <cell r="C2191" t="str">
            <v>Chaudière-Appalaches</v>
          </cell>
          <cell r="D2191" t="str">
            <v>Les Élevages de Beauce inc.</v>
          </cell>
          <cell r="E2191" t="str">
            <v>Paquet(Jean-Marc)</v>
          </cell>
          <cell r="F2191" t="str">
            <v>346, Rang 3, Jersey sud</v>
          </cell>
          <cell r="G2191" t="str">
            <v>Saint-Martin</v>
          </cell>
          <cell r="H2191" t="str">
            <v>G0M1B0</v>
          </cell>
          <cell r="I2191">
            <v>418</v>
          </cell>
          <cell r="J2191">
            <v>3823322</v>
          </cell>
          <cell r="K2191">
            <v>162</v>
          </cell>
          <cell r="L2191">
            <v>14785</v>
          </cell>
          <cell r="M2191">
            <v>169</v>
          </cell>
          <cell r="N2191">
            <v>15453</v>
          </cell>
        </row>
        <row r="2192">
          <cell r="A2192">
            <v>1287259</v>
          </cell>
          <cell r="B2192" t="str">
            <v>11</v>
          </cell>
          <cell r="C2192" t="str">
            <v>Gaspésie-Iles-de-la-Madeleine</v>
          </cell>
          <cell r="D2192" t="str">
            <v>Leblanc(Frédérick)</v>
          </cell>
          <cell r="F2192" t="str">
            <v>694, rang de l'Irlande</v>
          </cell>
          <cell r="G2192" t="str">
            <v>Percé</v>
          </cell>
          <cell r="H2192" t="str">
            <v>G0C2L0</v>
          </cell>
          <cell r="I2192">
            <v>418</v>
          </cell>
          <cell r="J2192">
            <v>7822222</v>
          </cell>
          <cell r="K2192">
            <v>27</v>
          </cell>
          <cell r="L2192">
            <v>4917</v>
          </cell>
          <cell r="M2192">
            <v>23</v>
          </cell>
          <cell r="N2192">
            <v>3884</v>
          </cell>
        </row>
        <row r="2193">
          <cell r="A2193">
            <v>1287291</v>
          </cell>
          <cell r="B2193" t="str">
            <v>11</v>
          </cell>
          <cell r="C2193" t="str">
            <v>Gaspésie-Iles-de-la-Madeleine</v>
          </cell>
          <cell r="D2193" t="str">
            <v>La Ferme J.M. &amp; H. McInnis inc.</v>
          </cell>
          <cell r="E2193" t="str">
            <v>McInnis(Jean-Marc)</v>
          </cell>
          <cell r="F2193" t="str">
            <v>586, Anse McInnis</v>
          </cell>
          <cell r="G2193" t="str">
            <v>Port-Daniel-Gascons</v>
          </cell>
          <cell r="H2193" t="str">
            <v>G0C2N0</v>
          </cell>
          <cell r="I2193">
            <v>418</v>
          </cell>
          <cell r="J2193">
            <v>3962010</v>
          </cell>
          <cell r="K2193">
            <v>18</v>
          </cell>
          <cell r="L2193">
            <v>4789</v>
          </cell>
          <cell r="M2193">
            <v>16</v>
          </cell>
          <cell r="N2193">
            <v>4746</v>
          </cell>
        </row>
        <row r="2194">
          <cell r="A2194">
            <v>1287846</v>
          </cell>
          <cell r="B2194" t="str">
            <v>05</v>
          </cell>
          <cell r="C2194" t="str">
            <v>Estrie</v>
          </cell>
          <cell r="D2194" t="str">
            <v>Les Gestions YFL inc.</v>
          </cell>
          <cell r="E2194" t="str">
            <v>Fillion(Yvon)</v>
          </cell>
          <cell r="F2194" t="str">
            <v>205, Rang Ludgine</v>
          </cell>
          <cell r="G2194" t="str">
            <v>Lac-Drolet</v>
          </cell>
          <cell r="H2194" t="str">
            <v>G0Y1C0</v>
          </cell>
          <cell r="I2194">
            <v>819</v>
          </cell>
          <cell r="J2194">
            <v>5492159</v>
          </cell>
          <cell r="K2194">
            <v>43</v>
          </cell>
          <cell r="L2194">
            <v>8943</v>
          </cell>
          <cell r="M2194">
            <v>39</v>
          </cell>
          <cell r="N2194">
            <v>6453</v>
          </cell>
        </row>
        <row r="2195">
          <cell r="A2195">
            <v>1288182</v>
          </cell>
          <cell r="B2195" t="str">
            <v>01</v>
          </cell>
          <cell r="C2195" t="str">
            <v>Bas-Saint-Laurent</v>
          </cell>
          <cell r="D2195" t="str">
            <v>Ferme Makeycia</v>
          </cell>
          <cell r="E2195" t="str">
            <v>Pelletier(Hugo et Marie-Eve)</v>
          </cell>
          <cell r="F2195" t="str">
            <v>227, Rang 3 Est</v>
          </cell>
          <cell r="G2195" t="str">
            <v>Saint-Mathieu-de-Rioux</v>
          </cell>
          <cell r="H2195" t="str">
            <v>G0L3T0</v>
          </cell>
          <cell r="I2195">
            <v>418</v>
          </cell>
          <cell r="J2195">
            <v>7382397</v>
          </cell>
          <cell r="K2195">
            <v>93</v>
          </cell>
          <cell r="L2195">
            <v>10583</v>
          </cell>
        </row>
        <row r="2196">
          <cell r="A2196">
            <v>1289248</v>
          </cell>
          <cell r="B2196" t="str">
            <v>12</v>
          </cell>
          <cell r="C2196" t="str">
            <v>Chaudière-Appalaches</v>
          </cell>
          <cell r="D2196" t="str">
            <v>9111-3415 Québec inc.</v>
          </cell>
          <cell r="E2196" t="str">
            <v>Pelletier(Sylvain)</v>
          </cell>
          <cell r="F2196" t="str">
            <v>793, rue Principale Est</v>
          </cell>
          <cell r="G2196" t="str">
            <v>Sainte-Louise</v>
          </cell>
          <cell r="H2196" t="str">
            <v>G0R3K0</v>
          </cell>
          <cell r="I2196">
            <v>418</v>
          </cell>
          <cell r="J2196">
            <v>3542565</v>
          </cell>
          <cell r="K2196">
            <v>235</v>
          </cell>
          <cell r="L2196">
            <v>37442</v>
          </cell>
          <cell r="M2196">
            <v>215</v>
          </cell>
          <cell r="N2196">
            <v>40370</v>
          </cell>
        </row>
        <row r="2197">
          <cell r="A2197">
            <v>1289289</v>
          </cell>
          <cell r="B2197" t="str">
            <v>17</v>
          </cell>
          <cell r="C2197" t="str">
            <v>Centre-du-Québec</v>
          </cell>
          <cell r="D2197" t="str">
            <v>Daunais(Michel)</v>
          </cell>
          <cell r="F2197" t="str">
            <v>1345, rang 7</v>
          </cell>
          <cell r="G2197" t="str">
            <v>Saint-Cyrille-de-Wendover</v>
          </cell>
          <cell r="H2197" t="str">
            <v>J1Z1N9</v>
          </cell>
          <cell r="I2197">
            <v>819</v>
          </cell>
          <cell r="J2197">
            <v>3972857</v>
          </cell>
          <cell r="K2197">
            <v>13</v>
          </cell>
          <cell r="L2197">
            <v>3360</v>
          </cell>
        </row>
        <row r="2198">
          <cell r="A2198">
            <v>1289479</v>
          </cell>
          <cell r="B2198" t="str">
            <v>15</v>
          </cell>
          <cell r="C2198" t="str">
            <v>Laurentides</v>
          </cell>
          <cell r="D2198" t="str">
            <v>Townsend(Robert)</v>
          </cell>
          <cell r="F2198" t="str">
            <v>907, chemin du Poisson Blanc</v>
          </cell>
          <cell r="G2198" t="str">
            <v>Notre-Dame-du-Laus</v>
          </cell>
          <cell r="H2198" t="str">
            <v>J0X2M0</v>
          </cell>
          <cell r="I2198">
            <v>819</v>
          </cell>
          <cell r="J2198">
            <v>7672559</v>
          </cell>
          <cell r="K2198">
            <v>19</v>
          </cell>
          <cell r="L2198">
            <v>3714</v>
          </cell>
          <cell r="M2198">
            <v>19</v>
          </cell>
          <cell r="N2198">
            <v>5082</v>
          </cell>
        </row>
        <row r="2199">
          <cell r="A2199">
            <v>1289834</v>
          </cell>
          <cell r="B2199" t="str">
            <v>07</v>
          </cell>
          <cell r="C2199" t="str">
            <v>Outaouais</v>
          </cell>
          <cell r="D2199" t="str">
            <v>Greenshields(Richard)</v>
          </cell>
          <cell r="F2199" t="str">
            <v>7700, Highway 148</v>
          </cell>
          <cell r="G2199" t="str">
            <v>Pontiac</v>
          </cell>
          <cell r="H2199" t="str">
            <v>J0X2V0</v>
          </cell>
          <cell r="I2199">
            <v>819</v>
          </cell>
          <cell r="J2199">
            <v>4581670</v>
          </cell>
          <cell r="K2199">
            <v>15</v>
          </cell>
          <cell r="L2199">
            <v>4711</v>
          </cell>
        </row>
        <row r="2200">
          <cell r="A2200">
            <v>1290287</v>
          </cell>
          <cell r="B2200" t="str">
            <v>07</v>
          </cell>
          <cell r="C2200" t="str">
            <v>Outaouais</v>
          </cell>
          <cell r="D2200" t="str">
            <v>Malo(Antonio)</v>
          </cell>
          <cell r="F2200" t="str">
            <v>185, chemin Malo</v>
          </cell>
          <cell r="G2200" t="str">
            <v>Plaisance</v>
          </cell>
          <cell r="H2200" t="str">
            <v>J0V1S0</v>
          </cell>
          <cell r="I2200">
            <v>819</v>
          </cell>
          <cell r="J2200">
            <v>6645507</v>
          </cell>
          <cell r="K2200">
            <v>16</v>
          </cell>
          <cell r="L2200">
            <v>1011</v>
          </cell>
          <cell r="M2200">
            <v>17</v>
          </cell>
          <cell r="N2200">
            <v>574</v>
          </cell>
        </row>
        <row r="2201">
          <cell r="A2201">
            <v>1290618</v>
          </cell>
          <cell r="B2201" t="str">
            <v>09</v>
          </cell>
          <cell r="C2201" t="str">
            <v>Cote-Nord</v>
          </cell>
          <cell r="D2201" t="str">
            <v>Laurencelle(Yves)</v>
          </cell>
          <cell r="F2201" t="str">
            <v>888, Route 138</v>
          </cell>
          <cell r="G2201" t="str">
            <v>Longue-Rive</v>
          </cell>
          <cell r="H2201" t="str">
            <v>G0T1Z0</v>
          </cell>
          <cell r="I2201">
            <v>418</v>
          </cell>
          <cell r="J2201">
            <v>2312281</v>
          </cell>
          <cell r="K2201">
            <v>38</v>
          </cell>
          <cell r="L2201">
            <v>514</v>
          </cell>
          <cell r="M2201">
            <v>34</v>
          </cell>
        </row>
        <row r="2202">
          <cell r="A2202">
            <v>1291806</v>
          </cell>
          <cell r="B2202" t="str">
            <v>12</v>
          </cell>
          <cell r="C2202" t="str">
            <v>Chaudière-Appalaches</v>
          </cell>
          <cell r="D2202" t="str">
            <v>Pelletier(André)</v>
          </cell>
          <cell r="F2202" t="str">
            <v>280, avenue de Gaspé Est</v>
          </cell>
          <cell r="G2202" t="str">
            <v>Saint-Jean-Port-Joli</v>
          </cell>
          <cell r="H2202" t="str">
            <v>G0R3G0</v>
          </cell>
          <cell r="I2202">
            <v>418</v>
          </cell>
          <cell r="J2202">
            <v>5983129</v>
          </cell>
          <cell r="K2202">
            <v>82</v>
          </cell>
          <cell r="L2202">
            <v>11581</v>
          </cell>
          <cell r="M2202">
            <v>84</v>
          </cell>
          <cell r="N2202">
            <v>23333</v>
          </cell>
        </row>
        <row r="2203">
          <cell r="A2203">
            <v>1293240</v>
          </cell>
          <cell r="B2203" t="str">
            <v>14</v>
          </cell>
          <cell r="C2203" t="str">
            <v>Lanaudière</v>
          </cell>
          <cell r="D2203" t="str">
            <v>Lefrançois(Luc)</v>
          </cell>
          <cell r="F2203" t="str">
            <v>140, chemin de la Rivière</v>
          </cell>
          <cell r="G2203" t="str">
            <v>Saint-Didace</v>
          </cell>
          <cell r="H2203" t="str">
            <v>J0K2G0</v>
          </cell>
          <cell r="I2203">
            <v>450</v>
          </cell>
          <cell r="J2203">
            <v>8357214</v>
          </cell>
          <cell r="K2203">
            <v>47</v>
          </cell>
          <cell r="L2203">
            <v>9656</v>
          </cell>
          <cell r="M2203">
            <v>46</v>
          </cell>
          <cell r="N2203">
            <v>10412</v>
          </cell>
        </row>
        <row r="2204">
          <cell r="A2204">
            <v>1298819</v>
          </cell>
          <cell r="B2204" t="str">
            <v>01</v>
          </cell>
          <cell r="C2204" t="str">
            <v>Bas-Saint-Laurent</v>
          </cell>
          <cell r="D2204" t="str">
            <v>Ferme Lavoie Banville inc.</v>
          </cell>
          <cell r="E2204" t="str">
            <v>Lavoie(Bertin)</v>
          </cell>
          <cell r="F2204" t="str">
            <v>5, chemin du 5e Rang Est</v>
          </cell>
          <cell r="G2204" t="str">
            <v>Saint-Narcisse-de-Rimouski</v>
          </cell>
          <cell r="H2204" t="str">
            <v>G0K1S0</v>
          </cell>
          <cell r="I2204">
            <v>418</v>
          </cell>
          <cell r="J2204">
            <v>7355049</v>
          </cell>
          <cell r="K2204">
            <v>59</v>
          </cell>
          <cell r="L2204">
            <v>5768</v>
          </cell>
          <cell r="M2204">
            <v>62</v>
          </cell>
          <cell r="N2204">
            <v>19625</v>
          </cell>
        </row>
        <row r="2205">
          <cell r="A2205">
            <v>1299692</v>
          </cell>
          <cell r="B2205" t="str">
            <v>05</v>
          </cell>
          <cell r="C2205" t="str">
            <v>Estrie</v>
          </cell>
          <cell r="D2205" t="str">
            <v>Ferme Ashby SENC</v>
          </cell>
          <cell r="E2205" t="str">
            <v>Ashby(Charles et Patrick)</v>
          </cell>
          <cell r="F2205" t="str">
            <v>122, chemin Couture</v>
          </cell>
          <cell r="G2205" t="str">
            <v>Magog</v>
          </cell>
          <cell r="H2205" t="str">
            <v>J1X3W3</v>
          </cell>
          <cell r="I2205">
            <v>819</v>
          </cell>
          <cell r="J2205">
            <v>8432437</v>
          </cell>
          <cell r="K2205">
            <v>15</v>
          </cell>
          <cell r="M2205">
            <v>15</v>
          </cell>
        </row>
        <row r="2206">
          <cell r="A2206">
            <v>1301001</v>
          </cell>
          <cell r="B2206" t="str">
            <v>12</v>
          </cell>
          <cell r="C2206" t="str">
            <v>Chaudière-Appalaches</v>
          </cell>
          <cell r="D2206" t="str">
            <v>Gingras(Yves)</v>
          </cell>
          <cell r="E2206" t="str">
            <v>Gingras(Yves)</v>
          </cell>
          <cell r="F2206" t="str">
            <v>203, rang 2 ouest</v>
          </cell>
          <cell r="G2206" t="str">
            <v>Saint-Agapit</v>
          </cell>
          <cell r="H2206" t="str">
            <v>G0S1Z0</v>
          </cell>
          <cell r="I2206">
            <v>418</v>
          </cell>
          <cell r="J2206">
            <v>8058231</v>
          </cell>
          <cell r="K2206">
            <v>10</v>
          </cell>
        </row>
        <row r="2207">
          <cell r="A2207">
            <v>1301860</v>
          </cell>
          <cell r="B2207" t="str">
            <v>05</v>
          </cell>
          <cell r="C2207" t="str">
            <v>Estrie</v>
          </cell>
          <cell r="D2207" t="str">
            <v>Ferme Réal Beaulieu &amp; Fils inc.</v>
          </cell>
          <cell r="E2207" t="str">
            <v>Beaulieu(Réal, Denis, Claude)</v>
          </cell>
          <cell r="F2207" t="str">
            <v>868, chemin Perreault</v>
          </cell>
          <cell r="G2207" t="str">
            <v>Coaticook</v>
          </cell>
          <cell r="H2207" t="str">
            <v>J1A2S5</v>
          </cell>
          <cell r="I2207">
            <v>819</v>
          </cell>
          <cell r="J2207">
            <v>8492103</v>
          </cell>
          <cell r="K2207">
            <v>20</v>
          </cell>
          <cell r="L2207">
            <v>3295</v>
          </cell>
        </row>
        <row r="2208">
          <cell r="A2208">
            <v>1303650</v>
          </cell>
          <cell r="B2208" t="str">
            <v>16</v>
          </cell>
          <cell r="C2208" t="str">
            <v>Montérégie</v>
          </cell>
          <cell r="D2208" t="str">
            <v>Dethier(Serge)</v>
          </cell>
          <cell r="F2208" t="str">
            <v>520A des Sloans</v>
          </cell>
          <cell r="G2208" t="str">
            <v>Saint-Édouard</v>
          </cell>
          <cell r="H2208" t="str">
            <v>J0L1Y0</v>
          </cell>
          <cell r="I2208">
            <v>450</v>
          </cell>
          <cell r="J2208">
            <v>4546456</v>
          </cell>
          <cell r="K2208">
            <v>34</v>
          </cell>
          <cell r="L2208">
            <v>6124</v>
          </cell>
          <cell r="M2208">
            <v>38</v>
          </cell>
          <cell r="N2208">
            <v>5103</v>
          </cell>
        </row>
        <row r="2209">
          <cell r="A2209">
            <v>1304062</v>
          </cell>
          <cell r="B2209" t="str">
            <v>07</v>
          </cell>
          <cell r="C2209" t="str">
            <v>Outaouais</v>
          </cell>
          <cell r="D2209" t="str">
            <v>Olmsted(Murdock)</v>
          </cell>
          <cell r="F2209" t="str">
            <v>441 Daly Road</v>
          </cell>
          <cell r="G2209" t="str">
            <v>Gatineau</v>
          </cell>
          <cell r="H2209" t="str">
            <v>J9H5C9</v>
          </cell>
          <cell r="I2209">
            <v>819</v>
          </cell>
          <cell r="J2209">
            <v>8272491</v>
          </cell>
          <cell r="K2209">
            <v>82</v>
          </cell>
          <cell r="L2209">
            <v>7505</v>
          </cell>
          <cell r="M2209">
            <v>76</v>
          </cell>
          <cell r="N2209">
            <v>11689</v>
          </cell>
        </row>
        <row r="2210">
          <cell r="A2210">
            <v>1304310</v>
          </cell>
          <cell r="B2210" t="str">
            <v>01</v>
          </cell>
          <cell r="C2210" t="str">
            <v>Bas-Saint-Laurent</v>
          </cell>
          <cell r="D2210" t="str">
            <v>Gagnon(Martin)</v>
          </cell>
          <cell r="F2210" t="str">
            <v>864, rang Bellevue</v>
          </cell>
          <cell r="G2210" t="str">
            <v>Saint-Jean-de-Dieu</v>
          </cell>
          <cell r="H2210" t="str">
            <v>G0L3M0</v>
          </cell>
          <cell r="I2210">
            <v>418</v>
          </cell>
          <cell r="J2210">
            <v>9631277</v>
          </cell>
          <cell r="K2210">
            <v>75</v>
          </cell>
          <cell r="L2210">
            <v>14936</v>
          </cell>
          <cell r="M2210">
            <v>82</v>
          </cell>
          <cell r="N2210">
            <v>10590</v>
          </cell>
        </row>
        <row r="2211">
          <cell r="A2211">
            <v>1305002</v>
          </cell>
          <cell r="B2211" t="str">
            <v>01</v>
          </cell>
          <cell r="C2211" t="str">
            <v>Bas-Saint-Laurent</v>
          </cell>
          <cell r="D2211" t="str">
            <v>Royer(Pierre)</v>
          </cell>
          <cell r="F2211" t="str">
            <v>183 Galarneau</v>
          </cell>
          <cell r="G2211" t="str">
            <v>Saint-Pacôme</v>
          </cell>
          <cell r="H2211" t="str">
            <v>G0L3X0</v>
          </cell>
          <cell r="I2211">
            <v>418</v>
          </cell>
          <cell r="J2211">
            <v>8521152</v>
          </cell>
          <cell r="K2211">
            <v>67</v>
          </cell>
          <cell r="L2211">
            <v>14334</v>
          </cell>
          <cell r="M2211">
            <v>72</v>
          </cell>
          <cell r="N2211">
            <v>15940</v>
          </cell>
        </row>
        <row r="2212">
          <cell r="A2212">
            <v>1305853</v>
          </cell>
          <cell r="B2212" t="str">
            <v>05</v>
          </cell>
          <cell r="C2212" t="str">
            <v>Estrie</v>
          </cell>
          <cell r="D2212" t="str">
            <v>2951-7448 Québec inc.</v>
          </cell>
          <cell r="E2212" t="str">
            <v>Raymond(Donald)</v>
          </cell>
          <cell r="F2212" t="str">
            <v>30, chemin  Robinson</v>
          </cell>
          <cell r="G2212" t="str">
            <v>Saint-Malo</v>
          </cell>
          <cell r="H2212" t="str">
            <v>J0B2Y0</v>
          </cell>
          <cell r="I2212">
            <v>819</v>
          </cell>
          <cell r="J2212">
            <v>8493139</v>
          </cell>
          <cell r="K2212">
            <v>55</v>
          </cell>
          <cell r="L2212">
            <v>13277</v>
          </cell>
          <cell r="M2212">
            <v>57</v>
          </cell>
          <cell r="N2212">
            <v>13895</v>
          </cell>
        </row>
        <row r="2213">
          <cell r="A2213">
            <v>1307644</v>
          </cell>
          <cell r="B2213" t="str">
            <v>12</v>
          </cell>
          <cell r="C2213" t="str">
            <v>Chaudière-Appalaches</v>
          </cell>
          <cell r="D2213" t="str">
            <v>Ferme Clément Lemieux et Fils SENC</v>
          </cell>
          <cell r="E2213" t="str">
            <v>Lemieux(Jean-Pierre et Rémi)</v>
          </cell>
          <cell r="F2213" t="str">
            <v>21, rang 3 Est</v>
          </cell>
          <cell r="G2213" t="str">
            <v>Saint-Gervais</v>
          </cell>
          <cell r="H2213" t="str">
            <v>G0R3C0</v>
          </cell>
          <cell r="I2213">
            <v>418</v>
          </cell>
          <cell r="J2213">
            <v>8876945</v>
          </cell>
          <cell r="K2213">
            <v>33</v>
          </cell>
          <cell r="L2213">
            <v>4971</v>
          </cell>
          <cell r="M2213">
            <v>32</v>
          </cell>
          <cell r="N2213">
            <v>5803</v>
          </cell>
        </row>
        <row r="2214">
          <cell r="A2214">
            <v>1308147</v>
          </cell>
          <cell r="B2214" t="str">
            <v>01</v>
          </cell>
          <cell r="C2214" t="str">
            <v>Bas-Saint-Laurent</v>
          </cell>
          <cell r="D2214" t="str">
            <v>Ferme Régive</v>
          </cell>
          <cell r="E2214" t="str">
            <v>Morissette(Réginald)</v>
          </cell>
          <cell r="F2214" t="str">
            <v>124, rang 4 Ouest</v>
          </cell>
          <cell r="G2214" t="str">
            <v>Mont-Joli</v>
          </cell>
          <cell r="H2214" t="str">
            <v>G5H3K6</v>
          </cell>
          <cell r="I2214">
            <v>418</v>
          </cell>
          <cell r="J2214">
            <v>7757714</v>
          </cell>
          <cell r="K2214">
            <v>17</v>
          </cell>
          <cell r="L2214">
            <v>3020</v>
          </cell>
        </row>
        <row r="2215">
          <cell r="A2215">
            <v>1308444</v>
          </cell>
          <cell r="B2215" t="str">
            <v>08</v>
          </cell>
          <cell r="C2215" t="str">
            <v>Abitibi-Témiscamingue</v>
          </cell>
          <cell r="D2215" t="str">
            <v>Ten Have(Louis)</v>
          </cell>
          <cell r="F2215" t="str">
            <v>106, montée Béland</v>
          </cell>
          <cell r="G2215" t="str">
            <v>Val-d'Or</v>
          </cell>
          <cell r="H2215" t="str">
            <v>J9P0C3</v>
          </cell>
          <cell r="I2215">
            <v>819</v>
          </cell>
          <cell r="J2215">
            <v>8741015</v>
          </cell>
          <cell r="K2215">
            <v>145</v>
          </cell>
          <cell r="L2215">
            <v>2177</v>
          </cell>
          <cell r="M2215">
            <v>149</v>
          </cell>
          <cell r="N2215">
            <v>680</v>
          </cell>
        </row>
        <row r="2216">
          <cell r="A2216">
            <v>1308527</v>
          </cell>
          <cell r="B2216" t="str">
            <v>12</v>
          </cell>
          <cell r="C2216" t="str">
            <v>Chaudière-Appalaches</v>
          </cell>
          <cell r="D2216" t="str">
            <v>Ferme Louis Gagné inc.</v>
          </cell>
          <cell r="E2216" t="str">
            <v>Gagné(Louis)</v>
          </cell>
          <cell r="F2216" t="str">
            <v>1280, rang St-André</v>
          </cell>
          <cell r="G2216" t="str">
            <v>Saint-Sylvestre</v>
          </cell>
          <cell r="H2216" t="str">
            <v>G0S3C0</v>
          </cell>
          <cell r="I2216">
            <v>418</v>
          </cell>
          <cell r="J2216">
            <v>5962671</v>
          </cell>
          <cell r="K2216">
            <v>135</v>
          </cell>
          <cell r="L2216">
            <v>32894</v>
          </cell>
          <cell r="M2216">
            <v>128</v>
          </cell>
          <cell r="N2216">
            <v>33617</v>
          </cell>
        </row>
        <row r="2217">
          <cell r="A2217">
            <v>1311513</v>
          </cell>
          <cell r="B2217" t="str">
            <v>01</v>
          </cell>
          <cell r="C2217" t="str">
            <v>Bas-Saint-Laurent</v>
          </cell>
          <cell r="D2217" t="str">
            <v>Ferme Gendron</v>
          </cell>
          <cell r="E2217" t="str">
            <v>Gendron(Marcel)</v>
          </cell>
          <cell r="F2217" t="str">
            <v>84, rang 2 Matalik</v>
          </cell>
          <cell r="G2217" t="str">
            <v>Sainte-Florence</v>
          </cell>
          <cell r="H2217" t="str">
            <v>G0J2M0</v>
          </cell>
          <cell r="I2217">
            <v>418</v>
          </cell>
          <cell r="J2217">
            <v>7563366</v>
          </cell>
          <cell r="K2217">
            <v>267</v>
          </cell>
          <cell r="L2217">
            <v>52283</v>
          </cell>
          <cell r="M2217">
            <v>202</v>
          </cell>
          <cell r="N2217">
            <v>60557</v>
          </cell>
        </row>
        <row r="2218">
          <cell r="A2218">
            <v>1312693</v>
          </cell>
          <cell r="B2218" t="str">
            <v>04</v>
          </cell>
          <cell r="C2218" t="str">
            <v>Mauricie</v>
          </cell>
          <cell r="D2218" t="str">
            <v>9110-2459 Québec inc.</v>
          </cell>
          <cell r="E2218" t="str">
            <v>Clavet(Jean-Pierre)</v>
          </cell>
          <cell r="F2218" t="str">
            <v>1321, Grande Rivière Nord</v>
          </cell>
          <cell r="G2218" t="str">
            <v>Yamachiche</v>
          </cell>
          <cell r="H2218" t="str">
            <v>G0X3L0</v>
          </cell>
          <cell r="I2218">
            <v>819</v>
          </cell>
          <cell r="J2218">
            <v>2961321</v>
          </cell>
          <cell r="K2218">
            <v>37</v>
          </cell>
          <cell r="L2218">
            <v>1315</v>
          </cell>
          <cell r="M2218">
            <v>35</v>
          </cell>
          <cell r="N2218">
            <v>848</v>
          </cell>
        </row>
        <row r="2219">
          <cell r="A2219">
            <v>1314301</v>
          </cell>
          <cell r="B2219" t="str">
            <v>17</v>
          </cell>
          <cell r="C2219" t="str">
            <v>Centre-du-Québec</v>
          </cell>
          <cell r="D2219" t="str">
            <v>Binette(Pascal)</v>
          </cell>
          <cell r="F2219" t="str">
            <v>165 rang 1</v>
          </cell>
          <cell r="G2219" t="str">
            <v>Saint-Ferdinand (d'Halifax)</v>
          </cell>
          <cell r="H2219" t="str">
            <v>G0N1N0</v>
          </cell>
          <cell r="I2219">
            <v>418</v>
          </cell>
          <cell r="J2219">
            <v>4284324</v>
          </cell>
          <cell r="K2219">
            <v>79</v>
          </cell>
          <cell r="L2219">
            <v>7509</v>
          </cell>
          <cell r="M2219">
            <v>61</v>
          </cell>
          <cell r="N2219">
            <v>1361</v>
          </cell>
        </row>
        <row r="2220">
          <cell r="A2220">
            <v>1314319</v>
          </cell>
          <cell r="B2220" t="str">
            <v>07</v>
          </cell>
          <cell r="C2220" t="str">
            <v>Outaouais</v>
          </cell>
          <cell r="D2220" t="str">
            <v>Leach Darlene &amp; Judd Cedric</v>
          </cell>
          <cell r="F2220" t="str">
            <v>C858 Highway 303 North</v>
          </cell>
          <cell r="G2220" t="str">
            <v>Shawville</v>
          </cell>
          <cell r="H2220" t="str">
            <v>J0X2Y0</v>
          </cell>
          <cell r="I2220">
            <v>819</v>
          </cell>
          <cell r="J2220">
            <v>6475878</v>
          </cell>
          <cell r="K2220">
            <v>216</v>
          </cell>
          <cell r="L2220">
            <v>31068</v>
          </cell>
          <cell r="M2220">
            <v>21</v>
          </cell>
          <cell r="N2220">
            <v>51941</v>
          </cell>
        </row>
        <row r="2221">
          <cell r="A2221">
            <v>1314327</v>
          </cell>
          <cell r="B2221" t="str">
            <v>07</v>
          </cell>
          <cell r="C2221" t="str">
            <v>Outaouais</v>
          </cell>
          <cell r="D2221" t="str">
            <v>Gariépy(Alain)</v>
          </cell>
          <cell r="F2221" t="str">
            <v>207, montée Chauret, R.R. 3</v>
          </cell>
          <cell r="G2221" t="str">
            <v>Gatineau</v>
          </cell>
          <cell r="H2221" t="str">
            <v>J8R3X9</v>
          </cell>
          <cell r="I2221">
            <v>819</v>
          </cell>
          <cell r="J2221">
            <v>6634297</v>
          </cell>
          <cell r="K2221">
            <v>38</v>
          </cell>
          <cell r="M2221">
            <v>42</v>
          </cell>
          <cell r="N2221">
            <v>5646</v>
          </cell>
        </row>
        <row r="2222">
          <cell r="A2222">
            <v>1314764</v>
          </cell>
          <cell r="B2222" t="str">
            <v>16</v>
          </cell>
          <cell r="C2222" t="str">
            <v>Montérégie</v>
          </cell>
          <cell r="D2222" t="str">
            <v>Ferme des Érables S.E.N.C.</v>
          </cell>
          <cell r="E2222" t="str">
            <v>Gaudette(Jean-Pierre)</v>
          </cell>
          <cell r="F2222" t="str">
            <v>1894, rang Salvail Nord</v>
          </cell>
          <cell r="G2222" t="str">
            <v>Saint-Jude</v>
          </cell>
          <cell r="H2222" t="str">
            <v>J0H1P0</v>
          </cell>
          <cell r="I2222">
            <v>450</v>
          </cell>
          <cell r="J2222">
            <v>7923845</v>
          </cell>
          <cell r="K2222">
            <v>16</v>
          </cell>
          <cell r="L2222">
            <v>260</v>
          </cell>
          <cell r="M2222">
            <v>17</v>
          </cell>
          <cell r="N2222">
            <v>2722</v>
          </cell>
        </row>
        <row r="2223">
          <cell r="A2223">
            <v>1315852</v>
          </cell>
          <cell r="B2223" t="str">
            <v>12</v>
          </cell>
          <cell r="C2223" t="str">
            <v>Chaudière-Appalaches</v>
          </cell>
          <cell r="D2223" t="str">
            <v>Ferme J.L.T. Vachon S.E.N.C.</v>
          </cell>
          <cell r="E2223" t="str">
            <v>Vachon(Joseph)</v>
          </cell>
          <cell r="F2223" t="str">
            <v>220, Rang 2</v>
          </cell>
          <cell r="G2223" t="str">
            <v>Lac-Etchemin</v>
          </cell>
          <cell r="H2223" t="str">
            <v>G0R1S0</v>
          </cell>
          <cell r="I2223">
            <v>418</v>
          </cell>
          <cell r="J2223">
            <v>6255543</v>
          </cell>
          <cell r="K2223">
            <v>262</v>
          </cell>
          <cell r="L2223">
            <v>37136</v>
          </cell>
          <cell r="M2223">
            <v>262</v>
          </cell>
          <cell r="N2223">
            <v>54002</v>
          </cell>
        </row>
        <row r="2224">
          <cell r="A2224">
            <v>1317478</v>
          </cell>
          <cell r="B2224" t="str">
            <v>08</v>
          </cell>
          <cell r="C2224" t="str">
            <v>Abitibi-Témiscamingue</v>
          </cell>
          <cell r="D2224" t="str">
            <v>Duclos(Michel)</v>
          </cell>
          <cell r="F2224" t="str">
            <v>488, rang 6</v>
          </cell>
          <cell r="G2224" t="str">
            <v>Latulipe-et-Gaboury</v>
          </cell>
          <cell r="H2224" t="str">
            <v>J0Z2N0</v>
          </cell>
          <cell r="I2224">
            <v>819</v>
          </cell>
          <cell r="J2224">
            <v>7472406</v>
          </cell>
          <cell r="K2224">
            <v>159</v>
          </cell>
          <cell r="L2224">
            <v>18809</v>
          </cell>
          <cell r="M2224">
            <v>169</v>
          </cell>
          <cell r="N2224">
            <v>3062</v>
          </cell>
        </row>
        <row r="2225">
          <cell r="A2225">
            <v>1319466</v>
          </cell>
          <cell r="B2225" t="str">
            <v>01</v>
          </cell>
          <cell r="C2225" t="str">
            <v>Bas-Saint-Laurent</v>
          </cell>
          <cell r="D2225" t="str">
            <v>Ferme Boudreault et Fils SENC</v>
          </cell>
          <cell r="E2225" t="str">
            <v>Boudreault(Jean-François)</v>
          </cell>
          <cell r="F2225" t="str">
            <v>981, route 132 ouest</v>
          </cell>
          <cell r="G2225" t="str">
            <v>Causapscal</v>
          </cell>
          <cell r="H2225" t="str">
            <v>G0J1J0</v>
          </cell>
          <cell r="I2225">
            <v>418</v>
          </cell>
          <cell r="J2225">
            <v>7566633</v>
          </cell>
          <cell r="K2225">
            <v>83</v>
          </cell>
          <cell r="L2225">
            <v>17022</v>
          </cell>
          <cell r="M2225">
            <v>82</v>
          </cell>
          <cell r="N2225">
            <v>20253</v>
          </cell>
        </row>
        <row r="2226">
          <cell r="A2226">
            <v>1320050</v>
          </cell>
          <cell r="B2226" t="str">
            <v>17</v>
          </cell>
          <cell r="C2226" t="str">
            <v>Centre-du-Québec</v>
          </cell>
          <cell r="D2226" t="str">
            <v>Ferme Troyblay S.E.N.C.</v>
          </cell>
          <cell r="E2226" t="str">
            <v>Tremblay(Yvan)</v>
          </cell>
          <cell r="F2226" t="str">
            <v>160, Rang 5</v>
          </cell>
          <cell r="G2226" t="str">
            <v>Inverness</v>
          </cell>
          <cell r="H2226" t="str">
            <v>G0S1K0</v>
          </cell>
          <cell r="I2226">
            <v>418</v>
          </cell>
          <cell r="J2226">
            <v>4533478</v>
          </cell>
          <cell r="K2226">
            <v>129</v>
          </cell>
          <cell r="L2226">
            <v>27656</v>
          </cell>
          <cell r="M2226">
            <v>135</v>
          </cell>
          <cell r="N2226">
            <v>33015</v>
          </cell>
        </row>
        <row r="2227">
          <cell r="A2227">
            <v>1320084</v>
          </cell>
          <cell r="B2227" t="str">
            <v>10</v>
          </cell>
          <cell r="C2227" t="str">
            <v>Nord-du-Québec</v>
          </cell>
          <cell r="D2227" t="str">
            <v>Ferme Tourne-sol</v>
          </cell>
          <cell r="E2227" t="str">
            <v>Jean-Christophe(Picard)</v>
          </cell>
          <cell r="F2227" t="str">
            <v>2296, rang 10</v>
          </cell>
          <cell r="G2227" t="str">
            <v>Val-Paradis</v>
          </cell>
          <cell r="H2227" t="str">
            <v>J0Z3S0</v>
          </cell>
          <cell r="I2227">
            <v>819</v>
          </cell>
          <cell r="J2227">
            <v>9412009</v>
          </cell>
          <cell r="K2227">
            <v>157</v>
          </cell>
          <cell r="L2227">
            <v>26310</v>
          </cell>
          <cell r="M2227">
            <v>184</v>
          </cell>
          <cell r="N2227">
            <v>24679</v>
          </cell>
        </row>
        <row r="2228">
          <cell r="A2228">
            <v>1320878</v>
          </cell>
          <cell r="B2228" t="str">
            <v>03</v>
          </cell>
          <cell r="C2228" t="str">
            <v>Capitale-Nationale</v>
          </cell>
          <cell r="D2228" t="str">
            <v>Ferme Harvey</v>
          </cell>
          <cell r="E2228" t="str">
            <v>Harvey(Martin)</v>
          </cell>
          <cell r="F2228" t="str">
            <v>1625, chemin des Coudriers</v>
          </cell>
          <cell r="G2228" t="str">
            <v>L'Isle-aux-Coudres</v>
          </cell>
          <cell r="H2228" t="str">
            <v>G0A1X0</v>
          </cell>
          <cell r="I2228">
            <v>418</v>
          </cell>
          <cell r="J2228">
            <v>4382579</v>
          </cell>
          <cell r="K2228">
            <v>87</v>
          </cell>
          <cell r="L2228">
            <v>12509</v>
          </cell>
          <cell r="M2228">
            <v>79</v>
          </cell>
          <cell r="N2228">
            <v>13248</v>
          </cell>
        </row>
        <row r="2229">
          <cell r="A2229">
            <v>1320910</v>
          </cell>
          <cell r="B2229" t="str">
            <v>15</v>
          </cell>
          <cell r="C2229" t="str">
            <v>Laurentides</v>
          </cell>
          <cell r="D2229" t="str">
            <v>Foucault(Annick)</v>
          </cell>
          <cell r="F2229" t="str">
            <v>98, Montée du Moulin</v>
          </cell>
          <cell r="G2229" t="str">
            <v>Brownsburg-Chatham</v>
          </cell>
          <cell r="H2229" t="str">
            <v>J8G1P5</v>
          </cell>
          <cell r="I2229">
            <v>450</v>
          </cell>
          <cell r="J2229">
            <v>5625337</v>
          </cell>
          <cell r="K2229">
            <v>79</v>
          </cell>
          <cell r="L2229">
            <v>1402</v>
          </cell>
          <cell r="M2229">
            <v>85</v>
          </cell>
          <cell r="N2229">
            <v>1592</v>
          </cell>
        </row>
        <row r="2230">
          <cell r="A2230">
            <v>1321868</v>
          </cell>
          <cell r="B2230" t="str">
            <v>12</v>
          </cell>
          <cell r="C2230" t="str">
            <v>Chaudière-Appalaches</v>
          </cell>
          <cell r="D2230" t="str">
            <v>Roy(Carol)</v>
          </cell>
          <cell r="F2230" t="str">
            <v>222, 2e Rang</v>
          </cell>
          <cell r="G2230" t="str">
            <v>Tring-Jonction</v>
          </cell>
          <cell r="H2230" t="str">
            <v>G0N1X0</v>
          </cell>
          <cell r="I2230">
            <v>418</v>
          </cell>
          <cell r="J2230">
            <v>4263150</v>
          </cell>
          <cell r="K2230">
            <v>50</v>
          </cell>
          <cell r="L2230">
            <v>7027</v>
          </cell>
          <cell r="M2230">
            <v>48</v>
          </cell>
          <cell r="N2230">
            <v>5548</v>
          </cell>
        </row>
        <row r="2231">
          <cell r="A2231">
            <v>1322254</v>
          </cell>
          <cell r="B2231" t="str">
            <v>15</v>
          </cell>
          <cell r="C2231" t="str">
            <v>Laurentides</v>
          </cell>
          <cell r="D2231" t="str">
            <v>Mainville(Sylvain)</v>
          </cell>
          <cell r="F2231" t="str">
            <v>301, rang Saint-Étienne</v>
          </cell>
          <cell r="G2231" t="str">
            <v>Saint-Placide</v>
          </cell>
          <cell r="H2231" t="str">
            <v>J0V2B0</v>
          </cell>
          <cell r="I2231">
            <v>450</v>
          </cell>
          <cell r="J2231">
            <v>2581834</v>
          </cell>
          <cell r="K2231">
            <v>61</v>
          </cell>
          <cell r="L2231">
            <v>11665</v>
          </cell>
          <cell r="M2231">
            <v>63</v>
          </cell>
          <cell r="N2231">
            <v>14329</v>
          </cell>
        </row>
        <row r="2232">
          <cell r="A2232">
            <v>1322643</v>
          </cell>
          <cell r="B2232" t="str">
            <v>05</v>
          </cell>
          <cell r="C2232" t="str">
            <v>Estrie</v>
          </cell>
          <cell r="D2232" t="str">
            <v>Ferme Eatonlane S.E.N.C.</v>
          </cell>
          <cell r="F2232" t="str">
            <v>346, Route 253</v>
          </cell>
          <cell r="G2232" t="str">
            <v>Cookshire-Eaton</v>
          </cell>
          <cell r="H2232" t="str">
            <v>J0B1M0</v>
          </cell>
          <cell r="I2232">
            <v>819</v>
          </cell>
          <cell r="J2232">
            <v>8753666</v>
          </cell>
          <cell r="K2232">
            <v>30</v>
          </cell>
          <cell r="L2232">
            <v>4754</v>
          </cell>
          <cell r="M2232">
            <v>30</v>
          </cell>
          <cell r="N2232">
            <v>4754</v>
          </cell>
        </row>
        <row r="2233">
          <cell r="A2233">
            <v>1323484</v>
          </cell>
          <cell r="B2233" t="str">
            <v>05</v>
          </cell>
          <cell r="C2233" t="str">
            <v>Estrie</v>
          </cell>
          <cell r="D2233" t="str">
            <v>Ferme du Bassin Sud S.E.N.C.</v>
          </cell>
          <cell r="E2233" t="str">
            <v>Carrier(Paul)</v>
          </cell>
          <cell r="F2233" t="str">
            <v>860, chemin Bassin Sud, R.R. 5</v>
          </cell>
          <cell r="G2233" t="str">
            <v>Cookshire-Eaton</v>
          </cell>
          <cell r="H2233" t="str">
            <v>J0B1M0</v>
          </cell>
          <cell r="I2233">
            <v>819</v>
          </cell>
          <cell r="J2233">
            <v>8753509</v>
          </cell>
          <cell r="K2233">
            <v>92</v>
          </cell>
          <cell r="L2233">
            <v>23416</v>
          </cell>
          <cell r="M2233">
            <v>73</v>
          </cell>
          <cell r="N2233">
            <v>28349</v>
          </cell>
        </row>
        <row r="2234">
          <cell r="A2234">
            <v>1324698</v>
          </cell>
          <cell r="B2234" t="str">
            <v>05</v>
          </cell>
          <cell r="C2234" t="str">
            <v>Estrie</v>
          </cell>
          <cell r="D2234" t="str">
            <v>Vachon(Serge)</v>
          </cell>
          <cell r="F2234" t="str">
            <v>759, Route 108</v>
          </cell>
          <cell r="G2234" t="str">
            <v>Bury</v>
          </cell>
          <cell r="H2234" t="str">
            <v>J0B1J0</v>
          </cell>
          <cell r="I2234">
            <v>819</v>
          </cell>
          <cell r="J2234">
            <v>8723889</v>
          </cell>
          <cell r="K2234">
            <v>31</v>
          </cell>
          <cell r="L2234">
            <v>1026</v>
          </cell>
          <cell r="M2234">
            <v>32</v>
          </cell>
          <cell r="N2234">
            <v>1026</v>
          </cell>
        </row>
        <row r="2235">
          <cell r="A2235">
            <v>1325638</v>
          </cell>
          <cell r="B2235" t="str">
            <v>07</v>
          </cell>
          <cell r="C2235" t="str">
            <v>Outaouais</v>
          </cell>
          <cell r="D2235" t="str">
            <v>Pritchard(Cheryl)</v>
          </cell>
          <cell r="F2235" t="str">
            <v>911, route 105</v>
          </cell>
          <cell r="G2235" t="str">
            <v>La Pèche</v>
          </cell>
          <cell r="H2235" t="str">
            <v>J0X1A0</v>
          </cell>
          <cell r="I2235">
            <v>819</v>
          </cell>
          <cell r="J2235">
            <v>4592003</v>
          </cell>
          <cell r="K2235">
            <v>52</v>
          </cell>
          <cell r="L2235">
            <v>11227</v>
          </cell>
          <cell r="M2235">
            <v>52</v>
          </cell>
          <cell r="N2235">
            <v>2722</v>
          </cell>
        </row>
        <row r="2236">
          <cell r="A2236">
            <v>1327089</v>
          </cell>
          <cell r="B2236" t="str">
            <v>02</v>
          </cell>
          <cell r="C2236" t="str">
            <v>Saguenay-Lac-Saint-Jean</v>
          </cell>
          <cell r="D2236" t="str">
            <v>Duchesne(Guy)</v>
          </cell>
          <cell r="F2236" t="str">
            <v>2172 St-Cyrille</v>
          </cell>
          <cell r="G2236" t="str">
            <v>Normandin</v>
          </cell>
          <cell r="H2236" t="str">
            <v>G8M4K5</v>
          </cell>
          <cell r="I2236">
            <v>418</v>
          </cell>
          <cell r="J2236">
            <v>2744887</v>
          </cell>
          <cell r="K2236">
            <v>86</v>
          </cell>
          <cell r="L2236">
            <v>30528</v>
          </cell>
          <cell r="M2236">
            <v>115</v>
          </cell>
          <cell r="N2236">
            <v>43546</v>
          </cell>
        </row>
        <row r="2237">
          <cell r="A2237">
            <v>1329267</v>
          </cell>
          <cell r="B2237" t="str">
            <v>12</v>
          </cell>
          <cell r="C2237" t="str">
            <v>Chaudière-Appalaches</v>
          </cell>
          <cell r="D2237" t="str">
            <v>Grondin(Yvon)</v>
          </cell>
          <cell r="F2237" t="str">
            <v>42, Route 269</v>
          </cell>
          <cell r="G2237" t="str">
            <v>Saint-Honoré-de-Shenley</v>
          </cell>
          <cell r="H2237" t="str">
            <v>G0M1V0</v>
          </cell>
          <cell r="I2237">
            <v>418</v>
          </cell>
          <cell r="J2237">
            <v>4856028</v>
          </cell>
          <cell r="K2237">
            <v>31</v>
          </cell>
          <cell r="L2237">
            <v>4865</v>
          </cell>
          <cell r="M2237">
            <v>31</v>
          </cell>
          <cell r="N2237">
            <v>4989</v>
          </cell>
        </row>
        <row r="2238">
          <cell r="A2238">
            <v>1329689</v>
          </cell>
          <cell r="B2238" t="str">
            <v>02</v>
          </cell>
          <cell r="C2238" t="str">
            <v>Saguenay-Lac-Saint-Jean</v>
          </cell>
          <cell r="D2238" t="str">
            <v>Vi-La Des agneaux inc.</v>
          </cell>
          <cell r="E2238" t="str">
            <v>Desgagnés(Victor)</v>
          </cell>
          <cell r="F2238" t="str">
            <v>216 rue Blanchette</v>
          </cell>
          <cell r="G2238" t="str">
            <v>Saint-François-de-Sales</v>
          </cell>
          <cell r="H2238" t="str">
            <v>G0W1M0</v>
          </cell>
          <cell r="I2238">
            <v>418</v>
          </cell>
          <cell r="J2238">
            <v>3489136</v>
          </cell>
          <cell r="K2238">
            <v>66</v>
          </cell>
          <cell r="L2238">
            <v>661</v>
          </cell>
          <cell r="M2238">
            <v>50</v>
          </cell>
          <cell r="N2238">
            <v>1885</v>
          </cell>
        </row>
        <row r="2239">
          <cell r="A2239">
            <v>1330463</v>
          </cell>
          <cell r="B2239" t="str">
            <v>17</v>
          </cell>
          <cell r="C2239" t="str">
            <v>Centre-du-Québec</v>
          </cell>
          <cell r="D2239" t="str">
            <v>Pilon(Mario)</v>
          </cell>
          <cell r="F2239" t="str">
            <v>2148, boulevard Lemire Ouest</v>
          </cell>
          <cell r="G2239" t="str">
            <v>Saint-Majorique-de-Grantham</v>
          </cell>
          <cell r="H2239" t="str">
            <v>J2B8A9</v>
          </cell>
          <cell r="I2239">
            <v>819</v>
          </cell>
          <cell r="J2239">
            <v>4751854</v>
          </cell>
          <cell r="L2239">
            <v>282</v>
          </cell>
        </row>
        <row r="2240">
          <cell r="A2240">
            <v>1330885</v>
          </cell>
          <cell r="B2240" t="str">
            <v>09</v>
          </cell>
          <cell r="C2240" t="str">
            <v>Cote-Nord</v>
          </cell>
          <cell r="D2240" t="str">
            <v>Hovington(Colette)</v>
          </cell>
          <cell r="F2240" t="str">
            <v>306, rang Saint-Joseph</v>
          </cell>
          <cell r="G2240" t="str">
            <v>Sacré-Coeur</v>
          </cell>
          <cell r="H2240" t="str">
            <v>G0T1Y0</v>
          </cell>
          <cell r="I2240">
            <v>418</v>
          </cell>
          <cell r="J2240">
            <v>2364208</v>
          </cell>
          <cell r="K2240">
            <v>47</v>
          </cell>
          <cell r="L2240">
            <v>6941</v>
          </cell>
          <cell r="M2240">
            <v>45</v>
          </cell>
          <cell r="N2240">
            <v>8416</v>
          </cell>
        </row>
        <row r="2241">
          <cell r="A2241">
            <v>1331297</v>
          </cell>
          <cell r="B2241" t="str">
            <v>16</v>
          </cell>
          <cell r="C2241" t="str">
            <v>Montérégie</v>
          </cell>
          <cell r="D2241" t="str">
            <v>Pelletier(Joël)</v>
          </cell>
          <cell r="F2241" t="str">
            <v>671, chemin Saint-Robert</v>
          </cell>
          <cell r="G2241" t="str">
            <v>Saint-Robert</v>
          </cell>
          <cell r="H2241" t="str">
            <v>J0G1S0</v>
          </cell>
          <cell r="I2241">
            <v>450</v>
          </cell>
          <cell r="J2241">
            <v>7823053</v>
          </cell>
          <cell r="K2241">
            <v>10</v>
          </cell>
          <cell r="L2241">
            <v>339</v>
          </cell>
        </row>
        <row r="2242">
          <cell r="A2242">
            <v>1331321</v>
          </cell>
          <cell r="B2242" t="str">
            <v>12</v>
          </cell>
          <cell r="C2242" t="str">
            <v>Chaudière-Appalaches</v>
          </cell>
          <cell r="D2242" t="str">
            <v>Ferme Danka inc.</v>
          </cell>
          <cell r="F2242" t="str">
            <v>222, 2e Rang</v>
          </cell>
          <cell r="G2242" t="str">
            <v>Tring-Jonction</v>
          </cell>
          <cell r="H2242" t="str">
            <v>G0N1X0</v>
          </cell>
          <cell r="I2242">
            <v>418</v>
          </cell>
          <cell r="J2242">
            <v>4263150</v>
          </cell>
          <cell r="M2242">
            <v>17</v>
          </cell>
          <cell r="N2242">
            <v>3629</v>
          </cell>
        </row>
        <row r="2243">
          <cell r="A2243">
            <v>1331487</v>
          </cell>
          <cell r="B2243" t="str">
            <v>08</v>
          </cell>
          <cell r="C2243" t="str">
            <v>Abitibi-Témiscamingue</v>
          </cell>
          <cell r="D2243" t="str">
            <v>Ferme Franclain 2001 inc.</v>
          </cell>
          <cell r="E2243" t="str">
            <v>Desrochers(Alain)</v>
          </cell>
          <cell r="F2243" t="str">
            <v>1405, principale  C.P. 9</v>
          </cell>
          <cell r="G2243" t="str">
            <v>Saint-Édouard-de-Fabre</v>
          </cell>
          <cell r="H2243" t="str">
            <v>J0Z1Z0</v>
          </cell>
          <cell r="I2243">
            <v>819</v>
          </cell>
          <cell r="J2243">
            <v>6342276</v>
          </cell>
          <cell r="K2243">
            <v>16</v>
          </cell>
          <cell r="L2243">
            <v>826</v>
          </cell>
        </row>
        <row r="2244">
          <cell r="A2244">
            <v>1332089</v>
          </cell>
          <cell r="B2244" t="str">
            <v>15</v>
          </cell>
          <cell r="C2244" t="str">
            <v>Laurentides</v>
          </cell>
          <cell r="D2244" t="str">
            <v>Michelle Leduc &amp; Jean-Marc Perrier</v>
          </cell>
          <cell r="E2244" t="str">
            <v>Perrier(Michelle Leduc et Jean-Marc)</v>
          </cell>
          <cell r="F2244" t="str">
            <v>215, route 309 Nord</v>
          </cell>
          <cell r="G2244" t="str">
            <v>Ferme-Neuve</v>
          </cell>
          <cell r="H2244" t="str">
            <v>J0W1C0</v>
          </cell>
          <cell r="I2244">
            <v>819</v>
          </cell>
          <cell r="J2244">
            <v>5872708</v>
          </cell>
          <cell r="M2244">
            <v>17</v>
          </cell>
          <cell r="N2244">
            <v>4730</v>
          </cell>
        </row>
        <row r="2245">
          <cell r="A2245">
            <v>1334309</v>
          </cell>
          <cell r="B2245" t="str">
            <v>03</v>
          </cell>
          <cell r="C2245" t="str">
            <v>Capitale-Nationale</v>
          </cell>
          <cell r="D2245" t="str">
            <v>Gendron Michel et Pierre-Luc</v>
          </cell>
          <cell r="E2245" t="str">
            <v>Gendron(Michel et Pierre-Luc)</v>
          </cell>
          <cell r="F2245" t="str">
            <v>1190, rang Saint-Achille</v>
          </cell>
          <cell r="G2245" t="str">
            <v>Saint-Ubalde</v>
          </cell>
          <cell r="H2245" t="str">
            <v>G0A4L0</v>
          </cell>
          <cell r="I2245">
            <v>418</v>
          </cell>
          <cell r="J2245">
            <v>2772244</v>
          </cell>
          <cell r="K2245">
            <v>113</v>
          </cell>
          <cell r="L2245">
            <v>18462</v>
          </cell>
          <cell r="M2245">
            <v>112</v>
          </cell>
          <cell r="N2245">
            <v>18031</v>
          </cell>
        </row>
        <row r="2246">
          <cell r="A2246">
            <v>1335108</v>
          </cell>
          <cell r="B2246" t="str">
            <v>01</v>
          </cell>
          <cell r="C2246" t="str">
            <v>Bas-Saint-Laurent</v>
          </cell>
          <cell r="D2246" t="str">
            <v>Caron(Jacques-Normand)</v>
          </cell>
          <cell r="F2246" t="str">
            <v>256, 2ième rang est</v>
          </cell>
          <cell r="G2246" t="str">
            <v>Saint-Fabien</v>
          </cell>
          <cell r="H2246" t="str">
            <v>G0L2Z0</v>
          </cell>
          <cell r="I2246">
            <v>418</v>
          </cell>
          <cell r="J2246">
            <v>8693325</v>
          </cell>
          <cell r="K2246">
            <v>12</v>
          </cell>
          <cell r="L2246">
            <v>928</v>
          </cell>
          <cell r="M2246">
            <v>15</v>
          </cell>
          <cell r="N2246">
            <v>528</v>
          </cell>
        </row>
        <row r="2247">
          <cell r="A2247">
            <v>1335264</v>
          </cell>
          <cell r="B2247" t="str">
            <v>17</v>
          </cell>
          <cell r="C2247" t="str">
            <v>Centre-du-Québec</v>
          </cell>
          <cell r="D2247" t="str">
            <v>Fréchette(Gaétan)</v>
          </cell>
          <cell r="E2247" t="str">
            <v>Fréchette(Gaétan)</v>
          </cell>
          <cell r="F2247" t="str">
            <v>95, rang 11 Ouest</v>
          </cell>
          <cell r="G2247" t="str">
            <v>Princeville</v>
          </cell>
          <cell r="H2247" t="str">
            <v>G6L4C6</v>
          </cell>
          <cell r="I2247">
            <v>819</v>
          </cell>
          <cell r="J2247">
            <v>3643282</v>
          </cell>
          <cell r="K2247">
            <v>81</v>
          </cell>
          <cell r="L2247">
            <v>19710</v>
          </cell>
          <cell r="M2247">
            <v>62</v>
          </cell>
          <cell r="N2247">
            <v>18368</v>
          </cell>
        </row>
        <row r="2248">
          <cell r="A2248">
            <v>1338086</v>
          </cell>
          <cell r="B2248" t="str">
            <v>12</v>
          </cell>
          <cell r="C2248" t="str">
            <v>Chaudière-Appalaches</v>
          </cell>
          <cell r="D2248" t="str">
            <v>Bernard(Stéphane)</v>
          </cell>
          <cell r="F2248" t="str">
            <v>380, Rang 3 Nord</v>
          </cell>
          <cell r="G2248" t="str">
            <v>Saint-Victor</v>
          </cell>
          <cell r="H2248" t="str">
            <v>G0M2B0</v>
          </cell>
          <cell r="I2248">
            <v>418</v>
          </cell>
          <cell r="J2248">
            <v>5883143</v>
          </cell>
          <cell r="K2248">
            <v>12</v>
          </cell>
          <cell r="L2248">
            <v>1463</v>
          </cell>
        </row>
        <row r="2249">
          <cell r="A2249">
            <v>1338102</v>
          </cell>
          <cell r="B2249" t="str">
            <v>07</v>
          </cell>
          <cell r="C2249" t="str">
            <v>Outaouais</v>
          </cell>
          <cell r="D2249" t="str">
            <v>Tremblay(Céline)</v>
          </cell>
          <cell r="E2249" t="str">
            <v>Tremblay(Céline)</v>
          </cell>
          <cell r="F2249" t="str">
            <v>91, ch. Blue Sea Nord, C.P. 77</v>
          </cell>
          <cell r="G2249" t="str">
            <v>Blue Sea</v>
          </cell>
          <cell r="H2249" t="str">
            <v>J0X1C0</v>
          </cell>
          <cell r="I2249">
            <v>819</v>
          </cell>
          <cell r="J2249">
            <v>4634312</v>
          </cell>
          <cell r="K2249">
            <v>26</v>
          </cell>
          <cell r="L2249">
            <v>3114</v>
          </cell>
          <cell r="M2249">
            <v>25</v>
          </cell>
          <cell r="N2249">
            <v>7815</v>
          </cell>
        </row>
        <row r="2250">
          <cell r="A2250">
            <v>1341478</v>
          </cell>
          <cell r="B2250" t="str">
            <v>12</v>
          </cell>
          <cell r="C2250" t="str">
            <v>Chaudière-Appalaches</v>
          </cell>
          <cell r="D2250" t="str">
            <v>Gauthier(Henri)</v>
          </cell>
          <cell r="F2250" t="str">
            <v>187, route 204 est</v>
          </cell>
          <cell r="G2250" t="str">
            <v>Saint-Adalbert</v>
          </cell>
          <cell r="H2250" t="str">
            <v>G0R2M0</v>
          </cell>
          <cell r="I2250">
            <v>418</v>
          </cell>
          <cell r="J2250">
            <v>3563470</v>
          </cell>
          <cell r="K2250">
            <v>45</v>
          </cell>
          <cell r="L2250">
            <v>3306</v>
          </cell>
          <cell r="M2250">
            <v>44</v>
          </cell>
          <cell r="N2250">
            <v>3306</v>
          </cell>
        </row>
        <row r="2251">
          <cell r="A2251">
            <v>1342070</v>
          </cell>
          <cell r="B2251" t="str">
            <v>14</v>
          </cell>
          <cell r="C2251" t="str">
            <v>Lanaudière</v>
          </cell>
          <cell r="D2251" t="str">
            <v>Pin(Fernand)</v>
          </cell>
          <cell r="F2251" t="str">
            <v>181, rang 10 - 1ère rue Pin</v>
          </cell>
          <cell r="G2251" t="str">
            <v>Sainte-Marcelline-de-Kildare</v>
          </cell>
          <cell r="H2251" t="str">
            <v>J0K2Y0</v>
          </cell>
          <cell r="I2251">
            <v>450</v>
          </cell>
          <cell r="J2251">
            <v>8835201</v>
          </cell>
          <cell r="K2251">
            <v>108</v>
          </cell>
          <cell r="L2251">
            <v>2823</v>
          </cell>
          <cell r="M2251">
            <v>111</v>
          </cell>
          <cell r="N2251">
            <v>5957</v>
          </cell>
        </row>
        <row r="2252">
          <cell r="A2252">
            <v>1342666</v>
          </cell>
          <cell r="B2252" t="str">
            <v>12</v>
          </cell>
          <cell r="C2252" t="str">
            <v>Chaudière-Appalaches</v>
          </cell>
          <cell r="D2252" t="str">
            <v>Villeneuve(Francine)</v>
          </cell>
          <cell r="F2252" t="str">
            <v>709, rang Saint-Pierre</v>
          </cell>
          <cell r="G2252" t="str">
            <v>Saint-Frédéric</v>
          </cell>
          <cell r="H2252" t="str">
            <v>G0N1P0</v>
          </cell>
          <cell r="I2252">
            <v>418</v>
          </cell>
          <cell r="J2252">
            <v>4262837</v>
          </cell>
          <cell r="K2252">
            <v>138</v>
          </cell>
          <cell r="L2252">
            <v>19586</v>
          </cell>
          <cell r="M2252">
            <v>142</v>
          </cell>
          <cell r="N2252">
            <v>20621</v>
          </cell>
        </row>
        <row r="2253">
          <cell r="A2253">
            <v>1347988</v>
          </cell>
          <cell r="B2253" t="str">
            <v>11</v>
          </cell>
          <cell r="C2253" t="str">
            <v>Gaspésie-Iles-de-la-Madeleine</v>
          </cell>
          <cell r="D2253" t="str">
            <v>Campbell(Harry)</v>
          </cell>
          <cell r="F2253" t="str">
            <v>340 rang 4 Ouest C.P.9</v>
          </cell>
          <cell r="G2253" t="str">
            <v>New-Richmond</v>
          </cell>
          <cell r="H2253" t="str">
            <v>G0C2B0</v>
          </cell>
          <cell r="I2253">
            <v>418</v>
          </cell>
          <cell r="J2253">
            <v>3924668</v>
          </cell>
          <cell r="K2253">
            <v>16</v>
          </cell>
          <cell r="L2253">
            <v>340</v>
          </cell>
        </row>
        <row r="2254">
          <cell r="A2254">
            <v>1348051</v>
          </cell>
          <cell r="B2254" t="str">
            <v>11</v>
          </cell>
          <cell r="C2254" t="str">
            <v>Gaspésie-Iles-de-la-Madeleine</v>
          </cell>
          <cell r="D2254" t="str">
            <v>English(Suzette)</v>
          </cell>
          <cell r="F2254" t="str">
            <v>196 Montée Cortereal</v>
          </cell>
          <cell r="G2254" t="str">
            <v>Gaspé</v>
          </cell>
          <cell r="H2254" t="str">
            <v>G4X6S2</v>
          </cell>
          <cell r="I2254">
            <v>418</v>
          </cell>
          <cell r="J2254">
            <v>3682441</v>
          </cell>
          <cell r="K2254">
            <v>18</v>
          </cell>
          <cell r="M2254">
            <v>16</v>
          </cell>
        </row>
        <row r="2255">
          <cell r="A2255">
            <v>1348077</v>
          </cell>
          <cell r="B2255" t="str">
            <v>11</v>
          </cell>
          <cell r="C2255" t="str">
            <v>Gaspésie-Iles-de-la-Madeleine</v>
          </cell>
          <cell r="D2255" t="str">
            <v>Fairservice(Daniel)</v>
          </cell>
          <cell r="F2255" t="str">
            <v>234 rang 3 Ouest - B.P. 150</v>
          </cell>
          <cell r="G2255" t="str">
            <v>New-Richmond</v>
          </cell>
          <cell r="H2255" t="str">
            <v>G0C2B0</v>
          </cell>
          <cell r="I2255">
            <v>418</v>
          </cell>
          <cell r="J2255">
            <v>3925828</v>
          </cell>
          <cell r="K2255">
            <v>25</v>
          </cell>
          <cell r="L2255">
            <v>4575</v>
          </cell>
          <cell r="M2255">
            <v>25</v>
          </cell>
          <cell r="N2255">
            <v>3422</v>
          </cell>
        </row>
        <row r="2256">
          <cell r="A2256">
            <v>1348085</v>
          </cell>
          <cell r="B2256" t="str">
            <v>11</v>
          </cell>
          <cell r="C2256" t="str">
            <v>Gaspésie-Iles-de-la-Madeleine</v>
          </cell>
          <cell r="D2256" t="str">
            <v>Gallant(Serge)</v>
          </cell>
          <cell r="F2256" t="str">
            <v>242, rang Saint-Hermel</v>
          </cell>
          <cell r="G2256" t="str">
            <v>Saint-Alexis-de-Matapédia</v>
          </cell>
          <cell r="H2256" t="str">
            <v>G0J2E0</v>
          </cell>
          <cell r="I2256">
            <v>418</v>
          </cell>
          <cell r="J2256">
            <v>2992503</v>
          </cell>
          <cell r="K2256">
            <v>33</v>
          </cell>
          <cell r="M2256">
            <v>32</v>
          </cell>
        </row>
        <row r="2257">
          <cell r="A2257">
            <v>1348093</v>
          </cell>
          <cell r="B2257" t="str">
            <v>11</v>
          </cell>
          <cell r="C2257" t="str">
            <v>Gaspésie-Iles-de-la-Madeleine</v>
          </cell>
          <cell r="D2257" t="str">
            <v>Gallon(Ralph)</v>
          </cell>
          <cell r="F2257" t="str">
            <v>350 Tommy Street B.P. 91</v>
          </cell>
          <cell r="G2257" t="str">
            <v>New-Richmond</v>
          </cell>
          <cell r="H2257" t="str">
            <v>G0C2B0</v>
          </cell>
          <cell r="I2257">
            <v>418</v>
          </cell>
          <cell r="J2257">
            <v>3925140</v>
          </cell>
          <cell r="K2257">
            <v>16</v>
          </cell>
          <cell r="L2257">
            <v>2317</v>
          </cell>
          <cell r="M2257">
            <v>18</v>
          </cell>
          <cell r="N2257">
            <v>340</v>
          </cell>
        </row>
        <row r="2258">
          <cell r="A2258">
            <v>1348168</v>
          </cell>
          <cell r="B2258" t="str">
            <v>11</v>
          </cell>
          <cell r="C2258" t="str">
            <v>Gaspésie-Iles-de-la-Madeleine</v>
          </cell>
          <cell r="D2258" t="str">
            <v>Hayes(Georges E.)</v>
          </cell>
          <cell r="F2258" t="str">
            <v>98, route 132</v>
          </cell>
          <cell r="G2258" t="str">
            <v>Shigawake</v>
          </cell>
          <cell r="H2258" t="str">
            <v>G0C3E0</v>
          </cell>
          <cell r="I2258">
            <v>418</v>
          </cell>
          <cell r="J2258">
            <v>7526772</v>
          </cell>
          <cell r="K2258">
            <v>46</v>
          </cell>
          <cell r="L2258">
            <v>13465</v>
          </cell>
          <cell r="M2258">
            <v>47</v>
          </cell>
          <cell r="N2258">
            <v>3742</v>
          </cell>
        </row>
        <row r="2259">
          <cell r="A2259">
            <v>1348242</v>
          </cell>
          <cell r="B2259" t="str">
            <v>11</v>
          </cell>
          <cell r="C2259" t="str">
            <v>Gaspésie-Iles-de-la-Madeleine</v>
          </cell>
          <cell r="D2259" t="str">
            <v>Landry(Yvon)</v>
          </cell>
          <cell r="F2259" t="str">
            <v>674 route 132 Est</v>
          </cell>
          <cell r="G2259" t="str">
            <v>Nouvelle</v>
          </cell>
          <cell r="H2259" t="str">
            <v>G0C2E0</v>
          </cell>
          <cell r="I2259">
            <v>418</v>
          </cell>
          <cell r="J2259">
            <v>7942239</v>
          </cell>
          <cell r="K2259">
            <v>48</v>
          </cell>
          <cell r="L2259">
            <v>10423</v>
          </cell>
        </row>
        <row r="2260">
          <cell r="A2260">
            <v>1348259</v>
          </cell>
          <cell r="B2260" t="str">
            <v>11</v>
          </cell>
          <cell r="C2260" t="str">
            <v>Gaspésie-Iles-de-la-Madeleine</v>
          </cell>
          <cell r="D2260" t="str">
            <v>Lapierre(François)</v>
          </cell>
          <cell r="F2260" t="str">
            <v>12 rang St-Isidore</v>
          </cell>
          <cell r="G2260" t="str">
            <v>Sainte-Thérèse-de-Gaspé</v>
          </cell>
          <cell r="H2260" t="str">
            <v>G0C3B0</v>
          </cell>
          <cell r="I2260">
            <v>418</v>
          </cell>
          <cell r="J2260">
            <v>3852976</v>
          </cell>
          <cell r="K2260">
            <v>30</v>
          </cell>
          <cell r="M2260">
            <v>30</v>
          </cell>
          <cell r="N2260">
            <v>3354</v>
          </cell>
        </row>
        <row r="2261">
          <cell r="A2261">
            <v>1348267</v>
          </cell>
          <cell r="B2261" t="str">
            <v>11</v>
          </cell>
          <cell r="C2261" t="str">
            <v>Gaspésie-Iles-de-la-Madeleine</v>
          </cell>
          <cell r="D2261" t="str">
            <v>Lévesque(Claude)</v>
          </cell>
          <cell r="F2261" t="str">
            <v>135, 30e Rue Ouest</v>
          </cell>
          <cell r="G2261" t="str">
            <v>Sainte-Anne-des-Monts</v>
          </cell>
          <cell r="H2261" t="str">
            <v>G0E2G0</v>
          </cell>
          <cell r="I2261">
            <v>418</v>
          </cell>
          <cell r="J2261">
            <v>7633359</v>
          </cell>
          <cell r="K2261">
            <v>18</v>
          </cell>
          <cell r="M2261">
            <v>21</v>
          </cell>
        </row>
        <row r="2262">
          <cell r="A2262">
            <v>1348465</v>
          </cell>
          <cell r="B2262" t="str">
            <v>11</v>
          </cell>
          <cell r="C2262" t="str">
            <v>Gaspésie-Iles-de-la-Madeleine</v>
          </cell>
          <cell r="D2262" t="str">
            <v>Miller(Steven)</v>
          </cell>
          <cell r="F2262" t="str">
            <v>108 route de la Pointe</v>
          </cell>
          <cell r="G2262" t="str">
            <v>Port-Daniel-Gascons</v>
          </cell>
          <cell r="H2262" t="str">
            <v>G0C2N0</v>
          </cell>
          <cell r="I2262">
            <v>418</v>
          </cell>
          <cell r="J2262">
            <v>3965492</v>
          </cell>
          <cell r="K2262">
            <v>16</v>
          </cell>
          <cell r="L2262">
            <v>1458</v>
          </cell>
          <cell r="M2262">
            <v>19</v>
          </cell>
          <cell r="N2262">
            <v>794</v>
          </cell>
        </row>
        <row r="2263">
          <cell r="A2263">
            <v>1348499</v>
          </cell>
          <cell r="B2263" t="str">
            <v>11</v>
          </cell>
          <cell r="C2263" t="str">
            <v>Gaspésie-Iles-de-la-Madeleine</v>
          </cell>
          <cell r="D2263" t="str">
            <v>Munro(Wylie)</v>
          </cell>
          <cell r="F2263" t="str">
            <v>266 chemin McKay</v>
          </cell>
          <cell r="G2263" t="str">
            <v>Cascapédia-Saint-Jules</v>
          </cell>
          <cell r="H2263" t="str">
            <v>G0C1T0</v>
          </cell>
          <cell r="I2263">
            <v>418</v>
          </cell>
          <cell r="J2263">
            <v>7593534</v>
          </cell>
          <cell r="K2263">
            <v>17</v>
          </cell>
          <cell r="M2263">
            <v>17</v>
          </cell>
        </row>
        <row r="2264">
          <cell r="A2264">
            <v>1348531</v>
          </cell>
          <cell r="B2264" t="str">
            <v>11</v>
          </cell>
          <cell r="C2264" t="str">
            <v>Gaspésie-Iles-de-la-Madeleine</v>
          </cell>
          <cell r="D2264" t="str">
            <v>Nicolas(Jean-François)</v>
          </cell>
          <cell r="F2264" t="str">
            <v>1480, route 132</v>
          </cell>
          <cell r="G2264" t="str">
            <v>Percé</v>
          </cell>
          <cell r="H2264" t="str">
            <v>G0C1G0</v>
          </cell>
          <cell r="I2264">
            <v>418</v>
          </cell>
          <cell r="J2264">
            <v>7825324</v>
          </cell>
          <cell r="K2264">
            <v>37</v>
          </cell>
          <cell r="L2264">
            <v>5603</v>
          </cell>
          <cell r="M2264">
            <v>20</v>
          </cell>
          <cell r="N2264">
            <v>8068</v>
          </cell>
        </row>
        <row r="2265">
          <cell r="A2265">
            <v>1348556</v>
          </cell>
          <cell r="B2265" t="str">
            <v>11</v>
          </cell>
          <cell r="C2265" t="str">
            <v>Gaspésie-Iles-de-la-Madeleine</v>
          </cell>
          <cell r="D2265" t="str">
            <v>St-Onge(Francis)</v>
          </cell>
          <cell r="F2265" t="str">
            <v>159 rue Beauglen</v>
          </cell>
          <cell r="G2265" t="str">
            <v>Cascapédia-Saint-Jules</v>
          </cell>
          <cell r="H2265" t="str">
            <v>G0C1T0</v>
          </cell>
          <cell r="I2265">
            <v>418</v>
          </cell>
          <cell r="J2265">
            <v>7593291</v>
          </cell>
          <cell r="K2265">
            <v>20</v>
          </cell>
          <cell r="L2265">
            <v>4812</v>
          </cell>
          <cell r="M2265">
            <v>19</v>
          </cell>
          <cell r="N2265">
            <v>2358</v>
          </cell>
        </row>
        <row r="2266">
          <cell r="A2266">
            <v>1348598</v>
          </cell>
          <cell r="B2266" t="str">
            <v>11</v>
          </cell>
          <cell r="C2266" t="str">
            <v>Gaspésie-Iles-de-la-Madeleine</v>
          </cell>
          <cell r="D2266" t="str">
            <v>Poirier(Réjean)</v>
          </cell>
          <cell r="F2266" t="str">
            <v>401 route 132 ouest - B.P. 8</v>
          </cell>
          <cell r="G2266" t="str">
            <v>Caplan</v>
          </cell>
          <cell r="H2266" t="str">
            <v>G0C1H0</v>
          </cell>
          <cell r="I2266">
            <v>418</v>
          </cell>
          <cell r="J2266">
            <v>3885081</v>
          </cell>
          <cell r="K2266">
            <v>29</v>
          </cell>
          <cell r="L2266">
            <v>3742</v>
          </cell>
          <cell r="M2266">
            <v>37</v>
          </cell>
          <cell r="N2266">
            <v>3742</v>
          </cell>
        </row>
        <row r="2267">
          <cell r="A2267">
            <v>1348689</v>
          </cell>
          <cell r="B2267" t="str">
            <v>11</v>
          </cell>
          <cell r="C2267" t="str">
            <v>Gaspésie-Iles-de-la-Madeleine</v>
          </cell>
          <cell r="D2267" t="str">
            <v>Sinclair(Blake)</v>
          </cell>
          <cell r="F2267" t="str">
            <v>99, Dover P.O. Box 295</v>
          </cell>
          <cell r="G2267" t="str">
            <v>New-Carlisle</v>
          </cell>
          <cell r="H2267" t="str">
            <v>G0C1Z0</v>
          </cell>
          <cell r="I2267">
            <v>418</v>
          </cell>
          <cell r="J2267">
            <v>7525161</v>
          </cell>
          <cell r="K2267">
            <v>29</v>
          </cell>
          <cell r="L2267">
            <v>4374</v>
          </cell>
          <cell r="M2267">
            <v>30</v>
          </cell>
          <cell r="N2267">
            <v>1665</v>
          </cell>
        </row>
        <row r="2268">
          <cell r="A2268">
            <v>1348739</v>
          </cell>
          <cell r="B2268" t="str">
            <v>11</v>
          </cell>
          <cell r="C2268" t="str">
            <v>Gaspésie-Iles-de-la-Madeleine</v>
          </cell>
          <cell r="D2268" t="str">
            <v>Sutton(Robert)</v>
          </cell>
          <cell r="F2268" t="str">
            <v>598 du Bord de l'Eau</v>
          </cell>
          <cell r="G2268" t="str">
            <v>Grande-Rivière</v>
          </cell>
          <cell r="H2268" t="str">
            <v>G0C1W0</v>
          </cell>
          <cell r="I2268">
            <v>418</v>
          </cell>
          <cell r="J2268">
            <v>3852679</v>
          </cell>
          <cell r="K2268">
            <v>41</v>
          </cell>
          <cell r="L2268">
            <v>4935</v>
          </cell>
          <cell r="M2268">
            <v>34</v>
          </cell>
          <cell r="N2268">
            <v>340</v>
          </cell>
        </row>
        <row r="2269">
          <cell r="A2269">
            <v>1348903</v>
          </cell>
          <cell r="B2269" t="str">
            <v>11</v>
          </cell>
          <cell r="C2269" t="str">
            <v>Gaspésie-Iles-de-la-Madeleine</v>
          </cell>
          <cell r="D2269" t="str">
            <v>Warren(Robert)</v>
          </cell>
          <cell r="F2269" t="str">
            <v>1431 rang 5 Val d'Espoir - C.P. 23</v>
          </cell>
          <cell r="G2269" t="str">
            <v>Percé</v>
          </cell>
          <cell r="H2269" t="str">
            <v>G0C3G0</v>
          </cell>
          <cell r="I2269">
            <v>418</v>
          </cell>
          <cell r="J2269">
            <v>7822213</v>
          </cell>
          <cell r="K2269">
            <v>12</v>
          </cell>
          <cell r="L2269">
            <v>1866</v>
          </cell>
        </row>
        <row r="2270">
          <cell r="A2270">
            <v>1348929</v>
          </cell>
          <cell r="B2270" t="str">
            <v>11</v>
          </cell>
          <cell r="C2270" t="str">
            <v>Gaspésie-Iles-de-la-Madeleine</v>
          </cell>
          <cell r="D2270" t="str">
            <v>Mac Whirter(Robert)</v>
          </cell>
          <cell r="F2270" t="str">
            <v>388, rang 2</v>
          </cell>
          <cell r="G2270" t="str">
            <v>Saint-Godefroi</v>
          </cell>
          <cell r="H2270" t="str">
            <v>G0C3C0</v>
          </cell>
          <cell r="I2270">
            <v>418</v>
          </cell>
          <cell r="J2270">
            <v>7525866</v>
          </cell>
          <cell r="K2270">
            <v>25</v>
          </cell>
          <cell r="L2270">
            <v>2625</v>
          </cell>
          <cell r="M2270">
            <v>26</v>
          </cell>
          <cell r="N2270">
            <v>1588</v>
          </cell>
        </row>
        <row r="2271">
          <cell r="A2271">
            <v>1349273</v>
          </cell>
          <cell r="B2271" t="str">
            <v>17</v>
          </cell>
          <cell r="C2271" t="str">
            <v>Centre-du-Québec</v>
          </cell>
          <cell r="D2271" t="str">
            <v>Ferme Gaelain inc.</v>
          </cell>
          <cell r="E2271" t="str">
            <v>Gourde(Patrick)</v>
          </cell>
          <cell r="F2271" t="str">
            <v>3168, Rang 8</v>
          </cell>
          <cell r="G2271" t="str">
            <v>Inverness</v>
          </cell>
          <cell r="H2271" t="str">
            <v>G0S1K0</v>
          </cell>
          <cell r="I2271">
            <v>418</v>
          </cell>
          <cell r="J2271">
            <v>4532119</v>
          </cell>
          <cell r="K2271">
            <v>108</v>
          </cell>
          <cell r="L2271">
            <v>15660</v>
          </cell>
          <cell r="M2271">
            <v>100</v>
          </cell>
          <cell r="N2271">
            <v>27966</v>
          </cell>
        </row>
        <row r="2272">
          <cell r="A2272">
            <v>1351279</v>
          </cell>
          <cell r="B2272" t="str">
            <v>05</v>
          </cell>
          <cell r="C2272" t="str">
            <v>Estrie</v>
          </cell>
          <cell r="D2272" t="str">
            <v>Caron(Michel A.)</v>
          </cell>
          <cell r="E2272" t="str">
            <v>Caron(Michel A.)</v>
          </cell>
          <cell r="F2272" t="str">
            <v>3670, Chemin Brandy Creek</v>
          </cell>
          <cell r="G2272" t="str">
            <v>Valcourt</v>
          </cell>
          <cell r="H2272" t="str">
            <v>J0E2L0</v>
          </cell>
          <cell r="I2272">
            <v>450</v>
          </cell>
          <cell r="J2272">
            <v>5322335</v>
          </cell>
          <cell r="K2272">
            <v>16</v>
          </cell>
          <cell r="L2272">
            <v>241</v>
          </cell>
          <cell r="M2272">
            <v>16</v>
          </cell>
          <cell r="N2272">
            <v>2429</v>
          </cell>
        </row>
        <row r="2273">
          <cell r="A2273">
            <v>1353317</v>
          </cell>
          <cell r="B2273" t="str">
            <v>16</v>
          </cell>
          <cell r="C2273" t="str">
            <v>Montérégie</v>
          </cell>
          <cell r="D2273" t="str">
            <v>Larouche(Sylvain)</v>
          </cell>
          <cell r="F2273" t="str">
            <v>1908, rang Scottsmore</v>
          </cell>
          <cell r="G2273" t="str">
            <v>Dunham</v>
          </cell>
          <cell r="H2273" t="str">
            <v>J0E1M0</v>
          </cell>
          <cell r="I2273">
            <v>450</v>
          </cell>
          <cell r="J2273">
            <v>2636388</v>
          </cell>
          <cell r="K2273">
            <v>42</v>
          </cell>
          <cell r="L2273">
            <v>3366</v>
          </cell>
          <cell r="M2273">
            <v>45</v>
          </cell>
          <cell r="N2273">
            <v>5825</v>
          </cell>
        </row>
        <row r="2274">
          <cell r="A2274">
            <v>1353366</v>
          </cell>
          <cell r="B2274" t="str">
            <v>12</v>
          </cell>
          <cell r="C2274" t="str">
            <v>Chaudière-Appalaches</v>
          </cell>
          <cell r="D2274" t="str">
            <v>Thivierge(Ian)</v>
          </cell>
          <cell r="F2274" t="str">
            <v>881, rang des Pionniers</v>
          </cell>
          <cell r="G2274" t="str">
            <v>Saint-Séverin (de Beauce)</v>
          </cell>
          <cell r="H2274" t="str">
            <v>G0N1V0</v>
          </cell>
          <cell r="I2274">
            <v>418</v>
          </cell>
          <cell r="J2274">
            <v>4261126</v>
          </cell>
          <cell r="K2274">
            <v>33</v>
          </cell>
          <cell r="L2274">
            <v>7513</v>
          </cell>
          <cell r="M2274">
            <v>35</v>
          </cell>
          <cell r="N2274">
            <v>8978</v>
          </cell>
        </row>
        <row r="2275">
          <cell r="A2275">
            <v>1354935</v>
          </cell>
          <cell r="B2275" t="str">
            <v>07</v>
          </cell>
          <cell r="C2275" t="str">
            <v>Outaouais</v>
          </cell>
          <cell r="D2275" t="str">
            <v>Wickens(Timothy Lloyd)</v>
          </cell>
          <cell r="F2275" t="str">
            <v>371, Front Road</v>
          </cell>
          <cell r="G2275" t="str">
            <v>Clarendon</v>
          </cell>
          <cell r="H2275" t="str">
            <v>J0X2Y0</v>
          </cell>
          <cell r="I2275">
            <v>819</v>
          </cell>
          <cell r="J2275">
            <v>6471999</v>
          </cell>
          <cell r="K2275">
            <v>100</v>
          </cell>
          <cell r="L2275">
            <v>13094</v>
          </cell>
          <cell r="M2275">
            <v>99</v>
          </cell>
          <cell r="N2275">
            <v>23620</v>
          </cell>
        </row>
        <row r="2276">
          <cell r="A2276">
            <v>1357060</v>
          </cell>
          <cell r="B2276" t="str">
            <v>07</v>
          </cell>
          <cell r="C2276" t="str">
            <v>Outaouais</v>
          </cell>
          <cell r="D2276" t="str">
            <v>Ferme G.F. Laporte inc.</v>
          </cell>
          <cell r="E2276" t="str">
            <v>Laporte(Gilles)</v>
          </cell>
          <cell r="F2276" t="str">
            <v>66, route 321 Sud</v>
          </cell>
          <cell r="G2276" t="str">
            <v>Saint-André-Avellin</v>
          </cell>
          <cell r="H2276" t="str">
            <v>J0V1W0</v>
          </cell>
          <cell r="I2276">
            <v>819</v>
          </cell>
          <cell r="J2276">
            <v>9831944</v>
          </cell>
          <cell r="K2276">
            <v>160</v>
          </cell>
          <cell r="L2276">
            <v>34700</v>
          </cell>
          <cell r="M2276">
            <v>189</v>
          </cell>
          <cell r="N2276">
            <v>40117</v>
          </cell>
        </row>
        <row r="2277">
          <cell r="A2277">
            <v>1357714</v>
          </cell>
          <cell r="B2277" t="str">
            <v>11</v>
          </cell>
          <cell r="C2277" t="str">
            <v>Gaspésie-Iles-de-la-Madeleine</v>
          </cell>
          <cell r="D2277" t="str">
            <v>Ferme MacDale inc.</v>
          </cell>
          <cell r="E2277" t="str">
            <v>Whirter(Gordon Mac)</v>
          </cell>
          <cell r="F2277" t="str">
            <v>C.P. 803 (Att. Gordon Mac Whirter)</v>
          </cell>
          <cell r="G2277" t="str">
            <v>Paspébiac</v>
          </cell>
          <cell r="H2277" t="str">
            <v>G0C2K0</v>
          </cell>
          <cell r="I2277">
            <v>418</v>
          </cell>
          <cell r="J2277">
            <v>7525270</v>
          </cell>
          <cell r="K2277">
            <v>96</v>
          </cell>
          <cell r="L2277">
            <v>16709</v>
          </cell>
          <cell r="M2277">
            <v>97</v>
          </cell>
          <cell r="N2277">
            <v>11175</v>
          </cell>
        </row>
        <row r="2278">
          <cell r="A2278">
            <v>1358266</v>
          </cell>
          <cell r="B2278" t="str">
            <v>17</v>
          </cell>
          <cell r="C2278" t="str">
            <v>Centre-du-Québec</v>
          </cell>
          <cell r="D2278" t="str">
            <v>Leclair(Mario)</v>
          </cell>
          <cell r="F2278" t="str">
            <v>777-B, rang 7</v>
          </cell>
          <cell r="G2278" t="str">
            <v>Saint-Félix-de-Kingsey</v>
          </cell>
          <cell r="H2278" t="str">
            <v>J0B2T0</v>
          </cell>
          <cell r="I2278">
            <v>819</v>
          </cell>
          <cell r="J2278">
            <v>8482707</v>
          </cell>
          <cell r="K2278">
            <v>40</v>
          </cell>
          <cell r="L2278">
            <v>7481</v>
          </cell>
          <cell r="M2278">
            <v>40</v>
          </cell>
          <cell r="N2278">
            <v>11001</v>
          </cell>
        </row>
        <row r="2279">
          <cell r="A2279">
            <v>1360098</v>
          </cell>
          <cell r="B2279" t="str">
            <v>12</v>
          </cell>
          <cell r="C2279" t="str">
            <v>Chaudière-Appalaches</v>
          </cell>
          <cell r="D2279" t="str">
            <v>Ferme Gérard Raby inc.</v>
          </cell>
          <cell r="E2279" t="str">
            <v>Raby(Gérard et Geneviève)</v>
          </cell>
          <cell r="F2279" t="str">
            <v>559, rang 2</v>
          </cell>
          <cell r="G2279" t="str">
            <v>Saint-Paul-de-Montminy</v>
          </cell>
          <cell r="H2279" t="str">
            <v>G0R3Y0</v>
          </cell>
          <cell r="I2279">
            <v>418</v>
          </cell>
          <cell r="J2279">
            <v>4693208</v>
          </cell>
          <cell r="K2279">
            <v>71</v>
          </cell>
          <cell r="L2279">
            <v>9845</v>
          </cell>
          <cell r="M2279">
            <v>79</v>
          </cell>
          <cell r="N2279">
            <v>340</v>
          </cell>
        </row>
        <row r="2280">
          <cell r="A2280">
            <v>1360478</v>
          </cell>
          <cell r="B2280" t="str">
            <v>11</v>
          </cell>
          <cell r="C2280" t="str">
            <v>Gaspésie-Iles-de-la-Madeleine</v>
          </cell>
          <cell r="D2280" t="str">
            <v>Litalien(Gérard)</v>
          </cell>
          <cell r="E2280" t="str">
            <v>Litalien(Gérard)</v>
          </cell>
          <cell r="F2280" t="str">
            <v>60, rang 3</v>
          </cell>
          <cell r="G2280" t="str">
            <v>Saint-Godefroi</v>
          </cell>
          <cell r="H2280" t="str">
            <v>G0C3C0</v>
          </cell>
          <cell r="I2280">
            <v>418</v>
          </cell>
          <cell r="J2280">
            <v>7522828</v>
          </cell>
          <cell r="K2280">
            <v>22</v>
          </cell>
          <cell r="L2280">
            <v>2542</v>
          </cell>
          <cell r="M2280">
            <v>21</v>
          </cell>
          <cell r="N2280">
            <v>1888</v>
          </cell>
        </row>
        <row r="2281">
          <cell r="A2281">
            <v>1360940</v>
          </cell>
          <cell r="B2281" t="str">
            <v>12</v>
          </cell>
          <cell r="C2281" t="str">
            <v>Chaudière-Appalaches</v>
          </cell>
          <cell r="D2281" t="str">
            <v>Elevages Denis &amp; Pierre Bisson inc.</v>
          </cell>
          <cell r="E2281" t="str">
            <v>Bisson(Denis)</v>
          </cell>
          <cell r="F2281" t="str">
            <v>1611, route Kennedy Nord</v>
          </cell>
          <cell r="G2281" t="str">
            <v>Scott</v>
          </cell>
          <cell r="H2281" t="str">
            <v>G0S3G0</v>
          </cell>
          <cell r="I2281">
            <v>418</v>
          </cell>
          <cell r="J2281">
            <v>3876917</v>
          </cell>
          <cell r="K2281">
            <v>54</v>
          </cell>
          <cell r="L2281">
            <v>464</v>
          </cell>
          <cell r="M2281">
            <v>54</v>
          </cell>
          <cell r="N2281">
            <v>1965</v>
          </cell>
        </row>
        <row r="2282">
          <cell r="A2282">
            <v>1361948</v>
          </cell>
          <cell r="B2282" t="str">
            <v>17</v>
          </cell>
          <cell r="C2282" t="str">
            <v>Centre-du-Québec</v>
          </cell>
          <cell r="D2282" t="str">
            <v>Sinotte(Élisabeth)</v>
          </cell>
          <cell r="E2282" t="str">
            <v>Sinotte(Élisabeth)</v>
          </cell>
          <cell r="F2282" t="str">
            <v>124, Rang 10 et 11</v>
          </cell>
          <cell r="G2282" t="str">
            <v>Saint-Rémi-de-Tingwick</v>
          </cell>
          <cell r="H2282" t="str">
            <v>J0A1K0</v>
          </cell>
          <cell r="I2282">
            <v>819</v>
          </cell>
          <cell r="J2282">
            <v>7493161</v>
          </cell>
          <cell r="M2282">
            <v>32</v>
          </cell>
        </row>
        <row r="2283">
          <cell r="A2283">
            <v>1361955</v>
          </cell>
          <cell r="B2283" t="str">
            <v>17</v>
          </cell>
          <cell r="C2283" t="str">
            <v>Centre-du-Québec</v>
          </cell>
          <cell r="D2283" t="str">
            <v>Sinotte Feedlot s.e.n.c.</v>
          </cell>
          <cell r="E2283" t="str">
            <v>Sinotte(Jean-Pierre)</v>
          </cell>
          <cell r="F2283" t="str">
            <v>121 rg 10-11</v>
          </cell>
          <cell r="G2283" t="str">
            <v>Tingwick</v>
          </cell>
          <cell r="H2283" t="str">
            <v>J0A1K0</v>
          </cell>
          <cell r="I2283">
            <v>819</v>
          </cell>
          <cell r="J2283">
            <v>3593060</v>
          </cell>
          <cell r="K2283">
            <v>97</v>
          </cell>
          <cell r="L2283">
            <v>29597</v>
          </cell>
          <cell r="M2283">
            <v>25</v>
          </cell>
          <cell r="N2283">
            <v>57267</v>
          </cell>
        </row>
        <row r="2284">
          <cell r="A2284">
            <v>1363423</v>
          </cell>
          <cell r="B2284" t="str">
            <v>12</v>
          </cell>
          <cell r="C2284" t="str">
            <v>Chaudière-Appalaches</v>
          </cell>
          <cell r="D2284" t="str">
            <v>Tanguay(Richard)</v>
          </cell>
          <cell r="F2284" t="str">
            <v>131, mgr Bilodeau</v>
          </cell>
          <cell r="G2284" t="str">
            <v>Saint-Lazare-de-Bellechasse</v>
          </cell>
          <cell r="H2284" t="str">
            <v>G0R3J0</v>
          </cell>
          <cell r="I2284">
            <v>418</v>
          </cell>
          <cell r="J2284">
            <v>8835646</v>
          </cell>
          <cell r="K2284">
            <v>42</v>
          </cell>
          <cell r="L2284">
            <v>4497</v>
          </cell>
          <cell r="M2284">
            <v>37</v>
          </cell>
          <cell r="N2284">
            <v>3889</v>
          </cell>
        </row>
        <row r="2285">
          <cell r="A2285">
            <v>1363597</v>
          </cell>
          <cell r="B2285" t="str">
            <v>08</v>
          </cell>
          <cell r="C2285" t="str">
            <v>Abitibi-Témiscamingue</v>
          </cell>
          <cell r="D2285" t="str">
            <v>Leblond(Serge)</v>
          </cell>
          <cell r="F2285" t="str">
            <v>1435, route 101 Nord</v>
          </cell>
          <cell r="G2285" t="str">
            <v>Saint-Bruno-de-Guigues</v>
          </cell>
          <cell r="H2285" t="str">
            <v>J0Z2G0</v>
          </cell>
          <cell r="I2285">
            <v>819</v>
          </cell>
          <cell r="J2285">
            <v>7282073</v>
          </cell>
          <cell r="M2285">
            <v>45</v>
          </cell>
          <cell r="N2285">
            <v>24073</v>
          </cell>
        </row>
        <row r="2286">
          <cell r="A2286">
            <v>1363613</v>
          </cell>
          <cell r="B2286" t="str">
            <v>12</v>
          </cell>
          <cell r="C2286" t="str">
            <v>Chaudière-Appalaches</v>
          </cell>
          <cell r="D2286" t="str">
            <v>Ferme Amalgame S.E.N.C.</v>
          </cell>
          <cell r="E2286" t="str">
            <v>Gilbert(Caroline Belzile et Alain)</v>
          </cell>
          <cell r="F2286" t="str">
            <v>658, rang St-Thomas</v>
          </cell>
          <cell r="G2286" t="str">
            <v>Saint-Elzéar</v>
          </cell>
          <cell r="H2286" t="str">
            <v>G0S2J0</v>
          </cell>
          <cell r="I2286">
            <v>418</v>
          </cell>
          <cell r="J2286">
            <v>3874480</v>
          </cell>
          <cell r="K2286">
            <v>40</v>
          </cell>
          <cell r="L2286">
            <v>10420</v>
          </cell>
          <cell r="M2286">
            <v>44</v>
          </cell>
          <cell r="N2286">
            <v>10753</v>
          </cell>
        </row>
        <row r="2287">
          <cell r="A2287">
            <v>1364165</v>
          </cell>
          <cell r="B2287" t="str">
            <v>04</v>
          </cell>
          <cell r="C2287" t="str">
            <v>Mauricie</v>
          </cell>
          <cell r="D2287" t="str">
            <v>9083-6883 Québec inc.</v>
          </cell>
          <cell r="E2287" t="str">
            <v>Marchand(Martin)</v>
          </cell>
          <cell r="F2287" t="str">
            <v>130, rang Sud</v>
          </cell>
          <cell r="G2287" t="str">
            <v>Sainte-Geneviève-de-Batiscan</v>
          </cell>
          <cell r="H2287" t="str">
            <v>G0X2R0</v>
          </cell>
          <cell r="I2287">
            <v>418</v>
          </cell>
          <cell r="J2287">
            <v>3622552</v>
          </cell>
          <cell r="K2287">
            <v>18</v>
          </cell>
          <cell r="M2287">
            <v>17</v>
          </cell>
        </row>
        <row r="2288">
          <cell r="A2288">
            <v>1364405</v>
          </cell>
          <cell r="B2288" t="str">
            <v>12</v>
          </cell>
          <cell r="C2288" t="str">
            <v>Chaudière-Appalaches</v>
          </cell>
          <cell r="D2288" t="str">
            <v>Ferme de la Grande Ligne S.E.N.C.</v>
          </cell>
          <cell r="E2288" t="str">
            <v>Thivierge(Annie)</v>
          </cell>
          <cell r="F2288" t="str">
            <v>130, Grande Ligne</v>
          </cell>
          <cell r="G2288" t="str">
            <v>Irlande</v>
          </cell>
          <cell r="H2288" t="str">
            <v>G0N1N0</v>
          </cell>
          <cell r="I2288">
            <v>418</v>
          </cell>
          <cell r="J2288">
            <v>4289749</v>
          </cell>
          <cell r="K2288">
            <v>65</v>
          </cell>
          <cell r="L2288">
            <v>12528</v>
          </cell>
          <cell r="M2288">
            <v>60</v>
          </cell>
          <cell r="N2288">
            <v>10870</v>
          </cell>
        </row>
        <row r="2289">
          <cell r="A2289">
            <v>1365345</v>
          </cell>
          <cell r="B2289" t="str">
            <v>04</v>
          </cell>
          <cell r="C2289" t="str">
            <v>Mauricie</v>
          </cell>
          <cell r="D2289" t="str">
            <v>Guilbert(Jean)</v>
          </cell>
          <cell r="F2289" t="str">
            <v>2370 St-Jean</v>
          </cell>
          <cell r="G2289" t="str">
            <v>Saint-Maurice</v>
          </cell>
          <cell r="H2289" t="str">
            <v>G0X2X0</v>
          </cell>
          <cell r="I2289">
            <v>819</v>
          </cell>
          <cell r="J2289">
            <v>3720414</v>
          </cell>
          <cell r="K2289">
            <v>24</v>
          </cell>
          <cell r="L2289">
            <v>257</v>
          </cell>
          <cell r="M2289">
            <v>30</v>
          </cell>
          <cell r="N2289">
            <v>733</v>
          </cell>
        </row>
        <row r="2290">
          <cell r="A2290">
            <v>1367341</v>
          </cell>
          <cell r="B2290" t="str">
            <v>17</v>
          </cell>
          <cell r="C2290" t="str">
            <v>Centre-du-Québec</v>
          </cell>
          <cell r="D2290" t="str">
            <v>Dubois Jacques et Yvon</v>
          </cell>
          <cell r="E2290" t="str">
            <v>Dubois(Jacques et Yvon)</v>
          </cell>
          <cell r="F2290" t="str">
            <v>196, Rang 4</v>
          </cell>
          <cell r="G2290" t="str">
            <v>Saint-Ferdinand (d'Halifax)</v>
          </cell>
          <cell r="H2290" t="str">
            <v>G0N1N0</v>
          </cell>
          <cell r="I2290">
            <v>418</v>
          </cell>
          <cell r="J2290">
            <v>4283648</v>
          </cell>
          <cell r="K2290">
            <v>52</v>
          </cell>
          <cell r="L2290">
            <v>8454</v>
          </cell>
          <cell r="M2290">
            <v>50</v>
          </cell>
          <cell r="N2290">
            <v>10069</v>
          </cell>
        </row>
        <row r="2291">
          <cell r="A2291">
            <v>1369164</v>
          </cell>
          <cell r="B2291" t="str">
            <v>04</v>
          </cell>
          <cell r="C2291" t="str">
            <v>Mauricie</v>
          </cell>
          <cell r="D2291" t="str">
            <v>Bourassa(Jonathan)</v>
          </cell>
          <cell r="F2291" t="str">
            <v>410, de St-Joseph</v>
          </cell>
          <cell r="G2291" t="str">
            <v>Saint-Barnabé</v>
          </cell>
          <cell r="H2291" t="str">
            <v>G0X2K0</v>
          </cell>
          <cell r="I2291">
            <v>819</v>
          </cell>
          <cell r="J2291">
            <v>2645552</v>
          </cell>
          <cell r="K2291">
            <v>48</v>
          </cell>
          <cell r="L2291">
            <v>10197</v>
          </cell>
          <cell r="M2291">
            <v>46</v>
          </cell>
          <cell r="N2291">
            <v>5250</v>
          </cell>
        </row>
        <row r="2292">
          <cell r="A2292">
            <v>1369552</v>
          </cell>
          <cell r="B2292" t="str">
            <v>05</v>
          </cell>
          <cell r="C2292" t="str">
            <v>Estrie</v>
          </cell>
          <cell r="D2292" t="str">
            <v>Marois(Dominic)</v>
          </cell>
          <cell r="F2292" t="str">
            <v>311, 9e rang est</v>
          </cell>
          <cell r="G2292" t="str">
            <v>Sainte-Anne-de-la-Rochelle</v>
          </cell>
          <cell r="H2292" t="str">
            <v>J0E2B0</v>
          </cell>
          <cell r="I2292">
            <v>450</v>
          </cell>
          <cell r="J2292">
            <v>5390230</v>
          </cell>
          <cell r="K2292">
            <v>52</v>
          </cell>
          <cell r="L2292">
            <v>3790</v>
          </cell>
          <cell r="M2292">
            <v>51</v>
          </cell>
          <cell r="N2292">
            <v>9712</v>
          </cell>
        </row>
        <row r="2293">
          <cell r="A2293">
            <v>1372804</v>
          </cell>
          <cell r="B2293" t="str">
            <v>16</v>
          </cell>
          <cell r="C2293" t="str">
            <v>Montérégie</v>
          </cell>
          <cell r="D2293" t="str">
            <v>Villiard(Alain)</v>
          </cell>
          <cell r="F2293" t="str">
            <v>109, rang Picoudie</v>
          </cell>
          <cell r="G2293" t="str">
            <v>Saint-Robert</v>
          </cell>
          <cell r="H2293" t="str">
            <v>J0G1S0</v>
          </cell>
          <cell r="I2293">
            <v>450</v>
          </cell>
          <cell r="J2293">
            <v>7823458</v>
          </cell>
          <cell r="K2293">
            <v>47</v>
          </cell>
          <cell r="L2293">
            <v>2751</v>
          </cell>
          <cell r="M2293">
            <v>55</v>
          </cell>
          <cell r="N2293">
            <v>2261</v>
          </cell>
        </row>
        <row r="2294">
          <cell r="A2294">
            <v>1373182</v>
          </cell>
          <cell r="B2294" t="str">
            <v>02</v>
          </cell>
          <cell r="C2294" t="str">
            <v>Saguenay-Lac-Saint-Jean</v>
          </cell>
          <cell r="D2294" t="str">
            <v>Barrette et Frère S.E.N.C.</v>
          </cell>
          <cell r="E2294" t="str">
            <v>Barrette(Guillaume)</v>
          </cell>
          <cell r="F2294" t="str">
            <v>415, rue Principale</v>
          </cell>
          <cell r="G2294" t="str">
            <v>Saint-Edmond-les-Plaines</v>
          </cell>
          <cell r="H2294" t="str">
            <v>G0W2M0</v>
          </cell>
          <cell r="I2294">
            <v>418</v>
          </cell>
          <cell r="J2294">
            <v>2747518</v>
          </cell>
          <cell r="K2294">
            <v>177</v>
          </cell>
          <cell r="L2294">
            <v>18305</v>
          </cell>
          <cell r="M2294">
            <v>179</v>
          </cell>
          <cell r="N2294">
            <v>31826</v>
          </cell>
        </row>
        <row r="2295">
          <cell r="A2295">
            <v>1373364</v>
          </cell>
          <cell r="B2295" t="str">
            <v>16</v>
          </cell>
          <cell r="C2295" t="str">
            <v>Montérégie</v>
          </cell>
          <cell r="D2295" t="str">
            <v>Ferme Boisvert et Gaumond, S.E.N.C.</v>
          </cell>
          <cell r="E2295" t="str">
            <v>Gaumo(Marc-André Boisvert et Carole)</v>
          </cell>
          <cell r="F2295" t="str">
            <v>809, route 116</v>
          </cell>
          <cell r="G2295" t="str">
            <v>Sainte-Christine</v>
          </cell>
          <cell r="H2295" t="str">
            <v>J0H1H0</v>
          </cell>
          <cell r="I2295">
            <v>819</v>
          </cell>
          <cell r="J2295">
            <v>8582073</v>
          </cell>
          <cell r="K2295">
            <v>60</v>
          </cell>
          <cell r="L2295">
            <v>7886</v>
          </cell>
          <cell r="M2295">
            <v>48</v>
          </cell>
          <cell r="N2295">
            <v>10154</v>
          </cell>
        </row>
        <row r="2296">
          <cell r="A2296">
            <v>1376383</v>
          </cell>
          <cell r="B2296" t="str">
            <v>01</v>
          </cell>
          <cell r="C2296" t="str">
            <v>Bas-Saint-Laurent</v>
          </cell>
          <cell r="D2296" t="str">
            <v>Gagnon(Yohann)</v>
          </cell>
          <cell r="F2296" t="str">
            <v>245 Principale - C.P. 81</v>
          </cell>
          <cell r="G2296" t="str">
            <v>Les Méchins</v>
          </cell>
          <cell r="H2296" t="str">
            <v>G0J1T0</v>
          </cell>
          <cell r="I2296">
            <v>418</v>
          </cell>
          <cell r="J2296">
            <v>7293336</v>
          </cell>
          <cell r="K2296">
            <v>39</v>
          </cell>
          <cell r="L2296">
            <v>4769</v>
          </cell>
          <cell r="M2296">
            <v>41</v>
          </cell>
          <cell r="N2296">
            <v>6428</v>
          </cell>
        </row>
        <row r="2297">
          <cell r="A2297">
            <v>1376607</v>
          </cell>
          <cell r="B2297" t="str">
            <v>05</v>
          </cell>
          <cell r="C2297" t="str">
            <v>Estrie</v>
          </cell>
          <cell r="D2297" t="str">
            <v>Gauthier Denis et Martin</v>
          </cell>
          <cell r="F2297" t="str">
            <v>554 rg 5</v>
          </cell>
          <cell r="G2297" t="str">
            <v>Saint-Georges-de-Windsor</v>
          </cell>
          <cell r="H2297" t="str">
            <v>J0A1J0</v>
          </cell>
          <cell r="I2297">
            <v>819</v>
          </cell>
          <cell r="J2297">
            <v>8451414</v>
          </cell>
          <cell r="K2297">
            <v>100</v>
          </cell>
          <cell r="L2297">
            <v>11708</v>
          </cell>
          <cell r="M2297">
            <v>105</v>
          </cell>
          <cell r="N2297">
            <v>18478</v>
          </cell>
        </row>
        <row r="2298">
          <cell r="A2298">
            <v>1377050</v>
          </cell>
          <cell r="B2298" t="str">
            <v>16</v>
          </cell>
          <cell r="C2298" t="str">
            <v>Montérégie</v>
          </cell>
          <cell r="D2298" t="str">
            <v>Girardin Laurent et Huard Cécile</v>
          </cell>
          <cell r="F2298" t="str">
            <v>1203, chemin Adamsville</v>
          </cell>
          <cell r="G2298" t="str">
            <v>Bromont</v>
          </cell>
          <cell r="H2298" t="str">
            <v>J2L2Z5</v>
          </cell>
          <cell r="I2298">
            <v>450</v>
          </cell>
          <cell r="J2298">
            <v>5342310</v>
          </cell>
          <cell r="K2298">
            <v>74</v>
          </cell>
          <cell r="L2298">
            <v>12363</v>
          </cell>
          <cell r="M2298">
            <v>80</v>
          </cell>
          <cell r="N2298">
            <v>13761</v>
          </cell>
        </row>
        <row r="2299">
          <cell r="A2299">
            <v>1378769</v>
          </cell>
          <cell r="B2299" t="str">
            <v>08</v>
          </cell>
          <cell r="C2299" t="str">
            <v>Abitibi-Témiscamingue</v>
          </cell>
          <cell r="D2299" t="str">
            <v>Ferme Valalex, S.E.N.C.</v>
          </cell>
          <cell r="E2299" t="str">
            <v>Bellehumeur(Christian Gygax &amp; Josée)</v>
          </cell>
          <cell r="F2299" t="str">
            <v>1065, route 391</v>
          </cell>
          <cell r="G2299" t="str">
            <v>Guérin</v>
          </cell>
          <cell r="H2299" t="str">
            <v>J0Z2E0</v>
          </cell>
          <cell r="I2299">
            <v>819</v>
          </cell>
          <cell r="J2299">
            <v>7842084</v>
          </cell>
          <cell r="K2299">
            <v>110</v>
          </cell>
          <cell r="L2299">
            <v>37916</v>
          </cell>
          <cell r="M2299">
            <v>85</v>
          </cell>
          <cell r="N2299">
            <v>19818</v>
          </cell>
        </row>
        <row r="2300">
          <cell r="A2300">
            <v>1380971</v>
          </cell>
          <cell r="B2300" t="str">
            <v>12</v>
          </cell>
          <cell r="C2300" t="str">
            <v>Chaudière-Appalaches</v>
          </cell>
          <cell r="D2300" t="str">
            <v>Ferme Jacques Larochelle inc.</v>
          </cell>
          <cell r="E2300" t="str">
            <v>Larochelle(Jacques)</v>
          </cell>
          <cell r="F2300" t="str">
            <v>558, rang St-Henri</v>
          </cell>
          <cell r="G2300" t="str">
            <v>Saint-Bernard (de Beauce)</v>
          </cell>
          <cell r="H2300" t="str">
            <v>G0S2G0</v>
          </cell>
          <cell r="I2300">
            <v>418</v>
          </cell>
          <cell r="J2300">
            <v>4754287</v>
          </cell>
          <cell r="K2300">
            <v>145</v>
          </cell>
          <cell r="L2300">
            <v>25952</v>
          </cell>
          <cell r="M2300">
            <v>123</v>
          </cell>
          <cell r="N2300">
            <v>36347</v>
          </cell>
        </row>
        <row r="2301">
          <cell r="A2301">
            <v>1381417</v>
          </cell>
          <cell r="B2301" t="str">
            <v>15</v>
          </cell>
          <cell r="C2301" t="str">
            <v>Laurentides</v>
          </cell>
          <cell r="D2301" t="str">
            <v>Chartrand(Simon)</v>
          </cell>
          <cell r="F2301" t="str">
            <v>15797, Petite Côte des Anges</v>
          </cell>
          <cell r="G2301" t="str">
            <v>Mirabel</v>
          </cell>
          <cell r="H2301" t="str">
            <v>J7N2G5</v>
          </cell>
          <cell r="I2301">
            <v>450</v>
          </cell>
          <cell r="J2301">
            <v>4758739</v>
          </cell>
          <cell r="K2301">
            <v>14</v>
          </cell>
          <cell r="M2301">
            <v>18</v>
          </cell>
          <cell r="N2301">
            <v>484</v>
          </cell>
        </row>
        <row r="2302">
          <cell r="A2302">
            <v>1382803</v>
          </cell>
          <cell r="B2302" t="str">
            <v>01</v>
          </cell>
          <cell r="C2302" t="str">
            <v>Bas-Saint-Laurent</v>
          </cell>
          <cell r="D2302" t="str">
            <v>Carrier(André)</v>
          </cell>
          <cell r="F2302" t="str">
            <v>291, rang 4 Ouest</v>
          </cell>
          <cell r="G2302" t="str">
            <v>Saint-Joseph-de-Lepage</v>
          </cell>
          <cell r="H2302" t="str">
            <v>G5H3K6</v>
          </cell>
          <cell r="I2302">
            <v>418</v>
          </cell>
          <cell r="J2302">
            <v>7754481</v>
          </cell>
          <cell r="K2302">
            <v>28</v>
          </cell>
          <cell r="M2302">
            <v>29</v>
          </cell>
        </row>
        <row r="2303">
          <cell r="A2303">
            <v>1383009</v>
          </cell>
          <cell r="B2303" t="str">
            <v>17</v>
          </cell>
          <cell r="C2303" t="str">
            <v>Centre-du-Québec</v>
          </cell>
          <cell r="D2303" t="str">
            <v>Ferme Al-Li S.E.N.C.</v>
          </cell>
          <cell r="E2303" t="str">
            <v>Bussière(Alain)</v>
          </cell>
          <cell r="F2303" t="str">
            <v>1539, rang 7</v>
          </cell>
          <cell r="G2303" t="str">
            <v>Saint-Albert</v>
          </cell>
          <cell r="H2303" t="str">
            <v>J0A1E0</v>
          </cell>
          <cell r="I2303">
            <v>819</v>
          </cell>
          <cell r="J2303">
            <v>3531236</v>
          </cell>
          <cell r="K2303">
            <v>59</v>
          </cell>
          <cell r="L2303">
            <v>7066</v>
          </cell>
          <cell r="M2303">
            <v>58</v>
          </cell>
          <cell r="N2303">
            <v>11648</v>
          </cell>
        </row>
        <row r="2304">
          <cell r="A2304">
            <v>1383405</v>
          </cell>
          <cell r="B2304" t="str">
            <v>12</v>
          </cell>
          <cell r="C2304" t="str">
            <v>Chaudière-Appalaches</v>
          </cell>
          <cell r="D2304" t="str">
            <v>Le Jardinier Palmé</v>
          </cell>
          <cell r="E2304" t="str">
            <v>Ouellet(Frédéric Dupuis &amp; Marie-Ève)</v>
          </cell>
          <cell r="F2304" t="str">
            <v>3479, chemin Bois-Clair</v>
          </cell>
          <cell r="G2304" t="str">
            <v>Saint-Antoine-de-Tilly</v>
          </cell>
          <cell r="H2304" t="str">
            <v>G0S2C0</v>
          </cell>
          <cell r="I2304">
            <v>418</v>
          </cell>
          <cell r="J2304">
            <v>8862282</v>
          </cell>
          <cell r="K2304">
            <v>58</v>
          </cell>
          <cell r="L2304">
            <v>11911</v>
          </cell>
          <cell r="M2304">
            <v>57</v>
          </cell>
          <cell r="N2304">
            <v>20207</v>
          </cell>
        </row>
        <row r="2305">
          <cell r="A2305">
            <v>1383587</v>
          </cell>
          <cell r="B2305" t="str">
            <v>12</v>
          </cell>
          <cell r="C2305" t="str">
            <v>Chaudière-Appalaches</v>
          </cell>
          <cell r="D2305" t="str">
            <v>Vallières Richard &amp; Sylvie Gosselin</v>
          </cell>
          <cell r="F2305" t="str">
            <v>270, rang 2</v>
          </cell>
          <cell r="G2305" t="str">
            <v>Sainte-Rose-de-Watford</v>
          </cell>
          <cell r="H2305" t="str">
            <v>G0R4G0</v>
          </cell>
          <cell r="I2305">
            <v>418</v>
          </cell>
          <cell r="J2305">
            <v>2674084</v>
          </cell>
          <cell r="K2305">
            <v>12</v>
          </cell>
          <cell r="L2305">
            <v>3530</v>
          </cell>
          <cell r="M2305">
            <v>15</v>
          </cell>
          <cell r="N2305">
            <v>5354</v>
          </cell>
        </row>
        <row r="2306">
          <cell r="A2306">
            <v>1384379</v>
          </cell>
          <cell r="B2306" t="str">
            <v>14</v>
          </cell>
          <cell r="C2306" t="str">
            <v>Lanaudière</v>
          </cell>
          <cell r="D2306" t="str">
            <v>Sansregret(Danielle)</v>
          </cell>
          <cell r="F2306" t="str">
            <v>1071, chemin Archambault</v>
          </cell>
          <cell r="G2306" t="str">
            <v>Crabtree</v>
          </cell>
          <cell r="H2306" t="str">
            <v>J0K1B0</v>
          </cell>
          <cell r="I2306">
            <v>450</v>
          </cell>
          <cell r="J2306">
            <v>7544963</v>
          </cell>
          <cell r="K2306">
            <v>47</v>
          </cell>
          <cell r="L2306">
            <v>7346</v>
          </cell>
          <cell r="M2306">
            <v>44</v>
          </cell>
          <cell r="N2306">
            <v>7495</v>
          </cell>
        </row>
        <row r="2307">
          <cell r="A2307">
            <v>1385632</v>
          </cell>
          <cell r="B2307" t="str">
            <v>05</v>
          </cell>
          <cell r="C2307" t="str">
            <v>Estrie</v>
          </cell>
          <cell r="D2307" t="str">
            <v>Lamontagne(Serge)</v>
          </cell>
          <cell r="E2307" t="str">
            <v>Serge(Lamontagne)</v>
          </cell>
          <cell r="F2307" t="str">
            <v>128, rue Dupont</v>
          </cell>
          <cell r="G2307" t="str">
            <v>Saint-Ludger</v>
          </cell>
          <cell r="H2307" t="str">
            <v>G0M1W0</v>
          </cell>
          <cell r="I2307">
            <v>819</v>
          </cell>
          <cell r="J2307">
            <v>5485890</v>
          </cell>
          <cell r="K2307">
            <v>25</v>
          </cell>
          <cell r="L2307">
            <v>4432</v>
          </cell>
          <cell r="M2307">
            <v>25</v>
          </cell>
        </row>
        <row r="2308">
          <cell r="A2308">
            <v>1386804</v>
          </cell>
          <cell r="B2308" t="str">
            <v>05</v>
          </cell>
          <cell r="C2308" t="str">
            <v>Estrie</v>
          </cell>
          <cell r="D2308" t="str">
            <v>Ferme Lexya Holstein et Jersey S.E.N.C.</v>
          </cell>
          <cell r="E2308" t="str">
            <v>Favreau(Alexandre Couture et Nancy)</v>
          </cell>
          <cell r="F2308" t="str">
            <v>722, 12e rang</v>
          </cell>
          <cell r="G2308" t="str">
            <v>Val-Joli</v>
          </cell>
          <cell r="H2308" t="str">
            <v>J1S0H1</v>
          </cell>
          <cell r="I2308">
            <v>819</v>
          </cell>
          <cell r="J2308">
            <v>8455295</v>
          </cell>
          <cell r="K2308">
            <v>45</v>
          </cell>
          <cell r="L2308">
            <v>4213</v>
          </cell>
        </row>
        <row r="2309">
          <cell r="A2309">
            <v>1388610</v>
          </cell>
          <cell r="B2309" t="str">
            <v>17</v>
          </cell>
          <cell r="C2309" t="str">
            <v>Centre-du-Québec</v>
          </cell>
          <cell r="D2309" t="str">
            <v>Truchon(Manon)</v>
          </cell>
          <cell r="F2309" t="str">
            <v>349, rang 6</v>
          </cell>
          <cell r="G2309" t="str">
            <v>Saint-Ferdinand (d'Halifax)</v>
          </cell>
          <cell r="H2309" t="str">
            <v>G0N1N0</v>
          </cell>
          <cell r="I2309">
            <v>418</v>
          </cell>
          <cell r="J2309">
            <v>4284148</v>
          </cell>
          <cell r="K2309">
            <v>156</v>
          </cell>
          <cell r="L2309">
            <v>5223</v>
          </cell>
          <cell r="M2309">
            <v>153</v>
          </cell>
          <cell r="N2309">
            <v>11432</v>
          </cell>
        </row>
        <row r="2310">
          <cell r="A2310">
            <v>1388628</v>
          </cell>
          <cell r="B2310" t="str">
            <v>12</v>
          </cell>
          <cell r="C2310" t="str">
            <v>Chaudière-Appalaches</v>
          </cell>
          <cell r="D2310" t="str">
            <v>Ferme Jean &amp; Julie Lacroix S.E.N.C.</v>
          </cell>
          <cell r="E2310" t="str">
            <v>Lacroix(Jean et Julie)</v>
          </cell>
          <cell r="F2310" t="str">
            <v>345, St-Étienne Nord</v>
          </cell>
          <cell r="G2310" t="str">
            <v>Sainte-Marie</v>
          </cell>
          <cell r="H2310" t="str">
            <v>G6E3A7</v>
          </cell>
          <cell r="I2310">
            <v>418</v>
          </cell>
          <cell r="J2310">
            <v>3876231</v>
          </cell>
          <cell r="K2310">
            <v>48</v>
          </cell>
          <cell r="L2310">
            <v>8963</v>
          </cell>
          <cell r="M2310">
            <v>48</v>
          </cell>
          <cell r="N2310">
            <v>10994</v>
          </cell>
        </row>
        <row r="2311">
          <cell r="A2311">
            <v>1391390</v>
          </cell>
          <cell r="B2311" t="str">
            <v>08</v>
          </cell>
          <cell r="C2311" t="str">
            <v>Abitibi-Témiscamingue</v>
          </cell>
          <cell r="D2311" t="str">
            <v>Massé(Jean-Claude)</v>
          </cell>
          <cell r="F2311" t="str">
            <v>251, Route des Campagnards</v>
          </cell>
          <cell r="G2311" t="str">
            <v>Val-d'Or</v>
          </cell>
          <cell r="H2311" t="str">
            <v>J0Y2P0</v>
          </cell>
          <cell r="I2311">
            <v>819</v>
          </cell>
          <cell r="J2311">
            <v>8257711</v>
          </cell>
          <cell r="K2311">
            <v>88</v>
          </cell>
          <cell r="L2311">
            <v>1361</v>
          </cell>
          <cell r="M2311">
            <v>82</v>
          </cell>
          <cell r="N2311">
            <v>1361</v>
          </cell>
        </row>
        <row r="2312">
          <cell r="A2312">
            <v>1392000</v>
          </cell>
          <cell r="B2312" t="str">
            <v>16</v>
          </cell>
          <cell r="C2312" t="str">
            <v>Montérégie</v>
          </cell>
          <cell r="D2312" t="str">
            <v>Cleary(Colleen)</v>
          </cell>
          <cell r="F2312" t="str">
            <v>706, rang Cleary</v>
          </cell>
          <cell r="G2312" t="str">
            <v>Saint-Joachim-de-Shefford</v>
          </cell>
          <cell r="H2312" t="str">
            <v>J0E2G0</v>
          </cell>
          <cell r="I2312">
            <v>450</v>
          </cell>
          <cell r="J2312">
            <v>5394356</v>
          </cell>
          <cell r="K2312">
            <v>42</v>
          </cell>
          <cell r="L2312">
            <v>5156</v>
          </cell>
          <cell r="M2312">
            <v>42</v>
          </cell>
          <cell r="N2312">
            <v>11872</v>
          </cell>
        </row>
        <row r="2313">
          <cell r="A2313">
            <v>1392570</v>
          </cell>
          <cell r="B2313" t="str">
            <v>08</v>
          </cell>
          <cell r="C2313" t="str">
            <v>Abitibi-Témiscamingue</v>
          </cell>
          <cell r="D2313" t="str">
            <v>9120-2259 Québec inc.</v>
          </cell>
          <cell r="E2313" t="str">
            <v>Racicot(René)</v>
          </cell>
          <cell r="F2313" t="str">
            <v>560, rangs 2-3 est</v>
          </cell>
          <cell r="G2313" t="str">
            <v>Dupuy</v>
          </cell>
          <cell r="H2313" t="str">
            <v>J0Z1X0</v>
          </cell>
          <cell r="I2313">
            <v>819</v>
          </cell>
          <cell r="J2313">
            <v>7832667</v>
          </cell>
          <cell r="K2313">
            <v>406</v>
          </cell>
          <cell r="L2313">
            <v>62037</v>
          </cell>
          <cell r="M2313">
            <v>294</v>
          </cell>
          <cell r="N2313">
            <v>74844</v>
          </cell>
        </row>
        <row r="2314">
          <cell r="A2314">
            <v>1392620</v>
          </cell>
          <cell r="B2314" t="str">
            <v>01</v>
          </cell>
          <cell r="C2314" t="str">
            <v>Bas-Saint-Laurent</v>
          </cell>
          <cell r="D2314" t="str">
            <v>Morin(Yvan)</v>
          </cell>
          <cell r="F2314" t="str">
            <v>186 chemin Seigneurie</v>
          </cell>
          <cell r="G2314" t="str">
            <v>Saint-Arsène</v>
          </cell>
          <cell r="H2314" t="str">
            <v>G0L2K0</v>
          </cell>
          <cell r="I2314">
            <v>418</v>
          </cell>
          <cell r="J2314">
            <v>8634989</v>
          </cell>
          <cell r="K2314">
            <v>39</v>
          </cell>
          <cell r="L2314">
            <v>7825</v>
          </cell>
          <cell r="M2314">
            <v>42</v>
          </cell>
          <cell r="N2314">
            <v>1701</v>
          </cell>
        </row>
        <row r="2315">
          <cell r="A2315">
            <v>1393594</v>
          </cell>
          <cell r="B2315" t="str">
            <v>12</v>
          </cell>
          <cell r="C2315" t="str">
            <v>Chaudière-Appalaches</v>
          </cell>
          <cell r="D2315" t="str">
            <v>Ferme Multi-Pro inc.</v>
          </cell>
          <cell r="E2315" t="str">
            <v>Roy(Jean)</v>
          </cell>
          <cell r="F2315" t="str">
            <v>924, Rang 9 Nord</v>
          </cell>
          <cell r="G2315" t="str">
            <v>East Broughton</v>
          </cell>
          <cell r="H2315" t="str">
            <v>G0N1G0</v>
          </cell>
          <cell r="I2315">
            <v>418</v>
          </cell>
          <cell r="J2315">
            <v>4275459</v>
          </cell>
          <cell r="K2315">
            <v>23</v>
          </cell>
          <cell r="L2315">
            <v>4359</v>
          </cell>
          <cell r="M2315">
            <v>21</v>
          </cell>
          <cell r="N2315">
            <v>3980</v>
          </cell>
        </row>
        <row r="2316">
          <cell r="A2316">
            <v>1393768</v>
          </cell>
          <cell r="B2316" t="str">
            <v>12</v>
          </cell>
          <cell r="C2316" t="str">
            <v>Chaudière-Appalaches</v>
          </cell>
          <cell r="D2316" t="str">
            <v>Ferme Rodrigue (2000) inc.</v>
          </cell>
          <cell r="E2316" t="str">
            <v>Rodrigue(Romuald, Marc et Kevin)</v>
          </cell>
          <cell r="F2316" t="str">
            <v>808, chemin Morency</v>
          </cell>
          <cell r="G2316" t="str">
            <v>Saint-Jean-de-Brébeuf</v>
          </cell>
          <cell r="H2316" t="str">
            <v>G6G0A1</v>
          </cell>
          <cell r="I2316">
            <v>418</v>
          </cell>
          <cell r="J2316">
            <v>4532823</v>
          </cell>
          <cell r="K2316">
            <v>54</v>
          </cell>
          <cell r="L2316">
            <v>13755</v>
          </cell>
          <cell r="M2316">
            <v>51</v>
          </cell>
          <cell r="N2316">
            <v>10254</v>
          </cell>
        </row>
        <row r="2317">
          <cell r="A2317">
            <v>1394220</v>
          </cell>
          <cell r="B2317" t="str">
            <v>05</v>
          </cell>
          <cell r="C2317" t="str">
            <v>Estrie</v>
          </cell>
          <cell r="D2317" t="str">
            <v>Les Opérations Michel Beaudoin inc.</v>
          </cell>
          <cell r="E2317" t="str">
            <v>Beaudoin(Michel)</v>
          </cell>
          <cell r="F2317" t="str">
            <v>555, rue des Érables, R.R. 1</v>
          </cell>
          <cell r="G2317" t="str">
            <v>Saint-Lambert-de-Lauzon</v>
          </cell>
          <cell r="H2317" t="str">
            <v>G0S2W0</v>
          </cell>
          <cell r="I2317">
            <v>418</v>
          </cell>
          <cell r="J2317">
            <v>4170623</v>
          </cell>
          <cell r="K2317">
            <v>37</v>
          </cell>
          <cell r="L2317">
            <v>17991</v>
          </cell>
          <cell r="M2317">
            <v>17</v>
          </cell>
          <cell r="N2317">
            <v>1021</v>
          </cell>
        </row>
        <row r="2318">
          <cell r="A2318">
            <v>1394584</v>
          </cell>
          <cell r="B2318" t="str">
            <v>05</v>
          </cell>
          <cell r="C2318" t="str">
            <v>Estrie</v>
          </cell>
          <cell r="D2318" t="str">
            <v>Brault(Alexis)</v>
          </cell>
          <cell r="F2318" t="str">
            <v>145, rang 6</v>
          </cell>
          <cell r="G2318" t="str">
            <v>Wotton</v>
          </cell>
          <cell r="H2318" t="str">
            <v>J0A1N0</v>
          </cell>
          <cell r="I2318">
            <v>819</v>
          </cell>
          <cell r="J2318">
            <v>8280946</v>
          </cell>
          <cell r="K2318">
            <v>48</v>
          </cell>
          <cell r="L2318">
            <v>8533</v>
          </cell>
          <cell r="M2318">
            <v>50</v>
          </cell>
          <cell r="N2318">
            <v>6363</v>
          </cell>
        </row>
        <row r="2319">
          <cell r="A2319">
            <v>1396514</v>
          </cell>
          <cell r="B2319" t="str">
            <v>01</v>
          </cell>
          <cell r="C2319" t="str">
            <v>Bas-Saint-Laurent</v>
          </cell>
          <cell r="D2319" t="str">
            <v>St-Pierre(Yannick)</v>
          </cell>
          <cell r="F2319" t="str">
            <v>1106 Côte St-Pierre</v>
          </cell>
          <cell r="G2319" t="str">
            <v>Sainte-Hélène</v>
          </cell>
          <cell r="H2319" t="str">
            <v>G0L3J0</v>
          </cell>
          <cell r="I2319">
            <v>418</v>
          </cell>
          <cell r="J2319">
            <v>4929137</v>
          </cell>
          <cell r="K2319">
            <v>10</v>
          </cell>
          <cell r="L2319">
            <v>264</v>
          </cell>
          <cell r="M2319">
            <v>18</v>
          </cell>
          <cell r="N2319">
            <v>3385</v>
          </cell>
        </row>
        <row r="2320">
          <cell r="A2320">
            <v>1397397</v>
          </cell>
          <cell r="B2320" t="str">
            <v>12</v>
          </cell>
          <cell r="C2320" t="str">
            <v>Chaudière-Appalaches</v>
          </cell>
          <cell r="D2320" t="str">
            <v>Drouin(Steve)</v>
          </cell>
          <cell r="F2320" t="str">
            <v>958, rang Gosford</v>
          </cell>
          <cell r="G2320" t="str">
            <v>Sainte-Agathe-de-Lotbinière</v>
          </cell>
          <cell r="H2320" t="str">
            <v>G0S2A0</v>
          </cell>
          <cell r="I2320">
            <v>418</v>
          </cell>
          <cell r="J2320">
            <v>5992494</v>
          </cell>
          <cell r="K2320">
            <v>95</v>
          </cell>
          <cell r="L2320">
            <v>14120</v>
          </cell>
          <cell r="M2320">
            <v>107</v>
          </cell>
          <cell r="N2320">
            <v>24034</v>
          </cell>
        </row>
        <row r="2321">
          <cell r="A2321">
            <v>1399989</v>
          </cell>
          <cell r="B2321" t="str">
            <v>07</v>
          </cell>
          <cell r="C2321" t="str">
            <v>Outaouais</v>
          </cell>
          <cell r="D2321" t="str">
            <v>Gagnon(Michael)</v>
          </cell>
          <cell r="F2321" t="str">
            <v>473 Upper Pembroke Road</v>
          </cell>
          <cell r="G2321" t="str">
            <v>l'isle-aux-Allumettes</v>
          </cell>
          <cell r="H2321" t="str">
            <v>J0X1M0</v>
          </cell>
          <cell r="I2321">
            <v>819</v>
          </cell>
          <cell r="J2321">
            <v>6892053</v>
          </cell>
          <cell r="K2321">
            <v>39</v>
          </cell>
          <cell r="L2321">
            <v>4072</v>
          </cell>
          <cell r="M2321">
            <v>39</v>
          </cell>
          <cell r="N2321">
            <v>2343</v>
          </cell>
        </row>
        <row r="2322">
          <cell r="A2322">
            <v>1400365</v>
          </cell>
          <cell r="B2322" t="str">
            <v>07</v>
          </cell>
          <cell r="C2322" t="str">
            <v>Outaouais</v>
          </cell>
          <cell r="D2322" t="str">
            <v>Huneault(Charles)</v>
          </cell>
          <cell r="F2322" t="str">
            <v>836 Notre-Dame</v>
          </cell>
          <cell r="G2322" t="str">
            <v>Montebello</v>
          </cell>
          <cell r="H2322" t="str">
            <v>J0V1L0</v>
          </cell>
          <cell r="I2322">
            <v>819</v>
          </cell>
          <cell r="J2322">
            <v>4231225</v>
          </cell>
          <cell r="K2322">
            <v>86</v>
          </cell>
          <cell r="L2322">
            <v>15011</v>
          </cell>
          <cell r="M2322">
            <v>83</v>
          </cell>
        </row>
        <row r="2323">
          <cell r="A2323">
            <v>1400811</v>
          </cell>
          <cell r="B2323" t="str">
            <v>16</v>
          </cell>
          <cell r="C2323" t="str">
            <v>Montérégie</v>
          </cell>
          <cell r="D2323" t="str">
            <v>Marois(Laurent)</v>
          </cell>
          <cell r="E2323" t="str">
            <v>Marois(Laurent)</v>
          </cell>
          <cell r="F2323" t="str">
            <v>205, 10e Rang Sud, R.R. 3</v>
          </cell>
          <cell r="G2323" t="str">
            <v>Valcourt</v>
          </cell>
          <cell r="H2323" t="str">
            <v>J0E2L0</v>
          </cell>
          <cell r="I2323">
            <v>450</v>
          </cell>
          <cell r="J2323">
            <v>5395208</v>
          </cell>
          <cell r="K2323">
            <v>57</v>
          </cell>
          <cell r="L2323">
            <v>9520</v>
          </cell>
          <cell r="M2323">
            <v>67</v>
          </cell>
          <cell r="N2323">
            <v>9395</v>
          </cell>
        </row>
        <row r="2324">
          <cell r="A2324">
            <v>1400993</v>
          </cell>
          <cell r="B2324" t="str">
            <v>01</v>
          </cell>
          <cell r="C2324" t="str">
            <v>Bas-Saint-Laurent</v>
          </cell>
          <cell r="D2324" t="str">
            <v>Gendron(Junior)</v>
          </cell>
          <cell r="F2324" t="str">
            <v>262 rang St-Joseph</v>
          </cell>
          <cell r="G2324" t="str">
            <v>Amqui</v>
          </cell>
          <cell r="H2324" t="str">
            <v>G5J3N5</v>
          </cell>
          <cell r="I2324">
            <v>418</v>
          </cell>
          <cell r="J2324">
            <v>6298036</v>
          </cell>
          <cell r="K2324">
            <v>73</v>
          </cell>
          <cell r="L2324">
            <v>3026</v>
          </cell>
          <cell r="M2324">
            <v>69</v>
          </cell>
          <cell r="N2324">
            <v>14274</v>
          </cell>
        </row>
        <row r="2325">
          <cell r="A2325">
            <v>1401116</v>
          </cell>
          <cell r="B2325" t="str">
            <v>05</v>
          </cell>
          <cell r="C2325" t="str">
            <v>Estrie</v>
          </cell>
          <cell r="D2325" t="str">
            <v>Roy(Jean-Paul)</v>
          </cell>
          <cell r="F2325" t="str">
            <v>32, Fairfax</v>
          </cell>
          <cell r="G2325" t="str">
            <v>Stanstead</v>
          </cell>
          <cell r="H2325" t="str">
            <v>J0B3E1</v>
          </cell>
          <cell r="I2325">
            <v>819</v>
          </cell>
          <cell r="J2325">
            <v>8767648</v>
          </cell>
          <cell r="K2325">
            <v>119</v>
          </cell>
          <cell r="L2325">
            <v>12541</v>
          </cell>
          <cell r="M2325">
            <v>119</v>
          </cell>
          <cell r="N2325">
            <v>14054</v>
          </cell>
        </row>
        <row r="2326">
          <cell r="A2326">
            <v>1401538</v>
          </cell>
          <cell r="B2326" t="str">
            <v>16</v>
          </cell>
          <cell r="C2326" t="str">
            <v>Montérégie</v>
          </cell>
          <cell r="D2326" t="str">
            <v>Ferme Salvas &amp; Fille SENC</v>
          </cell>
          <cell r="E2326" t="str">
            <v>Salvas(Jacques)</v>
          </cell>
          <cell r="F2326" t="str">
            <v>119, rang Picoudie</v>
          </cell>
          <cell r="G2326" t="str">
            <v>Saint-Robert</v>
          </cell>
          <cell r="H2326" t="str">
            <v>J0G1S0</v>
          </cell>
          <cell r="I2326">
            <v>450</v>
          </cell>
          <cell r="J2326">
            <v>7822582</v>
          </cell>
          <cell r="K2326">
            <v>15</v>
          </cell>
          <cell r="L2326">
            <v>1346</v>
          </cell>
          <cell r="M2326">
            <v>15</v>
          </cell>
        </row>
        <row r="2327">
          <cell r="A2327">
            <v>1402171</v>
          </cell>
          <cell r="B2327" t="str">
            <v>11</v>
          </cell>
          <cell r="C2327" t="str">
            <v>Gaspésie-Iles-de-la-Madeleine</v>
          </cell>
          <cell r="D2327" t="str">
            <v>Huard Clément et Jean-Marc</v>
          </cell>
          <cell r="F2327" t="str">
            <v>10, rang 4, C.P. 68</v>
          </cell>
          <cell r="G2327" t="str">
            <v>Saint-Godefroi</v>
          </cell>
          <cell r="H2327" t="str">
            <v>G0C3C0</v>
          </cell>
          <cell r="I2327">
            <v>418</v>
          </cell>
          <cell r="J2327">
            <v>7525801</v>
          </cell>
          <cell r="K2327">
            <v>30</v>
          </cell>
          <cell r="L2327">
            <v>1304</v>
          </cell>
          <cell r="M2327">
            <v>28</v>
          </cell>
          <cell r="N2327">
            <v>2999</v>
          </cell>
        </row>
        <row r="2328">
          <cell r="A2328">
            <v>1402734</v>
          </cell>
          <cell r="B2328" t="str">
            <v>12</v>
          </cell>
          <cell r="C2328" t="str">
            <v>Chaudière-Appalaches</v>
          </cell>
          <cell r="D2328" t="str">
            <v>Marcoux(Patrick)</v>
          </cell>
          <cell r="F2328" t="str">
            <v>700, Rang St-Gabriel Sud</v>
          </cell>
          <cell r="G2328" t="str">
            <v>Sainte-Marie</v>
          </cell>
          <cell r="H2328" t="str">
            <v>G6E3N4</v>
          </cell>
          <cell r="I2328">
            <v>418</v>
          </cell>
          <cell r="J2328">
            <v>3876389</v>
          </cell>
          <cell r="K2328">
            <v>98</v>
          </cell>
          <cell r="L2328">
            <v>20978</v>
          </cell>
          <cell r="M2328">
            <v>104</v>
          </cell>
          <cell r="N2328">
            <v>27108</v>
          </cell>
        </row>
        <row r="2329">
          <cell r="A2329">
            <v>1405141</v>
          </cell>
          <cell r="B2329" t="str">
            <v>12</v>
          </cell>
          <cell r="C2329" t="str">
            <v>Chaudière-Appalaches</v>
          </cell>
          <cell r="D2329" t="str">
            <v>Ferme Godfroy Dulac &amp; Fils S.E.N.C.</v>
          </cell>
          <cell r="F2329" t="str">
            <v>3880, 30e Avenue Sud</v>
          </cell>
          <cell r="G2329" t="str">
            <v>Saint-Georges (de Beauce)</v>
          </cell>
          <cell r="H2329" t="str">
            <v>G5Y5B7</v>
          </cell>
          <cell r="I2329">
            <v>418</v>
          </cell>
          <cell r="J2329">
            <v>2284592</v>
          </cell>
          <cell r="K2329">
            <v>22</v>
          </cell>
          <cell r="L2329">
            <v>269</v>
          </cell>
          <cell r="M2329">
            <v>22</v>
          </cell>
          <cell r="N2329">
            <v>316</v>
          </cell>
        </row>
        <row r="2330">
          <cell r="A2330">
            <v>1407527</v>
          </cell>
          <cell r="B2330" t="str">
            <v>12</v>
          </cell>
          <cell r="C2330" t="str">
            <v>Chaudière-Appalaches</v>
          </cell>
          <cell r="D2330" t="str">
            <v>Couture(Yvan)</v>
          </cell>
          <cell r="F2330" t="str">
            <v>39, rang Saint-Olivier sud</v>
          </cell>
          <cell r="G2330" t="str">
            <v>Saint-Séverin (de Beauce)</v>
          </cell>
          <cell r="H2330" t="str">
            <v>G0N1V0</v>
          </cell>
          <cell r="I2330">
            <v>418</v>
          </cell>
          <cell r="J2330">
            <v>4262140</v>
          </cell>
          <cell r="K2330">
            <v>44</v>
          </cell>
          <cell r="L2330">
            <v>6010</v>
          </cell>
          <cell r="M2330">
            <v>43</v>
          </cell>
          <cell r="N2330">
            <v>8950</v>
          </cell>
        </row>
        <row r="2331">
          <cell r="A2331">
            <v>1408285</v>
          </cell>
          <cell r="B2331" t="str">
            <v>12</v>
          </cell>
          <cell r="C2331" t="str">
            <v>Chaudière-Appalaches</v>
          </cell>
          <cell r="D2331" t="str">
            <v>Goupil(Mario)</v>
          </cell>
          <cell r="F2331" t="str">
            <v>705, 7e rang Ouest</v>
          </cell>
          <cell r="G2331" t="str">
            <v>Saint-Lazare-de-Bellechasse</v>
          </cell>
          <cell r="H2331" t="str">
            <v>G0R3J0</v>
          </cell>
          <cell r="I2331">
            <v>418</v>
          </cell>
          <cell r="J2331">
            <v>8832493</v>
          </cell>
          <cell r="K2331">
            <v>44</v>
          </cell>
          <cell r="L2331">
            <v>8455</v>
          </cell>
          <cell r="M2331">
            <v>47</v>
          </cell>
          <cell r="N2331">
            <v>9360</v>
          </cell>
        </row>
        <row r="2332">
          <cell r="A2332">
            <v>1409499</v>
          </cell>
          <cell r="B2332" t="str">
            <v>12</v>
          </cell>
          <cell r="C2332" t="str">
            <v>Chaudière-Appalaches</v>
          </cell>
          <cell r="D2332" t="str">
            <v>Ferme Danian inc.</v>
          </cell>
          <cell r="E2332" t="str">
            <v>Chabot(Daniel)</v>
          </cell>
          <cell r="F2332" t="str">
            <v>167A, rang St-David</v>
          </cell>
          <cell r="G2332" t="str">
            <v>Saint-Patrice-de-Beaurivage</v>
          </cell>
          <cell r="H2332" t="str">
            <v>G0S1B0</v>
          </cell>
          <cell r="I2332">
            <v>418</v>
          </cell>
          <cell r="J2332">
            <v>5963132</v>
          </cell>
          <cell r="K2332">
            <v>28</v>
          </cell>
          <cell r="L2332">
            <v>2237</v>
          </cell>
          <cell r="M2332">
            <v>25</v>
          </cell>
          <cell r="N2332">
            <v>3382</v>
          </cell>
        </row>
        <row r="2333">
          <cell r="A2333">
            <v>1409887</v>
          </cell>
          <cell r="B2333" t="str">
            <v>17</v>
          </cell>
          <cell r="C2333" t="str">
            <v>Centre-du-Québec</v>
          </cell>
          <cell r="D2333" t="str">
            <v>Desruisseaux Cathy &amp; Poulin Patrick</v>
          </cell>
          <cell r="E2333" t="str">
            <v>Poulin(Patrick)</v>
          </cell>
          <cell r="F2333" t="str">
            <v>138, Rang 10</v>
          </cell>
          <cell r="G2333" t="str">
            <v>Saint-Rémi-de-Tingwick</v>
          </cell>
          <cell r="H2333" t="str">
            <v>J0A1L0</v>
          </cell>
          <cell r="I2333">
            <v>819</v>
          </cell>
          <cell r="J2333">
            <v>3593688</v>
          </cell>
          <cell r="K2333">
            <v>21</v>
          </cell>
          <cell r="L2333">
            <v>686</v>
          </cell>
          <cell r="M2333">
            <v>20</v>
          </cell>
          <cell r="N2333">
            <v>228</v>
          </cell>
        </row>
        <row r="2334">
          <cell r="A2334">
            <v>1409960</v>
          </cell>
          <cell r="B2334" t="str">
            <v>16</v>
          </cell>
          <cell r="C2334" t="str">
            <v>Montérégie</v>
          </cell>
          <cell r="D2334" t="str">
            <v>Ferme G.S.J. Gaudette</v>
          </cell>
          <cell r="E2334" t="str">
            <v>Gaudette(Gaétan)</v>
          </cell>
          <cell r="F2334" t="str">
            <v>949, rang Ste-Rose</v>
          </cell>
          <cell r="G2334" t="str">
            <v>Saint-Jude</v>
          </cell>
          <cell r="H2334" t="str">
            <v>J0H1P0</v>
          </cell>
          <cell r="I2334">
            <v>450</v>
          </cell>
          <cell r="J2334">
            <v>7926222</v>
          </cell>
          <cell r="K2334">
            <v>55</v>
          </cell>
          <cell r="L2334">
            <v>5103</v>
          </cell>
          <cell r="M2334">
            <v>50</v>
          </cell>
          <cell r="N2334">
            <v>4795</v>
          </cell>
        </row>
        <row r="2335">
          <cell r="A2335">
            <v>1411487</v>
          </cell>
          <cell r="B2335" t="str">
            <v>16</v>
          </cell>
          <cell r="C2335" t="str">
            <v>Montérégie</v>
          </cell>
          <cell r="D2335" t="str">
            <v>Les Vergers Frier S.E.N.C.</v>
          </cell>
          <cell r="E2335" t="str">
            <v>Frier(Donald)</v>
          </cell>
          <cell r="F2335" t="str">
            <v>2365, Route 202</v>
          </cell>
          <cell r="G2335" t="str">
            <v>Hinchinbrooke</v>
          </cell>
          <cell r="H2335" t="str">
            <v>J0S1A0</v>
          </cell>
          <cell r="I2335">
            <v>450</v>
          </cell>
          <cell r="J2335">
            <v>2642003</v>
          </cell>
          <cell r="K2335">
            <v>19</v>
          </cell>
          <cell r="L2335">
            <v>4082</v>
          </cell>
          <cell r="M2335">
            <v>24</v>
          </cell>
          <cell r="N2335">
            <v>680</v>
          </cell>
        </row>
        <row r="2336">
          <cell r="A2336">
            <v>1412287</v>
          </cell>
          <cell r="B2336" t="str">
            <v>05</v>
          </cell>
          <cell r="C2336" t="str">
            <v>Estrie</v>
          </cell>
          <cell r="D2336" t="str">
            <v>Audit(Paul)</v>
          </cell>
          <cell r="F2336" t="str">
            <v>431, ch. Island Brook</v>
          </cell>
          <cell r="G2336" t="str">
            <v>Newport</v>
          </cell>
          <cell r="H2336" t="str">
            <v>J0B1M0</v>
          </cell>
          <cell r="I2336">
            <v>819</v>
          </cell>
          <cell r="J2336">
            <v>8753530</v>
          </cell>
          <cell r="K2336">
            <v>36</v>
          </cell>
          <cell r="L2336">
            <v>5216</v>
          </cell>
          <cell r="M2336">
            <v>35</v>
          </cell>
          <cell r="N2336">
            <v>5340</v>
          </cell>
        </row>
        <row r="2337">
          <cell r="A2337">
            <v>1412832</v>
          </cell>
          <cell r="B2337" t="str">
            <v>17</v>
          </cell>
          <cell r="C2337" t="str">
            <v>Centre-du-Québec</v>
          </cell>
          <cell r="D2337" t="str">
            <v>Ferme Gyclau S.E.N.C.</v>
          </cell>
          <cell r="E2337" t="str">
            <v>Lacourse(Gilles)</v>
          </cell>
          <cell r="F2337" t="str">
            <v>465, Haut de l'Ile</v>
          </cell>
          <cell r="G2337" t="str">
            <v>Sainte-Monique</v>
          </cell>
          <cell r="H2337" t="str">
            <v>J0G1N0</v>
          </cell>
          <cell r="I2337">
            <v>819</v>
          </cell>
          <cell r="J2337">
            <v>2892325</v>
          </cell>
          <cell r="K2337">
            <v>211</v>
          </cell>
          <cell r="L2337">
            <v>47288</v>
          </cell>
          <cell r="M2337">
            <v>206</v>
          </cell>
          <cell r="N2337">
            <v>44566</v>
          </cell>
        </row>
        <row r="2338">
          <cell r="A2338">
            <v>1414887</v>
          </cell>
          <cell r="B2338" t="str">
            <v>15</v>
          </cell>
          <cell r="C2338" t="str">
            <v>Laurentides</v>
          </cell>
          <cell r="D2338" t="str">
            <v>Lussier(Sylvain)</v>
          </cell>
          <cell r="F2338" t="str">
            <v>1751, montée Lanthier</v>
          </cell>
          <cell r="G2338" t="str">
            <v>Mont-Laurier</v>
          </cell>
          <cell r="H2338" t="str">
            <v>J9L3G7</v>
          </cell>
          <cell r="I2338">
            <v>819</v>
          </cell>
          <cell r="J2338">
            <v>6232448</v>
          </cell>
          <cell r="K2338">
            <v>64</v>
          </cell>
          <cell r="L2338">
            <v>5993</v>
          </cell>
          <cell r="M2338">
            <v>63</v>
          </cell>
          <cell r="N2338">
            <v>7873</v>
          </cell>
        </row>
        <row r="2339">
          <cell r="A2339">
            <v>1416072</v>
          </cell>
          <cell r="B2339" t="str">
            <v>07</v>
          </cell>
          <cell r="C2339" t="str">
            <v>Outaouais</v>
          </cell>
          <cell r="D2339" t="str">
            <v>Dubeau(François)</v>
          </cell>
          <cell r="E2339" t="str">
            <v>Dubeau(François)</v>
          </cell>
          <cell r="F2339" t="str">
            <v>2617, ch. Wilson</v>
          </cell>
          <cell r="G2339" t="str">
            <v>Pontiac</v>
          </cell>
          <cell r="H2339" t="str">
            <v>J0X2V0</v>
          </cell>
          <cell r="I2339">
            <v>819</v>
          </cell>
          <cell r="J2339">
            <v>4583567</v>
          </cell>
          <cell r="K2339">
            <v>38</v>
          </cell>
          <cell r="L2339">
            <v>2869</v>
          </cell>
          <cell r="M2339">
            <v>47</v>
          </cell>
          <cell r="N2339">
            <v>9430</v>
          </cell>
        </row>
        <row r="2340">
          <cell r="A2340">
            <v>1422872</v>
          </cell>
          <cell r="B2340" t="str">
            <v>01</v>
          </cell>
          <cell r="C2340" t="str">
            <v>Bas-Saint-Laurent</v>
          </cell>
          <cell r="D2340" t="str">
            <v>Lavoie(Yvan)</v>
          </cell>
          <cell r="F2340" t="str">
            <v>126, Adhémar-Joncas</v>
          </cell>
          <cell r="G2340" t="str">
            <v>Matane</v>
          </cell>
          <cell r="H2340" t="str">
            <v>G4W3M6</v>
          </cell>
          <cell r="I2340">
            <v>418</v>
          </cell>
          <cell r="J2340">
            <v>7374749</v>
          </cell>
          <cell r="K2340">
            <v>84</v>
          </cell>
          <cell r="L2340">
            <v>14307</v>
          </cell>
          <cell r="M2340">
            <v>84</v>
          </cell>
          <cell r="N2340">
            <v>19648</v>
          </cell>
        </row>
        <row r="2341">
          <cell r="A2341">
            <v>1427673</v>
          </cell>
          <cell r="B2341" t="str">
            <v>08</v>
          </cell>
          <cell r="C2341" t="str">
            <v>Abitibi-Témiscamingue</v>
          </cell>
          <cell r="D2341" t="str">
            <v>Dubé(Ronald)</v>
          </cell>
          <cell r="F2341" t="str">
            <v>1148 chemin Principal</v>
          </cell>
          <cell r="G2341" t="str">
            <v>Authier</v>
          </cell>
          <cell r="H2341" t="str">
            <v>J0Z1C0</v>
          </cell>
          <cell r="I2341">
            <v>819</v>
          </cell>
          <cell r="J2341">
            <v>7822311</v>
          </cell>
          <cell r="K2341">
            <v>27</v>
          </cell>
          <cell r="M2341">
            <v>32</v>
          </cell>
          <cell r="N2341">
            <v>2356</v>
          </cell>
        </row>
        <row r="2342">
          <cell r="A2342">
            <v>1429315</v>
          </cell>
          <cell r="B2342" t="str">
            <v>17</v>
          </cell>
          <cell r="C2342" t="str">
            <v>Centre-du-Québec</v>
          </cell>
          <cell r="D2342" t="str">
            <v>Ferme Marjoclerc inc.</v>
          </cell>
          <cell r="E2342" t="str">
            <v>Martel(Daniel)</v>
          </cell>
          <cell r="F2342" t="str">
            <v>1300, rang Campagna</v>
          </cell>
          <cell r="G2342" t="str">
            <v>Chesterville</v>
          </cell>
          <cell r="H2342" t="str">
            <v>G0P1J0</v>
          </cell>
          <cell r="I2342">
            <v>819</v>
          </cell>
          <cell r="J2342">
            <v>3829991</v>
          </cell>
          <cell r="K2342">
            <v>14</v>
          </cell>
          <cell r="L2342">
            <v>2879</v>
          </cell>
        </row>
        <row r="2343">
          <cell r="A2343">
            <v>1432475</v>
          </cell>
          <cell r="B2343" t="str">
            <v>17</v>
          </cell>
          <cell r="C2343" t="str">
            <v>Centre-du-Québec</v>
          </cell>
          <cell r="D2343" t="str">
            <v>Ferme Guy Boisvert et fils inc.</v>
          </cell>
          <cell r="E2343" t="str">
            <v>Boisvert(Guy)</v>
          </cell>
          <cell r="F2343" t="str">
            <v>148, route 143</v>
          </cell>
          <cell r="G2343" t="str">
            <v>L'Avenir</v>
          </cell>
          <cell r="H2343" t="str">
            <v>J0C1B0</v>
          </cell>
          <cell r="I2343">
            <v>819</v>
          </cell>
          <cell r="J2343">
            <v>3942188</v>
          </cell>
          <cell r="K2343">
            <v>28</v>
          </cell>
          <cell r="L2343">
            <v>4619</v>
          </cell>
          <cell r="M2343">
            <v>27</v>
          </cell>
          <cell r="N2343">
            <v>3115</v>
          </cell>
        </row>
        <row r="2344">
          <cell r="A2344">
            <v>1432491</v>
          </cell>
          <cell r="B2344" t="str">
            <v>02</v>
          </cell>
          <cell r="C2344" t="str">
            <v>Saguenay-Lac-Saint-Jean</v>
          </cell>
          <cell r="D2344" t="str">
            <v>Ferme Nanogus &amp; Fils</v>
          </cell>
          <cell r="E2344" t="str">
            <v>Guay(Jean-Noël)</v>
          </cell>
          <cell r="F2344" t="str">
            <v>2571 chemin des Ruisseaux</v>
          </cell>
          <cell r="G2344" t="str">
            <v>Saint-Honoré</v>
          </cell>
          <cell r="H2344" t="str">
            <v>G0V1L0</v>
          </cell>
          <cell r="I2344">
            <v>418</v>
          </cell>
          <cell r="J2344">
            <v>6734586</v>
          </cell>
          <cell r="K2344">
            <v>54</v>
          </cell>
          <cell r="L2344">
            <v>3246</v>
          </cell>
          <cell r="M2344">
            <v>58</v>
          </cell>
          <cell r="N2344">
            <v>11423</v>
          </cell>
        </row>
        <row r="2345">
          <cell r="A2345">
            <v>1432897</v>
          </cell>
          <cell r="B2345" t="str">
            <v>16</v>
          </cell>
          <cell r="C2345" t="str">
            <v>Montérégie</v>
          </cell>
          <cell r="D2345" t="str">
            <v>Ferme Claude et Claire Joyal</v>
          </cell>
          <cell r="E2345" t="str">
            <v>Joyal(Claude)</v>
          </cell>
          <cell r="F2345" t="str">
            <v>594, rue Royale  C.P. 127</v>
          </cell>
          <cell r="G2345" t="str">
            <v>Massueville</v>
          </cell>
          <cell r="H2345" t="str">
            <v>J0G1K0</v>
          </cell>
          <cell r="I2345">
            <v>450</v>
          </cell>
          <cell r="J2345">
            <v>7882876</v>
          </cell>
          <cell r="K2345">
            <v>51</v>
          </cell>
          <cell r="L2345">
            <v>2796</v>
          </cell>
          <cell r="M2345">
            <v>40</v>
          </cell>
          <cell r="N2345">
            <v>8703</v>
          </cell>
        </row>
        <row r="2346">
          <cell r="A2346">
            <v>1433275</v>
          </cell>
          <cell r="B2346" t="str">
            <v>07</v>
          </cell>
          <cell r="C2346" t="str">
            <v>Outaouais</v>
          </cell>
          <cell r="D2346" t="str">
            <v>Adam(Leonard)</v>
          </cell>
          <cell r="F2346" t="str">
            <v>161, rue Adams</v>
          </cell>
          <cell r="G2346" t="str">
            <v>Denholm</v>
          </cell>
          <cell r="H2346" t="str">
            <v>J8N9G7</v>
          </cell>
          <cell r="I2346">
            <v>819</v>
          </cell>
          <cell r="J2346">
            <v>4579170</v>
          </cell>
          <cell r="K2346">
            <v>110</v>
          </cell>
          <cell r="L2346">
            <v>21092</v>
          </cell>
          <cell r="M2346">
            <v>119</v>
          </cell>
          <cell r="N2346">
            <v>20893</v>
          </cell>
        </row>
        <row r="2347">
          <cell r="A2347">
            <v>1437946</v>
          </cell>
          <cell r="B2347" t="str">
            <v>16</v>
          </cell>
          <cell r="C2347" t="str">
            <v>Montérégie</v>
          </cell>
          <cell r="D2347" t="str">
            <v>Morel(Daniel)</v>
          </cell>
          <cell r="F2347" t="str">
            <v>1116, rang Sainte-Geneviève</v>
          </cell>
          <cell r="G2347" t="str">
            <v>Roxton Falls</v>
          </cell>
          <cell r="H2347" t="str">
            <v>J0H1E0</v>
          </cell>
          <cell r="I2347">
            <v>450</v>
          </cell>
          <cell r="J2347">
            <v>5485829</v>
          </cell>
          <cell r="K2347">
            <v>65</v>
          </cell>
          <cell r="L2347">
            <v>17187</v>
          </cell>
          <cell r="M2347">
            <v>69</v>
          </cell>
          <cell r="N2347">
            <v>7144</v>
          </cell>
        </row>
        <row r="2348">
          <cell r="A2348">
            <v>1439298</v>
          </cell>
          <cell r="B2348" t="str">
            <v>14</v>
          </cell>
          <cell r="C2348" t="str">
            <v>Lanaudière</v>
          </cell>
          <cell r="D2348" t="str">
            <v>Gravel(Yves)</v>
          </cell>
          <cell r="F2348" t="str">
            <v>901, chemin Beauparlant</v>
          </cell>
          <cell r="G2348" t="str">
            <v>Saint-Damien</v>
          </cell>
          <cell r="H2348" t="str">
            <v>J0K2E0</v>
          </cell>
          <cell r="I2348">
            <v>450</v>
          </cell>
          <cell r="J2348">
            <v>8350915</v>
          </cell>
          <cell r="K2348">
            <v>120</v>
          </cell>
          <cell r="L2348">
            <v>23070</v>
          </cell>
          <cell r="M2348">
            <v>86</v>
          </cell>
          <cell r="N2348">
            <v>41065</v>
          </cell>
        </row>
        <row r="2349">
          <cell r="A2349">
            <v>1439702</v>
          </cell>
          <cell r="B2349" t="str">
            <v>15</v>
          </cell>
          <cell r="C2349" t="str">
            <v>Laurentides</v>
          </cell>
          <cell r="D2349" t="str">
            <v>Ferme Gilbert St-Germain SNC</v>
          </cell>
          <cell r="F2349" t="str">
            <v>33, rang 6</v>
          </cell>
          <cell r="G2349" t="str">
            <v>Kiamika</v>
          </cell>
          <cell r="H2349" t="str">
            <v>J0W1G0</v>
          </cell>
          <cell r="I2349">
            <v>819</v>
          </cell>
          <cell r="J2349">
            <v>5853775</v>
          </cell>
          <cell r="K2349">
            <v>39</v>
          </cell>
          <cell r="L2349">
            <v>4346</v>
          </cell>
          <cell r="M2349">
            <v>38</v>
          </cell>
          <cell r="N2349">
            <v>3541</v>
          </cell>
        </row>
        <row r="2350">
          <cell r="A2350">
            <v>1441492</v>
          </cell>
          <cell r="B2350" t="str">
            <v>01</v>
          </cell>
          <cell r="C2350" t="str">
            <v>Bas-Saint-Laurent</v>
          </cell>
          <cell r="D2350" t="str">
            <v>Ferme-École LAPOKITA</v>
          </cell>
          <cell r="E2350" t="str">
            <v>Pichette(Magella)</v>
          </cell>
          <cell r="F2350" t="str">
            <v>401 rue Poiré</v>
          </cell>
          <cell r="G2350" t="str">
            <v>La Pocatière</v>
          </cell>
          <cell r="H2350" t="str">
            <v>G0R1Z0</v>
          </cell>
          <cell r="I2350">
            <v>418</v>
          </cell>
          <cell r="J2350">
            <v>8561110</v>
          </cell>
          <cell r="L2350">
            <v>3459</v>
          </cell>
          <cell r="N2350">
            <v>2268</v>
          </cell>
        </row>
        <row r="2351">
          <cell r="A2351">
            <v>1444553</v>
          </cell>
          <cell r="B2351" t="str">
            <v>05</v>
          </cell>
          <cell r="C2351" t="str">
            <v>Estrie</v>
          </cell>
          <cell r="D2351" t="str">
            <v>Long Kevin &amp; Tremblay Isabelle</v>
          </cell>
          <cell r="F2351" t="str">
            <v>615, chemin Murphy</v>
          </cell>
          <cell r="G2351" t="str">
            <v>Valcourt</v>
          </cell>
          <cell r="H2351" t="str">
            <v>J0E2L0</v>
          </cell>
          <cell r="I2351">
            <v>450</v>
          </cell>
          <cell r="J2351">
            <v>5323396</v>
          </cell>
          <cell r="K2351">
            <v>15</v>
          </cell>
          <cell r="L2351">
            <v>1202</v>
          </cell>
          <cell r="M2351">
            <v>15</v>
          </cell>
          <cell r="N2351">
            <v>657</v>
          </cell>
        </row>
        <row r="2352">
          <cell r="A2352">
            <v>1445519</v>
          </cell>
          <cell r="B2352" t="str">
            <v>05</v>
          </cell>
          <cell r="C2352" t="str">
            <v>Estrie</v>
          </cell>
          <cell r="D2352" t="str">
            <v>9140-7429 Québec inc.</v>
          </cell>
          <cell r="E2352" t="str">
            <v>Therrien(Alain)</v>
          </cell>
          <cell r="F2352" t="str">
            <v>9005, chemin Fairfax</v>
          </cell>
          <cell r="G2352" t="str">
            <v>Stanstead-Est</v>
          </cell>
          <cell r="H2352" t="str">
            <v>J0B3E0</v>
          </cell>
          <cell r="I2352">
            <v>819</v>
          </cell>
          <cell r="J2352">
            <v>8384612</v>
          </cell>
          <cell r="K2352">
            <v>15</v>
          </cell>
          <cell r="M2352">
            <v>16</v>
          </cell>
          <cell r="N2352">
            <v>1240</v>
          </cell>
        </row>
        <row r="2353">
          <cell r="A2353">
            <v>1449917</v>
          </cell>
          <cell r="B2353" t="str">
            <v>07</v>
          </cell>
          <cell r="C2353" t="str">
            <v>Outaouais</v>
          </cell>
          <cell r="D2353" t="str">
            <v>Connolly(Hugh T.)</v>
          </cell>
          <cell r="F2353" t="str">
            <v>2024, route 315</v>
          </cell>
          <cell r="G2353" t="str">
            <v>L'Ange-Gardien</v>
          </cell>
          <cell r="H2353" t="str">
            <v>J8L2W8</v>
          </cell>
          <cell r="I2353">
            <v>819</v>
          </cell>
          <cell r="J2353">
            <v>2818883</v>
          </cell>
          <cell r="K2353">
            <v>30</v>
          </cell>
          <cell r="L2353">
            <v>6250</v>
          </cell>
          <cell r="M2353">
            <v>20</v>
          </cell>
          <cell r="N2353">
            <v>5101</v>
          </cell>
        </row>
        <row r="2354">
          <cell r="A2354">
            <v>1450154</v>
          </cell>
          <cell r="B2354" t="str">
            <v>07</v>
          </cell>
          <cell r="C2354" t="str">
            <v>Outaouais</v>
          </cell>
          <cell r="D2354" t="str">
            <v>Coles(David)</v>
          </cell>
          <cell r="F2354" t="str">
            <v>44 Frontenac Street</v>
          </cell>
          <cell r="G2354" t="str">
            <v>Shawville</v>
          </cell>
          <cell r="H2354" t="str">
            <v>J0X2Y0</v>
          </cell>
          <cell r="I2354">
            <v>819</v>
          </cell>
          <cell r="J2354">
            <v>6473063</v>
          </cell>
          <cell r="K2354">
            <v>16</v>
          </cell>
          <cell r="L2354">
            <v>921</v>
          </cell>
          <cell r="M2354">
            <v>16</v>
          </cell>
          <cell r="N2354">
            <v>1021</v>
          </cell>
        </row>
        <row r="2355">
          <cell r="A2355">
            <v>1451368</v>
          </cell>
          <cell r="B2355" t="str">
            <v>08</v>
          </cell>
          <cell r="C2355" t="str">
            <v>Abitibi-Témiscamingue</v>
          </cell>
          <cell r="D2355" t="str">
            <v>Côté(Daniel)</v>
          </cell>
          <cell r="F2355" t="str">
            <v>760 rang 6</v>
          </cell>
          <cell r="G2355" t="str">
            <v>Saint-Bruno-de-Guigues</v>
          </cell>
          <cell r="H2355" t="str">
            <v>J0Z2G0</v>
          </cell>
          <cell r="I2355">
            <v>819</v>
          </cell>
          <cell r="J2355">
            <v>7283000</v>
          </cell>
          <cell r="K2355">
            <v>139</v>
          </cell>
          <cell r="L2355">
            <v>24984</v>
          </cell>
          <cell r="M2355">
            <v>113</v>
          </cell>
        </row>
        <row r="2356">
          <cell r="A2356">
            <v>1451772</v>
          </cell>
          <cell r="B2356" t="str">
            <v>11</v>
          </cell>
          <cell r="C2356" t="str">
            <v>Gaspésie-Iles-de-la-Madeleine</v>
          </cell>
          <cell r="D2356" t="str">
            <v>Synnett(Raynald)</v>
          </cell>
          <cell r="F2356" t="str">
            <v>134, rue Principale</v>
          </cell>
          <cell r="G2356" t="str">
            <v>Sainte-Madeleine-de-la-Riv.-Madeleine</v>
          </cell>
          <cell r="H2356" t="str">
            <v>G0E1P0</v>
          </cell>
          <cell r="I2356">
            <v>418</v>
          </cell>
          <cell r="J2356">
            <v>3933169</v>
          </cell>
          <cell r="K2356">
            <v>33</v>
          </cell>
          <cell r="L2356">
            <v>1808</v>
          </cell>
          <cell r="M2356">
            <v>34</v>
          </cell>
          <cell r="N2356">
            <v>3443</v>
          </cell>
        </row>
        <row r="2357">
          <cell r="A2357">
            <v>1452143</v>
          </cell>
          <cell r="B2357" t="str">
            <v>01</v>
          </cell>
          <cell r="C2357" t="str">
            <v>Bas-Saint-Laurent</v>
          </cell>
          <cell r="D2357" t="str">
            <v>Bergerie du Lac S.E.N.C.</v>
          </cell>
          <cell r="E2357" t="str">
            <v>Imbeault(Daniel)</v>
          </cell>
          <cell r="F2357" t="str">
            <v>15, route 195</v>
          </cell>
          <cell r="G2357" t="str">
            <v>Lac-Humqui</v>
          </cell>
          <cell r="H2357" t="str">
            <v>G0J1N0</v>
          </cell>
          <cell r="I2357">
            <v>418</v>
          </cell>
          <cell r="J2357">
            <v>7432179</v>
          </cell>
          <cell r="K2357">
            <v>20</v>
          </cell>
          <cell r="L2357">
            <v>4485</v>
          </cell>
          <cell r="M2357">
            <v>21</v>
          </cell>
          <cell r="N2357">
            <v>7280</v>
          </cell>
        </row>
        <row r="2358">
          <cell r="A2358">
            <v>1452150</v>
          </cell>
          <cell r="B2358" t="str">
            <v>08</v>
          </cell>
          <cell r="C2358" t="str">
            <v>Abitibi-Témiscamingue</v>
          </cell>
          <cell r="D2358" t="str">
            <v>Chartrand(Raymond)</v>
          </cell>
          <cell r="F2358" t="str">
            <v>308, rang 5-6</v>
          </cell>
          <cell r="G2358" t="str">
            <v>Saint-Félix-de-Dalquier</v>
          </cell>
          <cell r="H2358" t="str">
            <v>J0Y1G0</v>
          </cell>
          <cell r="I2358">
            <v>819</v>
          </cell>
          <cell r="J2358">
            <v>7324090</v>
          </cell>
          <cell r="K2358">
            <v>34</v>
          </cell>
          <cell r="M2358">
            <v>19</v>
          </cell>
          <cell r="N2358">
            <v>6804</v>
          </cell>
        </row>
        <row r="2359">
          <cell r="A2359">
            <v>1452655</v>
          </cell>
          <cell r="B2359" t="str">
            <v>16</v>
          </cell>
          <cell r="C2359" t="str">
            <v>Montérégie</v>
          </cell>
          <cell r="D2359" t="str">
            <v>Cousin(Marie-France)</v>
          </cell>
          <cell r="F2359" t="str">
            <v>3070, 2ième rang</v>
          </cell>
          <cell r="G2359" t="str">
            <v>Sainte-Justine-de-Newton</v>
          </cell>
          <cell r="H2359" t="str">
            <v>J0P1T0</v>
          </cell>
          <cell r="I2359">
            <v>450</v>
          </cell>
          <cell r="J2359">
            <v>7643296</v>
          </cell>
          <cell r="K2359">
            <v>12</v>
          </cell>
          <cell r="L2359">
            <v>1686</v>
          </cell>
          <cell r="M2359">
            <v>23</v>
          </cell>
        </row>
        <row r="2360">
          <cell r="A2360">
            <v>1452747</v>
          </cell>
          <cell r="B2360" t="str">
            <v>08</v>
          </cell>
          <cell r="C2360" t="str">
            <v>Abitibi-Témiscamingue</v>
          </cell>
          <cell r="D2360" t="str">
            <v>Frenette(Gilles)</v>
          </cell>
          <cell r="F2360" t="str">
            <v>670, route 397 Sud, R.R. 1</v>
          </cell>
          <cell r="G2360" t="str">
            <v>Barraute</v>
          </cell>
          <cell r="H2360" t="str">
            <v>J0Y1A0</v>
          </cell>
          <cell r="I2360">
            <v>819</v>
          </cell>
          <cell r="J2360">
            <v>7346473</v>
          </cell>
          <cell r="K2360">
            <v>46</v>
          </cell>
          <cell r="L2360">
            <v>10330</v>
          </cell>
          <cell r="M2360">
            <v>47</v>
          </cell>
          <cell r="N2360">
            <v>9661</v>
          </cell>
        </row>
        <row r="2361">
          <cell r="A2361">
            <v>1453893</v>
          </cell>
          <cell r="B2361" t="str">
            <v>05</v>
          </cell>
          <cell r="C2361" t="str">
            <v>Estrie</v>
          </cell>
          <cell r="D2361" t="str">
            <v>Désorcy(Martin)</v>
          </cell>
          <cell r="F2361" t="str">
            <v>1505, chemin Favreau</v>
          </cell>
          <cell r="G2361" t="str">
            <v>Sainte-Edwidge-de-Clifton</v>
          </cell>
          <cell r="H2361" t="str">
            <v>J0B2R0</v>
          </cell>
          <cell r="I2361">
            <v>819</v>
          </cell>
          <cell r="J2361">
            <v>8493369</v>
          </cell>
          <cell r="K2361">
            <v>49</v>
          </cell>
          <cell r="L2361">
            <v>6760</v>
          </cell>
          <cell r="M2361">
            <v>46</v>
          </cell>
          <cell r="N2361">
            <v>12303</v>
          </cell>
        </row>
        <row r="2362">
          <cell r="A2362">
            <v>1454222</v>
          </cell>
          <cell r="B2362" t="str">
            <v>17</v>
          </cell>
          <cell r="C2362" t="str">
            <v>Centre-du-Québec</v>
          </cell>
          <cell r="D2362" t="str">
            <v>Boilard(Claude)</v>
          </cell>
          <cell r="F2362" t="str">
            <v>75, rang 6</v>
          </cell>
          <cell r="G2362" t="str">
            <v>Norbertville</v>
          </cell>
          <cell r="H2362" t="str">
            <v>G0P1B0</v>
          </cell>
          <cell r="I2362">
            <v>819</v>
          </cell>
          <cell r="J2362">
            <v>3698050</v>
          </cell>
          <cell r="K2362">
            <v>80</v>
          </cell>
          <cell r="L2362">
            <v>14324</v>
          </cell>
          <cell r="M2362">
            <v>75</v>
          </cell>
          <cell r="N2362">
            <v>17044</v>
          </cell>
        </row>
        <row r="2363">
          <cell r="A2363">
            <v>1454537</v>
          </cell>
          <cell r="B2363" t="str">
            <v>16</v>
          </cell>
          <cell r="C2363" t="str">
            <v>Montérégie</v>
          </cell>
          <cell r="D2363" t="str">
            <v>Groux(Frédéric)</v>
          </cell>
          <cell r="F2363" t="str">
            <v>2092 route 235</v>
          </cell>
          <cell r="G2363" t="str">
            <v>Sainte-Sabine (de Montérégie)</v>
          </cell>
          <cell r="H2363" t="str">
            <v>J0J2B0</v>
          </cell>
          <cell r="I2363">
            <v>450</v>
          </cell>
          <cell r="J2363">
            <v>2937521</v>
          </cell>
          <cell r="K2363">
            <v>11</v>
          </cell>
          <cell r="L2363">
            <v>572</v>
          </cell>
          <cell r="M2363">
            <v>15</v>
          </cell>
        </row>
        <row r="2364">
          <cell r="A2364">
            <v>1454727</v>
          </cell>
          <cell r="B2364" t="str">
            <v>17</v>
          </cell>
          <cell r="C2364" t="str">
            <v>Centre-du-Québec</v>
          </cell>
          <cell r="D2364" t="str">
            <v>Ferme R. Arseneault et J. Bouchard</v>
          </cell>
          <cell r="E2364" t="str">
            <v>Arseneault(René)</v>
          </cell>
          <cell r="F2364" t="str">
            <v>631, route 255</v>
          </cell>
          <cell r="G2364" t="str">
            <v>Saint-Félix-de-Kingsey</v>
          </cell>
          <cell r="H2364" t="str">
            <v>J0B2T0</v>
          </cell>
          <cell r="I2364">
            <v>819</v>
          </cell>
          <cell r="J2364">
            <v>8482390</v>
          </cell>
          <cell r="K2364">
            <v>17</v>
          </cell>
          <cell r="L2364">
            <v>1783</v>
          </cell>
        </row>
        <row r="2365">
          <cell r="A2365">
            <v>1455161</v>
          </cell>
          <cell r="B2365" t="str">
            <v>17</v>
          </cell>
          <cell r="C2365" t="str">
            <v>Centre-du-Québec</v>
          </cell>
          <cell r="D2365" t="str">
            <v>Labi-Vo S.E.N.C.</v>
          </cell>
          <cell r="E2365" t="str">
            <v>Binette(Pascal)</v>
          </cell>
          <cell r="F2365" t="str">
            <v>580, Bernier Ouest</v>
          </cell>
          <cell r="G2365" t="str">
            <v>Saint-Ferdinand (d'Halifax)</v>
          </cell>
          <cell r="H2365" t="str">
            <v>G0N1N0</v>
          </cell>
          <cell r="I2365">
            <v>418</v>
          </cell>
          <cell r="J2365">
            <v>4283631</v>
          </cell>
          <cell r="K2365">
            <v>20</v>
          </cell>
          <cell r="L2365">
            <v>4169</v>
          </cell>
          <cell r="M2365">
            <v>29</v>
          </cell>
          <cell r="N2365">
            <v>4176</v>
          </cell>
        </row>
        <row r="2366">
          <cell r="A2366">
            <v>1455369</v>
          </cell>
          <cell r="B2366" t="str">
            <v>07</v>
          </cell>
          <cell r="C2366" t="str">
            <v>Outaouais</v>
          </cell>
          <cell r="D2366" t="str">
            <v>Miljour(Steven)</v>
          </cell>
          <cell r="E2366" t="str">
            <v>Miljour(Dianne)</v>
          </cell>
          <cell r="F2366" t="str">
            <v>160, route 105, R.R. 3</v>
          </cell>
          <cell r="G2366" t="str">
            <v>Gracefield</v>
          </cell>
          <cell r="H2366" t="str">
            <v>J0X1W0</v>
          </cell>
          <cell r="I2366">
            <v>819</v>
          </cell>
          <cell r="J2366">
            <v>4632790</v>
          </cell>
          <cell r="K2366">
            <v>53</v>
          </cell>
          <cell r="L2366">
            <v>2765</v>
          </cell>
          <cell r="M2366">
            <v>52</v>
          </cell>
          <cell r="N2366">
            <v>1451</v>
          </cell>
        </row>
        <row r="2367">
          <cell r="A2367">
            <v>1455716</v>
          </cell>
          <cell r="B2367" t="str">
            <v>07</v>
          </cell>
          <cell r="C2367" t="str">
            <v>Outaouais</v>
          </cell>
          <cell r="D2367" t="str">
            <v>Carroll, Bernard, Dorothy et Lee</v>
          </cell>
          <cell r="F2367" t="str">
            <v>154, Farrellton Road</v>
          </cell>
          <cell r="G2367" t="str">
            <v>Low</v>
          </cell>
          <cell r="H2367" t="str">
            <v>J0X2C0</v>
          </cell>
          <cell r="I2367">
            <v>819</v>
          </cell>
          <cell r="J2367">
            <v>4223817</v>
          </cell>
          <cell r="K2367">
            <v>55</v>
          </cell>
          <cell r="L2367">
            <v>5856</v>
          </cell>
          <cell r="M2367">
            <v>55</v>
          </cell>
          <cell r="N2367">
            <v>7129</v>
          </cell>
        </row>
        <row r="2368">
          <cell r="A2368">
            <v>1455880</v>
          </cell>
          <cell r="B2368" t="str">
            <v>05</v>
          </cell>
          <cell r="C2368" t="str">
            <v>Estrie</v>
          </cell>
          <cell r="D2368" t="str">
            <v>Ferme Brulebrook S.E.N.C.</v>
          </cell>
          <cell r="F2368" t="str">
            <v>10995, route 143, R.R. 2</v>
          </cell>
          <cell r="G2368" t="str">
            <v>Stanstead</v>
          </cell>
          <cell r="H2368" t="str">
            <v>J0B3E0</v>
          </cell>
          <cell r="I2368">
            <v>819</v>
          </cell>
          <cell r="J2368">
            <v>8384728</v>
          </cell>
          <cell r="K2368">
            <v>61</v>
          </cell>
          <cell r="L2368">
            <v>5556</v>
          </cell>
          <cell r="M2368">
            <v>53</v>
          </cell>
          <cell r="N2368">
            <v>4775</v>
          </cell>
        </row>
        <row r="2369">
          <cell r="A2369">
            <v>1456078</v>
          </cell>
          <cell r="B2369" t="str">
            <v>17</v>
          </cell>
          <cell r="C2369" t="str">
            <v>Centre-du-Québec</v>
          </cell>
          <cell r="D2369" t="str">
            <v>Tremblay(Sylvie)</v>
          </cell>
          <cell r="F2369" t="str">
            <v>233, rang du Golf</v>
          </cell>
          <cell r="G2369" t="str">
            <v>Plessisville</v>
          </cell>
          <cell r="H2369" t="str">
            <v>G6L2Y2</v>
          </cell>
          <cell r="I2369">
            <v>819</v>
          </cell>
          <cell r="J2369">
            <v>3622543</v>
          </cell>
          <cell r="K2369">
            <v>14</v>
          </cell>
          <cell r="L2369">
            <v>1616</v>
          </cell>
          <cell r="M2369">
            <v>15</v>
          </cell>
        </row>
        <row r="2370">
          <cell r="A2370">
            <v>1456243</v>
          </cell>
          <cell r="B2370" t="str">
            <v>01</v>
          </cell>
          <cell r="C2370" t="str">
            <v>Bas-Saint-Laurent</v>
          </cell>
          <cell r="D2370" t="str">
            <v>Bouchard(Jean-Marie)</v>
          </cell>
          <cell r="F2370" t="str">
            <v>196, route 132 Ouest</v>
          </cell>
          <cell r="G2370" t="str">
            <v>Sayabec</v>
          </cell>
          <cell r="H2370" t="str">
            <v>G0J3K0</v>
          </cell>
          <cell r="I2370">
            <v>418</v>
          </cell>
          <cell r="J2370">
            <v>5365744</v>
          </cell>
          <cell r="K2370">
            <v>25</v>
          </cell>
          <cell r="M2370">
            <v>20</v>
          </cell>
        </row>
        <row r="2371">
          <cell r="A2371">
            <v>1456789</v>
          </cell>
          <cell r="B2371" t="str">
            <v>07</v>
          </cell>
          <cell r="C2371" t="str">
            <v>Outaouais</v>
          </cell>
          <cell r="D2371" t="str">
            <v>Hanna(Mavis)</v>
          </cell>
          <cell r="F2371" t="str">
            <v>C522, R.R. 1</v>
          </cell>
          <cell r="G2371" t="str">
            <v>Shawville</v>
          </cell>
          <cell r="H2371" t="str">
            <v>J0X2Y0</v>
          </cell>
          <cell r="I2371">
            <v>819</v>
          </cell>
          <cell r="J2371">
            <v>6476005</v>
          </cell>
          <cell r="K2371">
            <v>46</v>
          </cell>
          <cell r="L2371">
            <v>5807</v>
          </cell>
          <cell r="M2371">
            <v>47</v>
          </cell>
          <cell r="N2371">
            <v>4786</v>
          </cell>
        </row>
        <row r="2372">
          <cell r="A2372">
            <v>1456847</v>
          </cell>
          <cell r="B2372" t="str">
            <v>07</v>
          </cell>
          <cell r="C2372" t="str">
            <v>Outaouais</v>
          </cell>
          <cell r="D2372" t="str">
            <v>Harkins(Jonathan)</v>
          </cell>
          <cell r="F2372" t="str">
            <v>112, Conroy Road, Chapeau</v>
          </cell>
          <cell r="G2372" t="str">
            <v>Chichester</v>
          </cell>
          <cell r="H2372" t="str">
            <v>J0X1M0</v>
          </cell>
          <cell r="I2372">
            <v>819</v>
          </cell>
          <cell r="J2372">
            <v>6892827</v>
          </cell>
          <cell r="K2372">
            <v>18</v>
          </cell>
          <cell r="L2372">
            <v>1701</v>
          </cell>
          <cell r="M2372">
            <v>21</v>
          </cell>
          <cell r="N2372">
            <v>1021</v>
          </cell>
        </row>
        <row r="2373">
          <cell r="A2373">
            <v>1456870</v>
          </cell>
          <cell r="B2373" t="str">
            <v>02</v>
          </cell>
          <cell r="C2373" t="str">
            <v>Saguenay-Lac-Saint-Jean</v>
          </cell>
          <cell r="D2373" t="str">
            <v>Larocque Éric, Jean et Marc</v>
          </cell>
          <cell r="E2373" t="str">
            <v>Larocque(Éric)</v>
          </cell>
          <cell r="F2373" t="str">
            <v>3634 St-Léonard</v>
          </cell>
          <cell r="G2373" t="str">
            <v>Shipshaw</v>
          </cell>
          <cell r="H2373" t="str">
            <v>G7P1G7</v>
          </cell>
          <cell r="I2373">
            <v>418</v>
          </cell>
          <cell r="J2373">
            <v>6952493</v>
          </cell>
          <cell r="K2373">
            <v>15</v>
          </cell>
          <cell r="M2373">
            <v>16</v>
          </cell>
        </row>
        <row r="2374">
          <cell r="A2374">
            <v>1456896</v>
          </cell>
          <cell r="B2374" t="str">
            <v>12</v>
          </cell>
          <cell r="C2374" t="str">
            <v>Chaudière-Appalaches</v>
          </cell>
          <cell r="D2374" t="str">
            <v>Gilbert(Gisèle)</v>
          </cell>
          <cell r="F2374" t="str">
            <v>1910, 19e Rue</v>
          </cell>
          <cell r="G2374" t="str">
            <v>Saint-Prosper (de Beauce)</v>
          </cell>
          <cell r="H2374" t="str">
            <v>G0M1Y0</v>
          </cell>
          <cell r="I2374">
            <v>418</v>
          </cell>
          <cell r="J2374">
            <v>5945671</v>
          </cell>
          <cell r="K2374">
            <v>25</v>
          </cell>
          <cell r="L2374">
            <v>2354</v>
          </cell>
          <cell r="M2374">
            <v>28</v>
          </cell>
          <cell r="N2374">
            <v>2760</v>
          </cell>
        </row>
        <row r="2375">
          <cell r="A2375">
            <v>1456912</v>
          </cell>
          <cell r="B2375" t="str">
            <v>15</v>
          </cell>
          <cell r="C2375" t="str">
            <v>Laurentides</v>
          </cell>
          <cell r="D2375" t="str">
            <v>Guénette(Pierre)</v>
          </cell>
          <cell r="F2375" t="str">
            <v>247, chemin des Pionniers</v>
          </cell>
          <cell r="G2375" t="str">
            <v>Lac-Saint-Paul</v>
          </cell>
          <cell r="H2375" t="str">
            <v>J0W1K0</v>
          </cell>
          <cell r="I2375">
            <v>819</v>
          </cell>
          <cell r="J2375">
            <v>5874905</v>
          </cell>
          <cell r="K2375">
            <v>21</v>
          </cell>
          <cell r="L2375">
            <v>3369</v>
          </cell>
          <cell r="M2375">
            <v>23</v>
          </cell>
          <cell r="N2375">
            <v>4951</v>
          </cell>
        </row>
        <row r="2376">
          <cell r="A2376">
            <v>1457035</v>
          </cell>
          <cell r="B2376" t="str">
            <v>07</v>
          </cell>
          <cell r="C2376" t="str">
            <v>Outaouais</v>
          </cell>
          <cell r="D2376" t="str">
            <v>Mercier(Robert)</v>
          </cell>
          <cell r="F2376" t="str">
            <v>126, route 105, Apt. #6</v>
          </cell>
          <cell r="G2376" t="str">
            <v>Chelsea</v>
          </cell>
          <cell r="H2376" t="str">
            <v>J9B1L3</v>
          </cell>
          <cell r="I2376">
            <v>819</v>
          </cell>
          <cell r="J2376">
            <v>7702835</v>
          </cell>
          <cell r="K2376">
            <v>12</v>
          </cell>
        </row>
        <row r="2377">
          <cell r="A2377">
            <v>1457183</v>
          </cell>
          <cell r="B2377" t="str">
            <v>05</v>
          </cell>
          <cell r="C2377" t="str">
            <v>Estrie</v>
          </cell>
          <cell r="D2377" t="str">
            <v>9123-6737 Québec inc.</v>
          </cell>
          <cell r="E2377" t="str">
            <v>Côté(Mario)</v>
          </cell>
          <cell r="F2377" t="str">
            <v>479, route 216</v>
          </cell>
          <cell r="G2377" t="str">
            <v>Stoke</v>
          </cell>
          <cell r="H2377" t="str">
            <v>J0B3G0</v>
          </cell>
          <cell r="I2377">
            <v>819</v>
          </cell>
          <cell r="J2377">
            <v>8781163</v>
          </cell>
          <cell r="K2377">
            <v>97</v>
          </cell>
          <cell r="L2377">
            <v>4963</v>
          </cell>
          <cell r="M2377">
            <v>97</v>
          </cell>
          <cell r="N2377">
            <v>15313</v>
          </cell>
        </row>
        <row r="2378">
          <cell r="A2378">
            <v>1457258</v>
          </cell>
          <cell r="B2378" t="str">
            <v>04</v>
          </cell>
          <cell r="C2378" t="str">
            <v>Mauricie</v>
          </cell>
          <cell r="D2378" t="str">
            <v>Dura inc.</v>
          </cell>
          <cell r="E2378" t="str">
            <v>Duhaime(Yves)</v>
          </cell>
          <cell r="F2378" t="str">
            <v>2021, St-Olivier</v>
          </cell>
          <cell r="G2378" t="str">
            <v>Saint-Jean-des-Piles</v>
          </cell>
          <cell r="H2378" t="str">
            <v>G0X2V0</v>
          </cell>
          <cell r="I2378">
            <v>819</v>
          </cell>
          <cell r="J2378">
            <v>5384984</v>
          </cell>
          <cell r="K2378">
            <v>10</v>
          </cell>
          <cell r="L2378">
            <v>2918</v>
          </cell>
          <cell r="M2378">
            <v>15</v>
          </cell>
        </row>
        <row r="2379">
          <cell r="A2379">
            <v>1457340</v>
          </cell>
          <cell r="B2379" t="str">
            <v>17</v>
          </cell>
          <cell r="C2379" t="str">
            <v>Centre-du-Québec</v>
          </cell>
          <cell r="D2379" t="str">
            <v>Lavoie(Éric)</v>
          </cell>
          <cell r="F2379" t="str">
            <v>2005, Principale</v>
          </cell>
          <cell r="G2379" t="str">
            <v>Saint-Albert</v>
          </cell>
          <cell r="H2379" t="str">
            <v>J0A1E0</v>
          </cell>
          <cell r="I2379">
            <v>819</v>
          </cell>
          <cell r="J2379">
            <v>3531387</v>
          </cell>
          <cell r="K2379">
            <v>88</v>
          </cell>
          <cell r="L2379">
            <v>28346</v>
          </cell>
        </row>
        <row r="2380">
          <cell r="A2380">
            <v>1457431</v>
          </cell>
          <cell r="B2380" t="str">
            <v>16</v>
          </cell>
          <cell r="C2380" t="str">
            <v>Montérégie</v>
          </cell>
          <cell r="D2380" t="str">
            <v>Marlin, Howard et Kenneth</v>
          </cell>
          <cell r="E2380" t="str">
            <v>Howard(Kenneth)</v>
          </cell>
          <cell r="F2380" t="str">
            <v>319, Hurley Road</v>
          </cell>
          <cell r="G2380" t="str">
            <v>Hemmingford</v>
          </cell>
          <cell r="H2380" t="str">
            <v>J0L1H0</v>
          </cell>
          <cell r="I2380">
            <v>450</v>
          </cell>
          <cell r="J2380">
            <v>2473497</v>
          </cell>
          <cell r="K2380">
            <v>32</v>
          </cell>
          <cell r="L2380">
            <v>2491</v>
          </cell>
          <cell r="M2380">
            <v>31</v>
          </cell>
          <cell r="N2380">
            <v>2875</v>
          </cell>
        </row>
        <row r="2381">
          <cell r="A2381">
            <v>1457688</v>
          </cell>
          <cell r="B2381" t="str">
            <v>07</v>
          </cell>
          <cell r="C2381" t="str">
            <v>Outaouais</v>
          </cell>
          <cell r="D2381" t="str">
            <v>Bouladier(Marc)</v>
          </cell>
          <cell r="F2381" t="str">
            <v>80, chemin Maxime</v>
          </cell>
          <cell r="G2381" t="str">
            <v>L'Ange-Gardien</v>
          </cell>
          <cell r="H2381" t="str">
            <v>J8L2W8</v>
          </cell>
          <cell r="I2381">
            <v>819</v>
          </cell>
          <cell r="J2381">
            <v>9865691</v>
          </cell>
          <cell r="K2381">
            <v>33</v>
          </cell>
          <cell r="M2381">
            <v>38</v>
          </cell>
          <cell r="N2381">
            <v>2041</v>
          </cell>
        </row>
        <row r="2382">
          <cell r="A2382">
            <v>1457936</v>
          </cell>
          <cell r="B2382" t="str">
            <v>07</v>
          </cell>
          <cell r="C2382" t="str">
            <v>Outaouais</v>
          </cell>
          <cell r="D2382" t="str">
            <v>Dennis Hayes Farms</v>
          </cell>
          <cell r="E2382" t="str">
            <v>Hayes(Dennis)</v>
          </cell>
          <cell r="F2382" t="str">
            <v>248, Fieldville Road</v>
          </cell>
          <cell r="G2382" t="str">
            <v>Low</v>
          </cell>
          <cell r="H2382" t="str">
            <v>J0X2C0</v>
          </cell>
          <cell r="I2382">
            <v>819</v>
          </cell>
          <cell r="J2382">
            <v>4223226</v>
          </cell>
          <cell r="K2382">
            <v>60</v>
          </cell>
          <cell r="L2382">
            <v>4632</v>
          </cell>
          <cell r="M2382">
            <v>54</v>
          </cell>
          <cell r="N2382">
            <v>11245</v>
          </cell>
        </row>
        <row r="2383">
          <cell r="A2383">
            <v>1458017</v>
          </cell>
          <cell r="B2383" t="str">
            <v>15</v>
          </cell>
          <cell r="C2383" t="str">
            <v>Laurentides</v>
          </cell>
          <cell r="D2383" t="str">
            <v>Paiement(Sébastien)</v>
          </cell>
          <cell r="F2383" t="str">
            <v>14 737, rue St-Augustin</v>
          </cell>
          <cell r="G2383" t="str">
            <v>Mirabel</v>
          </cell>
          <cell r="H2383" t="str">
            <v>J7N2A9</v>
          </cell>
          <cell r="I2383">
            <v>450</v>
          </cell>
          <cell r="J2383">
            <v>4758780</v>
          </cell>
          <cell r="K2383">
            <v>58</v>
          </cell>
          <cell r="L2383">
            <v>2572</v>
          </cell>
          <cell r="M2383">
            <v>63</v>
          </cell>
          <cell r="N2383">
            <v>340</v>
          </cell>
        </row>
        <row r="2384">
          <cell r="A2384">
            <v>1458140</v>
          </cell>
          <cell r="B2384" t="str">
            <v>07</v>
          </cell>
          <cell r="C2384" t="str">
            <v>Outaouais</v>
          </cell>
          <cell r="D2384" t="str">
            <v>Trépanier(Éric)</v>
          </cell>
          <cell r="F2384" t="str">
            <v>152 Principale</v>
          </cell>
          <cell r="G2384" t="str">
            <v>Fassett</v>
          </cell>
          <cell r="H2384" t="str">
            <v>J0V1H0</v>
          </cell>
          <cell r="I2384">
            <v>819</v>
          </cell>
          <cell r="J2384">
            <v>4231172</v>
          </cell>
          <cell r="K2384">
            <v>174</v>
          </cell>
          <cell r="L2384">
            <v>12866</v>
          </cell>
          <cell r="M2384">
            <v>152</v>
          </cell>
          <cell r="N2384">
            <v>1361</v>
          </cell>
        </row>
        <row r="2385">
          <cell r="A2385">
            <v>1458215</v>
          </cell>
          <cell r="B2385" t="str">
            <v>04</v>
          </cell>
          <cell r="C2385" t="str">
            <v>Mauricie</v>
          </cell>
          <cell r="D2385" t="str">
            <v>Bourassa(Benjamin)</v>
          </cell>
          <cell r="F2385" t="str">
            <v>500, Grande Rivière</v>
          </cell>
          <cell r="G2385" t="str">
            <v>Saint-Barnabé</v>
          </cell>
          <cell r="H2385" t="str">
            <v>G0X2K0</v>
          </cell>
          <cell r="I2385">
            <v>818</v>
          </cell>
          <cell r="J2385">
            <v>2645465</v>
          </cell>
          <cell r="K2385">
            <v>17</v>
          </cell>
          <cell r="L2385">
            <v>1907</v>
          </cell>
          <cell r="M2385">
            <v>19</v>
          </cell>
          <cell r="N2385">
            <v>2979</v>
          </cell>
        </row>
        <row r="2386">
          <cell r="A2386">
            <v>1458660</v>
          </cell>
          <cell r="B2386" t="str">
            <v>12</v>
          </cell>
          <cell r="C2386" t="str">
            <v>Chaudière-Appalaches</v>
          </cell>
          <cell r="D2386" t="str">
            <v>Alexandre(Michel)</v>
          </cell>
          <cell r="F2386" t="str">
            <v>121, route de la Seigneurie</v>
          </cell>
          <cell r="G2386" t="str">
            <v>Saint-Roch-des-Aulnaies</v>
          </cell>
          <cell r="H2386" t="str">
            <v>G0R4E0</v>
          </cell>
          <cell r="I2386">
            <v>418</v>
          </cell>
          <cell r="J2386">
            <v>3547029</v>
          </cell>
          <cell r="K2386">
            <v>38</v>
          </cell>
          <cell r="L2386">
            <v>7519</v>
          </cell>
          <cell r="M2386">
            <v>38</v>
          </cell>
          <cell r="N2386">
            <v>10230</v>
          </cell>
        </row>
        <row r="2387">
          <cell r="A2387">
            <v>1458710</v>
          </cell>
          <cell r="B2387" t="str">
            <v>12</v>
          </cell>
          <cell r="C2387" t="str">
            <v>Chaudière-Appalaches</v>
          </cell>
          <cell r="D2387" t="str">
            <v>D'Anjou(Martin)</v>
          </cell>
          <cell r="F2387" t="str">
            <v>1009, rue Principale</v>
          </cell>
          <cell r="G2387" t="str">
            <v>Saint-Agapit</v>
          </cell>
          <cell r="H2387" t="str">
            <v>G0S1Z0</v>
          </cell>
          <cell r="I2387">
            <v>418</v>
          </cell>
          <cell r="J2387">
            <v>8885135</v>
          </cell>
          <cell r="K2387">
            <v>37</v>
          </cell>
          <cell r="L2387">
            <v>5775</v>
          </cell>
          <cell r="M2387">
            <v>43</v>
          </cell>
          <cell r="N2387">
            <v>6889</v>
          </cell>
        </row>
        <row r="2388">
          <cell r="A2388">
            <v>1458728</v>
          </cell>
          <cell r="B2388" t="str">
            <v>12</v>
          </cell>
          <cell r="C2388" t="str">
            <v>Chaudière-Appalaches</v>
          </cell>
          <cell r="D2388" t="str">
            <v>Arsenault(Gilles)</v>
          </cell>
          <cell r="F2388" t="str">
            <v>49, de la Fabrique ouest</v>
          </cell>
          <cell r="G2388" t="str">
            <v>Saint-Gervais</v>
          </cell>
          <cell r="H2388" t="str">
            <v>G0R3C0</v>
          </cell>
          <cell r="I2388">
            <v>418</v>
          </cell>
          <cell r="J2388">
            <v>8873782</v>
          </cell>
          <cell r="K2388">
            <v>16</v>
          </cell>
          <cell r="L2388">
            <v>234</v>
          </cell>
          <cell r="M2388">
            <v>16</v>
          </cell>
          <cell r="N2388">
            <v>234</v>
          </cell>
        </row>
        <row r="2389">
          <cell r="A2389">
            <v>1458876</v>
          </cell>
          <cell r="B2389" t="str">
            <v>12</v>
          </cell>
          <cell r="C2389" t="str">
            <v>Chaudière-Appalaches</v>
          </cell>
          <cell r="D2389" t="str">
            <v>Audet(René)</v>
          </cell>
          <cell r="F2389" t="str">
            <v>420, route 277</v>
          </cell>
          <cell r="G2389" t="str">
            <v>Saint-Léon-de-Standon</v>
          </cell>
          <cell r="H2389" t="str">
            <v>G0R4L0</v>
          </cell>
          <cell r="I2389">
            <v>418</v>
          </cell>
          <cell r="J2389">
            <v>6422898</v>
          </cell>
          <cell r="K2389">
            <v>71</v>
          </cell>
          <cell r="L2389">
            <v>2841</v>
          </cell>
          <cell r="M2389">
            <v>71</v>
          </cell>
          <cell r="N2389">
            <v>3519</v>
          </cell>
        </row>
        <row r="2390">
          <cell r="A2390">
            <v>1458934</v>
          </cell>
          <cell r="B2390" t="str">
            <v>17</v>
          </cell>
          <cell r="C2390" t="str">
            <v>Centre-du-Québec</v>
          </cell>
          <cell r="D2390" t="str">
            <v>Bédard(Fernand)</v>
          </cell>
          <cell r="F2390" t="str">
            <v>671, rang St-Louis Est</v>
          </cell>
          <cell r="G2390" t="str">
            <v>Notre-Dame-de-Lourdes</v>
          </cell>
          <cell r="H2390" t="str">
            <v>G0S1T0</v>
          </cell>
          <cell r="I2390">
            <v>819</v>
          </cell>
          <cell r="J2390">
            <v>3854467</v>
          </cell>
          <cell r="K2390">
            <v>39</v>
          </cell>
          <cell r="L2390">
            <v>1925</v>
          </cell>
          <cell r="M2390">
            <v>38</v>
          </cell>
          <cell r="N2390">
            <v>7189</v>
          </cell>
        </row>
        <row r="2391">
          <cell r="A2391">
            <v>1459106</v>
          </cell>
          <cell r="B2391" t="str">
            <v>12</v>
          </cell>
          <cell r="C2391" t="str">
            <v>Chaudière-Appalaches</v>
          </cell>
          <cell r="D2391" t="str">
            <v>Beaudoin(Alain)</v>
          </cell>
          <cell r="F2391" t="str">
            <v>300, rang des Pointes</v>
          </cell>
          <cell r="G2391" t="str">
            <v>Saint-Agapit</v>
          </cell>
          <cell r="H2391" t="str">
            <v>G0S1Z0</v>
          </cell>
          <cell r="I2391">
            <v>418</v>
          </cell>
          <cell r="J2391">
            <v>8884808</v>
          </cell>
          <cell r="K2391">
            <v>51</v>
          </cell>
          <cell r="L2391">
            <v>5006</v>
          </cell>
          <cell r="M2391">
            <v>52</v>
          </cell>
          <cell r="N2391">
            <v>7431</v>
          </cell>
        </row>
        <row r="2392">
          <cell r="A2392">
            <v>1459114</v>
          </cell>
          <cell r="B2392" t="str">
            <v>17</v>
          </cell>
          <cell r="C2392" t="str">
            <v>Centre-du-Québec</v>
          </cell>
          <cell r="D2392" t="str">
            <v>Beaudoin(Gaston)</v>
          </cell>
          <cell r="E2392" t="str">
            <v>Beaudoin(Gaston)</v>
          </cell>
          <cell r="F2392" t="str">
            <v>388, route Grosse Iles</v>
          </cell>
          <cell r="G2392" t="str">
            <v>Laurierville</v>
          </cell>
          <cell r="H2392" t="str">
            <v>G0S1P0</v>
          </cell>
          <cell r="I2392">
            <v>819</v>
          </cell>
          <cell r="J2392">
            <v>3654292</v>
          </cell>
          <cell r="K2392">
            <v>43</v>
          </cell>
          <cell r="L2392">
            <v>8943</v>
          </cell>
          <cell r="M2392">
            <v>43</v>
          </cell>
          <cell r="N2392">
            <v>9617</v>
          </cell>
        </row>
        <row r="2393">
          <cell r="A2393">
            <v>1459155</v>
          </cell>
          <cell r="B2393" t="str">
            <v>12</v>
          </cell>
          <cell r="C2393" t="str">
            <v>Chaudière-Appalaches</v>
          </cell>
          <cell r="D2393" t="str">
            <v>Prévost(Denis)</v>
          </cell>
          <cell r="F2393" t="str">
            <v>528, chemin Lessard Est</v>
          </cell>
          <cell r="G2393" t="str">
            <v>Saint-Cyrille-de-Lessard</v>
          </cell>
          <cell r="H2393" t="str">
            <v>G0R2W0</v>
          </cell>
          <cell r="I2393">
            <v>418</v>
          </cell>
          <cell r="J2393">
            <v>2475424</v>
          </cell>
          <cell r="K2393">
            <v>13</v>
          </cell>
        </row>
        <row r="2394">
          <cell r="A2394">
            <v>1459171</v>
          </cell>
          <cell r="B2394" t="str">
            <v>11</v>
          </cell>
          <cell r="C2394" t="str">
            <v>Gaspésie-Iles-de-la-Madeleine</v>
          </cell>
          <cell r="D2394" t="str">
            <v>Laflamme(Régis)</v>
          </cell>
          <cell r="F2394" t="str">
            <v>59, de la Rivière, C.P.124</v>
          </cell>
          <cell r="G2394" t="str">
            <v>Gros-Morne</v>
          </cell>
          <cell r="H2394" t="str">
            <v>G0E1L0</v>
          </cell>
          <cell r="I2394">
            <v>418</v>
          </cell>
          <cell r="J2394">
            <v>7975133</v>
          </cell>
          <cell r="K2394">
            <v>13</v>
          </cell>
          <cell r="L2394">
            <v>2123</v>
          </cell>
          <cell r="M2394">
            <v>16</v>
          </cell>
          <cell r="N2394">
            <v>1889</v>
          </cell>
        </row>
        <row r="2395">
          <cell r="A2395">
            <v>1459221</v>
          </cell>
          <cell r="B2395" t="str">
            <v>12</v>
          </cell>
          <cell r="C2395" t="str">
            <v>Chaudière-Appalaches</v>
          </cell>
          <cell r="D2395" t="str">
            <v>Bergeron(Egide)</v>
          </cell>
          <cell r="F2395" t="str">
            <v>4056, chemin De Tilly</v>
          </cell>
          <cell r="G2395" t="str">
            <v>Saint-Antoine-de-Tilly</v>
          </cell>
          <cell r="H2395" t="str">
            <v>G0S2C0</v>
          </cell>
          <cell r="I2395">
            <v>418</v>
          </cell>
          <cell r="J2395">
            <v>8862915</v>
          </cell>
          <cell r="K2395">
            <v>46</v>
          </cell>
          <cell r="L2395">
            <v>5977</v>
          </cell>
          <cell r="M2395">
            <v>45</v>
          </cell>
          <cell r="N2395">
            <v>5194</v>
          </cell>
        </row>
        <row r="2396">
          <cell r="A2396">
            <v>1459304</v>
          </cell>
          <cell r="B2396" t="str">
            <v>12</v>
          </cell>
          <cell r="C2396" t="str">
            <v>Chaudière-Appalaches</v>
          </cell>
          <cell r="D2396" t="str">
            <v>Bergeron(Robert)</v>
          </cell>
          <cell r="F2396" t="str">
            <v>3953, chemin des Plaines</v>
          </cell>
          <cell r="G2396" t="str">
            <v>Saint-Antoine-de-Tilly</v>
          </cell>
          <cell r="H2396" t="str">
            <v>G0S2C0</v>
          </cell>
          <cell r="I2396">
            <v>418</v>
          </cell>
          <cell r="J2396">
            <v>8862043</v>
          </cell>
          <cell r="K2396">
            <v>25</v>
          </cell>
          <cell r="L2396">
            <v>2361</v>
          </cell>
          <cell r="M2396">
            <v>23</v>
          </cell>
          <cell r="N2396">
            <v>2174</v>
          </cell>
        </row>
        <row r="2397">
          <cell r="A2397">
            <v>1459361</v>
          </cell>
          <cell r="B2397" t="str">
            <v>12</v>
          </cell>
          <cell r="C2397" t="str">
            <v>Chaudière-Appalaches</v>
          </cell>
          <cell r="D2397" t="str">
            <v>Bernier(Marcel)</v>
          </cell>
          <cell r="F2397" t="str">
            <v>827, rang Boisfranc</v>
          </cell>
          <cell r="G2397" t="str">
            <v>Sainte-Agathe-de-Lotbinière</v>
          </cell>
          <cell r="H2397" t="str">
            <v>G0S2A0</v>
          </cell>
          <cell r="I2397">
            <v>418</v>
          </cell>
          <cell r="J2397">
            <v>5992101</v>
          </cell>
          <cell r="K2397">
            <v>186</v>
          </cell>
          <cell r="L2397">
            <v>23266</v>
          </cell>
          <cell r="M2397">
            <v>200</v>
          </cell>
          <cell r="N2397">
            <v>40620</v>
          </cell>
        </row>
        <row r="2398">
          <cell r="A2398">
            <v>1459379</v>
          </cell>
          <cell r="B2398" t="str">
            <v>12</v>
          </cell>
          <cell r="C2398" t="str">
            <v>Chaudière-Appalaches</v>
          </cell>
          <cell r="D2398" t="str">
            <v>Bernier(Marin)</v>
          </cell>
          <cell r="F2398" t="str">
            <v>972, chemin des Pionniers Est</v>
          </cell>
          <cell r="G2398" t="str">
            <v>Cap-Saint-Ignace</v>
          </cell>
          <cell r="H2398" t="str">
            <v>G0R1H0</v>
          </cell>
          <cell r="I2398">
            <v>418</v>
          </cell>
          <cell r="J2398">
            <v>2463342</v>
          </cell>
          <cell r="K2398">
            <v>14</v>
          </cell>
          <cell r="L2398">
            <v>1563</v>
          </cell>
          <cell r="M2398">
            <v>15</v>
          </cell>
        </row>
        <row r="2399">
          <cell r="A2399">
            <v>1459395</v>
          </cell>
          <cell r="B2399" t="str">
            <v>12</v>
          </cell>
          <cell r="C2399" t="str">
            <v>Chaudière-Appalaches</v>
          </cell>
          <cell r="D2399" t="str">
            <v>Bernier(Richard)</v>
          </cell>
          <cell r="F2399" t="str">
            <v>96, 2ième rang Est</v>
          </cell>
          <cell r="G2399" t="str">
            <v>Saint-Jean-Port-Joli</v>
          </cell>
          <cell r="H2399" t="str">
            <v>G0R3G0</v>
          </cell>
          <cell r="I2399">
            <v>418</v>
          </cell>
          <cell r="J2399">
            <v>5989721</v>
          </cell>
          <cell r="K2399">
            <v>48</v>
          </cell>
          <cell r="L2399">
            <v>7836</v>
          </cell>
          <cell r="M2399">
            <v>48</v>
          </cell>
          <cell r="N2399">
            <v>7711</v>
          </cell>
        </row>
        <row r="2400">
          <cell r="A2400">
            <v>1459528</v>
          </cell>
          <cell r="B2400" t="str">
            <v>17</v>
          </cell>
          <cell r="C2400" t="str">
            <v>Centre-du-Québec</v>
          </cell>
          <cell r="D2400" t="str">
            <v>Bissonnette(Fernand)</v>
          </cell>
          <cell r="F2400" t="str">
            <v>450, 4e Rang</v>
          </cell>
          <cell r="G2400" t="str">
            <v>Laurierville</v>
          </cell>
          <cell r="H2400" t="str">
            <v>G0S1P0</v>
          </cell>
          <cell r="I2400">
            <v>819</v>
          </cell>
          <cell r="J2400">
            <v>3654685</v>
          </cell>
          <cell r="K2400">
            <v>60</v>
          </cell>
          <cell r="L2400">
            <v>6365</v>
          </cell>
          <cell r="M2400">
            <v>61</v>
          </cell>
        </row>
        <row r="2401">
          <cell r="A2401">
            <v>1459601</v>
          </cell>
          <cell r="B2401" t="str">
            <v>12</v>
          </cell>
          <cell r="C2401" t="str">
            <v>Chaudière-Appalaches</v>
          </cell>
          <cell r="D2401" t="str">
            <v>Blais(Réjean)</v>
          </cell>
          <cell r="F2401" t="str">
            <v>108, rg St-Pierre</v>
          </cell>
          <cell r="G2401" t="str">
            <v>Saint-Isidore (Beauce-Nord)</v>
          </cell>
          <cell r="H2401" t="str">
            <v>G0S2S0</v>
          </cell>
          <cell r="I2401">
            <v>418</v>
          </cell>
          <cell r="J2401">
            <v>8825776</v>
          </cell>
          <cell r="K2401">
            <v>19</v>
          </cell>
          <cell r="L2401">
            <v>947</v>
          </cell>
          <cell r="M2401">
            <v>17</v>
          </cell>
          <cell r="N2401">
            <v>4421</v>
          </cell>
        </row>
        <row r="2402">
          <cell r="A2402">
            <v>1459841</v>
          </cell>
          <cell r="B2402" t="str">
            <v>12</v>
          </cell>
          <cell r="C2402" t="str">
            <v>Chaudière-Appalaches</v>
          </cell>
          <cell r="D2402" t="str">
            <v>Bolduc(Alain)</v>
          </cell>
          <cell r="F2402" t="str">
            <v>98, rang Ste-Anne Ouest</v>
          </cell>
          <cell r="G2402" t="str">
            <v>Saint-Étienne-de-Lauzon</v>
          </cell>
          <cell r="H2402" t="str">
            <v>G6J1E8</v>
          </cell>
          <cell r="I2402">
            <v>418</v>
          </cell>
          <cell r="J2402">
            <v>8313732</v>
          </cell>
          <cell r="K2402">
            <v>48</v>
          </cell>
          <cell r="L2402">
            <v>5017</v>
          </cell>
          <cell r="M2402">
            <v>49</v>
          </cell>
          <cell r="N2402">
            <v>680</v>
          </cell>
        </row>
        <row r="2403">
          <cell r="A2403">
            <v>1459965</v>
          </cell>
          <cell r="B2403" t="str">
            <v>16</v>
          </cell>
          <cell r="C2403" t="str">
            <v>Montérégie</v>
          </cell>
          <cell r="D2403" t="str">
            <v>Brouillard(Gérald)</v>
          </cell>
          <cell r="F2403" t="str">
            <v>2880, chemin de la Vallière</v>
          </cell>
          <cell r="G2403" t="str">
            <v>Sorel-Tracy</v>
          </cell>
          <cell r="H2403" t="str">
            <v>J3P5N3</v>
          </cell>
          <cell r="I2403">
            <v>450</v>
          </cell>
          <cell r="J2403">
            <v>7425865</v>
          </cell>
          <cell r="K2403">
            <v>39</v>
          </cell>
          <cell r="L2403">
            <v>7670</v>
          </cell>
          <cell r="M2403">
            <v>37</v>
          </cell>
          <cell r="N2403">
            <v>8407</v>
          </cell>
        </row>
        <row r="2404">
          <cell r="A2404">
            <v>1460179</v>
          </cell>
          <cell r="B2404" t="str">
            <v>12</v>
          </cell>
          <cell r="C2404" t="str">
            <v>Chaudière-Appalaches</v>
          </cell>
          <cell r="D2404" t="str">
            <v>Breton(André)</v>
          </cell>
          <cell r="F2404" t="str">
            <v>339, rue Principale</v>
          </cell>
          <cell r="G2404" t="str">
            <v>Saint-Anselme</v>
          </cell>
          <cell r="H2404" t="str">
            <v>G0R2N0</v>
          </cell>
          <cell r="I2404">
            <v>418</v>
          </cell>
          <cell r="J2404">
            <v>8858229</v>
          </cell>
          <cell r="K2404">
            <v>27</v>
          </cell>
          <cell r="L2404">
            <v>1926</v>
          </cell>
          <cell r="M2404">
            <v>30</v>
          </cell>
          <cell r="N2404">
            <v>2850</v>
          </cell>
        </row>
        <row r="2405">
          <cell r="A2405">
            <v>1460195</v>
          </cell>
          <cell r="B2405" t="str">
            <v>17</v>
          </cell>
          <cell r="C2405" t="str">
            <v>Centre-du-Québec</v>
          </cell>
          <cell r="D2405" t="str">
            <v>Breton(Huguette)</v>
          </cell>
          <cell r="F2405" t="str">
            <v>388, rang Grosse-Ile</v>
          </cell>
          <cell r="G2405" t="str">
            <v>Laurierville</v>
          </cell>
          <cell r="H2405" t="str">
            <v>G0S1P0</v>
          </cell>
          <cell r="I2405">
            <v>819</v>
          </cell>
          <cell r="J2405">
            <v>3654292</v>
          </cell>
          <cell r="K2405">
            <v>34</v>
          </cell>
          <cell r="L2405">
            <v>7477</v>
          </cell>
          <cell r="M2405">
            <v>30</v>
          </cell>
          <cell r="N2405">
            <v>6482</v>
          </cell>
        </row>
        <row r="2406">
          <cell r="A2406">
            <v>1460252</v>
          </cell>
          <cell r="B2406" t="str">
            <v>12</v>
          </cell>
          <cell r="C2406" t="str">
            <v>Chaudière-Appalaches</v>
          </cell>
          <cell r="D2406" t="str">
            <v>Brochu(Sylvain)</v>
          </cell>
          <cell r="F2406" t="str">
            <v>199, rang 4</v>
          </cell>
          <cell r="G2406" t="str">
            <v>Saint-Nazaire-de-Dorchester</v>
          </cell>
          <cell r="H2406" t="str">
            <v>G0R3T0</v>
          </cell>
          <cell r="I2406">
            <v>418</v>
          </cell>
          <cell r="J2406">
            <v>6425523</v>
          </cell>
          <cell r="K2406">
            <v>26</v>
          </cell>
          <cell r="L2406">
            <v>5470</v>
          </cell>
          <cell r="M2406">
            <v>37</v>
          </cell>
          <cell r="N2406">
            <v>1591</v>
          </cell>
        </row>
        <row r="2407">
          <cell r="A2407">
            <v>1460500</v>
          </cell>
          <cell r="B2407" t="str">
            <v>12</v>
          </cell>
          <cell r="C2407" t="str">
            <v>Chaudière-Appalaches</v>
          </cell>
          <cell r="D2407" t="str">
            <v>Chabot(Réjean)</v>
          </cell>
          <cell r="F2407" t="str">
            <v>320, chemin des Sucreries</v>
          </cell>
          <cell r="G2407" t="str">
            <v>Montmagny</v>
          </cell>
          <cell r="H2407" t="str">
            <v>G5V3R9</v>
          </cell>
          <cell r="I2407">
            <v>418</v>
          </cell>
          <cell r="J2407">
            <v>2489270</v>
          </cell>
          <cell r="K2407">
            <v>24</v>
          </cell>
          <cell r="L2407">
            <v>340</v>
          </cell>
          <cell r="M2407">
            <v>25</v>
          </cell>
        </row>
        <row r="2408">
          <cell r="A2408">
            <v>1460658</v>
          </cell>
          <cell r="B2408" t="str">
            <v>12</v>
          </cell>
          <cell r="C2408" t="str">
            <v>Chaudière-Appalaches</v>
          </cell>
          <cell r="D2408" t="str">
            <v>Cloutier(Nelson)</v>
          </cell>
          <cell r="F2408" t="str">
            <v>282, montée de la Rivière-du-Sud</v>
          </cell>
          <cell r="G2408" t="str">
            <v>Montmagny</v>
          </cell>
          <cell r="H2408" t="str">
            <v>G5V3R9</v>
          </cell>
          <cell r="I2408">
            <v>418</v>
          </cell>
          <cell r="J2408">
            <v>2487142</v>
          </cell>
          <cell r="K2408">
            <v>48</v>
          </cell>
          <cell r="L2408">
            <v>3438</v>
          </cell>
          <cell r="M2408">
            <v>51</v>
          </cell>
          <cell r="N2408">
            <v>3060</v>
          </cell>
        </row>
        <row r="2409">
          <cell r="A2409">
            <v>1460773</v>
          </cell>
          <cell r="B2409" t="str">
            <v>05</v>
          </cell>
          <cell r="C2409" t="str">
            <v>Estrie</v>
          </cell>
          <cell r="D2409" t="str">
            <v>Hafford Michael et Sage Réal</v>
          </cell>
          <cell r="F2409" t="str">
            <v>54, rue Johnson</v>
          </cell>
          <cell r="G2409" t="str">
            <v>Coaticook</v>
          </cell>
          <cell r="H2409" t="str">
            <v>J1A1S2</v>
          </cell>
          <cell r="I2409">
            <v>819</v>
          </cell>
          <cell r="J2409">
            <v>5745441</v>
          </cell>
          <cell r="K2409">
            <v>158</v>
          </cell>
          <cell r="L2409">
            <v>33121</v>
          </cell>
          <cell r="M2409">
            <v>205</v>
          </cell>
          <cell r="N2409">
            <v>45893</v>
          </cell>
        </row>
        <row r="2410">
          <cell r="A2410">
            <v>1460898</v>
          </cell>
          <cell r="B2410" t="str">
            <v>16</v>
          </cell>
          <cell r="C2410" t="str">
            <v>Montérégie</v>
          </cell>
          <cell r="D2410" t="str">
            <v>Bernert(John)</v>
          </cell>
          <cell r="F2410" t="str">
            <v>1117, Grimshaw Road</v>
          </cell>
          <cell r="G2410" t="str">
            <v>Franklin</v>
          </cell>
          <cell r="H2410" t="str">
            <v>J0S1E0</v>
          </cell>
          <cell r="I2410">
            <v>450</v>
          </cell>
          <cell r="J2410">
            <v>8272574</v>
          </cell>
          <cell r="K2410">
            <v>20</v>
          </cell>
          <cell r="L2410">
            <v>2973</v>
          </cell>
          <cell r="M2410">
            <v>19</v>
          </cell>
          <cell r="N2410">
            <v>3887</v>
          </cell>
        </row>
        <row r="2411">
          <cell r="A2411">
            <v>1461144</v>
          </cell>
          <cell r="B2411" t="str">
            <v>17</v>
          </cell>
          <cell r="C2411" t="str">
            <v>Centre-du-Québec</v>
          </cell>
          <cell r="D2411" t="str">
            <v>Cormier(Michel)</v>
          </cell>
          <cell r="F2411" t="str">
            <v>530, rang 11</v>
          </cell>
          <cell r="G2411" t="str">
            <v>Plessisville</v>
          </cell>
          <cell r="H2411" t="str">
            <v>G6L2Y2</v>
          </cell>
          <cell r="I2411">
            <v>819</v>
          </cell>
          <cell r="J2411">
            <v>3626807</v>
          </cell>
          <cell r="K2411">
            <v>34</v>
          </cell>
          <cell r="L2411">
            <v>13022</v>
          </cell>
          <cell r="M2411">
            <v>30</v>
          </cell>
          <cell r="N2411">
            <v>8696</v>
          </cell>
        </row>
        <row r="2412">
          <cell r="A2412">
            <v>1461169</v>
          </cell>
          <cell r="B2412" t="str">
            <v>12</v>
          </cell>
          <cell r="C2412" t="str">
            <v>Chaudière-Appalaches</v>
          </cell>
          <cell r="D2412" t="str">
            <v>Corriveau(Donald)</v>
          </cell>
          <cell r="F2412" t="str">
            <v>607, rang 6 Ouest</v>
          </cell>
          <cell r="G2412" t="str">
            <v>Saint-Lazare-de-Bellechasse</v>
          </cell>
          <cell r="H2412" t="str">
            <v>G0R3J0</v>
          </cell>
          <cell r="I2412">
            <v>418</v>
          </cell>
          <cell r="J2412">
            <v>8833576</v>
          </cell>
          <cell r="K2412">
            <v>14</v>
          </cell>
          <cell r="L2412">
            <v>2418</v>
          </cell>
          <cell r="M2412">
            <v>16</v>
          </cell>
          <cell r="N2412">
            <v>1700</v>
          </cell>
        </row>
        <row r="2413">
          <cell r="A2413">
            <v>1461425</v>
          </cell>
          <cell r="B2413" t="str">
            <v>12</v>
          </cell>
          <cell r="C2413" t="str">
            <v>Chaudière-Appalaches</v>
          </cell>
          <cell r="D2413" t="str">
            <v>Côté(Martin)</v>
          </cell>
          <cell r="F2413" t="str">
            <v>433, rang 4 Ouest</v>
          </cell>
          <cell r="G2413" t="str">
            <v>Saint-Lazare-de-Bellechasse</v>
          </cell>
          <cell r="H2413" t="str">
            <v>G0R3J0</v>
          </cell>
          <cell r="I2413">
            <v>418</v>
          </cell>
          <cell r="J2413">
            <v>8832089</v>
          </cell>
          <cell r="K2413">
            <v>61</v>
          </cell>
          <cell r="L2413">
            <v>2302</v>
          </cell>
          <cell r="M2413">
            <v>41</v>
          </cell>
        </row>
        <row r="2414">
          <cell r="A2414">
            <v>1461516</v>
          </cell>
          <cell r="B2414" t="str">
            <v>12</v>
          </cell>
          <cell r="C2414" t="str">
            <v>Chaudière-Appalaches</v>
          </cell>
          <cell r="D2414" t="str">
            <v>Dandonneau(Jean-Guy)</v>
          </cell>
          <cell r="F2414" t="str">
            <v>568, chemin Ville-Marie</v>
          </cell>
          <cell r="G2414" t="str">
            <v>Pintendre</v>
          </cell>
          <cell r="H2414" t="str">
            <v>G6C1B5</v>
          </cell>
          <cell r="I2414">
            <v>418</v>
          </cell>
          <cell r="J2414">
            <v>8370534</v>
          </cell>
          <cell r="K2414">
            <v>33</v>
          </cell>
          <cell r="L2414">
            <v>9355</v>
          </cell>
          <cell r="M2414">
            <v>43</v>
          </cell>
        </row>
        <row r="2415">
          <cell r="A2415">
            <v>1461573</v>
          </cell>
          <cell r="B2415" t="str">
            <v>12</v>
          </cell>
          <cell r="C2415" t="str">
            <v>Chaudière-Appalaches</v>
          </cell>
          <cell r="D2415" t="str">
            <v>Demers(Étienne)</v>
          </cell>
          <cell r="F2415" t="str">
            <v>333, Bois-Francs est</v>
          </cell>
          <cell r="G2415" t="str">
            <v>Notre-Dame-du-Sacré-Coeur-d'Issoudun</v>
          </cell>
          <cell r="H2415" t="str">
            <v>G0S1L0</v>
          </cell>
          <cell r="I2415">
            <v>418</v>
          </cell>
          <cell r="J2415">
            <v>7281912</v>
          </cell>
          <cell r="K2415">
            <v>40</v>
          </cell>
          <cell r="L2415">
            <v>6743</v>
          </cell>
          <cell r="M2415">
            <v>38</v>
          </cell>
          <cell r="N2415">
            <v>12606</v>
          </cell>
        </row>
        <row r="2416">
          <cell r="A2416">
            <v>1461631</v>
          </cell>
          <cell r="B2416" t="str">
            <v>12</v>
          </cell>
          <cell r="C2416" t="str">
            <v>Chaudière-Appalaches</v>
          </cell>
          <cell r="D2416" t="str">
            <v>Demers(Réjean)</v>
          </cell>
          <cell r="F2416" t="str">
            <v>704, rang Marigot</v>
          </cell>
          <cell r="G2416" t="str">
            <v>Saint-Apollinaire</v>
          </cell>
          <cell r="H2416" t="str">
            <v>G0S2E0</v>
          </cell>
          <cell r="I2416">
            <v>418</v>
          </cell>
          <cell r="J2416">
            <v>8812206</v>
          </cell>
          <cell r="K2416">
            <v>29</v>
          </cell>
          <cell r="L2416">
            <v>3518</v>
          </cell>
          <cell r="M2416">
            <v>28</v>
          </cell>
          <cell r="N2416">
            <v>2365</v>
          </cell>
        </row>
        <row r="2417">
          <cell r="A2417">
            <v>1461797</v>
          </cell>
          <cell r="B2417" t="str">
            <v>14</v>
          </cell>
          <cell r="C2417" t="str">
            <v>Lanaudière</v>
          </cell>
          <cell r="D2417" t="str">
            <v>Gauthier(Joël)</v>
          </cell>
          <cell r="F2417" t="str">
            <v>1100, Rang Kildare</v>
          </cell>
          <cell r="G2417" t="str">
            <v>Saint-Ambroise-de-Kildare</v>
          </cell>
          <cell r="H2417" t="str">
            <v>J0K1C0</v>
          </cell>
          <cell r="I2417">
            <v>450</v>
          </cell>
          <cell r="J2417">
            <v>7602044</v>
          </cell>
          <cell r="K2417">
            <v>41</v>
          </cell>
          <cell r="L2417">
            <v>9562</v>
          </cell>
          <cell r="M2417">
            <v>32</v>
          </cell>
          <cell r="N2417">
            <v>8573</v>
          </cell>
        </row>
        <row r="2418">
          <cell r="A2418">
            <v>1461912</v>
          </cell>
          <cell r="B2418" t="str">
            <v>12</v>
          </cell>
          <cell r="C2418" t="str">
            <v>Chaudière-Appalaches</v>
          </cell>
          <cell r="D2418" t="str">
            <v>Dion(André)</v>
          </cell>
          <cell r="F2418" t="str">
            <v>380, montée de la Rivière-du-Sud</v>
          </cell>
          <cell r="G2418" t="str">
            <v>Montmagny</v>
          </cell>
          <cell r="H2418" t="str">
            <v>G5V3R9</v>
          </cell>
          <cell r="I2418">
            <v>418</v>
          </cell>
          <cell r="J2418">
            <v>2483495</v>
          </cell>
          <cell r="K2418">
            <v>34</v>
          </cell>
          <cell r="L2418">
            <v>8985</v>
          </cell>
        </row>
        <row r="2419">
          <cell r="A2419">
            <v>1462027</v>
          </cell>
          <cell r="B2419" t="str">
            <v>12</v>
          </cell>
          <cell r="C2419" t="str">
            <v>Chaudière-Appalaches</v>
          </cell>
          <cell r="D2419" t="str">
            <v>Dubé(Éric)</v>
          </cell>
          <cell r="F2419" t="str">
            <v>263, chemin des Belles-Amours</v>
          </cell>
          <cell r="G2419" t="str">
            <v>L'Islet</v>
          </cell>
          <cell r="H2419" t="str">
            <v>G0R2B0</v>
          </cell>
          <cell r="I2419">
            <v>418</v>
          </cell>
          <cell r="J2419">
            <v>2473994</v>
          </cell>
          <cell r="K2419">
            <v>45</v>
          </cell>
          <cell r="L2419">
            <v>4516</v>
          </cell>
          <cell r="M2419">
            <v>47</v>
          </cell>
          <cell r="N2419">
            <v>7695</v>
          </cell>
        </row>
        <row r="2420">
          <cell r="A2420">
            <v>1462175</v>
          </cell>
          <cell r="B2420" t="str">
            <v>12</v>
          </cell>
          <cell r="C2420" t="str">
            <v>Chaudière-Appalaches</v>
          </cell>
          <cell r="D2420" t="str">
            <v>Dumont(Raymond)</v>
          </cell>
          <cell r="F2420" t="str">
            <v>1222, rue Principale</v>
          </cell>
          <cell r="G2420" t="str">
            <v>Saint-Agapit</v>
          </cell>
          <cell r="H2420" t="str">
            <v>G0S1Z0</v>
          </cell>
          <cell r="I2420">
            <v>418</v>
          </cell>
          <cell r="J2420">
            <v>8883142</v>
          </cell>
          <cell r="K2420">
            <v>27</v>
          </cell>
          <cell r="L2420">
            <v>6330</v>
          </cell>
        </row>
        <row r="2421">
          <cell r="A2421">
            <v>1462308</v>
          </cell>
          <cell r="B2421" t="str">
            <v>12</v>
          </cell>
          <cell r="C2421" t="str">
            <v>Chaudière-Appalaches</v>
          </cell>
          <cell r="D2421" t="str">
            <v>Fillion(Rachel)</v>
          </cell>
          <cell r="F2421" t="str">
            <v>161, rang 4</v>
          </cell>
          <cell r="G2421" t="str">
            <v>Saint-Nazaire-de-Dorchester</v>
          </cell>
          <cell r="H2421" t="str">
            <v>G0R3T0</v>
          </cell>
          <cell r="I2421">
            <v>418</v>
          </cell>
          <cell r="J2421">
            <v>6425089</v>
          </cell>
          <cell r="K2421">
            <v>25</v>
          </cell>
          <cell r="L2421">
            <v>3609</v>
          </cell>
          <cell r="M2421">
            <v>29</v>
          </cell>
          <cell r="N2421">
            <v>4019</v>
          </cell>
        </row>
        <row r="2422">
          <cell r="A2422">
            <v>1462324</v>
          </cell>
          <cell r="B2422" t="str">
            <v>12</v>
          </cell>
          <cell r="C2422" t="str">
            <v>Chaudière-Appalaches</v>
          </cell>
          <cell r="D2422" t="str">
            <v>Fillion(Richard)</v>
          </cell>
          <cell r="F2422" t="str">
            <v>242, rang 4 Sud</v>
          </cell>
          <cell r="G2422" t="str">
            <v>Saint-Nazaire-de-Dorchester</v>
          </cell>
          <cell r="H2422" t="str">
            <v>G0R3T0</v>
          </cell>
          <cell r="I2422">
            <v>418</v>
          </cell>
          <cell r="J2422">
            <v>6425183</v>
          </cell>
          <cell r="K2422">
            <v>26</v>
          </cell>
          <cell r="L2422">
            <v>1859</v>
          </cell>
          <cell r="M2422">
            <v>25</v>
          </cell>
          <cell r="N2422">
            <v>3629</v>
          </cell>
        </row>
        <row r="2423">
          <cell r="A2423">
            <v>1462332</v>
          </cell>
          <cell r="B2423" t="str">
            <v>17</v>
          </cell>
          <cell r="C2423" t="str">
            <v>Centre-du-Québec</v>
          </cell>
          <cell r="D2423" t="str">
            <v>Filteau(Monique)</v>
          </cell>
          <cell r="F2423" t="str">
            <v>270, route Béliveau</v>
          </cell>
          <cell r="G2423" t="str">
            <v>Sainte-Sophie-d'Halifax</v>
          </cell>
          <cell r="H2423" t="str">
            <v>G0P1L0</v>
          </cell>
          <cell r="I2423">
            <v>819</v>
          </cell>
          <cell r="J2423">
            <v>3629179</v>
          </cell>
          <cell r="K2423">
            <v>33</v>
          </cell>
          <cell r="L2423">
            <v>6307</v>
          </cell>
          <cell r="M2423">
            <v>16</v>
          </cell>
          <cell r="N2423">
            <v>5366</v>
          </cell>
        </row>
        <row r="2424">
          <cell r="A2424">
            <v>1462399</v>
          </cell>
          <cell r="B2424" t="str">
            <v>12</v>
          </cell>
          <cell r="C2424" t="str">
            <v>Chaudière-Appalaches</v>
          </cell>
          <cell r="D2424" t="str">
            <v>Fontaine(Guy)</v>
          </cell>
          <cell r="F2424" t="str">
            <v>386, rang Jean-Guérin Ouest</v>
          </cell>
          <cell r="G2424" t="str">
            <v>Saint-Henri</v>
          </cell>
          <cell r="H2424" t="str">
            <v>G0R3E0</v>
          </cell>
          <cell r="I2424">
            <v>418</v>
          </cell>
          <cell r="J2424">
            <v>8822123</v>
          </cell>
          <cell r="K2424">
            <v>37</v>
          </cell>
          <cell r="L2424">
            <v>7081</v>
          </cell>
          <cell r="M2424">
            <v>40</v>
          </cell>
          <cell r="N2424">
            <v>10832</v>
          </cell>
        </row>
        <row r="2425">
          <cell r="A2425">
            <v>1462407</v>
          </cell>
          <cell r="B2425" t="str">
            <v>12</v>
          </cell>
          <cell r="C2425" t="str">
            <v>Chaudière-Appalaches</v>
          </cell>
          <cell r="D2425" t="str">
            <v>Fontaine(Jean-Roch)</v>
          </cell>
          <cell r="F2425" t="str">
            <v>4675, rue Principale</v>
          </cell>
          <cell r="G2425" t="str">
            <v>Notre-Dame-Auxiliatrice-de-Buckland</v>
          </cell>
          <cell r="H2425" t="str">
            <v>G0R1G0</v>
          </cell>
          <cell r="I2425">
            <v>418</v>
          </cell>
          <cell r="J2425">
            <v>7892957</v>
          </cell>
          <cell r="K2425">
            <v>43</v>
          </cell>
          <cell r="L2425">
            <v>7678</v>
          </cell>
          <cell r="M2425">
            <v>35</v>
          </cell>
          <cell r="N2425">
            <v>9995</v>
          </cell>
        </row>
        <row r="2426">
          <cell r="A2426">
            <v>1462514</v>
          </cell>
          <cell r="B2426" t="str">
            <v>12</v>
          </cell>
          <cell r="C2426" t="str">
            <v>Chaudière-Appalaches</v>
          </cell>
          <cell r="D2426" t="str">
            <v>Fortier(Claude)</v>
          </cell>
          <cell r="F2426" t="str">
            <v>883, rang Gosford</v>
          </cell>
          <cell r="G2426" t="str">
            <v>Sainte-Agathe-de-Lotbinière</v>
          </cell>
          <cell r="H2426" t="str">
            <v>G0S2A0</v>
          </cell>
          <cell r="I2426">
            <v>418</v>
          </cell>
          <cell r="J2426">
            <v>5992353</v>
          </cell>
          <cell r="K2426">
            <v>34</v>
          </cell>
          <cell r="L2426">
            <v>6858</v>
          </cell>
          <cell r="M2426">
            <v>33</v>
          </cell>
          <cell r="N2426">
            <v>8624</v>
          </cell>
        </row>
        <row r="2427">
          <cell r="A2427">
            <v>1462597</v>
          </cell>
          <cell r="B2427" t="str">
            <v>12</v>
          </cell>
          <cell r="C2427" t="str">
            <v>Chaudière-Appalaches</v>
          </cell>
          <cell r="D2427" t="str">
            <v>Fournier(Clermont)</v>
          </cell>
          <cell r="F2427" t="str">
            <v>370, rang St-Joseph</v>
          </cell>
          <cell r="G2427" t="str">
            <v>Armagh</v>
          </cell>
          <cell r="H2427" t="str">
            <v>G0R1A0</v>
          </cell>
          <cell r="I2427">
            <v>418</v>
          </cell>
          <cell r="J2427">
            <v>4662945</v>
          </cell>
          <cell r="K2427">
            <v>31</v>
          </cell>
          <cell r="L2427">
            <v>5842</v>
          </cell>
          <cell r="M2427">
            <v>29</v>
          </cell>
          <cell r="N2427">
            <v>4766</v>
          </cell>
        </row>
        <row r="2428">
          <cell r="A2428">
            <v>1462696</v>
          </cell>
          <cell r="B2428" t="str">
            <v>12</v>
          </cell>
          <cell r="C2428" t="str">
            <v>Chaudière-Appalaches</v>
          </cell>
          <cell r="D2428" t="str">
            <v>Fradet(Bernard)</v>
          </cell>
          <cell r="F2428" t="str">
            <v>233, rang 1 Est</v>
          </cell>
          <cell r="G2428" t="str">
            <v>Saint-Gervais</v>
          </cell>
          <cell r="H2428" t="str">
            <v>G0R3C0</v>
          </cell>
          <cell r="I2428">
            <v>418</v>
          </cell>
          <cell r="J2428">
            <v>8873573</v>
          </cell>
          <cell r="K2428">
            <v>50</v>
          </cell>
          <cell r="L2428">
            <v>12583</v>
          </cell>
          <cell r="M2428">
            <v>54</v>
          </cell>
          <cell r="N2428">
            <v>10282</v>
          </cell>
        </row>
        <row r="2429">
          <cell r="A2429">
            <v>1462720</v>
          </cell>
          <cell r="B2429" t="str">
            <v>12</v>
          </cell>
          <cell r="C2429" t="str">
            <v>Chaudière-Appalaches</v>
          </cell>
          <cell r="D2429" t="str">
            <v>Gagné(Francine)</v>
          </cell>
          <cell r="F2429" t="str">
            <v>357, chemin Bellevue Ouest</v>
          </cell>
          <cell r="G2429" t="str">
            <v>Cap-Saint-Ignace</v>
          </cell>
          <cell r="H2429" t="str">
            <v>G0R1H0</v>
          </cell>
          <cell r="I2429">
            <v>418</v>
          </cell>
          <cell r="J2429">
            <v>2463723</v>
          </cell>
          <cell r="K2429">
            <v>13</v>
          </cell>
          <cell r="L2429">
            <v>724</v>
          </cell>
        </row>
        <row r="2430">
          <cell r="A2430">
            <v>1462779</v>
          </cell>
          <cell r="B2430" t="str">
            <v>12</v>
          </cell>
          <cell r="C2430" t="str">
            <v>Chaudière-Appalaches</v>
          </cell>
          <cell r="D2430" t="str">
            <v>Galibois(Raynald)</v>
          </cell>
          <cell r="F2430" t="str">
            <v>46, boul. Blais Est</v>
          </cell>
          <cell r="G2430" t="str">
            <v>Berthier-sur-Mer</v>
          </cell>
          <cell r="H2430" t="str">
            <v>G0R1E0</v>
          </cell>
          <cell r="I2430">
            <v>418</v>
          </cell>
          <cell r="J2430">
            <v>2597410</v>
          </cell>
          <cell r="K2430">
            <v>39</v>
          </cell>
          <cell r="L2430">
            <v>7542</v>
          </cell>
          <cell r="M2430">
            <v>40</v>
          </cell>
          <cell r="N2430">
            <v>9902</v>
          </cell>
        </row>
        <row r="2431">
          <cell r="A2431">
            <v>1462837</v>
          </cell>
          <cell r="B2431" t="str">
            <v>12</v>
          </cell>
          <cell r="C2431" t="str">
            <v>Chaudière-Appalaches</v>
          </cell>
          <cell r="D2431" t="str">
            <v>Gaudreau(Hugues)</v>
          </cell>
          <cell r="F2431" t="str">
            <v>321, chemin des Pionniers</v>
          </cell>
          <cell r="G2431" t="str">
            <v>L'Islet</v>
          </cell>
          <cell r="H2431" t="str">
            <v>G0R2B0</v>
          </cell>
          <cell r="I2431">
            <v>418</v>
          </cell>
          <cell r="J2431">
            <v>2473316</v>
          </cell>
          <cell r="K2431">
            <v>17</v>
          </cell>
          <cell r="L2431">
            <v>2322</v>
          </cell>
          <cell r="M2431">
            <v>21</v>
          </cell>
          <cell r="N2431">
            <v>2171</v>
          </cell>
        </row>
        <row r="2432">
          <cell r="A2432">
            <v>1462928</v>
          </cell>
          <cell r="B2432" t="str">
            <v>12</v>
          </cell>
          <cell r="C2432" t="str">
            <v>Chaudière-Appalaches</v>
          </cell>
          <cell r="D2432" t="str">
            <v>Gingras(André)</v>
          </cell>
          <cell r="F2432" t="str">
            <v>830, chemin Gosford</v>
          </cell>
          <cell r="G2432" t="str">
            <v>Sainte-Agathe-de-Lotbinière</v>
          </cell>
          <cell r="H2432" t="str">
            <v>G0S2A0</v>
          </cell>
          <cell r="I2432">
            <v>418</v>
          </cell>
          <cell r="J2432">
            <v>4532486</v>
          </cell>
          <cell r="K2432">
            <v>39</v>
          </cell>
          <cell r="L2432">
            <v>3033</v>
          </cell>
          <cell r="M2432">
            <v>36</v>
          </cell>
          <cell r="N2432">
            <v>706</v>
          </cell>
        </row>
        <row r="2433">
          <cell r="A2433">
            <v>1462936</v>
          </cell>
          <cell r="B2433" t="str">
            <v>12</v>
          </cell>
          <cell r="C2433" t="str">
            <v>Chaudière-Appalaches</v>
          </cell>
          <cell r="D2433" t="str">
            <v>Gingras(Yvan)</v>
          </cell>
          <cell r="F2433" t="str">
            <v>610, route Gingras</v>
          </cell>
          <cell r="G2433" t="str">
            <v>Sainte-Agathe-de-Lotbinière</v>
          </cell>
          <cell r="H2433" t="str">
            <v>G0S2A0</v>
          </cell>
          <cell r="I2433">
            <v>418</v>
          </cell>
          <cell r="J2433">
            <v>4533279</v>
          </cell>
          <cell r="K2433">
            <v>24</v>
          </cell>
          <cell r="L2433">
            <v>1983</v>
          </cell>
          <cell r="M2433">
            <v>31</v>
          </cell>
          <cell r="N2433">
            <v>3968</v>
          </cell>
        </row>
        <row r="2434">
          <cell r="A2434">
            <v>1462993</v>
          </cell>
          <cell r="B2434" t="str">
            <v>12</v>
          </cell>
          <cell r="C2434" t="str">
            <v>Chaudière-Appalaches</v>
          </cell>
          <cell r="D2434" t="str">
            <v>Godbout(Mario)</v>
          </cell>
          <cell r="F2434" t="str">
            <v>65, rang 2 Est</v>
          </cell>
          <cell r="G2434" t="str">
            <v>Saint-Gervais</v>
          </cell>
          <cell r="H2434" t="str">
            <v>G0R3C0</v>
          </cell>
          <cell r="I2434">
            <v>418</v>
          </cell>
          <cell r="J2434">
            <v>8876081</v>
          </cell>
          <cell r="K2434">
            <v>34</v>
          </cell>
          <cell r="L2434">
            <v>4557</v>
          </cell>
          <cell r="M2434">
            <v>31</v>
          </cell>
          <cell r="N2434">
            <v>3752</v>
          </cell>
        </row>
        <row r="2435">
          <cell r="A2435">
            <v>1463173</v>
          </cell>
          <cell r="B2435" t="str">
            <v>12</v>
          </cell>
          <cell r="C2435" t="str">
            <v>Chaudière-Appalaches</v>
          </cell>
          <cell r="D2435" t="str">
            <v>Goupil(Sylvain)</v>
          </cell>
          <cell r="F2435" t="str">
            <v>631, rang 6 Ouest</v>
          </cell>
          <cell r="G2435" t="str">
            <v>Saint-Lazare-de-Bellechasse</v>
          </cell>
          <cell r="H2435" t="str">
            <v>G0R3J0</v>
          </cell>
          <cell r="I2435">
            <v>418</v>
          </cell>
          <cell r="J2435">
            <v>8833400</v>
          </cell>
          <cell r="K2435">
            <v>16</v>
          </cell>
          <cell r="L2435">
            <v>3189</v>
          </cell>
          <cell r="M2435">
            <v>17</v>
          </cell>
        </row>
        <row r="2436">
          <cell r="A2436">
            <v>1463280</v>
          </cell>
          <cell r="B2436" t="str">
            <v>12</v>
          </cell>
          <cell r="C2436" t="str">
            <v>Chaudière-Appalaches</v>
          </cell>
          <cell r="D2436" t="str">
            <v>Guay(Adrien)</v>
          </cell>
          <cell r="F2436" t="str">
            <v>459, route du Fleuve</v>
          </cell>
          <cell r="G2436" t="str">
            <v>Beaumont</v>
          </cell>
          <cell r="H2436" t="str">
            <v>G0R1C0</v>
          </cell>
          <cell r="I2436">
            <v>418</v>
          </cell>
          <cell r="J2436">
            <v>8370548</v>
          </cell>
          <cell r="K2436">
            <v>10</v>
          </cell>
          <cell r="L2436">
            <v>1328</v>
          </cell>
        </row>
        <row r="2437">
          <cell r="A2437">
            <v>1463330</v>
          </cell>
          <cell r="B2437" t="str">
            <v>12</v>
          </cell>
          <cell r="C2437" t="str">
            <v>Chaudière-Appalaches</v>
          </cell>
          <cell r="D2437" t="str">
            <v>Guillemette(Jean)</v>
          </cell>
          <cell r="F2437" t="str">
            <v>180, rang St-François</v>
          </cell>
          <cell r="G2437" t="str">
            <v>Saint-Léon-de-Standon</v>
          </cell>
          <cell r="H2437" t="str">
            <v>G0R4L0</v>
          </cell>
          <cell r="I2437">
            <v>418</v>
          </cell>
          <cell r="J2437">
            <v>6425578</v>
          </cell>
          <cell r="K2437">
            <v>31</v>
          </cell>
          <cell r="L2437">
            <v>6615</v>
          </cell>
          <cell r="M2437">
            <v>33</v>
          </cell>
          <cell r="N2437">
            <v>9107</v>
          </cell>
        </row>
        <row r="2438">
          <cell r="A2438">
            <v>1463496</v>
          </cell>
          <cell r="B2438" t="str">
            <v>12</v>
          </cell>
          <cell r="C2438" t="str">
            <v>Chaudière-Appalaches</v>
          </cell>
          <cell r="D2438" t="str">
            <v>Henry(Gaston)</v>
          </cell>
          <cell r="F2438" t="str">
            <v>815, rue Principale</v>
          </cell>
          <cell r="G2438" t="str">
            <v>Saint-Malachie</v>
          </cell>
          <cell r="H2438" t="str">
            <v>G0R3N0</v>
          </cell>
          <cell r="I2438">
            <v>418</v>
          </cell>
          <cell r="J2438">
            <v>6422262</v>
          </cell>
          <cell r="K2438">
            <v>21</v>
          </cell>
          <cell r="L2438">
            <v>4318</v>
          </cell>
          <cell r="M2438">
            <v>24</v>
          </cell>
          <cell r="N2438">
            <v>7242</v>
          </cell>
        </row>
        <row r="2439">
          <cell r="A2439">
            <v>1463538</v>
          </cell>
          <cell r="B2439" t="str">
            <v>12</v>
          </cell>
          <cell r="C2439" t="str">
            <v>Chaudière-Appalaches</v>
          </cell>
          <cell r="D2439" t="str">
            <v>Houde(Régina)</v>
          </cell>
          <cell r="F2439" t="str">
            <v>3528, chemin Bois-Clair</v>
          </cell>
          <cell r="G2439" t="str">
            <v>Saint-Antoine-de-Tilly</v>
          </cell>
          <cell r="H2439" t="str">
            <v>G0S2C0</v>
          </cell>
          <cell r="I2439">
            <v>418</v>
          </cell>
          <cell r="J2439">
            <v>8862380</v>
          </cell>
          <cell r="K2439">
            <v>17</v>
          </cell>
          <cell r="L2439">
            <v>260</v>
          </cell>
          <cell r="M2439">
            <v>18</v>
          </cell>
        </row>
        <row r="2440">
          <cell r="A2440">
            <v>1463546</v>
          </cell>
          <cell r="B2440" t="str">
            <v>12</v>
          </cell>
          <cell r="C2440" t="str">
            <v>Chaudière-Appalaches</v>
          </cell>
          <cell r="D2440" t="str">
            <v>Houle(Jean-Louis)</v>
          </cell>
          <cell r="E2440" t="str">
            <v>Houle(Jean-Louis)</v>
          </cell>
          <cell r="F2440" t="str">
            <v>1100, rang 12</v>
          </cell>
          <cell r="G2440" t="str">
            <v>Sainte-Agathe-de-Lotbinière</v>
          </cell>
          <cell r="H2440" t="str">
            <v>G0S2A0</v>
          </cell>
          <cell r="I2440">
            <v>418</v>
          </cell>
          <cell r="J2440">
            <v>5992938</v>
          </cell>
          <cell r="K2440">
            <v>42</v>
          </cell>
          <cell r="L2440">
            <v>2187</v>
          </cell>
          <cell r="M2440">
            <v>39</v>
          </cell>
          <cell r="N2440">
            <v>3288</v>
          </cell>
        </row>
        <row r="2441">
          <cell r="A2441">
            <v>1463710</v>
          </cell>
          <cell r="B2441" t="str">
            <v>12</v>
          </cell>
          <cell r="C2441" t="str">
            <v>Chaudière-Appalaches</v>
          </cell>
          <cell r="D2441" t="str">
            <v>Labrecque(Dominique)</v>
          </cell>
          <cell r="F2441" t="str">
            <v>910, rang 8</v>
          </cell>
          <cell r="G2441" t="str">
            <v>Saint-Nérée</v>
          </cell>
          <cell r="H2441" t="str">
            <v>G0R3V0</v>
          </cell>
          <cell r="I2441">
            <v>418</v>
          </cell>
          <cell r="J2441">
            <v>2433469</v>
          </cell>
          <cell r="K2441">
            <v>25</v>
          </cell>
          <cell r="L2441">
            <v>340</v>
          </cell>
          <cell r="M2441">
            <v>23</v>
          </cell>
          <cell r="N2441">
            <v>1738</v>
          </cell>
        </row>
        <row r="2442">
          <cell r="A2442">
            <v>1463728</v>
          </cell>
          <cell r="B2442" t="str">
            <v>12</v>
          </cell>
          <cell r="C2442" t="str">
            <v>Chaudière-Appalaches</v>
          </cell>
          <cell r="D2442" t="str">
            <v>Labrecque(Réjean)</v>
          </cell>
          <cell r="F2442" t="str">
            <v>424, rang 4 Ouest</v>
          </cell>
          <cell r="G2442" t="str">
            <v>Saint-Nérée</v>
          </cell>
          <cell r="H2442" t="str">
            <v>G0R3V0</v>
          </cell>
          <cell r="I2442">
            <v>418</v>
          </cell>
          <cell r="J2442">
            <v>2432500</v>
          </cell>
          <cell r="K2442">
            <v>22</v>
          </cell>
          <cell r="L2442">
            <v>230</v>
          </cell>
          <cell r="M2442">
            <v>20</v>
          </cell>
          <cell r="N2442">
            <v>699</v>
          </cell>
        </row>
        <row r="2443">
          <cell r="A2443">
            <v>1463843</v>
          </cell>
          <cell r="B2443" t="str">
            <v>12</v>
          </cell>
          <cell r="C2443" t="str">
            <v>Chaudière-Appalaches</v>
          </cell>
          <cell r="D2443" t="str">
            <v>Laferrière(Yves)</v>
          </cell>
          <cell r="F2443" t="str">
            <v>65, 5ième Rang</v>
          </cell>
          <cell r="G2443" t="str">
            <v>Saint-Raphaël</v>
          </cell>
          <cell r="H2443" t="str">
            <v>G0R4C0</v>
          </cell>
          <cell r="I2443">
            <v>418</v>
          </cell>
          <cell r="J2443">
            <v>2432078</v>
          </cell>
          <cell r="K2443">
            <v>22</v>
          </cell>
          <cell r="L2443">
            <v>3259</v>
          </cell>
          <cell r="M2443">
            <v>20</v>
          </cell>
          <cell r="N2443">
            <v>5753</v>
          </cell>
        </row>
        <row r="2444">
          <cell r="A2444">
            <v>1463892</v>
          </cell>
          <cell r="B2444" t="str">
            <v>12</v>
          </cell>
          <cell r="C2444" t="str">
            <v>Chaudière-Appalaches</v>
          </cell>
          <cell r="D2444" t="str">
            <v>Laflamme(Succession Lucien)</v>
          </cell>
          <cell r="E2444" t="str">
            <v>Luc(Laflamme)</v>
          </cell>
          <cell r="F2444" t="str">
            <v>307, rue Charles-Eugène</v>
          </cell>
          <cell r="G2444" t="str">
            <v>Saint-Gervais</v>
          </cell>
          <cell r="H2444" t="str">
            <v>G0R3C0</v>
          </cell>
          <cell r="I2444">
            <v>418</v>
          </cell>
          <cell r="J2444">
            <v>8876021</v>
          </cell>
          <cell r="K2444">
            <v>11</v>
          </cell>
          <cell r="L2444">
            <v>4316</v>
          </cell>
        </row>
        <row r="2445">
          <cell r="A2445">
            <v>1464361</v>
          </cell>
          <cell r="B2445" t="str">
            <v>12</v>
          </cell>
          <cell r="C2445" t="str">
            <v>Chaudière-Appalaches</v>
          </cell>
          <cell r="D2445" t="str">
            <v>Leblond(Jean-François)</v>
          </cell>
          <cell r="F2445" t="str">
            <v>253, rang St-Joseph</v>
          </cell>
          <cell r="G2445" t="str">
            <v>Armagh</v>
          </cell>
          <cell r="H2445" t="str">
            <v>G0R1A0</v>
          </cell>
          <cell r="I2445">
            <v>418</v>
          </cell>
          <cell r="J2445">
            <v>4662588</v>
          </cell>
          <cell r="K2445">
            <v>124</v>
          </cell>
          <cell r="L2445">
            <v>21001</v>
          </cell>
          <cell r="M2445">
            <v>134</v>
          </cell>
          <cell r="N2445">
            <v>17432</v>
          </cell>
        </row>
        <row r="2446">
          <cell r="A2446">
            <v>1464379</v>
          </cell>
          <cell r="B2446" t="str">
            <v>12</v>
          </cell>
          <cell r="C2446" t="str">
            <v>Chaudière-Appalaches</v>
          </cell>
          <cell r="D2446" t="str">
            <v>Leblond(Jean-Luc)</v>
          </cell>
          <cell r="F2446" t="str">
            <v>303, rang Saint-Joseph</v>
          </cell>
          <cell r="G2446" t="str">
            <v>Armagh</v>
          </cell>
          <cell r="H2446" t="str">
            <v>G0R1A0</v>
          </cell>
          <cell r="I2446">
            <v>418</v>
          </cell>
          <cell r="J2446">
            <v>4662407</v>
          </cell>
          <cell r="K2446">
            <v>31</v>
          </cell>
          <cell r="L2446">
            <v>1779</v>
          </cell>
          <cell r="M2446">
            <v>35</v>
          </cell>
          <cell r="N2446">
            <v>5217</v>
          </cell>
        </row>
        <row r="2447">
          <cell r="A2447">
            <v>1464395</v>
          </cell>
          <cell r="B2447" t="str">
            <v>12</v>
          </cell>
          <cell r="C2447" t="str">
            <v>Chaudière-Appalaches</v>
          </cell>
          <cell r="D2447" t="str">
            <v>Leblond(Léonidas)</v>
          </cell>
          <cell r="F2447" t="str">
            <v>253, rang St-Joseph</v>
          </cell>
          <cell r="G2447" t="str">
            <v>Armagh</v>
          </cell>
          <cell r="H2447" t="str">
            <v>G0R1A0</v>
          </cell>
          <cell r="I2447">
            <v>418</v>
          </cell>
          <cell r="J2447">
            <v>4662588</v>
          </cell>
          <cell r="K2447">
            <v>82</v>
          </cell>
          <cell r="L2447">
            <v>7409</v>
          </cell>
          <cell r="M2447">
            <v>91</v>
          </cell>
          <cell r="N2447">
            <v>9837</v>
          </cell>
        </row>
        <row r="2448">
          <cell r="A2448">
            <v>1464403</v>
          </cell>
          <cell r="B2448" t="str">
            <v>12</v>
          </cell>
          <cell r="C2448" t="str">
            <v>Chaudière-Appalaches</v>
          </cell>
          <cell r="D2448" t="str">
            <v>Leblond(Nicole)</v>
          </cell>
          <cell r="F2448" t="str">
            <v>9207, route 279</v>
          </cell>
          <cell r="G2448" t="str">
            <v>Saint-Charles-de-Bellechasse</v>
          </cell>
          <cell r="H2448" t="str">
            <v>G0R2T0</v>
          </cell>
          <cell r="I2448">
            <v>418</v>
          </cell>
          <cell r="J2448">
            <v>8876838</v>
          </cell>
          <cell r="K2448">
            <v>12</v>
          </cell>
          <cell r="L2448">
            <v>254</v>
          </cell>
        </row>
        <row r="2449">
          <cell r="A2449">
            <v>1464510</v>
          </cell>
          <cell r="B2449" t="str">
            <v>12</v>
          </cell>
          <cell r="C2449" t="str">
            <v>Chaudière-Appalaches</v>
          </cell>
          <cell r="D2449" t="str">
            <v>Lehouillier(Michel)</v>
          </cell>
          <cell r="F2449" t="str">
            <v>145, rang St-Jean Sud</v>
          </cell>
          <cell r="G2449" t="str">
            <v>Sainte-Claire (de Bellechasse)</v>
          </cell>
          <cell r="H2449" t="str">
            <v>G0R2V0</v>
          </cell>
          <cell r="I2449">
            <v>418</v>
          </cell>
          <cell r="J2449">
            <v>8833424</v>
          </cell>
          <cell r="K2449">
            <v>13</v>
          </cell>
          <cell r="L2449">
            <v>1012</v>
          </cell>
        </row>
        <row r="2450">
          <cell r="A2450">
            <v>1464627</v>
          </cell>
          <cell r="B2450" t="str">
            <v>12</v>
          </cell>
          <cell r="C2450" t="str">
            <v>Chaudière-Appalaches</v>
          </cell>
          <cell r="D2450" t="str">
            <v>Lemelin(Gilbert)</v>
          </cell>
          <cell r="F2450" t="str">
            <v>4891, chemin des Plaines</v>
          </cell>
          <cell r="G2450" t="str">
            <v>Saint-Antoine-de-Tilly</v>
          </cell>
          <cell r="H2450" t="str">
            <v>G0S2C0</v>
          </cell>
          <cell r="I2450">
            <v>418</v>
          </cell>
          <cell r="J2450">
            <v>8862376</v>
          </cell>
          <cell r="K2450">
            <v>44</v>
          </cell>
          <cell r="L2450">
            <v>316</v>
          </cell>
          <cell r="M2450">
            <v>43</v>
          </cell>
          <cell r="N2450">
            <v>6330</v>
          </cell>
        </row>
        <row r="2451">
          <cell r="A2451">
            <v>1464635</v>
          </cell>
          <cell r="B2451" t="str">
            <v>12</v>
          </cell>
          <cell r="C2451" t="str">
            <v>Chaudière-Appalaches</v>
          </cell>
          <cell r="D2451" t="str">
            <v>Lemelin(Jean)</v>
          </cell>
          <cell r="F2451" t="str">
            <v>136, rang Ste-Catherine</v>
          </cell>
          <cell r="G2451" t="str">
            <v>Saint-Raphaël</v>
          </cell>
          <cell r="H2451" t="str">
            <v>G0R4C0</v>
          </cell>
          <cell r="I2451">
            <v>418</v>
          </cell>
          <cell r="J2451">
            <v>2433663</v>
          </cell>
          <cell r="K2451">
            <v>39</v>
          </cell>
          <cell r="M2451">
            <v>39</v>
          </cell>
          <cell r="N2451">
            <v>3984</v>
          </cell>
        </row>
        <row r="2452">
          <cell r="A2452">
            <v>1464932</v>
          </cell>
          <cell r="B2452" t="str">
            <v>12</v>
          </cell>
          <cell r="C2452" t="str">
            <v>Chaudière-Appalaches</v>
          </cell>
          <cell r="D2452" t="str">
            <v>Matteau(Dany)</v>
          </cell>
          <cell r="F2452" t="str">
            <v>490, rang 5</v>
          </cell>
          <cell r="G2452" t="str">
            <v>Val-Alain</v>
          </cell>
          <cell r="H2452" t="str">
            <v>G0S3H0</v>
          </cell>
          <cell r="I2452">
            <v>418</v>
          </cell>
          <cell r="J2452">
            <v>7443058</v>
          </cell>
          <cell r="K2452">
            <v>23</v>
          </cell>
          <cell r="L2452">
            <v>4229</v>
          </cell>
          <cell r="M2452">
            <v>17</v>
          </cell>
        </row>
        <row r="2453">
          <cell r="A2453">
            <v>1465095</v>
          </cell>
          <cell r="B2453" t="str">
            <v>12</v>
          </cell>
          <cell r="C2453" t="str">
            <v>Chaudière-Appalaches</v>
          </cell>
          <cell r="D2453" t="str">
            <v>Miville(Armand)</v>
          </cell>
          <cell r="F2453" t="str">
            <v>357, rang Elgin Sud</v>
          </cell>
          <cell r="G2453" t="str">
            <v>Saint-Pamphile</v>
          </cell>
          <cell r="H2453" t="str">
            <v>G0R3X0</v>
          </cell>
          <cell r="I2453">
            <v>418</v>
          </cell>
          <cell r="J2453">
            <v>3565292</v>
          </cell>
          <cell r="K2453">
            <v>26</v>
          </cell>
          <cell r="L2453">
            <v>4766</v>
          </cell>
          <cell r="M2453">
            <v>27</v>
          </cell>
          <cell r="N2453">
            <v>5979</v>
          </cell>
        </row>
        <row r="2454">
          <cell r="A2454">
            <v>1465160</v>
          </cell>
          <cell r="B2454" t="str">
            <v>12</v>
          </cell>
          <cell r="C2454" t="str">
            <v>Chaudière-Appalaches</v>
          </cell>
          <cell r="D2454" t="str">
            <v>Moore(André)</v>
          </cell>
          <cell r="F2454" t="str">
            <v>138, rang St-Guillaume</v>
          </cell>
          <cell r="G2454" t="str">
            <v>Saint-Léon-de-Standon</v>
          </cell>
          <cell r="H2454" t="str">
            <v>G0R4L0</v>
          </cell>
          <cell r="I2454">
            <v>418</v>
          </cell>
          <cell r="J2454">
            <v>6422360</v>
          </cell>
          <cell r="K2454">
            <v>23</v>
          </cell>
          <cell r="L2454">
            <v>3901</v>
          </cell>
          <cell r="M2454">
            <v>21</v>
          </cell>
          <cell r="N2454">
            <v>2216</v>
          </cell>
        </row>
        <row r="2455">
          <cell r="A2455">
            <v>1465194</v>
          </cell>
          <cell r="B2455" t="str">
            <v>12</v>
          </cell>
          <cell r="C2455" t="str">
            <v>Chaudière-Appalaches</v>
          </cell>
          <cell r="D2455" t="str">
            <v>Morency(Delphis)</v>
          </cell>
          <cell r="F2455" t="str">
            <v>400, boul. Blais Ouest</v>
          </cell>
          <cell r="G2455" t="str">
            <v>Berthier-sur-Mer</v>
          </cell>
          <cell r="H2455" t="str">
            <v>G0R1E0</v>
          </cell>
          <cell r="I2455">
            <v>418</v>
          </cell>
          <cell r="J2455">
            <v>2597466</v>
          </cell>
          <cell r="K2455">
            <v>16</v>
          </cell>
        </row>
        <row r="2456">
          <cell r="A2456">
            <v>1465269</v>
          </cell>
          <cell r="B2456" t="str">
            <v>12</v>
          </cell>
          <cell r="C2456" t="str">
            <v>Chaudière-Appalaches</v>
          </cell>
          <cell r="D2456" t="str">
            <v>Morin(Maurice)</v>
          </cell>
          <cell r="F2456" t="str">
            <v>406, chemin du Côteau</v>
          </cell>
          <cell r="G2456" t="str">
            <v>Montmagny</v>
          </cell>
          <cell r="H2456" t="str">
            <v>G5V3R8</v>
          </cell>
          <cell r="I2456">
            <v>418</v>
          </cell>
          <cell r="J2456">
            <v>2482166</v>
          </cell>
          <cell r="K2456">
            <v>22</v>
          </cell>
          <cell r="L2456">
            <v>1148</v>
          </cell>
          <cell r="M2456">
            <v>15</v>
          </cell>
          <cell r="N2456">
            <v>467</v>
          </cell>
        </row>
        <row r="2457">
          <cell r="A2457">
            <v>1465335</v>
          </cell>
          <cell r="B2457" t="str">
            <v>12</v>
          </cell>
          <cell r="C2457" t="str">
            <v>Chaudière-Appalaches</v>
          </cell>
          <cell r="D2457" t="str">
            <v>Nadeau(Jean-Louis)</v>
          </cell>
          <cell r="F2457" t="str">
            <v>139, chemin St-Roch</v>
          </cell>
          <cell r="G2457" t="str">
            <v>Beaumont</v>
          </cell>
          <cell r="H2457" t="str">
            <v>G0R1C0</v>
          </cell>
          <cell r="I2457">
            <v>418</v>
          </cell>
          <cell r="J2457">
            <v>8376708</v>
          </cell>
          <cell r="K2457">
            <v>13</v>
          </cell>
          <cell r="L2457">
            <v>1908</v>
          </cell>
          <cell r="M2457">
            <v>15</v>
          </cell>
        </row>
        <row r="2458">
          <cell r="A2458">
            <v>1465400</v>
          </cell>
          <cell r="B2458" t="str">
            <v>17</v>
          </cell>
          <cell r="C2458" t="str">
            <v>Centre-du-Québec</v>
          </cell>
          <cell r="D2458" t="str">
            <v>Neault(Pierre)</v>
          </cell>
          <cell r="F2458" t="str">
            <v>2308, avenue St-Germain</v>
          </cell>
          <cell r="G2458" t="str">
            <v>Plessisville</v>
          </cell>
          <cell r="H2458" t="str">
            <v>G6L2J3</v>
          </cell>
          <cell r="I2458">
            <v>819</v>
          </cell>
          <cell r="J2458">
            <v>3628744</v>
          </cell>
          <cell r="K2458">
            <v>26</v>
          </cell>
          <cell r="L2458">
            <v>3269</v>
          </cell>
          <cell r="M2458">
            <v>21</v>
          </cell>
          <cell r="N2458">
            <v>4046</v>
          </cell>
        </row>
        <row r="2459">
          <cell r="A2459">
            <v>1465434</v>
          </cell>
          <cell r="B2459" t="str">
            <v>12</v>
          </cell>
          <cell r="C2459" t="str">
            <v>Chaudière-Appalaches</v>
          </cell>
          <cell r="D2459" t="str">
            <v>Noël(Daniel)</v>
          </cell>
          <cell r="F2459" t="str">
            <v>237, rang St-Jean-Baptiste</v>
          </cell>
          <cell r="G2459" t="str">
            <v>Saint-Léon-de-Standon</v>
          </cell>
          <cell r="H2459" t="str">
            <v>G0R4L0</v>
          </cell>
          <cell r="I2459">
            <v>418</v>
          </cell>
          <cell r="J2459">
            <v>6422193</v>
          </cell>
          <cell r="K2459">
            <v>68</v>
          </cell>
          <cell r="L2459">
            <v>7197</v>
          </cell>
          <cell r="M2459">
            <v>69</v>
          </cell>
          <cell r="N2459">
            <v>15687</v>
          </cell>
        </row>
        <row r="2460">
          <cell r="A2460">
            <v>1465459</v>
          </cell>
          <cell r="B2460" t="str">
            <v>12</v>
          </cell>
          <cell r="C2460" t="str">
            <v>Chaudière-Appalaches</v>
          </cell>
          <cell r="D2460" t="str">
            <v>Noël(Robert)</v>
          </cell>
          <cell r="F2460" t="str">
            <v>2777, route 281</v>
          </cell>
          <cell r="G2460" t="str">
            <v>Saint-Philémon</v>
          </cell>
          <cell r="H2460" t="str">
            <v>G0R4A0</v>
          </cell>
          <cell r="I2460">
            <v>418</v>
          </cell>
          <cell r="J2460">
            <v>4693216</v>
          </cell>
          <cell r="K2460">
            <v>21</v>
          </cell>
          <cell r="L2460">
            <v>4436</v>
          </cell>
          <cell r="M2460">
            <v>23</v>
          </cell>
          <cell r="N2460">
            <v>5198</v>
          </cell>
        </row>
        <row r="2461">
          <cell r="A2461">
            <v>1465467</v>
          </cell>
          <cell r="B2461" t="str">
            <v>12</v>
          </cell>
          <cell r="C2461" t="str">
            <v>Chaudière-Appalaches</v>
          </cell>
          <cell r="D2461" t="str">
            <v>Noël(Steeve)</v>
          </cell>
          <cell r="F2461" t="str">
            <v>15, rang Du Moulin</v>
          </cell>
          <cell r="G2461" t="str">
            <v>Saint-Léon-de-Standon</v>
          </cell>
          <cell r="H2461" t="str">
            <v>G0R4L0</v>
          </cell>
          <cell r="I2461">
            <v>418</v>
          </cell>
          <cell r="J2461">
            <v>6425838</v>
          </cell>
          <cell r="K2461">
            <v>34</v>
          </cell>
          <cell r="L2461">
            <v>4368</v>
          </cell>
          <cell r="M2461">
            <v>38</v>
          </cell>
          <cell r="N2461">
            <v>3967</v>
          </cell>
        </row>
        <row r="2462">
          <cell r="A2462">
            <v>1465590</v>
          </cell>
          <cell r="B2462" t="str">
            <v>12</v>
          </cell>
          <cell r="C2462" t="str">
            <v>Chaudière-Appalaches</v>
          </cell>
          <cell r="D2462" t="str">
            <v>Ouellet(Clément)</v>
          </cell>
          <cell r="F2462" t="str">
            <v>450, chemin des Pionniers Ouest</v>
          </cell>
          <cell r="G2462" t="str">
            <v>L'Islet</v>
          </cell>
          <cell r="H2462" t="str">
            <v>G0R2B0</v>
          </cell>
          <cell r="I2462">
            <v>418</v>
          </cell>
          <cell r="J2462">
            <v>2475853</v>
          </cell>
          <cell r="K2462">
            <v>16</v>
          </cell>
          <cell r="L2462">
            <v>680</v>
          </cell>
          <cell r="M2462">
            <v>18</v>
          </cell>
          <cell r="N2462">
            <v>1701</v>
          </cell>
        </row>
        <row r="2463">
          <cell r="A2463">
            <v>1465798</v>
          </cell>
          <cell r="B2463" t="str">
            <v>12</v>
          </cell>
          <cell r="C2463" t="str">
            <v>Chaudière-Appalaches</v>
          </cell>
          <cell r="D2463" t="str">
            <v>Pelchat(Gérald)</v>
          </cell>
          <cell r="F2463" t="str">
            <v>2120, rang St-Isidore</v>
          </cell>
          <cell r="G2463" t="str">
            <v>Saint-Philémon</v>
          </cell>
          <cell r="H2463" t="str">
            <v>G0R4A0</v>
          </cell>
          <cell r="I2463">
            <v>418</v>
          </cell>
          <cell r="J2463">
            <v>4692408</v>
          </cell>
          <cell r="K2463">
            <v>14</v>
          </cell>
          <cell r="L2463">
            <v>1701</v>
          </cell>
        </row>
        <row r="2464">
          <cell r="A2464">
            <v>1465863</v>
          </cell>
          <cell r="B2464" t="str">
            <v>12</v>
          </cell>
          <cell r="C2464" t="str">
            <v>Chaudière-Appalaches</v>
          </cell>
          <cell r="D2464" t="str">
            <v>Roy(Marcel)</v>
          </cell>
          <cell r="F2464" t="str">
            <v>751, rang Pierriche</v>
          </cell>
          <cell r="G2464" t="str">
            <v>Saint-Apollinaire</v>
          </cell>
          <cell r="H2464" t="str">
            <v>G0S2E0</v>
          </cell>
          <cell r="I2464">
            <v>418</v>
          </cell>
          <cell r="J2464">
            <v>8063732</v>
          </cell>
          <cell r="K2464">
            <v>10</v>
          </cell>
          <cell r="L2464">
            <v>2296</v>
          </cell>
        </row>
        <row r="2465">
          <cell r="A2465">
            <v>1466044</v>
          </cell>
          <cell r="B2465" t="str">
            <v>08</v>
          </cell>
          <cell r="C2465" t="str">
            <v>Abitibi-Témiscamingue</v>
          </cell>
          <cell r="D2465" t="str">
            <v>Lambert(Raoul)</v>
          </cell>
          <cell r="F2465" t="str">
            <v>225, rang 10-1</v>
          </cell>
          <cell r="G2465" t="str">
            <v>Gallichan</v>
          </cell>
          <cell r="H2465" t="str">
            <v>J0Z2B0</v>
          </cell>
          <cell r="I2465">
            <v>819</v>
          </cell>
          <cell r="J2465">
            <v>7876081</v>
          </cell>
          <cell r="K2465">
            <v>79</v>
          </cell>
          <cell r="L2465">
            <v>12316</v>
          </cell>
          <cell r="M2465">
            <v>87</v>
          </cell>
          <cell r="N2465">
            <v>24152</v>
          </cell>
        </row>
        <row r="2466">
          <cell r="A2466">
            <v>1466580</v>
          </cell>
          <cell r="B2466" t="str">
            <v>12</v>
          </cell>
          <cell r="C2466" t="str">
            <v>Chaudière-Appalaches</v>
          </cell>
          <cell r="D2466" t="str">
            <v>Pichette(Gaston)</v>
          </cell>
          <cell r="F2466" t="str">
            <v>654, chemin Pénin</v>
          </cell>
          <cell r="G2466" t="str">
            <v>Saint-Jean-Chrysostome</v>
          </cell>
          <cell r="H2466" t="str">
            <v>G6Z2K9</v>
          </cell>
          <cell r="I2466">
            <v>418</v>
          </cell>
          <cell r="J2466">
            <v>8392778</v>
          </cell>
          <cell r="K2466">
            <v>50</v>
          </cell>
          <cell r="L2466">
            <v>6706</v>
          </cell>
          <cell r="M2466">
            <v>46</v>
          </cell>
          <cell r="N2466">
            <v>4565</v>
          </cell>
        </row>
        <row r="2467">
          <cell r="A2467">
            <v>1466606</v>
          </cell>
          <cell r="B2467" t="str">
            <v>12</v>
          </cell>
          <cell r="C2467" t="str">
            <v>Chaudière-Appalaches</v>
          </cell>
          <cell r="D2467" t="str">
            <v>St-Pierre(Jean-Claude)</v>
          </cell>
          <cell r="F2467" t="str">
            <v>736, rang de Gaspé Est</v>
          </cell>
          <cell r="G2467" t="str">
            <v>Saint-Jean-Port-Joli</v>
          </cell>
          <cell r="H2467" t="str">
            <v>G0R3G0</v>
          </cell>
          <cell r="I2467">
            <v>418</v>
          </cell>
          <cell r="J2467">
            <v>5986841</v>
          </cell>
          <cell r="K2467">
            <v>22</v>
          </cell>
          <cell r="L2467">
            <v>1021</v>
          </cell>
          <cell r="M2467">
            <v>22</v>
          </cell>
          <cell r="N2467">
            <v>340</v>
          </cell>
        </row>
        <row r="2468">
          <cell r="A2468">
            <v>1466648</v>
          </cell>
          <cell r="B2468" t="str">
            <v>17</v>
          </cell>
          <cell r="C2468" t="str">
            <v>Centre-du-Québec</v>
          </cell>
          <cell r="D2468" t="str">
            <v>Poirier(Laurent)</v>
          </cell>
          <cell r="F2468" t="str">
            <v>317, rang 13</v>
          </cell>
          <cell r="G2468" t="str">
            <v>Sainte-Sophie-d'Halifax</v>
          </cell>
          <cell r="H2468" t="str">
            <v>G0P1L0</v>
          </cell>
          <cell r="I2468">
            <v>819</v>
          </cell>
          <cell r="J2468">
            <v>3645871</v>
          </cell>
          <cell r="K2468">
            <v>72</v>
          </cell>
          <cell r="L2468">
            <v>10106</v>
          </cell>
          <cell r="M2468">
            <v>76</v>
          </cell>
          <cell r="N2468">
            <v>20407</v>
          </cell>
        </row>
        <row r="2469">
          <cell r="A2469">
            <v>1466705</v>
          </cell>
          <cell r="B2469" t="str">
            <v>12</v>
          </cell>
          <cell r="C2469" t="str">
            <v>Chaudière-Appalaches</v>
          </cell>
          <cell r="D2469" t="str">
            <v>Proulx(Laurent)</v>
          </cell>
          <cell r="F2469" t="str">
            <v>378, chemin du Côteau</v>
          </cell>
          <cell r="G2469" t="str">
            <v>Montmagny</v>
          </cell>
          <cell r="H2469" t="str">
            <v>G5V3R8</v>
          </cell>
          <cell r="I2469">
            <v>418</v>
          </cell>
          <cell r="J2469">
            <v>2483002</v>
          </cell>
          <cell r="K2469">
            <v>21</v>
          </cell>
          <cell r="M2469">
            <v>15</v>
          </cell>
        </row>
        <row r="2470">
          <cell r="A2470">
            <v>1466754</v>
          </cell>
          <cell r="B2470" t="str">
            <v>12</v>
          </cell>
          <cell r="C2470" t="str">
            <v>Chaudière-Appalaches</v>
          </cell>
          <cell r="D2470" t="str">
            <v>Rémillard(Rosaire)</v>
          </cell>
          <cell r="F2470" t="str">
            <v>80, rang 2</v>
          </cell>
          <cell r="G2470" t="str">
            <v>Saint-Raphaël</v>
          </cell>
          <cell r="H2470" t="str">
            <v>G0R4C0</v>
          </cell>
          <cell r="I2470">
            <v>418</v>
          </cell>
          <cell r="J2470">
            <v>2432544</v>
          </cell>
          <cell r="K2470">
            <v>12</v>
          </cell>
          <cell r="L2470">
            <v>745</v>
          </cell>
        </row>
        <row r="2471">
          <cell r="A2471">
            <v>1466788</v>
          </cell>
          <cell r="B2471" t="str">
            <v>12</v>
          </cell>
          <cell r="C2471" t="str">
            <v>Chaudière-Appalaches</v>
          </cell>
          <cell r="D2471" t="str">
            <v>Raymond(Paul E.)</v>
          </cell>
          <cell r="F2471" t="str">
            <v>1286, chemin Pénin</v>
          </cell>
          <cell r="G2471" t="str">
            <v>Saint-Jean-Chrysostome</v>
          </cell>
          <cell r="H2471" t="str">
            <v>G6Z2K9</v>
          </cell>
          <cell r="I2471">
            <v>418</v>
          </cell>
          <cell r="J2471">
            <v>8399719</v>
          </cell>
          <cell r="K2471">
            <v>16</v>
          </cell>
          <cell r="L2471">
            <v>6389</v>
          </cell>
        </row>
        <row r="2472">
          <cell r="A2472">
            <v>1466903</v>
          </cell>
          <cell r="B2472" t="str">
            <v>12</v>
          </cell>
          <cell r="C2472" t="str">
            <v>Chaudière-Appalaches</v>
          </cell>
          <cell r="D2472" t="str">
            <v>Robichaud(Clément)</v>
          </cell>
          <cell r="F2472" t="str">
            <v>1270, rang Double</v>
          </cell>
          <cell r="G2472" t="str">
            <v>Saint-Pamphile</v>
          </cell>
          <cell r="H2472" t="str">
            <v>G0R3X0</v>
          </cell>
          <cell r="I2472">
            <v>418</v>
          </cell>
          <cell r="J2472">
            <v>3565732</v>
          </cell>
          <cell r="K2472">
            <v>20</v>
          </cell>
          <cell r="L2472">
            <v>1895</v>
          </cell>
          <cell r="M2472">
            <v>21</v>
          </cell>
          <cell r="N2472">
            <v>1442</v>
          </cell>
        </row>
        <row r="2473">
          <cell r="A2473">
            <v>1467356</v>
          </cell>
          <cell r="B2473" t="str">
            <v>12</v>
          </cell>
          <cell r="C2473" t="str">
            <v>Chaudière-Appalaches</v>
          </cell>
          <cell r="D2473" t="str">
            <v>Ruel(Claude)</v>
          </cell>
          <cell r="F2473" t="str">
            <v>1737, rue Principale</v>
          </cell>
          <cell r="G2473" t="str">
            <v>Saint-Malachie</v>
          </cell>
          <cell r="H2473" t="str">
            <v>G0R3N0</v>
          </cell>
          <cell r="I2473">
            <v>418</v>
          </cell>
          <cell r="J2473">
            <v>6422545</v>
          </cell>
          <cell r="K2473">
            <v>17</v>
          </cell>
          <cell r="L2473">
            <v>2938</v>
          </cell>
          <cell r="M2473">
            <v>15</v>
          </cell>
        </row>
        <row r="2474">
          <cell r="A2474">
            <v>1467497</v>
          </cell>
          <cell r="B2474" t="str">
            <v>16</v>
          </cell>
          <cell r="C2474" t="str">
            <v>Montérégie</v>
          </cell>
          <cell r="D2474" t="str">
            <v>Daviau(André)</v>
          </cell>
          <cell r="F2474" t="str">
            <v>1035, rang du Côteau</v>
          </cell>
          <cell r="G2474" t="str">
            <v>Saint-Valérien-de-Milton</v>
          </cell>
          <cell r="H2474" t="str">
            <v>J0H2B0</v>
          </cell>
          <cell r="I2474">
            <v>450</v>
          </cell>
          <cell r="J2474">
            <v>5492371</v>
          </cell>
          <cell r="K2474">
            <v>25</v>
          </cell>
          <cell r="L2474">
            <v>5021</v>
          </cell>
          <cell r="M2474">
            <v>21</v>
          </cell>
          <cell r="N2474">
            <v>3851</v>
          </cell>
        </row>
        <row r="2475">
          <cell r="A2475">
            <v>1467521</v>
          </cell>
          <cell r="B2475" t="str">
            <v>12</v>
          </cell>
          <cell r="C2475" t="str">
            <v>Chaudière-Appalaches</v>
          </cell>
          <cell r="D2475" t="str">
            <v>Talbot(François)</v>
          </cell>
          <cell r="F2475" t="str">
            <v>293, rang St-Joseph</v>
          </cell>
          <cell r="G2475" t="str">
            <v>Laurier-Station</v>
          </cell>
          <cell r="H2475" t="str">
            <v>G0S1N0</v>
          </cell>
          <cell r="I2475">
            <v>418</v>
          </cell>
          <cell r="J2475">
            <v>7282633</v>
          </cell>
          <cell r="K2475">
            <v>16</v>
          </cell>
          <cell r="L2475">
            <v>2861</v>
          </cell>
          <cell r="M2475">
            <v>16</v>
          </cell>
          <cell r="N2475">
            <v>1707</v>
          </cell>
        </row>
        <row r="2476">
          <cell r="A2476">
            <v>1467588</v>
          </cell>
          <cell r="B2476" t="str">
            <v>12</v>
          </cell>
          <cell r="C2476" t="str">
            <v>Chaudière-Appalaches</v>
          </cell>
          <cell r="D2476" t="str">
            <v>Thériault(Roger)</v>
          </cell>
          <cell r="F2476" t="str">
            <v>503, rang Bois-Joli Ouest</v>
          </cell>
          <cell r="G2476" t="str">
            <v>Saint-Apollinaire</v>
          </cell>
          <cell r="H2476" t="str">
            <v>G0S2E0</v>
          </cell>
          <cell r="I2476">
            <v>418</v>
          </cell>
          <cell r="J2476">
            <v>8813249</v>
          </cell>
          <cell r="K2476">
            <v>31</v>
          </cell>
          <cell r="L2476">
            <v>2692</v>
          </cell>
          <cell r="M2476">
            <v>23</v>
          </cell>
          <cell r="N2476">
            <v>2920</v>
          </cell>
        </row>
        <row r="2477">
          <cell r="A2477">
            <v>1467596</v>
          </cell>
          <cell r="B2477" t="str">
            <v>12</v>
          </cell>
          <cell r="C2477" t="str">
            <v>Chaudière-Appalaches</v>
          </cell>
          <cell r="D2477" t="str">
            <v>Therrien(Denise)</v>
          </cell>
          <cell r="F2477" t="str">
            <v>2212, route 216 Est</v>
          </cell>
          <cell r="G2477" t="str">
            <v>Saint-Philémon</v>
          </cell>
          <cell r="H2477" t="str">
            <v>G0R4A0</v>
          </cell>
          <cell r="I2477">
            <v>418</v>
          </cell>
          <cell r="J2477">
            <v>4692655</v>
          </cell>
          <cell r="K2477">
            <v>12</v>
          </cell>
          <cell r="L2477">
            <v>3905</v>
          </cell>
        </row>
        <row r="2478">
          <cell r="A2478">
            <v>1467679</v>
          </cell>
          <cell r="B2478" t="str">
            <v>12</v>
          </cell>
          <cell r="C2478" t="str">
            <v>Chaudière-Appalaches</v>
          </cell>
          <cell r="D2478" t="str">
            <v>Turcotte(Jean-Clément)</v>
          </cell>
          <cell r="F2478" t="str">
            <v>1808 rang St-Charles Ouest</v>
          </cell>
          <cell r="G2478" t="str">
            <v>Saint-Édouard-de-Lotbinière</v>
          </cell>
          <cell r="H2478" t="str">
            <v>G0S1Y0</v>
          </cell>
          <cell r="I2478">
            <v>418</v>
          </cell>
          <cell r="J2478">
            <v>7962284</v>
          </cell>
          <cell r="K2478">
            <v>17</v>
          </cell>
          <cell r="L2478">
            <v>2635</v>
          </cell>
        </row>
        <row r="2479">
          <cell r="A2479">
            <v>1467703</v>
          </cell>
          <cell r="B2479" t="str">
            <v>15</v>
          </cell>
          <cell r="C2479" t="str">
            <v>Laurentides</v>
          </cell>
          <cell r="D2479" t="str">
            <v>Goyer(Claude)</v>
          </cell>
          <cell r="F2479" t="str">
            <v>2100, Rivière Rouge Sud</v>
          </cell>
          <cell r="G2479" t="str">
            <v>Saint-André-d'Argenteuil</v>
          </cell>
          <cell r="H2479" t="str">
            <v>J0V1X0</v>
          </cell>
          <cell r="I2479">
            <v>450</v>
          </cell>
          <cell r="J2479">
            <v>5371103</v>
          </cell>
          <cell r="K2479">
            <v>14</v>
          </cell>
          <cell r="L2479">
            <v>340</v>
          </cell>
          <cell r="M2479">
            <v>16</v>
          </cell>
          <cell r="N2479">
            <v>2722</v>
          </cell>
        </row>
        <row r="2480">
          <cell r="A2480">
            <v>1467943</v>
          </cell>
          <cell r="B2480" t="str">
            <v>16</v>
          </cell>
          <cell r="C2480" t="str">
            <v>Montérégie</v>
          </cell>
          <cell r="D2480" t="str">
            <v>Ferme Vallée Richelieu s.e.n.c.</v>
          </cell>
          <cell r="E2480" t="str">
            <v>Guindon(Jean-Claude)</v>
          </cell>
          <cell r="F2480" t="str">
            <v>491, chemin des Patriotes</v>
          </cell>
          <cell r="G2480" t="str">
            <v>Saint-Mathias-sur-Richelieu</v>
          </cell>
          <cell r="H2480" t="str">
            <v>J3L6A2</v>
          </cell>
          <cell r="I2480">
            <v>450</v>
          </cell>
          <cell r="J2480">
            <v>6586886</v>
          </cell>
          <cell r="K2480">
            <v>36</v>
          </cell>
          <cell r="L2480">
            <v>520</v>
          </cell>
          <cell r="M2480">
            <v>35</v>
          </cell>
          <cell r="N2480">
            <v>770</v>
          </cell>
        </row>
        <row r="2481">
          <cell r="A2481">
            <v>1467950</v>
          </cell>
          <cell r="B2481" t="str">
            <v>15</v>
          </cell>
          <cell r="C2481" t="str">
            <v>Laurentides</v>
          </cell>
          <cell r="D2481" t="str">
            <v>Lavigne(François)</v>
          </cell>
          <cell r="F2481" t="str">
            <v>3000, chemin Rivière Rouge Nord</v>
          </cell>
          <cell r="G2481" t="str">
            <v>Saint-André-d'Argenteuil</v>
          </cell>
          <cell r="H2481" t="str">
            <v>J0V1X0</v>
          </cell>
          <cell r="I2481">
            <v>450</v>
          </cell>
          <cell r="J2481">
            <v>5378354</v>
          </cell>
          <cell r="K2481">
            <v>37</v>
          </cell>
          <cell r="L2481">
            <v>1361</v>
          </cell>
          <cell r="M2481">
            <v>33</v>
          </cell>
          <cell r="N2481">
            <v>4081</v>
          </cell>
        </row>
        <row r="2482">
          <cell r="A2482">
            <v>1468131</v>
          </cell>
          <cell r="B2482" t="str">
            <v>17</v>
          </cell>
          <cell r="C2482" t="str">
            <v>Centre-du-Québec</v>
          </cell>
          <cell r="D2482" t="str">
            <v>Beaudoin(Marie-Jeanne)</v>
          </cell>
          <cell r="F2482" t="str">
            <v>1919, avenue Mercure</v>
          </cell>
          <cell r="G2482" t="str">
            <v>Plessisville</v>
          </cell>
          <cell r="H2482" t="str">
            <v>G6L2A8</v>
          </cell>
          <cell r="I2482">
            <v>819</v>
          </cell>
          <cell r="J2482">
            <v>3622057</v>
          </cell>
          <cell r="K2482">
            <v>38</v>
          </cell>
          <cell r="L2482">
            <v>4448</v>
          </cell>
          <cell r="M2482">
            <v>38</v>
          </cell>
          <cell r="N2482">
            <v>6825</v>
          </cell>
        </row>
        <row r="2483">
          <cell r="A2483">
            <v>1468214</v>
          </cell>
          <cell r="B2483" t="str">
            <v>12</v>
          </cell>
          <cell r="C2483" t="str">
            <v>Chaudière-Appalaches</v>
          </cell>
          <cell r="D2483" t="str">
            <v>Carrier(Yves)</v>
          </cell>
          <cell r="F2483" t="str">
            <v>514, avenue Harlaka</v>
          </cell>
          <cell r="G2483" t="str">
            <v>Pintendre</v>
          </cell>
          <cell r="H2483" t="str">
            <v>G6C1N1</v>
          </cell>
          <cell r="I2483">
            <v>418</v>
          </cell>
          <cell r="J2483">
            <v>8333127</v>
          </cell>
          <cell r="K2483">
            <v>48</v>
          </cell>
          <cell r="L2483">
            <v>9759</v>
          </cell>
          <cell r="M2483">
            <v>50</v>
          </cell>
          <cell r="N2483">
            <v>15811</v>
          </cell>
        </row>
        <row r="2484">
          <cell r="A2484">
            <v>1468354</v>
          </cell>
          <cell r="B2484" t="str">
            <v>12</v>
          </cell>
          <cell r="C2484" t="str">
            <v>Chaudière-Appalaches</v>
          </cell>
          <cell r="D2484" t="str">
            <v>Huot(Serge)</v>
          </cell>
          <cell r="F2484" t="str">
            <v>57, chemin Ste-Anne Ouest</v>
          </cell>
          <cell r="G2484" t="str">
            <v>Saint-Étienne-de-Lauzon</v>
          </cell>
          <cell r="H2484" t="str">
            <v>G6J1E0</v>
          </cell>
          <cell r="I2484">
            <v>418</v>
          </cell>
          <cell r="J2484">
            <v>8313760</v>
          </cell>
          <cell r="K2484">
            <v>20</v>
          </cell>
          <cell r="L2484">
            <v>1896</v>
          </cell>
          <cell r="M2484">
            <v>21</v>
          </cell>
          <cell r="N2484">
            <v>233</v>
          </cell>
        </row>
        <row r="2485">
          <cell r="A2485">
            <v>1468370</v>
          </cell>
          <cell r="B2485" t="str">
            <v>12</v>
          </cell>
          <cell r="C2485" t="str">
            <v>Chaudière-Appalaches</v>
          </cell>
          <cell r="D2485" t="str">
            <v>Labbé(Michel)</v>
          </cell>
          <cell r="F2485" t="str">
            <v>620, ave des Ruisseaux</v>
          </cell>
          <cell r="G2485" t="str">
            <v>Pintendre</v>
          </cell>
          <cell r="H2485" t="str">
            <v>G6C1N1</v>
          </cell>
          <cell r="I2485">
            <v>418</v>
          </cell>
          <cell r="J2485">
            <v>8331702</v>
          </cell>
          <cell r="K2485">
            <v>15</v>
          </cell>
          <cell r="L2485">
            <v>3937</v>
          </cell>
        </row>
        <row r="2486">
          <cell r="A2486">
            <v>1468461</v>
          </cell>
          <cell r="B2486" t="str">
            <v>12</v>
          </cell>
          <cell r="C2486" t="str">
            <v>Chaudière-Appalaches</v>
          </cell>
          <cell r="D2486" t="str">
            <v>Boutin(Royal)</v>
          </cell>
          <cell r="F2486" t="str">
            <v>552, chemin des Ruisseaux</v>
          </cell>
          <cell r="G2486" t="str">
            <v>Pintendre</v>
          </cell>
          <cell r="H2486" t="str">
            <v>G6C1N1</v>
          </cell>
          <cell r="I2486">
            <v>418</v>
          </cell>
          <cell r="J2486">
            <v>8334263</v>
          </cell>
          <cell r="K2486">
            <v>38</v>
          </cell>
          <cell r="L2486">
            <v>6259</v>
          </cell>
          <cell r="M2486">
            <v>42</v>
          </cell>
          <cell r="N2486">
            <v>7718</v>
          </cell>
        </row>
        <row r="2487">
          <cell r="A2487">
            <v>1468537</v>
          </cell>
          <cell r="B2487" t="str">
            <v>16</v>
          </cell>
          <cell r="C2487" t="str">
            <v>Montérégie</v>
          </cell>
          <cell r="D2487" t="str">
            <v>Deslandes(Michel)</v>
          </cell>
          <cell r="F2487" t="str">
            <v>1457, chemin Roxton</v>
          </cell>
          <cell r="G2487" t="str">
            <v>Saint-Valérien-de-Milton</v>
          </cell>
          <cell r="H2487" t="str">
            <v>J0H2B0</v>
          </cell>
          <cell r="I2487">
            <v>450</v>
          </cell>
          <cell r="J2487">
            <v>5492052</v>
          </cell>
          <cell r="K2487">
            <v>17</v>
          </cell>
          <cell r="L2487">
            <v>4169</v>
          </cell>
          <cell r="M2487">
            <v>15</v>
          </cell>
          <cell r="N2487">
            <v>4169</v>
          </cell>
        </row>
        <row r="2488">
          <cell r="A2488">
            <v>1469014</v>
          </cell>
          <cell r="B2488" t="str">
            <v>16</v>
          </cell>
          <cell r="C2488" t="str">
            <v>Montérégie</v>
          </cell>
          <cell r="D2488" t="str">
            <v>Geoffrion(Jean-Guy)</v>
          </cell>
          <cell r="F2488" t="str">
            <v>390, rang du Petit Bois</v>
          </cell>
          <cell r="G2488" t="str">
            <v>Varennes</v>
          </cell>
          <cell r="H2488" t="str">
            <v>J3X1P7</v>
          </cell>
          <cell r="I2488">
            <v>450</v>
          </cell>
          <cell r="J2488">
            <v>6522256</v>
          </cell>
          <cell r="K2488">
            <v>11</v>
          </cell>
          <cell r="L2488">
            <v>480</v>
          </cell>
        </row>
        <row r="2489">
          <cell r="A2489">
            <v>1469147</v>
          </cell>
          <cell r="B2489" t="str">
            <v>16</v>
          </cell>
          <cell r="C2489" t="str">
            <v>Montérégie</v>
          </cell>
          <cell r="D2489" t="str">
            <v>Giguère(Albert)</v>
          </cell>
          <cell r="F2489" t="str">
            <v>1136, rang Nord</v>
          </cell>
          <cell r="G2489" t="str">
            <v>Sorel-Tracy</v>
          </cell>
          <cell r="H2489" t="str">
            <v>J3P5N3</v>
          </cell>
          <cell r="I2489">
            <v>450</v>
          </cell>
          <cell r="J2489">
            <v>7430685</v>
          </cell>
          <cell r="K2489">
            <v>18</v>
          </cell>
          <cell r="M2489">
            <v>18</v>
          </cell>
        </row>
        <row r="2490">
          <cell r="A2490">
            <v>1469527</v>
          </cell>
          <cell r="B2490" t="str">
            <v>16</v>
          </cell>
          <cell r="C2490" t="str">
            <v>Montérégie</v>
          </cell>
          <cell r="D2490" t="str">
            <v>Hébert(Marcel)</v>
          </cell>
          <cell r="F2490" t="str">
            <v>194, 2ième Rang</v>
          </cell>
          <cell r="G2490" t="str">
            <v>Saint-David</v>
          </cell>
          <cell r="H2490" t="str">
            <v>J0G1L0</v>
          </cell>
          <cell r="I2490">
            <v>450</v>
          </cell>
          <cell r="J2490">
            <v>7895326</v>
          </cell>
          <cell r="K2490">
            <v>49</v>
          </cell>
          <cell r="L2490">
            <v>4513</v>
          </cell>
          <cell r="M2490">
            <v>51</v>
          </cell>
          <cell r="N2490">
            <v>2286</v>
          </cell>
        </row>
        <row r="2491">
          <cell r="A2491">
            <v>1469881</v>
          </cell>
          <cell r="B2491" t="str">
            <v>16</v>
          </cell>
          <cell r="C2491" t="str">
            <v>Montérégie</v>
          </cell>
          <cell r="D2491" t="str">
            <v>Joyal(Roger)</v>
          </cell>
          <cell r="E2491" t="str">
            <v>Joyal(Roger)</v>
          </cell>
          <cell r="F2491" t="str">
            <v>320, chemin Ste-Victoire</v>
          </cell>
          <cell r="G2491" t="str">
            <v>Sainte-Victoire-de-Sorel</v>
          </cell>
          <cell r="H2491" t="str">
            <v>J0G1T0</v>
          </cell>
          <cell r="I2491">
            <v>450</v>
          </cell>
          <cell r="J2491">
            <v>7822040</v>
          </cell>
          <cell r="K2491">
            <v>185</v>
          </cell>
          <cell r="L2491">
            <v>12691</v>
          </cell>
          <cell r="M2491">
            <v>237</v>
          </cell>
          <cell r="N2491">
            <v>40418</v>
          </cell>
        </row>
        <row r="2492">
          <cell r="A2492">
            <v>1469923</v>
          </cell>
          <cell r="B2492" t="str">
            <v>07</v>
          </cell>
          <cell r="C2492" t="str">
            <v>Outaouais</v>
          </cell>
          <cell r="D2492" t="str">
            <v>Lacroix(Gaston)</v>
          </cell>
          <cell r="F2492" t="str">
            <v>91, rue Principale</v>
          </cell>
          <cell r="G2492" t="str">
            <v>Bouchette</v>
          </cell>
          <cell r="H2492" t="str">
            <v>J0X1E0</v>
          </cell>
          <cell r="I2492">
            <v>819</v>
          </cell>
          <cell r="J2492">
            <v>4652441</v>
          </cell>
          <cell r="K2492">
            <v>89</v>
          </cell>
          <cell r="L2492">
            <v>498</v>
          </cell>
          <cell r="M2492">
            <v>70</v>
          </cell>
          <cell r="N2492">
            <v>567</v>
          </cell>
        </row>
        <row r="2493">
          <cell r="A2493">
            <v>1470145</v>
          </cell>
          <cell r="B2493" t="str">
            <v>16</v>
          </cell>
          <cell r="C2493" t="str">
            <v>Montérégie</v>
          </cell>
          <cell r="D2493" t="str">
            <v>Guilbault(Gaston)</v>
          </cell>
          <cell r="F2493" t="str">
            <v>328, rang Grand Chenal</v>
          </cell>
          <cell r="G2493" t="str">
            <v>Yamaska</v>
          </cell>
          <cell r="H2493" t="str">
            <v>J0G1X0</v>
          </cell>
          <cell r="I2493">
            <v>450</v>
          </cell>
          <cell r="J2493">
            <v>7890326</v>
          </cell>
          <cell r="K2493">
            <v>123</v>
          </cell>
          <cell r="L2493">
            <v>6103</v>
          </cell>
          <cell r="M2493">
            <v>121</v>
          </cell>
          <cell r="N2493">
            <v>2280</v>
          </cell>
        </row>
        <row r="2494">
          <cell r="A2494">
            <v>1470301</v>
          </cell>
          <cell r="B2494" t="str">
            <v>07</v>
          </cell>
          <cell r="C2494" t="str">
            <v>Outaouais</v>
          </cell>
          <cell r="D2494" t="str">
            <v>Laughlin(Joseph Mc)</v>
          </cell>
          <cell r="F2494" t="str">
            <v>110 Burrough Road</v>
          </cell>
          <cell r="G2494" t="str">
            <v>Low</v>
          </cell>
          <cell r="H2494" t="str">
            <v>J0X3E0</v>
          </cell>
          <cell r="I2494">
            <v>819</v>
          </cell>
          <cell r="J2494">
            <v>4223305</v>
          </cell>
          <cell r="K2494">
            <v>84</v>
          </cell>
          <cell r="L2494">
            <v>19992</v>
          </cell>
          <cell r="M2494">
            <v>75</v>
          </cell>
          <cell r="N2494">
            <v>13690</v>
          </cell>
        </row>
        <row r="2495">
          <cell r="A2495">
            <v>1470582</v>
          </cell>
          <cell r="B2495" t="str">
            <v>12</v>
          </cell>
          <cell r="C2495" t="str">
            <v>Chaudière-Appalaches</v>
          </cell>
          <cell r="D2495" t="str">
            <v>Cimon Caroline et Daigle Stéphen</v>
          </cell>
          <cell r="F2495" t="str">
            <v>1043 route 271</v>
          </cell>
          <cell r="G2495" t="str">
            <v>Saint-Pierre-de-Broughton</v>
          </cell>
          <cell r="H2495" t="str">
            <v>G0N1T0</v>
          </cell>
          <cell r="I2495">
            <v>418</v>
          </cell>
          <cell r="J2495">
            <v>4240093</v>
          </cell>
          <cell r="K2495">
            <v>23</v>
          </cell>
          <cell r="M2495">
            <v>23</v>
          </cell>
        </row>
        <row r="2496">
          <cell r="A2496">
            <v>1471051</v>
          </cell>
          <cell r="B2496" t="str">
            <v>05</v>
          </cell>
          <cell r="C2496" t="str">
            <v>Estrie</v>
          </cell>
          <cell r="D2496" t="str">
            <v>Gaudette(Antoine)</v>
          </cell>
          <cell r="F2496" t="str">
            <v>1850, ch. Rogers, R.R.1</v>
          </cell>
          <cell r="G2496" t="str">
            <v>Canton Hatley</v>
          </cell>
          <cell r="H2496" t="str">
            <v>J0B2C0</v>
          </cell>
          <cell r="I2496">
            <v>819</v>
          </cell>
          <cell r="J2496">
            <v>5628622</v>
          </cell>
          <cell r="K2496">
            <v>39</v>
          </cell>
          <cell r="L2496">
            <v>6955</v>
          </cell>
          <cell r="M2496">
            <v>29</v>
          </cell>
          <cell r="N2496">
            <v>6828</v>
          </cell>
        </row>
        <row r="2497">
          <cell r="A2497">
            <v>1471234</v>
          </cell>
          <cell r="B2497" t="str">
            <v>02</v>
          </cell>
          <cell r="C2497" t="str">
            <v>Saguenay-Lac-Saint-Jean</v>
          </cell>
          <cell r="D2497" t="str">
            <v>9086-9033 Québec inc.</v>
          </cell>
          <cell r="E2497" t="str">
            <v>Larouche(Alain)</v>
          </cell>
          <cell r="F2497" t="str">
            <v>2648, chemin de la Grande-Ligne</v>
          </cell>
          <cell r="G2497" t="str">
            <v>Saint-Nazaire</v>
          </cell>
          <cell r="H2497" t="str">
            <v>G0W2V0</v>
          </cell>
          <cell r="I2497">
            <v>418</v>
          </cell>
          <cell r="J2497">
            <v>4801677</v>
          </cell>
          <cell r="K2497">
            <v>32</v>
          </cell>
          <cell r="L2497">
            <v>340</v>
          </cell>
          <cell r="M2497">
            <v>38</v>
          </cell>
          <cell r="N2497">
            <v>1814</v>
          </cell>
        </row>
        <row r="2498">
          <cell r="A2498">
            <v>1471267</v>
          </cell>
          <cell r="B2498" t="str">
            <v>02</v>
          </cell>
          <cell r="C2498" t="str">
            <v>Saguenay-Lac-Saint-Jean</v>
          </cell>
          <cell r="D2498" t="str">
            <v>Doucet(Claude et Gilles)</v>
          </cell>
          <cell r="E2498" t="str">
            <v>Doucet(Gilles)</v>
          </cell>
          <cell r="F2498" t="str">
            <v>1338 Carré du Limousin</v>
          </cell>
          <cell r="G2498" t="str">
            <v>Québec</v>
          </cell>
          <cell r="H2498" t="str">
            <v>G1G4W4</v>
          </cell>
          <cell r="I2498">
            <v>418</v>
          </cell>
          <cell r="J2498">
            <v>6276520</v>
          </cell>
          <cell r="K2498">
            <v>16</v>
          </cell>
        </row>
        <row r="2499">
          <cell r="A2499">
            <v>1471358</v>
          </cell>
          <cell r="B2499" t="str">
            <v>07</v>
          </cell>
          <cell r="C2499" t="str">
            <v>Outaouais</v>
          </cell>
          <cell r="D2499" t="str">
            <v>Brunet Daniel et St-Amour Guylaine</v>
          </cell>
          <cell r="E2499" t="str">
            <v>Brunet(Guylaine St-Amour et Daniel)</v>
          </cell>
          <cell r="F2499" t="str">
            <v>317, ch. Chomedey</v>
          </cell>
          <cell r="G2499" t="str">
            <v>Notre-Dame-de-la-Salette</v>
          </cell>
          <cell r="H2499" t="str">
            <v>J0X2L0</v>
          </cell>
          <cell r="I2499">
            <v>819</v>
          </cell>
          <cell r="J2499">
            <v>7662334</v>
          </cell>
          <cell r="K2499">
            <v>121</v>
          </cell>
          <cell r="L2499">
            <v>18295</v>
          </cell>
          <cell r="M2499">
            <v>112</v>
          </cell>
          <cell r="N2499">
            <v>17483</v>
          </cell>
        </row>
        <row r="2500">
          <cell r="A2500">
            <v>1471689</v>
          </cell>
          <cell r="B2500" t="str">
            <v>12</v>
          </cell>
          <cell r="C2500" t="str">
            <v>Chaudière-Appalaches</v>
          </cell>
          <cell r="D2500" t="str">
            <v>Ferme Femicor inc.</v>
          </cell>
          <cell r="E2500" t="str">
            <v>Corriveau(Michel)</v>
          </cell>
          <cell r="F2500" t="str">
            <v>86, rang Ste-Marie, C.P.4</v>
          </cell>
          <cell r="G2500" t="str">
            <v>Saint-Léon-de-Standon</v>
          </cell>
          <cell r="H2500" t="str">
            <v>G0R4L0</v>
          </cell>
          <cell r="I2500">
            <v>418</v>
          </cell>
          <cell r="J2500">
            <v>6422350</v>
          </cell>
          <cell r="K2500">
            <v>166</v>
          </cell>
          <cell r="L2500">
            <v>14785</v>
          </cell>
          <cell r="M2500">
            <v>158</v>
          </cell>
          <cell r="N2500">
            <v>30320</v>
          </cell>
        </row>
        <row r="2501">
          <cell r="A2501">
            <v>1471879</v>
          </cell>
          <cell r="B2501" t="str">
            <v>16</v>
          </cell>
          <cell r="C2501" t="str">
            <v>Montérégie</v>
          </cell>
          <cell r="D2501" t="str">
            <v>Lachapelle(Jean)</v>
          </cell>
          <cell r="F2501" t="str">
            <v>190, rang St-Antoine</v>
          </cell>
          <cell r="G2501" t="str">
            <v>Saint-Gérard-Majella(Yamaska)</v>
          </cell>
          <cell r="H2501" t="str">
            <v>J0G1X0</v>
          </cell>
          <cell r="I2501">
            <v>450</v>
          </cell>
          <cell r="J2501">
            <v>7895690</v>
          </cell>
          <cell r="K2501">
            <v>22</v>
          </cell>
          <cell r="L2501">
            <v>239</v>
          </cell>
          <cell r="M2501">
            <v>23</v>
          </cell>
          <cell r="N2501">
            <v>779</v>
          </cell>
        </row>
        <row r="2502">
          <cell r="A2502">
            <v>1471929</v>
          </cell>
          <cell r="B2502" t="str">
            <v>16</v>
          </cell>
          <cell r="C2502" t="str">
            <v>Montérégie</v>
          </cell>
          <cell r="D2502" t="str">
            <v>Lacroix(André)</v>
          </cell>
          <cell r="F2502" t="str">
            <v>3208, rang Brûlé</v>
          </cell>
          <cell r="G2502" t="str">
            <v>Contrecoeur</v>
          </cell>
          <cell r="H2502" t="str">
            <v>J0L1C0</v>
          </cell>
          <cell r="I2502">
            <v>450</v>
          </cell>
          <cell r="J2502">
            <v>5872775</v>
          </cell>
          <cell r="K2502">
            <v>16</v>
          </cell>
          <cell r="L2502">
            <v>5538</v>
          </cell>
        </row>
        <row r="2503">
          <cell r="A2503">
            <v>1472109</v>
          </cell>
          <cell r="B2503" t="str">
            <v>17</v>
          </cell>
          <cell r="C2503" t="str">
            <v>Centre-du-Québec</v>
          </cell>
          <cell r="D2503" t="str">
            <v>Alain(Denis)</v>
          </cell>
          <cell r="F2503" t="str">
            <v>395, route 263 Sud</v>
          </cell>
          <cell r="G2503" t="str">
            <v>Saint-Norbert-d'Arthabaska</v>
          </cell>
          <cell r="H2503" t="str">
            <v>G0P1B0</v>
          </cell>
          <cell r="I2503">
            <v>819</v>
          </cell>
          <cell r="J2503">
            <v>3822422</v>
          </cell>
          <cell r="K2503">
            <v>17</v>
          </cell>
          <cell r="L2503">
            <v>4619</v>
          </cell>
          <cell r="M2503">
            <v>17</v>
          </cell>
          <cell r="N2503">
            <v>3945</v>
          </cell>
        </row>
        <row r="2504">
          <cell r="A2504">
            <v>1472216</v>
          </cell>
          <cell r="B2504" t="str">
            <v>17</v>
          </cell>
          <cell r="C2504" t="str">
            <v>Centre-du-Québec</v>
          </cell>
          <cell r="D2504" t="str">
            <v>Auger(Michel)</v>
          </cell>
          <cell r="F2504" t="str">
            <v>400, rang 6 Wendover</v>
          </cell>
          <cell r="G2504" t="str">
            <v>Saint-Cyrille-de-Wendover</v>
          </cell>
          <cell r="H2504" t="str">
            <v>J1Z1P1</v>
          </cell>
          <cell r="I2504">
            <v>819</v>
          </cell>
          <cell r="J2504">
            <v>3975090</v>
          </cell>
          <cell r="K2504">
            <v>46</v>
          </cell>
          <cell r="L2504">
            <v>5054</v>
          </cell>
          <cell r="M2504">
            <v>69</v>
          </cell>
          <cell r="N2504">
            <v>11331</v>
          </cell>
        </row>
        <row r="2505">
          <cell r="A2505">
            <v>1472224</v>
          </cell>
          <cell r="B2505" t="str">
            <v>17</v>
          </cell>
          <cell r="C2505" t="str">
            <v>Centre-du-Québec</v>
          </cell>
          <cell r="D2505" t="str">
            <v>Sanfaçon(Martin)</v>
          </cell>
          <cell r="E2505" t="str">
            <v>Sanfaçon(Martin)</v>
          </cell>
          <cell r="F2505" t="str">
            <v>489, rue Principale</v>
          </cell>
          <cell r="G2505" t="str">
            <v>L'Avenir</v>
          </cell>
          <cell r="H2505" t="str">
            <v>J0C1B0</v>
          </cell>
          <cell r="I2505">
            <v>819</v>
          </cell>
          <cell r="J2505">
            <v>3942441</v>
          </cell>
          <cell r="K2505">
            <v>12</v>
          </cell>
          <cell r="L2505">
            <v>580</v>
          </cell>
        </row>
        <row r="2506">
          <cell r="A2506">
            <v>1472257</v>
          </cell>
          <cell r="B2506" t="str">
            <v>08</v>
          </cell>
          <cell r="C2506" t="str">
            <v>Abitibi-Témiscamingue</v>
          </cell>
          <cell r="D2506" t="str">
            <v>Breton(Darcy)</v>
          </cell>
          <cell r="F2506" t="str">
            <v>370 Rang 8-9</v>
          </cell>
          <cell r="G2506" t="str">
            <v>Sainte-Gertrude-Manneville</v>
          </cell>
          <cell r="H2506" t="str">
            <v>J0Y2L0</v>
          </cell>
          <cell r="I2506">
            <v>819</v>
          </cell>
          <cell r="J2506">
            <v>7321605</v>
          </cell>
          <cell r="L2506">
            <v>2802</v>
          </cell>
          <cell r="N2506">
            <v>2118</v>
          </cell>
        </row>
        <row r="2507">
          <cell r="A2507">
            <v>1472273</v>
          </cell>
          <cell r="B2507" t="str">
            <v>08</v>
          </cell>
          <cell r="C2507" t="str">
            <v>Abitibi-Témiscamingue</v>
          </cell>
          <cell r="D2507" t="str">
            <v>Constantineau(Gaétan)</v>
          </cell>
          <cell r="F2507" t="str">
            <v>800 route 397, Despinassy</v>
          </cell>
          <cell r="G2507" t="str">
            <v>Rochebaucourt</v>
          </cell>
          <cell r="H2507" t="str">
            <v>J0Y2J0</v>
          </cell>
          <cell r="I2507">
            <v>819</v>
          </cell>
          <cell r="J2507">
            <v>7542052</v>
          </cell>
          <cell r="K2507">
            <v>11</v>
          </cell>
        </row>
        <row r="2508">
          <cell r="A2508">
            <v>1472323</v>
          </cell>
          <cell r="B2508" t="str">
            <v>16</v>
          </cell>
          <cell r="C2508" t="str">
            <v>Montérégie</v>
          </cell>
          <cell r="D2508" t="str">
            <v>Lagacé(Jean-Pierre)</v>
          </cell>
          <cell r="F2508" t="str">
            <v>8390, chemin du Rapide Plat Nord</v>
          </cell>
          <cell r="G2508" t="str">
            <v>Saint-Hyacinthe</v>
          </cell>
          <cell r="H2508" t="str">
            <v>J2R1H6</v>
          </cell>
          <cell r="I2508">
            <v>450</v>
          </cell>
          <cell r="J2508">
            <v>7993332</v>
          </cell>
          <cell r="K2508">
            <v>16</v>
          </cell>
          <cell r="L2508">
            <v>760</v>
          </cell>
          <cell r="M2508">
            <v>16</v>
          </cell>
          <cell r="N2508">
            <v>2695</v>
          </cell>
        </row>
        <row r="2509">
          <cell r="A2509">
            <v>1472364</v>
          </cell>
          <cell r="B2509" t="str">
            <v>08</v>
          </cell>
          <cell r="C2509" t="str">
            <v>Abitibi-Témiscamingue</v>
          </cell>
          <cell r="D2509" t="str">
            <v>Francine &amp; Gérald Woodberry</v>
          </cell>
          <cell r="E2509" t="str">
            <v>Woodberry(Francine et Gérald)</v>
          </cell>
          <cell r="F2509" t="str">
            <v>260, rang 2-3</v>
          </cell>
          <cell r="G2509" t="str">
            <v>La Reine</v>
          </cell>
          <cell r="H2509" t="str">
            <v>J0Z2L0</v>
          </cell>
          <cell r="I2509">
            <v>819</v>
          </cell>
          <cell r="J2509">
            <v>9472192</v>
          </cell>
          <cell r="K2509">
            <v>18</v>
          </cell>
        </row>
        <row r="2510">
          <cell r="A2510">
            <v>1472430</v>
          </cell>
          <cell r="B2510" t="str">
            <v>16</v>
          </cell>
          <cell r="C2510" t="str">
            <v>Montérégie</v>
          </cell>
          <cell r="D2510" t="str">
            <v>Laperle(François)</v>
          </cell>
          <cell r="F2510" t="str">
            <v>1481, 3ième Rang</v>
          </cell>
          <cell r="G2510" t="str">
            <v>Saint-Hugues</v>
          </cell>
          <cell r="H2510" t="str">
            <v>J0H1N0</v>
          </cell>
          <cell r="I2510">
            <v>450</v>
          </cell>
          <cell r="J2510">
            <v>7942433</v>
          </cell>
          <cell r="K2510">
            <v>31</v>
          </cell>
          <cell r="L2510">
            <v>3738</v>
          </cell>
          <cell r="M2510">
            <v>32</v>
          </cell>
          <cell r="N2510">
            <v>5022</v>
          </cell>
        </row>
        <row r="2511">
          <cell r="A2511">
            <v>1472695</v>
          </cell>
          <cell r="B2511" t="str">
            <v>08</v>
          </cell>
          <cell r="C2511" t="str">
            <v>Abitibi-Témiscamingue</v>
          </cell>
          <cell r="D2511" t="str">
            <v>Bélanger(Raoul)</v>
          </cell>
          <cell r="F2511" t="str">
            <v>808, rang 7-1</v>
          </cell>
          <cell r="G2511" t="str">
            <v>Lorrainville</v>
          </cell>
          <cell r="H2511" t="str">
            <v>J0Z2R0</v>
          </cell>
          <cell r="I2511">
            <v>819</v>
          </cell>
          <cell r="J2511">
            <v>6252797</v>
          </cell>
          <cell r="K2511">
            <v>37</v>
          </cell>
          <cell r="L2511">
            <v>232</v>
          </cell>
          <cell r="M2511">
            <v>67</v>
          </cell>
          <cell r="N2511">
            <v>1009</v>
          </cell>
        </row>
        <row r="2512">
          <cell r="A2512">
            <v>1472737</v>
          </cell>
          <cell r="B2512" t="str">
            <v>17</v>
          </cell>
          <cell r="C2512" t="str">
            <v>Centre-du-Québec</v>
          </cell>
          <cell r="D2512" t="str">
            <v>Charpentier(André)</v>
          </cell>
          <cell r="E2512" t="str">
            <v>Charpentier(André)</v>
          </cell>
          <cell r="F2512" t="str">
            <v>598, route Boisvert</v>
          </cell>
          <cell r="G2512" t="str">
            <v>L'Avenir</v>
          </cell>
          <cell r="H2512" t="str">
            <v>J0C1B0</v>
          </cell>
          <cell r="I2512">
            <v>819</v>
          </cell>
          <cell r="J2512">
            <v>3942680</v>
          </cell>
          <cell r="K2512">
            <v>39</v>
          </cell>
          <cell r="L2512">
            <v>1189</v>
          </cell>
          <cell r="M2512">
            <v>34</v>
          </cell>
          <cell r="N2512">
            <v>907</v>
          </cell>
        </row>
        <row r="2513">
          <cell r="A2513">
            <v>1473172</v>
          </cell>
          <cell r="B2513" t="str">
            <v>01</v>
          </cell>
          <cell r="C2513" t="str">
            <v>Bas-Saint-Laurent</v>
          </cell>
          <cell r="D2513" t="str">
            <v>Ouellet(René)</v>
          </cell>
          <cell r="F2513" t="str">
            <v>3 R.R. 1 Route Harton</v>
          </cell>
          <cell r="G2513" t="str">
            <v>Mont-Joli</v>
          </cell>
          <cell r="H2513" t="str">
            <v>G5H3K6</v>
          </cell>
          <cell r="I2513">
            <v>418</v>
          </cell>
          <cell r="J2513">
            <v>7755911</v>
          </cell>
          <cell r="K2513">
            <v>98</v>
          </cell>
          <cell r="L2513">
            <v>680</v>
          </cell>
          <cell r="M2513">
            <v>123</v>
          </cell>
          <cell r="N2513">
            <v>680</v>
          </cell>
        </row>
        <row r="2514">
          <cell r="A2514">
            <v>1473206</v>
          </cell>
          <cell r="B2514" t="str">
            <v>05</v>
          </cell>
          <cell r="C2514" t="str">
            <v>Estrie</v>
          </cell>
          <cell r="D2514" t="str">
            <v>Molleur(Stéphane)</v>
          </cell>
          <cell r="F2514" t="str">
            <v>283, chemin du Lac</v>
          </cell>
          <cell r="G2514" t="str">
            <v>Sainte-Catherine-de-Hatley</v>
          </cell>
          <cell r="H2514" t="str">
            <v>J0B1W0</v>
          </cell>
          <cell r="I2514">
            <v>819</v>
          </cell>
          <cell r="J2514">
            <v>8439666</v>
          </cell>
          <cell r="K2514">
            <v>12</v>
          </cell>
          <cell r="L2514">
            <v>1701</v>
          </cell>
        </row>
        <row r="2515">
          <cell r="A2515">
            <v>1473248</v>
          </cell>
          <cell r="B2515" t="str">
            <v>05</v>
          </cell>
          <cell r="C2515" t="str">
            <v>Estrie</v>
          </cell>
          <cell r="D2515" t="str">
            <v>Lafond(Hugues)</v>
          </cell>
          <cell r="F2515" t="str">
            <v>817, route 214</v>
          </cell>
          <cell r="G2515" t="str">
            <v>Bury</v>
          </cell>
          <cell r="H2515" t="str">
            <v>J0B1J0</v>
          </cell>
          <cell r="I2515">
            <v>819</v>
          </cell>
          <cell r="J2515">
            <v>8723257</v>
          </cell>
          <cell r="K2515">
            <v>25</v>
          </cell>
          <cell r="L2515">
            <v>831</v>
          </cell>
          <cell r="M2515">
            <v>18</v>
          </cell>
          <cell r="N2515">
            <v>831</v>
          </cell>
        </row>
        <row r="2516">
          <cell r="A2516">
            <v>1473313</v>
          </cell>
          <cell r="B2516" t="str">
            <v>05</v>
          </cell>
          <cell r="C2516" t="str">
            <v>Estrie</v>
          </cell>
          <cell r="D2516" t="str">
            <v>Wilkins(Christopher)</v>
          </cell>
          <cell r="F2516" t="str">
            <v>103, John Day</v>
          </cell>
          <cell r="G2516" t="str">
            <v>Richmond</v>
          </cell>
          <cell r="H2516" t="str">
            <v>J0B2H0</v>
          </cell>
          <cell r="I2516">
            <v>819</v>
          </cell>
          <cell r="J2516">
            <v>8262859</v>
          </cell>
          <cell r="K2516">
            <v>42</v>
          </cell>
          <cell r="L2516">
            <v>4180</v>
          </cell>
          <cell r="M2516">
            <v>52</v>
          </cell>
          <cell r="N2516">
            <v>4677</v>
          </cell>
        </row>
        <row r="2517">
          <cell r="A2517">
            <v>1473404</v>
          </cell>
          <cell r="B2517" t="str">
            <v>05</v>
          </cell>
          <cell r="C2517" t="str">
            <v>Estrie</v>
          </cell>
          <cell r="D2517" t="str">
            <v>Allaire(Yves)</v>
          </cell>
          <cell r="F2517" t="str">
            <v>630, route 214</v>
          </cell>
          <cell r="G2517" t="str">
            <v>Westbury</v>
          </cell>
          <cell r="H2517" t="str">
            <v>J0B1R0</v>
          </cell>
          <cell r="I2517">
            <v>819</v>
          </cell>
          <cell r="J2517">
            <v>8322110</v>
          </cell>
          <cell r="K2517">
            <v>36</v>
          </cell>
          <cell r="L2517">
            <v>1989</v>
          </cell>
          <cell r="M2517">
            <v>36</v>
          </cell>
          <cell r="N2517">
            <v>3412</v>
          </cell>
        </row>
        <row r="2518">
          <cell r="A2518">
            <v>1473537</v>
          </cell>
          <cell r="B2518" t="str">
            <v>16</v>
          </cell>
          <cell r="C2518" t="str">
            <v>Montérégie</v>
          </cell>
          <cell r="D2518" t="str">
            <v>Ferme Nossa Terra</v>
          </cell>
          <cell r="E2518" t="str">
            <v>Mueller(Christopher)</v>
          </cell>
          <cell r="F2518" t="str">
            <v>2678, Boyd Settlement Road</v>
          </cell>
          <cell r="G2518" t="str">
            <v>Hinchinbrooke</v>
          </cell>
          <cell r="H2518" t="str">
            <v>J0S1H0</v>
          </cell>
          <cell r="I2518">
            <v>450</v>
          </cell>
          <cell r="J2518">
            <v>2645865</v>
          </cell>
          <cell r="K2518">
            <v>24</v>
          </cell>
          <cell r="L2518">
            <v>7762</v>
          </cell>
          <cell r="M2518">
            <v>20</v>
          </cell>
          <cell r="N2518">
            <v>6288</v>
          </cell>
        </row>
        <row r="2519">
          <cell r="A2519">
            <v>1473719</v>
          </cell>
          <cell r="B2519" t="str">
            <v>17</v>
          </cell>
          <cell r="C2519" t="str">
            <v>Centre-du-Québec</v>
          </cell>
          <cell r="D2519" t="str">
            <v>Blais(Roger)</v>
          </cell>
          <cell r="F2519" t="str">
            <v>8260, Ch des Merisiers</v>
          </cell>
          <cell r="G2519" t="str">
            <v>Bécancour</v>
          </cell>
          <cell r="H2519" t="str">
            <v>G9H3J8</v>
          </cell>
          <cell r="I2519">
            <v>819</v>
          </cell>
          <cell r="J2519">
            <v>2972681</v>
          </cell>
          <cell r="K2519">
            <v>15</v>
          </cell>
          <cell r="L2519">
            <v>972</v>
          </cell>
          <cell r="M2519">
            <v>16</v>
          </cell>
          <cell r="N2519">
            <v>1437</v>
          </cell>
        </row>
        <row r="2520">
          <cell r="A2520">
            <v>1473743</v>
          </cell>
          <cell r="B2520" t="str">
            <v>17</v>
          </cell>
          <cell r="C2520" t="str">
            <v>Centre-du-Québec</v>
          </cell>
          <cell r="D2520" t="str">
            <v>Blanchard(Pierre)</v>
          </cell>
          <cell r="F2520" t="str">
            <v>1225, rang 10</v>
          </cell>
          <cell r="G2520" t="str">
            <v>Wickham</v>
          </cell>
          <cell r="H2520" t="str">
            <v>J0C1S0</v>
          </cell>
          <cell r="I2520">
            <v>819</v>
          </cell>
          <cell r="J2520">
            <v>3987112</v>
          </cell>
          <cell r="K2520">
            <v>17</v>
          </cell>
          <cell r="L2520">
            <v>2910</v>
          </cell>
          <cell r="M2520">
            <v>15</v>
          </cell>
          <cell r="N2520">
            <v>2933</v>
          </cell>
        </row>
        <row r="2521">
          <cell r="A2521">
            <v>1473941</v>
          </cell>
          <cell r="B2521" t="str">
            <v>17</v>
          </cell>
          <cell r="C2521" t="str">
            <v>Centre-du-Québec</v>
          </cell>
          <cell r="D2521" t="str">
            <v>Boisvert(Marc)</v>
          </cell>
          <cell r="F2521" t="str">
            <v>530, route 239</v>
          </cell>
          <cell r="G2521" t="str">
            <v>Saint-Germain-de-Grantham</v>
          </cell>
          <cell r="H2521" t="str">
            <v>J0C1K0</v>
          </cell>
          <cell r="I2521">
            <v>819</v>
          </cell>
          <cell r="J2521">
            <v>3955502</v>
          </cell>
          <cell r="K2521">
            <v>22</v>
          </cell>
          <cell r="L2521">
            <v>3760</v>
          </cell>
          <cell r="M2521">
            <v>24</v>
          </cell>
          <cell r="N2521">
            <v>714</v>
          </cell>
        </row>
        <row r="2522">
          <cell r="A2522">
            <v>1474006</v>
          </cell>
          <cell r="B2522" t="str">
            <v>17</v>
          </cell>
          <cell r="C2522" t="str">
            <v>Centre-du-Québec</v>
          </cell>
          <cell r="D2522" t="str">
            <v>Boron(Murielle)</v>
          </cell>
          <cell r="F2522" t="str">
            <v>1620, rang St-Joachim</v>
          </cell>
          <cell r="G2522" t="str">
            <v>Sainte-Brigitte-des-Saults</v>
          </cell>
          <cell r="H2522" t="str">
            <v>J0C1E0</v>
          </cell>
          <cell r="I2522">
            <v>819</v>
          </cell>
          <cell r="J2522">
            <v>3364104</v>
          </cell>
          <cell r="K2522">
            <v>72</v>
          </cell>
          <cell r="L2522">
            <v>4262</v>
          </cell>
          <cell r="M2522">
            <v>92</v>
          </cell>
          <cell r="N2522">
            <v>10709</v>
          </cell>
        </row>
        <row r="2523">
          <cell r="A2523">
            <v>1474022</v>
          </cell>
          <cell r="B2523" t="str">
            <v>17</v>
          </cell>
          <cell r="C2523" t="str">
            <v>Centre-du-Québec</v>
          </cell>
          <cell r="D2523" t="str">
            <v>Bouffard(Jacques)</v>
          </cell>
          <cell r="F2523" t="str">
            <v>1049, route 143</v>
          </cell>
          <cell r="G2523" t="str">
            <v>L'Avenir</v>
          </cell>
          <cell r="H2523" t="str">
            <v>J0C1B0</v>
          </cell>
          <cell r="I2523">
            <v>819</v>
          </cell>
          <cell r="J2523">
            <v>4757879</v>
          </cell>
          <cell r="K2523">
            <v>43</v>
          </cell>
          <cell r="L2523">
            <v>8984</v>
          </cell>
          <cell r="M2523">
            <v>41</v>
          </cell>
          <cell r="N2523">
            <v>8916</v>
          </cell>
        </row>
        <row r="2524">
          <cell r="A2524">
            <v>1474097</v>
          </cell>
          <cell r="B2524" t="str">
            <v>17</v>
          </cell>
          <cell r="C2524" t="str">
            <v>Centre-du-Québec</v>
          </cell>
          <cell r="D2524" t="str">
            <v>Bradette(Gratien)</v>
          </cell>
          <cell r="F2524" t="str">
            <v>710, rang Saint-François</v>
          </cell>
          <cell r="G2524" t="str">
            <v>Saint-Louis-de-Blandford</v>
          </cell>
          <cell r="H2524" t="str">
            <v>G0Z1B0</v>
          </cell>
          <cell r="I2524">
            <v>819</v>
          </cell>
          <cell r="J2524">
            <v>3854008</v>
          </cell>
          <cell r="K2524">
            <v>13</v>
          </cell>
          <cell r="L2524">
            <v>3531</v>
          </cell>
        </row>
        <row r="2525">
          <cell r="A2525">
            <v>1474113</v>
          </cell>
          <cell r="B2525" t="str">
            <v>17</v>
          </cell>
          <cell r="C2525" t="str">
            <v>Centre-du-Québec</v>
          </cell>
          <cell r="D2525" t="str">
            <v>Brisson(Serge)</v>
          </cell>
          <cell r="F2525" t="str">
            <v>271, Principale</v>
          </cell>
          <cell r="G2525" t="str">
            <v>Sainte-Cécile-de-Lévrard</v>
          </cell>
          <cell r="H2525" t="str">
            <v>G0X2M0</v>
          </cell>
          <cell r="I2525">
            <v>819</v>
          </cell>
          <cell r="J2525">
            <v>2632549</v>
          </cell>
          <cell r="K2525">
            <v>15</v>
          </cell>
          <cell r="L2525">
            <v>2049</v>
          </cell>
        </row>
        <row r="2526">
          <cell r="A2526">
            <v>1474238</v>
          </cell>
          <cell r="B2526" t="str">
            <v>17</v>
          </cell>
          <cell r="C2526" t="str">
            <v>Centre-du-Québec</v>
          </cell>
          <cell r="D2526" t="str">
            <v>Cardin(Yvon)</v>
          </cell>
          <cell r="F2526" t="str">
            <v>225, rang Ste-Anne</v>
          </cell>
          <cell r="G2526" t="str">
            <v>Saint-François-du-Lac</v>
          </cell>
          <cell r="H2526" t="str">
            <v>J0G1M0</v>
          </cell>
          <cell r="I2526">
            <v>450</v>
          </cell>
          <cell r="J2526">
            <v>5687158</v>
          </cell>
          <cell r="K2526">
            <v>40</v>
          </cell>
          <cell r="L2526">
            <v>2751</v>
          </cell>
          <cell r="M2526">
            <v>38</v>
          </cell>
          <cell r="N2526">
            <v>7811</v>
          </cell>
        </row>
        <row r="2527">
          <cell r="A2527">
            <v>1474287</v>
          </cell>
          <cell r="B2527" t="str">
            <v>17</v>
          </cell>
          <cell r="C2527" t="str">
            <v>Centre-du-Québec</v>
          </cell>
          <cell r="D2527" t="str">
            <v>Caron(Roger)</v>
          </cell>
          <cell r="F2527" t="str">
            <v>204, route 116 Est</v>
          </cell>
          <cell r="G2527" t="str">
            <v>Durham-Sud</v>
          </cell>
          <cell r="H2527" t="str">
            <v>J0H2C0</v>
          </cell>
          <cell r="I2527">
            <v>819</v>
          </cell>
          <cell r="J2527">
            <v>8582468</v>
          </cell>
          <cell r="K2527">
            <v>69</v>
          </cell>
          <cell r="L2527">
            <v>8961</v>
          </cell>
          <cell r="M2527">
            <v>64</v>
          </cell>
          <cell r="N2527">
            <v>15454</v>
          </cell>
        </row>
        <row r="2528">
          <cell r="A2528">
            <v>1474642</v>
          </cell>
          <cell r="B2528" t="str">
            <v>17</v>
          </cell>
          <cell r="C2528" t="str">
            <v>Centre-du-Québec</v>
          </cell>
          <cell r="D2528" t="str">
            <v>Chapdelaine(Richard)</v>
          </cell>
          <cell r="F2528" t="str">
            <v>465, rang 3 Simpson</v>
          </cell>
          <cell r="G2528" t="str">
            <v>Saint-Cyrille-de-Wendover</v>
          </cell>
          <cell r="H2528" t="str">
            <v>J1Z1Y5</v>
          </cell>
          <cell r="I2528">
            <v>819</v>
          </cell>
          <cell r="J2528">
            <v>7810251</v>
          </cell>
          <cell r="K2528">
            <v>15</v>
          </cell>
          <cell r="L2528">
            <v>3430</v>
          </cell>
          <cell r="M2528">
            <v>15</v>
          </cell>
          <cell r="N2528">
            <v>1207</v>
          </cell>
        </row>
        <row r="2529">
          <cell r="A2529">
            <v>1474675</v>
          </cell>
          <cell r="B2529" t="str">
            <v>17</v>
          </cell>
          <cell r="C2529" t="str">
            <v>Centre-du-Québec</v>
          </cell>
          <cell r="D2529" t="str">
            <v>Charpentier(Sylvain)</v>
          </cell>
          <cell r="F2529" t="str">
            <v>633, rang 6</v>
          </cell>
          <cell r="G2529" t="str">
            <v>L'Avenir</v>
          </cell>
          <cell r="H2529" t="str">
            <v>J0C1B0</v>
          </cell>
          <cell r="I2529">
            <v>0</v>
          </cell>
          <cell r="J2529">
            <v>0</v>
          </cell>
          <cell r="K2529">
            <v>13</v>
          </cell>
        </row>
        <row r="2530">
          <cell r="A2530">
            <v>1474824</v>
          </cell>
          <cell r="B2530" t="str">
            <v>17</v>
          </cell>
          <cell r="C2530" t="str">
            <v>Centre-du-Québec</v>
          </cell>
          <cell r="D2530" t="str">
            <v>Cormier(Réal)</v>
          </cell>
          <cell r="F2530" t="str">
            <v>775, rang 7, R.R.2</v>
          </cell>
          <cell r="G2530" t="str">
            <v>Saint-Félix-de-Kingsey</v>
          </cell>
          <cell r="H2530" t="str">
            <v>J0B2T0</v>
          </cell>
          <cell r="I2530">
            <v>819</v>
          </cell>
          <cell r="J2530">
            <v>8482922</v>
          </cell>
          <cell r="K2530">
            <v>43</v>
          </cell>
          <cell r="L2530">
            <v>6634</v>
          </cell>
          <cell r="M2530">
            <v>30</v>
          </cell>
          <cell r="N2530">
            <v>5172</v>
          </cell>
        </row>
        <row r="2531">
          <cell r="A2531">
            <v>1474980</v>
          </cell>
          <cell r="B2531" t="str">
            <v>17</v>
          </cell>
          <cell r="C2531" t="str">
            <v>Centre-du-Québec</v>
          </cell>
          <cell r="D2531" t="str">
            <v>Couture(François)</v>
          </cell>
          <cell r="E2531" t="str">
            <v>Couture(François)</v>
          </cell>
          <cell r="F2531" t="str">
            <v>3680, rang 10 Wendover</v>
          </cell>
          <cell r="G2531" t="str">
            <v>Notre-Dame-du-Bon-Conseil</v>
          </cell>
          <cell r="H2531" t="str">
            <v>J0C1A0</v>
          </cell>
          <cell r="I2531">
            <v>819</v>
          </cell>
          <cell r="J2531">
            <v>3362511</v>
          </cell>
          <cell r="K2531">
            <v>31</v>
          </cell>
          <cell r="L2531">
            <v>3392</v>
          </cell>
          <cell r="M2531">
            <v>33</v>
          </cell>
          <cell r="N2531">
            <v>2547</v>
          </cell>
        </row>
        <row r="2532">
          <cell r="A2532">
            <v>1475003</v>
          </cell>
          <cell r="B2532" t="str">
            <v>16</v>
          </cell>
          <cell r="C2532" t="str">
            <v>Montérégie</v>
          </cell>
          <cell r="D2532" t="str">
            <v>Laurent et Lise Graveline</v>
          </cell>
          <cell r="E2532" t="str">
            <v>Graveline(Laurent)</v>
          </cell>
          <cell r="F2532" t="str">
            <v>1729, rang Charlotte</v>
          </cell>
          <cell r="G2532" t="str">
            <v>Saint-Simon (de Montérégie)</v>
          </cell>
          <cell r="H2532" t="str">
            <v>J0H1Y0</v>
          </cell>
          <cell r="I2532">
            <v>450</v>
          </cell>
          <cell r="J2532">
            <v>7982898</v>
          </cell>
          <cell r="K2532">
            <v>19</v>
          </cell>
          <cell r="L2532">
            <v>628</v>
          </cell>
          <cell r="M2532">
            <v>22</v>
          </cell>
          <cell r="N2532">
            <v>1130</v>
          </cell>
        </row>
        <row r="2533">
          <cell r="A2533">
            <v>1475102</v>
          </cell>
          <cell r="B2533" t="str">
            <v>17</v>
          </cell>
          <cell r="C2533" t="str">
            <v>Centre-du-Québec</v>
          </cell>
          <cell r="D2533" t="str">
            <v>St-Cyr(Réjean)</v>
          </cell>
          <cell r="E2533" t="str">
            <v>Cyr(Réjean St-)</v>
          </cell>
          <cell r="F2533" t="str">
            <v>114, rang Ste-Anne</v>
          </cell>
          <cell r="G2533" t="str">
            <v>Saint-Joachim-de-Courval</v>
          </cell>
          <cell r="H2533" t="str">
            <v>J1Z2B7</v>
          </cell>
          <cell r="I2533">
            <v>819</v>
          </cell>
          <cell r="J2533">
            <v>3974424</v>
          </cell>
          <cell r="K2533">
            <v>33</v>
          </cell>
          <cell r="M2533">
            <v>33</v>
          </cell>
        </row>
        <row r="2534">
          <cell r="A2534">
            <v>1475136</v>
          </cell>
          <cell r="B2534" t="str">
            <v>17</v>
          </cell>
          <cell r="C2534" t="str">
            <v>Centre-du-Québec</v>
          </cell>
          <cell r="D2534" t="str">
            <v>Cyrenne(Alain)</v>
          </cell>
          <cell r="F2534" t="str">
            <v>1885, Ch des Milans</v>
          </cell>
          <cell r="G2534" t="str">
            <v>Bécancour</v>
          </cell>
          <cell r="H2534" t="str">
            <v>G9H4C2</v>
          </cell>
          <cell r="I2534">
            <v>819</v>
          </cell>
          <cell r="J2534">
            <v>2982539</v>
          </cell>
          <cell r="K2534">
            <v>20</v>
          </cell>
          <cell r="L2534">
            <v>3396</v>
          </cell>
        </row>
        <row r="2535">
          <cell r="A2535">
            <v>1475144</v>
          </cell>
          <cell r="B2535" t="str">
            <v>17</v>
          </cell>
          <cell r="C2535" t="str">
            <v>Centre-du-Québec</v>
          </cell>
          <cell r="D2535" t="str">
            <v>Cyrenne(Gabriel)</v>
          </cell>
          <cell r="F2535" t="str">
            <v>12430, Ch Leblanc</v>
          </cell>
          <cell r="G2535" t="str">
            <v>Bécancour</v>
          </cell>
          <cell r="H2535" t="str">
            <v>G9H3E4</v>
          </cell>
          <cell r="I2535">
            <v>819</v>
          </cell>
          <cell r="J2535">
            <v>2942285</v>
          </cell>
          <cell r="K2535">
            <v>21</v>
          </cell>
          <cell r="L2535">
            <v>2423</v>
          </cell>
          <cell r="M2535">
            <v>23</v>
          </cell>
        </row>
        <row r="2536">
          <cell r="A2536">
            <v>1475185</v>
          </cell>
          <cell r="B2536" t="str">
            <v>17</v>
          </cell>
          <cell r="C2536" t="str">
            <v>Centre-du-Québec</v>
          </cell>
          <cell r="D2536" t="str">
            <v>Daunais(Irénée)</v>
          </cell>
          <cell r="F2536" t="str">
            <v>1140, rang 7</v>
          </cell>
          <cell r="G2536" t="str">
            <v>Saint-Cyrille-de-Wendover</v>
          </cell>
          <cell r="H2536" t="str">
            <v>J1Z1N2</v>
          </cell>
          <cell r="I2536">
            <v>819</v>
          </cell>
          <cell r="J2536">
            <v>3972778</v>
          </cell>
          <cell r="K2536">
            <v>29</v>
          </cell>
          <cell r="L2536">
            <v>2756</v>
          </cell>
          <cell r="M2536">
            <v>32</v>
          </cell>
          <cell r="N2536">
            <v>4344</v>
          </cell>
        </row>
        <row r="2537">
          <cell r="A2537">
            <v>1475276</v>
          </cell>
          <cell r="B2537" t="str">
            <v>17</v>
          </cell>
          <cell r="C2537" t="str">
            <v>Centre-du-Québec</v>
          </cell>
          <cell r="D2537" t="str">
            <v>Demers(Charles)</v>
          </cell>
          <cell r="F2537" t="str">
            <v>1505, rue Principale</v>
          </cell>
          <cell r="G2537" t="str">
            <v>Parisville</v>
          </cell>
          <cell r="H2537" t="str">
            <v>G0S1X0</v>
          </cell>
          <cell r="I2537">
            <v>819</v>
          </cell>
          <cell r="J2537">
            <v>2923422</v>
          </cell>
          <cell r="K2537">
            <v>34</v>
          </cell>
          <cell r="L2537">
            <v>3823</v>
          </cell>
          <cell r="M2537">
            <v>32</v>
          </cell>
          <cell r="N2537">
            <v>3143</v>
          </cell>
        </row>
        <row r="2538">
          <cell r="A2538">
            <v>1475383</v>
          </cell>
          <cell r="B2538" t="str">
            <v>17</v>
          </cell>
          <cell r="C2538" t="str">
            <v>Centre-du-Québec</v>
          </cell>
          <cell r="D2538" t="str">
            <v>Denis(David)</v>
          </cell>
          <cell r="F2538" t="str">
            <v>321, route 139</v>
          </cell>
          <cell r="G2538" t="str">
            <v>Wickham</v>
          </cell>
          <cell r="H2538" t="str">
            <v>J0C1S0</v>
          </cell>
          <cell r="I2538">
            <v>819</v>
          </cell>
          <cell r="J2538">
            <v>3985121</v>
          </cell>
          <cell r="K2538">
            <v>23</v>
          </cell>
          <cell r="M2538">
            <v>26</v>
          </cell>
        </row>
        <row r="2539">
          <cell r="A2539">
            <v>1475441</v>
          </cell>
          <cell r="B2539" t="str">
            <v>17</v>
          </cell>
          <cell r="C2539" t="str">
            <v>Centre-du-Québec</v>
          </cell>
          <cell r="D2539" t="str">
            <v>Descôteaux(Marc)</v>
          </cell>
          <cell r="F2539" t="str">
            <v>1046, rang St-Jean Baptiste</v>
          </cell>
          <cell r="G2539" t="str">
            <v>Saint-Joachim-de-Courval</v>
          </cell>
          <cell r="H2539" t="str">
            <v>J1Z2E4</v>
          </cell>
          <cell r="I2539">
            <v>450</v>
          </cell>
          <cell r="J2539">
            <v>5686991</v>
          </cell>
          <cell r="K2539">
            <v>14</v>
          </cell>
        </row>
        <row r="2540">
          <cell r="A2540">
            <v>1475599</v>
          </cell>
          <cell r="B2540" t="str">
            <v>17</v>
          </cell>
          <cell r="C2540" t="str">
            <v>Centre-du-Québec</v>
          </cell>
          <cell r="D2540" t="str">
            <v>Dodon(Rachel)</v>
          </cell>
          <cell r="F2540" t="str">
            <v>5530, Des Bouvreuils</v>
          </cell>
          <cell r="G2540" t="str">
            <v>Bécancour</v>
          </cell>
          <cell r="H2540" t="str">
            <v>G9H4E6</v>
          </cell>
          <cell r="I2540">
            <v>819</v>
          </cell>
          <cell r="J2540">
            <v>2984034</v>
          </cell>
          <cell r="K2540">
            <v>213</v>
          </cell>
          <cell r="L2540">
            <v>45004</v>
          </cell>
          <cell r="M2540">
            <v>192</v>
          </cell>
          <cell r="N2540">
            <v>37566</v>
          </cell>
        </row>
        <row r="2541">
          <cell r="A2541">
            <v>1475664</v>
          </cell>
          <cell r="B2541" t="str">
            <v>02</v>
          </cell>
          <cell r="C2541" t="str">
            <v>Saguenay-Lac-Saint-Jean</v>
          </cell>
          <cell r="D2541" t="str">
            <v>Bilodeau(Charles-Henri)</v>
          </cell>
          <cell r="F2541" t="str">
            <v>660 1ère Rue  C.P. 75</v>
          </cell>
          <cell r="G2541" t="str">
            <v>L'Ascension-de-Notre-Seigneur</v>
          </cell>
          <cell r="H2541" t="str">
            <v>G0W1Y0</v>
          </cell>
          <cell r="I2541">
            <v>418</v>
          </cell>
          <cell r="J2541">
            <v>3473329</v>
          </cell>
          <cell r="K2541">
            <v>13</v>
          </cell>
          <cell r="L2541">
            <v>309</v>
          </cell>
        </row>
        <row r="2542">
          <cell r="A2542">
            <v>1475748</v>
          </cell>
          <cell r="B2542" t="str">
            <v>17</v>
          </cell>
          <cell r="C2542" t="str">
            <v>Centre-du-Québec</v>
          </cell>
          <cell r="D2542" t="str">
            <v>Doyon(Gérald)</v>
          </cell>
          <cell r="F2542" t="str">
            <v>3315, chemin Tourville</v>
          </cell>
          <cell r="G2542" t="str">
            <v>Saint-Nicéphore</v>
          </cell>
          <cell r="H2542" t="str">
            <v>J2A3Y4</v>
          </cell>
          <cell r="I2542">
            <v>819</v>
          </cell>
          <cell r="J2542">
            <v>3987564</v>
          </cell>
          <cell r="K2542">
            <v>12</v>
          </cell>
        </row>
        <row r="2543">
          <cell r="A2543">
            <v>1475771</v>
          </cell>
          <cell r="B2543" t="str">
            <v>17</v>
          </cell>
          <cell r="C2543" t="str">
            <v>Centre-du-Québec</v>
          </cell>
          <cell r="D2543" t="str">
            <v>Dubois(Lionel)</v>
          </cell>
          <cell r="F2543" t="str">
            <v>92, rang 6</v>
          </cell>
          <cell r="G2543" t="str">
            <v>Saint-Rosaire</v>
          </cell>
          <cell r="H2543" t="str">
            <v>G0Z1K0</v>
          </cell>
          <cell r="I2543">
            <v>819</v>
          </cell>
          <cell r="J2543">
            <v>7580709</v>
          </cell>
          <cell r="K2543">
            <v>10</v>
          </cell>
          <cell r="L2543">
            <v>3186</v>
          </cell>
        </row>
        <row r="2544">
          <cell r="A2544">
            <v>1475789</v>
          </cell>
          <cell r="B2544" t="str">
            <v>17</v>
          </cell>
          <cell r="C2544" t="str">
            <v>Centre-du-Québec</v>
          </cell>
          <cell r="D2544" t="str">
            <v>Dubois(Nathalie)</v>
          </cell>
          <cell r="F2544" t="str">
            <v>948, Rang 9</v>
          </cell>
          <cell r="G2544" t="str">
            <v>Saint-Félix-de-Kingsey</v>
          </cell>
          <cell r="H2544" t="str">
            <v>J0B2T0</v>
          </cell>
          <cell r="I2544">
            <v>819</v>
          </cell>
          <cell r="J2544">
            <v>8482626</v>
          </cell>
          <cell r="K2544">
            <v>27</v>
          </cell>
          <cell r="L2544">
            <v>3946</v>
          </cell>
          <cell r="M2544">
            <v>27</v>
          </cell>
          <cell r="N2544">
            <v>1070</v>
          </cell>
        </row>
        <row r="2545">
          <cell r="A2545">
            <v>1475961</v>
          </cell>
          <cell r="B2545" t="str">
            <v>03</v>
          </cell>
          <cell r="C2545" t="str">
            <v>Capitale-Nationale</v>
          </cell>
          <cell r="D2545" t="str">
            <v>Gestion Berlaber inc.</v>
          </cell>
          <cell r="E2545" t="str">
            <v>Bernier(Jean-Claude)</v>
          </cell>
          <cell r="F2545" t="str">
            <v>2375, boul. de Comporté</v>
          </cell>
          <cell r="G2545" t="str">
            <v>La Malbaie</v>
          </cell>
          <cell r="H2545" t="str">
            <v>G5A3C6</v>
          </cell>
          <cell r="I2545">
            <v>418</v>
          </cell>
          <cell r="J2545">
            <v>6653977</v>
          </cell>
          <cell r="K2545">
            <v>48</v>
          </cell>
          <cell r="L2545">
            <v>3954</v>
          </cell>
          <cell r="M2545">
            <v>54</v>
          </cell>
        </row>
        <row r="2546">
          <cell r="A2546">
            <v>1476027</v>
          </cell>
          <cell r="B2546" t="str">
            <v>02</v>
          </cell>
          <cell r="C2546" t="str">
            <v>Saguenay-Lac-Saint-Jean</v>
          </cell>
          <cell r="D2546" t="str">
            <v>Boily(Alexandre)</v>
          </cell>
          <cell r="F2546" t="str">
            <v>2646 route 169</v>
          </cell>
          <cell r="G2546" t="str">
            <v>Chambord</v>
          </cell>
          <cell r="H2546" t="str">
            <v>G0W1G0</v>
          </cell>
          <cell r="I2546">
            <v>418</v>
          </cell>
          <cell r="J2546">
            <v>3421189</v>
          </cell>
          <cell r="K2546">
            <v>36</v>
          </cell>
          <cell r="L2546">
            <v>5702</v>
          </cell>
          <cell r="M2546">
            <v>36</v>
          </cell>
        </row>
        <row r="2547">
          <cell r="A2547">
            <v>1476068</v>
          </cell>
          <cell r="B2547" t="str">
            <v>02</v>
          </cell>
          <cell r="C2547" t="str">
            <v>Saguenay-Lac-Saint-Jean</v>
          </cell>
          <cell r="D2547" t="str">
            <v>Bouchard(Camil)</v>
          </cell>
          <cell r="F2547" t="str">
            <v>6711 chemin St-François</v>
          </cell>
          <cell r="G2547" t="str">
            <v>Alma</v>
          </cell>
          <cell r="H2547" t="str">
            <v>G8E1A3</v>
          </cell>
          <cell r="I2547">
            <v>418</v>
          </cell>
          <cell r="J2547">
            <v>3475606</v>
          </cell>
          <cell r="K2547">
            <v>37</v>
          </cell>
          <cell r="L2547">
            <v>6330</v>
          </cell>
          <cell r="M2547">
            <v>39</v>
          </cell>
          <cell r="N2547">
            <v>7240</v>
          </cell>
        </row>
        <row r="2548">
          <cell r="A2548">
            <v>1476142</v>
          </cell>
          <cell r="B2548" t="str">
            <v>05</v>
          </cell>
          <cell r="C2548" t="str">
            <v>Estrie</v>
          </cell>
          <cell r="D2548" t="str">
            <v>Beaudoin(Pierre)</v>
          </cell>
          <cell r="F2548" t="str">
            <v>130, Grand Rue, C.P. 96</v>
          </cell>
          <cell r="G2548" t="str">
            <v>Sainte-Catherine-de-Hatley</v>
          </cell>
          <cell r="H2548" t="str">
            <v>J0B1W0</v>
          </cell>
          <cell r="I2548">
            <v>819</v>
          </cell>
          <cell r="J2548">
            <v>8473299</v>
          </cell>
          <cell r="K2548">
            <v>18</v>
          </cell>
          <cell r="L2548">
            <v>631</v>
          </cell>
          <cell r="M2548">
            <v>18</v>
          </cell>
          <cell r="N2548">
            <v>2521</v>
          </cell>
        </row>
        <row r="2549">
          <cell r="A2549">
            <v>1476233</v>
          </cell>
          <cell r="B2549" t="str">
            <v>17</v>
          </cell>
          <cell r="C2549" t="str">
            <v>Centre-du-Québec</v>
          </cell>
          <cell r="D2549" t="str">
            <v>Carrier(Simon)</v>
          </cell>
          <cell r="F2549" t="str">
            <v>1776, rue Dublin</v>
          </cell>
          <cell r="G2549" t="str">
            <v>Inverness</v>
          </cell>
          <cell r="H2549" t="str">
            <v>G0S1K0</v>
          </cell>
          <cell r="I2549">
            <v>418</v>
          </cell>
          <cell r="J2549">
            <v>4537730</v>
          </cell>
          <cell r="K2549">
            <v>21</v>
          </cell>
          <cell r="L2549">
            <v>2060</v>
          </cell>
          <cell r="M2549">
            <v>18</v>
          </cell>
          <cell r="N2549">
            <v>2263</v>
          </cell>
        </row>
        <row r="2550">
          <cell r="A2550">
            <v>1476274</v>
          </cell>
          <cell r="B2550" t="str">
            <v>12</v>
          </cell>
          <cell r="C2550" t="str">
            <v>Chaudière-Appalaches</v>
          </cell>
          <cell r="D2550" t="str">
            <v>Fugère(Marcel)</v>
          </cell>
          <cell r="F2550" t="str">
            <v>1091, rang 8 Sud</v>
          </cell>
          <cell r="G2550" t="str">
            <v>Adstock</v>
          </cell>
          <cell r="H2550" t="str">
            <v>G0N1S0</v>
          </cell>
          <cell r="I2550">
            <v>418</v>
          </cell>
          <cell r="J2550">
            <v>3381334</v>
          </cell>
          <cell r="K2550">
            <v>39</v>
          </cell>
          <cell r="L2550">
            <v>5410</v>
          </cell>
          <cell r="M2550">
            <v>38</v>
          </cell>
          <cell r="N2550">
            <v>9028</v>
          </cell>
        </row>
        <row r="2551">
          <cell r="A2551">
            <v>1476282</v>
          </cell>
          <cell r="B2551" t="str">
            <v>17</v>
          </cell>
          <cell r="C2551" t="str">
            <v>Centre-du-Québec</v>
          </cell>
          <cell r="D2551" t="str">
            <v>Gagné(Francis)</v>
          </cell>
          <cell r="E2551" t="str">
            <v>Gagné(Francis)</v>
          </cell>
          <cell r="F2551" t="str">
            <v>2619, Rang 8</v>
          </cell>
          <cell r="G2551" t="str">
            <v>Inverness</v>
          </cell>
          <cell r="H2551" t="str">
            <v>G0S1K0</v>
          </cell>
          <cell r="I2551">
            <v>418</v>
          </cell>
          <cell r="J2551">
            <v>4532682</v>
          </cell>
          <cell r="K2551">
            <v>20</v>
          </cell>
          <cell r="L2551">
            <v>3507</v>
          </cell>
          <cell r="M2551">
            <v>19</v>
          </cell>
          <cell r="N2551">
            <v>3507</v>
          </cell>
        </row>
        <row r="2552">
          <cell r="A2552">
            <v>1476381</v>
          </cell>
          <cell r="B2552" t="str">
            <v>05</v>
          </cell>
          <cell r="C2552" t="str">
            <v>Estrie</v>
          </cell>
          <cell r="D2552" t="str">
            <v>Grant(Gwyneth)</v>
          </cell>
          <cell r="F2552" t="str">
            <v>146, route 143</v>
          </cell>
          <cell r="G2552" t="str">
            <v>Ulverton</v>
          </cell>
          <cell r="H2552" t="str">
            <v>J0B2B0</v>
          </cell>
          <cell r="I2552">
            <v>819</v>
          </cell>
          <cell r="J2552">
            <v>8262469</v>
          </cell>
          <cell r="K2552">
            <v>15</v>
          </cell>
          <cell r="L2552">
            <v>1354</v>
          </cell>
          <cell r="M2552">
            <v>16</v>
          </cell>
          <cell r="N2552">
            <v>1277</v>
          </cell>
        </row>
        <row r="2553">
          <cell r="A2553">
            <v>1476431</v>
          </cell>
          <cell r="B2553" t="str">
            <v>05</v>
          </cell>
          <cell r="C2553" t="str">
            <v>Estrie</v>
          </cell>
          <cell r="D2553" t="str">
            <v>Gravel(Victoria)</v>
          </cell>
          <cell r="E2553" t="str">
            <v>Gravel(Adrien)</v>
          </cell>
          <cell r="F2553" t="str">
            <v>5023, Route 222</v>
          </cell>
          <cell r="G2553" t="str">
            <v>Valcourt</v>
          </cell>
          <cell r="H2553" t="str">
            <v>J0E2L0</v>
          </cell>
          <cell r="I2553">
            <v>450</v>
          </cell>
          <cell r="J2553">
            <v>5322234</v>
          </cell>
          <cell r="K2553">
            <v>43</v>
          </cell>
          <cell r="L2553">
            <v>2604</v>
          </cell>
          <cell r="M2553">
            <v>40</v>
          </cell>
          <cell r="N2553">
            <v>4087</v>
          </cell>
        </row>
        <row r="2554">
          <cell r="A2554">
            <v>1476472</v>
          </cell>
          <cell r="B2554" t="str">
            <v>05</v>
          </cell>
          <cell r="C2554" t="str">
            <v>Estrie</v>
          </cell>
          <cell r="D2554" t="str">
            <v>Grenier(Robert)</v>
          </cell>
          <cell r="F2554" t="str">
            <v>1821, route 210</v>
          </cell>
          <cell r="G2554" t="str">
            <v>Saint-Isidore-de-Clifton</v>
          </cell>
          <cell r="H2554" t="str">
            <v>J0B2X0</v>
          </cell>
          <cell r="I2554">
            <v>819</v>
          </cell>
          <cell r="J2554">
            <v>8892556</v>
          </cell>
          <cell r="K2554">
            <v>23</v>
          </cell>
          <cell r="L2554">
            <v>2055</v>
          </cell>
          <cell r="M2554">
            <v>20</v>
          </cell>
          <cell r="N2554">
            <v>4872</v>
          </cell>
        </row>
        <row r="2555">
          <cell r="A2555">
            <v>1476498</v>
          </cell>
          <cell r="B2555" t="str">
            <v>12</v>
          </cell>
          <cell r="C2555" t="str">
            <v>Chaudière-Appalaches</v>
          </cell>
          <cell r="D2555" t="str">
            <v>Allaire(Roger)</v>
          </cell>
          <cell r="F2555" t="str">
            <v>8253, Rang 6</v>
          </cell>
          <cell r="G2555" t="str">
            <v>Disraeli</v>
          </cell>
          <cell r="H2555" t="str">
            <v>G0N1E0</v>
          </cell>
          <cell r="I2555">
            <v>418</v>
          </cell>
          <cell r="J2555">
            <v>4493718</v>
          </cell>
          <cell r="K2555">
            <v>30</v>
          </cell>
          <cell r="L2555">
            <v>6041</v>
          </cell>
        </row>
        <row r="2556">
          <cell r="A2556">
            <v>1476514</v>
          </cell>
          <cell r="B2556" t="str">
            <v>05</v>
          </cell>
          <cell r="C2556" t="str">
            <v>Estrie</v>
          </cell>
          <cell r="D2556" t="str">
            <v>Grey(David)</v>
          </cell>
          <cell r="F2556" t="str">
            <v>250, ch. Wheeler, R.R.5</v>
          </cell>
          <cell r="G2556" t="str">
            <v>Cookshire-Eaton</v>
          </cell>
          <cell r="H2556" t="str">
            <v>J0B1M0</v>
          </cell>
          <cell r="I2556">
            <v>819</v>
          </cell>
          <cell r="J2556">
            <v>8753205</v>
          </cell>
          <cell r="K2556">
            <v>13</v>
          </cell>
          <cell r="L2556">
            <v>3998</v>
          </cell>
          <cell r="M2556">
            <v>17</v>
          </cell>
          <cell r="N2556">
            <v>1695</v>
          </cell>
        </row>
        <row r="2557">
          <cell r="A2557">
            <v>1476647</v>
          </cell>
          <cell r="B2557" t="str">
            <v>05</v>
          </cell>
          <cell r="C2557" t="str">
            <v>Estrie</v>
          </cell>
          <cell r="D2557" t="str">
            <v>Guillemette(Henri-Paul)</v>
          </cell>
          <cell r="F2557" t="str">
            <v>127, rte 108</v>
          </cell>
          <cell r="G2557" t="str">
            <v>Lingwick</v>
          </cell>
          <cell r="H2557" t="str">
            <v>J0B2Z0</v>
          </cell>
          <cell r="I2557">
            <v>819</v>
          </cell>
          <cell r="J2557">
            <v>8773136</v>
          </cell>
          <cell r="K2557">
            <v>24</v>
          </cell>
          <cell r="L2557">
            <v>236</v>
          </cell>
          <cell r="M2557">
            <v>31</v>
          </cell>
          <cell r="N2557">
            <v>4788</v>
          </cell>
        </row>
        <row r="2558">
          <cell r="A2558">
            <v>1476654</v>
          </cell>
          <cell r="B2558" t="str">
            <v>05</v>
          </cell>
          <cell r="C2558" t="str">
            <v>Estrie</v>
          </cell>
          <cell r="D2558" t="str">
            <v>Guillette(Jean-Guy)</v>
          </cell>
          <cell r="F2558" t="str">
            <v>1103, rte 214</v>
          </cell>
          <cell r="G2558" t="str">
            <v>Bury</v>
          </cell>
          <cell r="H2558" t="str">
            <v>J0B1J0</v>
          </cell>
          <cell r="I2558">
            <v>819</v>
          </cell>
          <cell r="J2558">
            <v>6571026</v>
          </cell>
          <cell r="K2558">
            <v>24</v>
          </cell>
          <cell r="L2558">
            <v>1578</v>
          </cell>
          <cell r="M2558">
            <v>18</v>
          </cell>
          <cell r="N2558">
            <v>2267</v>
          </cell>
        </row>
        <row r="2559">
          <cell r="A2559">
            <v>1476696</v>
          </cell>
          <cell r="B2559" t="str">
            <v>05</v>
          </cell>
          <cell r="C2559" t="str">
            <v>Estrie</v>
          </cell>
          <cell r="D2559" t="str">
            <v>Hamel(Sylvain)</v>
          </cell>
          <cell r="F2559" t="str">
            <v>340, rang 6</v>
          </cell>
          <cell r="G2559" t="str">
            <v>Saint-Georges-de-Windsor</v>
          </cell>
          <cell r="H2559" t="str">
            <v>J0A1J0</v>
          </cell>
          <cell r="I2559">
            <v>819</v>
          </cell>
          <cell r="J2559">
            <v>8453340</v>
          </cell>
          <cell r="K2559">
            <v>22</v>
          </cell>
          <cell r="M2559">
            <v>24</v>
          </cell>
          <cell r="N2559">
            <v>2504</v>
          </cell>
        </row>
        <row r="2560">
          <cell r="A2560">
            <v>1476779</v>
          </cell>
          <cell r="B2560" t="str">
            <v>05</v>
          </cell>
          <cell r="C2560" t="str">
            <v>Estrie</v>
          </cell>
          <cell r="D2560" t="str">
            <v>Bégin(Daniel)</v>
          </cell>
          <cell r="F2560" t="str">
            <v>250, rang 7</v>
          </cell>
          <cell r="G2560" t="str">
            <v>Saint-Isidore-de-Clifton</v>
          </cell>
          <cell r="H2560" t="str">
            <v>J0B2X0</v>
          </cell>
          <cell r="I2560">
            <v>819</v>
          </cell>
          <cell r="J2560">
            <v>6589090</v>
          </cell>
          <cell r="K2560">
            <v>46</v>
          </cell>
          <cell r="L2560">
            <v>8457</v>
          </cell>
          <cell r="M2560">
            <v>40</v>
          </cell>
          <cell r="N2560">
            <v>8153</v>
          </cell>
        </row>
        <row r="2561">
          <cell r="A2561">
            <v>1476878</v>
          </cell>
          <cell r="B2561" t="str">
            <v>05</v>
          </cell>
          <cell r="C2561" t="str">
            <v>Estrie</v>
          </cell>
          <cell r="D2561" t="str">
            <v>Hatch(Christopher)</v>
          </cell>
          <cell r="F2561" t="str">
            <v>2835, chemin Tomifobia, R.R. 3</v>
          </cell>
          <cell r="G2561" t="str">
            <v>Ogden</v>
          </cell>
          <cell r="H2561" t="str">
            <v>J0B3E0</v>
          </cell>
          <cell r="I2561">
            <v>819</v>
          </cell>
          <cell r="J2561">
            <v>8762198</v>
          </cell>
          <cell r="K2561">
            <v>123</v>
          </cell>
          <cell r="L2561">
            <v>20440</v>
          </cell>
          <cell r="M2561">
            <v>116</v>
          </cell>
          <cell r="N2561">
            <v>21365</v>
          </cell>
        </row>
        <row r="2562">
          <cell r="A2562">
            <v>1476894</v>
          </cell>
          <cell r="B2562" t="str">
            <v>05</v>
          </cell>
          <cell r="C2562" t="str">
            <v>Estrie</v>
          </cell>
          <cell r="D2562" t="str">
            <v>Hauver(Georges)</v>
          </cell>
          <cell r="F2562" t="str">
            <v>87, chemin des Loyalistes</v>
          </cell>
          <cell r="G2562" t="str">
            <v>Stukely-Sud</v>
          </cell>
          <cell r="H2562" t="str">
            <v>J0E2J0</v>
          </cell>
          <cell r="I2562">
            <v>450</v>
          </cell>
          <cell r="J2562">
            <v>2973005</v>
          </cell>
          <cell r="K2562">
            <v>17</v>
          </cell>
          <cell r="L2562">
            <v>524</v>
          </cell>
          <cell r="M2562">
            <v>16</v>
          </cell>
          <cell r="N2562">
            <v>4690</v>
          </cell>
        </row>
        <row r="2563">
          <cell r="A2563">
            <v>1476902</v>
          </cell>
          <cell r="B2563" t="str">
            <v>05</v>
          </cell>
          <cell r="C2563" t="str">
            <v>Estrie</v>
          </cell>
          <cell r="D2563" t="str">
            <v>Head(Michael)</v>
          </cell>
          <cell r="F2563" t="str">
            <v>139, ch. West Hill</v>
          </cell>
          <cell r="G2563" t="str">
            <v>Potton</v>
          </cell>
          <cell r="H2563" t="str">
            <v>J0E1X0</v>
          </cell>
          <cell r="I2563">
            <v>450</v>
          </cell>
          <cell r="J2563">
            <v>2923748</v>
          </cell>
          <cell r="K2563">
            <v>18</v>
          </cell>
          <cell r="M2563">
            <v>20</v>
          </cell>
          <cell r="N2563">
            <v>3240</v>
          </cell>
        </row>
        <row r="2564">
          <cell r="A2564">
            <v>1476910</v>
          </cell>
          <cell r="B2564" t="str">
            <v>05</v>
          </cell>
          <cell r="C2564" t="str">
            <v>Estrie</v>
          </cell>
          <cell r="D2564" t="str">
            <v>Henderson(Wellman)</v>
          </cell>
          <cell r="F2564" t="str">
            <v>485 Lawrence Road R.R. 1</v>
          </cell>
          <cell r="G2564" t="str">
            <v>Cookshire-Eaton</v>
          </cell>
          <cell r="H2564" t="str">
            <v>J0B1M0</v>
          </cell>
          <cell r="I2564">
            <v>819</v>
          </cell>
          <cell r="J2564">
            <v>8753564</v>
          </cell>
          <cell r="K2564">
            <v>47</v>
          </cell>
          <cell r="L2564">
            <v>5100</v>
          </cell>
          <cell r="M2564">
            <v>42</v>
          </cell>
          <cell r="N2564">
            <v>4023</v>
          </cell>
        </row>
        <row r="2565">
          <cell r="A2565">
            <v>1477009</v>
          </cell>
          <cell r="B2565" t="str">
            <v>05</v>
          </cell>
          <cell r="C2565" t="str">
            <v>Estrie</v>
          </cell>
          <cell r="D2565" t="str">
            <v>Hodge(Graham)</v>
          </cell>
          <cell r="F2565" t="str">
            <v>835, chemin Learned Plain</v>
          </cell>
          <cell r="G2565" t="str">
            <v>Cookshire-Eaton</v>
          </cell>
          <cell r="H2565" t="str">
            <v>J0B1M0</v>
          </cell>
          <cell r="I2565">
            <v>819</v>
          </cell>
          <cell r="J2565">
            <v>8755770</v>
          </cell>
          <cell r="K2565">
            <v>99</v>
          </cell>
          <cell r="L2565">
            <v>2381</v>
          </cell>
          <cell r="M2565">
            <v>102</v>
          </cell>
          <cell r="N2565">
            <v>16853</v>
          </cell>
        </row>
        <row r="2566">
          <cell r="A2566">
            <v>1477058</v>
          </cell>
          <cell r="B2566" t="str">
            <v>05</v>
          </cell>
          <cell r="C2566" t="str">
            <v>Estrie</v>
          </cell>
          <cell r="D2566" t="str">
            <v>Belcourt(Marcel)</v>
          </cell>
          <cell r="F2566" t="str">
            <v>714 Laurier</v>
          </cell>
          <cell r="G2566" t="str">
            <v>Asbestos</v>
          </cell>
          <cell r="H2566" t="str">
            <v>J1T2J3</v>
          </cell>
          <cell r="I2566">
            <v>819</v>
          </cell>
          <cell r="J2566">
            <v>8792530</v>
          </cell>
          <cell r="K2566">
            <v>18</v>
          </cell>
          <cell r="L2566">
            <v>340</v>
          </cell>
          <cell r="M2566">
            <v>18</v>
          </cell>
          <cell r="N2566">
            <v>3091</v>
          </cell>
        </row>
        <row r="2567">
          <cell r="A2567">
            <v>1477140</v>
          </cell>
          <cell r="B2567" t="str">
            <v>05</v>
          </cell>
          <cell r="C2567" t="str">
            <v>Estrie</v>
          </cell>
          <cell r="D2567" t="str">
            <v>Bergeron(André)</v>
          </cell>
          <cell r="F2567" t="str">
            <v>527, chemin 2e Rang</v>
          </cell>
          <cell r="G2567" t="str">
            <v>Sherbrooke</v>
          </cell>
          <cell r="H2567" t="str">
            <v>J1C0B1</v>
          </cell>
          <cell r="I2567">
            <v>819</v>
          </cell>
          <cell r="J2567">
            <v>8461702</v>
          </cell>
          <cell r="M2567">
            <v>18</v>
          </cell>
        </row>
        <row r="2568">
          <cell r="A2568">
            <v>1477173</v>
          </cell>
          <cell r="B2568" t="str">
            <v>05</v>
          </cell>
          <cell r="C2568" t="str">
            <v>Estrie</v>
          </cell>
          <cell r="D2568" t="str">
            <v>Bergeron(Gilles)</v>
          </cell>
          <cell r="F2568" t="str">
            <v>576, chemin du 4e Rang</v>
          </cell>
          <cell r="G2568" t="str">
            <v>Sherbrooke</v>
          </cell>
          <cell r="H2568" t="str">
            <v>J1C0A1</v>
          </cell>
          <cell r="I2568">
            <v>819</v>
          </cell>
          <cell r="J2568">
            <v>8464792</v>
          </cell>
          <cell r="K2568">
            <v>28</v>
          </cell>
          <cell r="L2568">
            <v>2542</v>
          </cell>
          <cell r="M2568">
            <v>27</v>
          </cell>
          <cell r="N2568">
            <v>7182</v>
          </cell>
        </row>
        <row r="2569">
          <cell r="A2569">
            <v>1477264</v>
          </cell>
          <cell r="B2569" t="str">
            <v>05</v>
          </cell>
          <cell r="C2569" t="str">
            <v>Estrie</v>
          </cell>
          <cell r="D2569" t="str">
            <v>Bernier(Alain)</v>
          </cell>
          <cell r="F2569" t="str">
            <v>411, ch. Roy Sud</v>
          </cell>
          <cell r="G2569" t="str">
            <v>Weedon</v>
          </cell>
          <cell r="H2569" t="str">
            <v>J0B3J0</v>
          </cell>
          <cell r="I2569">
            <v>819</v>
          </cell>
          <cell r="J2569">
            <v>8773748</v>
          </cell>
          <cell r="K2569">
            <v>28</v>
          </cell>
          <cell r="L2569">
            <v>8329</v>
          </cell>
          <cell r="M2569">
            <v>22</v>
          </cell>
          <cell r="N2569">
            <v>7107</v>
          </cell>
        </row>
        <row r="2570">
          <cell r="A2570">
            <v>1477280</v>
          </cell>
          <cell r="B2570" t="str">
            <v>05</v>
          </cell>
          <cell r="C2570" t="str">
            <v>Estrie</v>
          </cell>
          <cell r="D2570" t="str">
            <v>Bernier(Jean-Luc)</v>
          </cell>
          <cell r="F2570" t="str">
            <v>2312 ch. Péloquin</v>
          </cell>
          <cell r="G2570" t="str">
            <v>Weedon</v>
          </cell>
          <cell r="H2570" t="str">
            <v>J0B3J0</v>
          </cell>
          <cell r="I2570">
            <v>819</v>
          </cell>
          <cell r="J2570">
            <v>8772688</v>
          </cell>
          <cell r="K2570">
            <v>23</v>
          </cell>
          <cell r="L2570">
            <v>1411</v>
          </cell>
          <cell r="M2570">
            <v>19</v>
          </cell>
          <cell r="N2570">
            <v>2763</v>
          </cell>
        </row>
        <row r="2571">
          <cell r="A2571">
            <v>1477348</v>
          </cell>
          <cell r="B2571" t="str">
            <v>05</v>
          </cell>
          <cell r="C2571" t="str">
            <v>Estrie</v>
          </cell>
          <cell r="D2571" t="str">
            <v>St-Jacques(Roger)</v>
          </cell>
          <cell r="F2571" t="str">
            <v>200 3e Rg O.</v>
          </cell>
          <cell r="G2571" t="str">
            <v>Stoke</v>
          </cell>
          <cell r="H2571" t="str">
            <v>J0B3G0</v>
          </cell>
          <cell r="I2571">
            <v>819</v>
          </cell>
          <cell r="J2571">
            <v>5628691</v>
          </cell>
          <cell r="K2571">
            <v>67</v>
          </cell>
          <cell r="L2571">
            <v>2722</v>
          </cell>
          <cell r="M2571">
            <v>62</v>
          </cell>
          <cell r="N2571">
            <v>3378</v>
          </cell>
        </row>
        <row r="2572">
          <cell r="A2572">
            <v>1477355</v>
          </cell>
          <cell r="B2572" t="str">
            <v>05</v>
          </cell>
          <cell r="C2572" t="str">
            <v>Estrie</v>
          </cell>
          <cell r="D2572" t="str">
            <v>Berwick(Randy)</v>
          </cell>
          <cell r="F2572" t="str">
            <v>745, ch. de la Diligence</v>
          </cell>
          <cell r="G2572" t="str">
            <v>Stukely-Sud</v>
          </cell>
          <cell r="H2572" t="str">
            <v>J0E2J0</v>
          </cell>
          <cell r="I2572">
            <v>450</v>
          </cell>
          <cell r="J2572">
            <v>2972425</v>
          </cell>
          <cell r="K2572">
            <v>24</v>
          </cell>
          <cell r="M2572">
            <v>21</v>
          </cell>
        </row>
        <row r="2573">
          <cell r="A2573">
            <v>1477447</v>
          </cell>
          <cell r="B2573" t="str">
            <v>05</v>
          </cell>
          <cell r="C2573" t="str">
            <v>Estrie</v>
          </cell>
          <cell r="D2573" t="str">
            <v>Jersey(Kenneth Clyde)</v>
          </cell>
          <cell r="F2573" t="str">
            <v>87, Sugarloaf Pound Rd</v>
          </cell>
          <cell r="G2573" t="str">
            <v>Potton</v>
          </cell>
          <cell r="H2573" t="str">
            <v>J0E1X0</v>
          </cell>
          <cell r="I2573">
            <v>450</v>
          </cell>
          <cell r="J2573">
            <v>2923706</v>
          </cell>
          <cell r="K2573">
            <v>34</v>
          </cell>
          <cell r="L2573">
            <v>5176</v>
          </cell>
          <cell r="M2573">
            <v>33</v>
          </cell>
          <cell r="N2573">
            <v>989</v>
          </cell>
        </row>
        <row r="2574">
          <cell r="A2574">
            <v>1477462</v>
          </cell>
          <cell r="B2574" t="str">
            <v>05</v>
          </cell>
          <cell r="C2574" t="str">
            <v>Estrie</v>
          </cell>
          <cell r="D2574" t="str">
            <v>Jetté(Jules)</v>
          </cell>
          <cell r="F2574" t="str">
            <v>2434, rte 112</v>
          </cell>
          <cell r="G2574" t="str">
            <v>Stukely-Sud</v>
          </cell>
          <cell r="H2574" t="str">
            <v>J0E2J0</v>
          </cell>
          <cell r="I2574">
            <v>450</v>
          </cell>
          <cell r="J2574">
            <v>5391800</v>
          </cell>
          <cell r="K2574">
            <v>11</v>
          </cell>
          <cell r="L2574">
            <v>1170</v>
          </cell>
        </row>
        <row r="2575">
          <cell r="A2575">
            <v>1477488</v>
          </cell>
          <cell r="B2575" t="str">
            <v>05</v>
          </cell>
          <cell r="C2575" t="str">
            <v>Estrie</v>
          </cell>
          <cell r="D2575" t="str">
            <v>Jewett(Conrad Simms)</v>
          </cell>
          <cell r="E2575" t="str">
            <v>Jewett(Conrad Simms)</v>
          </cell>
          <cell r="F2575" t="str">
            <v>355, chemin du Lac</v>
          </cell>
          <cell r="G2575" t="str">
            <v>Potton</v>
          </cell>
          <cell r="H2575" t="str">
            <v>J0E1X0</v>
          </cell>
          <cell r="I2575">
            <v>450</v>
          </cell>
          <cell r="J2575">
            <v>2920124</v>
          </cell>
          <cell r="K2575">
            <v>37</v>
          </cell>
          <cell r="L2575">
            <v>4309</v>
          </cell>
          <cell r="M2575">
            <v>32</v>
          </cell>
          <cell r="N2575">
            <v>3607</v>
          </cell>
        </row>
        <row r="2576">
          <cell r="A2576">
            <v>1477546</v>
          </cell>
          <cell r="B2576" t="str">
            <v>02</v>
          </cell>
          <cell r="C2576" t="str">
            <v>Saguenay-Lac-Saint-Jean</v>
          </cell>
          <cell r="D2576" t="str">
            <v>Larouche(Christian et Martin)</v>
          </cell>
          <cell r="E2576" t="str">
            <v>Larouche(Martin)</v>
          </cell>
          <cell r="F2576" t="str">
            <v>4663 chemin St-Louis</v>
          </cell>
          <cell r="G2576" t="str">
            <v>Alma</v>
          </cell>
          <cell r="H2576" t="str">
            <v>G8E1A7</v>
          </cell>
          <cell r="I2576">
            <v>418</v>
          </cell>
          <cell r="J2576">
            <v>3475854</v>
          </cell>
          <cell r="K2576">
            <v>33</v>
          </cell>
          <cell r="L2576">
            <v>6017</v>
          </cell>
          <cell r="M2576">
            <v>33</v>
          </cell>
        </row>
        <row r="2577">
          <cell r="A2577">
            <v>1477587</v>
          </cell>
          <cell r="B2577" t="str">
            <v>05</v>
          </cell>
          <cell r="C2577" t="str">
            <v>Estrie</v>
          </cell>
          <cell r="D2577" t="str">
            <v>Johnson(Jeffrey)</v>
          </cell>
          <cell r="F2577" t="str">
            <v>6225, rte 143</v>
          </cell>
          <cell r="G2577" t="str">
            <v>Waterville</v>
          </cell>
          <cell r="H2577" t="str">
            <v>J0B3H0</v>
          </cell>
          <cell r="I2577">
            <v>819</v>
          </cell>
          <cell r="J2577">
            <v>8372059</v>
          </cell>
          <cell r="K2577">
            <v>36</v>
          </cell>
          <cell r="L2577">
            <v>3370</v>
          </cell>
          <cell r="M2577">
            <v>33</v>
          </cell>
        </row>
        <row r="2578">
          <cell r="A2578">
            <v>1477645</v>
          </cell>
          <cell r="B2578" t="str">
            <v>05</v>
          </cell>
          <cell r="C2578" t="str">
            <v>Estrie</v>
          </cell>
          <cell r="D2578" t="str">
            <v>Keenan-Adank(Patricia)</v>
          </cell>
          <cell r="E2578" t="str">
            <v>Keenan-Adank(Patricia)</v>
          </cell>
          <cell r="F2578" t="str">
            <v>672, ch. de la Rivière</v>
          </cell>
          <cell r="G2578" t="str">
            <v>Saint-François-Xavier-de-Brompton</v>
          </cell>
          <cell r="H2578" t="str">
            <v>J0B2V0</v>
          </cell>
          <cell r="I2578">
            <v>819</v>
          </cell>
          <cell r="J2578">
            <v>8459097</v>
          </cell>
          <cell r="K2578">
            <v>20</v>
          </cell>
          <cell r="L2578">
            <v>3475</v>
          </cell>
          <cell r="M2578">
            <v>18</v>
          </cell>
          <cell r="N2578">
            <v>2541</v>
          </cell>
        </row>
        <row r="2579">
          <cell r="A2579">
            <v>1477678</v>
          </cell>
          <cell r="B2579" t="str">
            <v>05</v>
          </cell>
          <cell r="C2579" t="str">
            <v>Estrie</v>
          </cell>
          <cell r="D2579" t="str">
            <v>Kerr(Bruce)</v>
          </cell>
          <cell r="F2579" t="str">
            <v>483, Stokes</v>
          </cell>
          <cell r="G2579" t="str">
            <v>Bury</v>
          </cell>
          <cell r="H2579" t="str">
            <v>J0B1J0</v>
          </cell>
          <cell r="I2579">
            <v>819</v>
          </cell>
          <cell r="J2579">
            <v>8723290</v>
          </cell>
          <cell r="K2579">
            <v>16</v>
          </cell>
          <cell r="M2579">
            <v>15</v>
          </cell>
          <cell r="N2579">
            <v>520</v>
          </cell>
        </row>
        <row r="2580">
          <cell r="A2580">
            <v>1477702</v>
          </cell>
          <cell r="B2580" t="str">
            <v>05</v>
          </cell>
          <cell r="C2580" t="str">
            <v>Estrie</v>
          </cell>
          <cell r="D2580" t="str">
            <v>Kerr(Debra)</v>
          </cell>
          <cell r="F2580" t="str">
            <v>361 Jordan Hill</v>
          </cell>
          <cell r="G2580" t="str">
            <v>Cookshire-Eaton</v>
          </cell>
          <cell r="H2580" t="str">
            <v>J0B1M0</v>
          </cell>
          <cell r="I2580">
            <v>819</v>
          </cell>
          <cell r="J2580">
            <v>8753588</v>
          </cell>
          <cell r="K2580">
            <v>39</v>
          </cell>
          <cell r="L2580">
            <v>3083</v>
          </cell>
          <cell r="M2580">
            <v>41</v>
          </cell>
          <cell r="N2580">
            <v>2782</v>
          </cell>
        </row>
        <row r="2581">
          <cell r="A2581">
            <v>1477801</v>
          </cell>
          <cell r="B2581" t="str">
            <v>05</v>
          </cell>
          <cell r="C2581" t="str">
            <v>Estrie</v>
          </cell>
          <cell r="D2581" t="str">
            <v>Kirby(Robert)</v>
          </cell>
          <cell r="F2581" t="str">
            <v>350 Ive's Hill</v>
          </cell>
          <cell r="G2581" t="str">
            <v>Compton</v>
          </cell>
          <cell r="H2581" t="str">
            <v>J0B1L0</v>
          </cell>
          <cell r="I2581">
            <v>819</v>
          </cell>
          <cell r="J2581">
            <v>8372598</v>
          </cell>
          <cell r="K2581">
            <v>45</v>
          </cell>
          <cell r="L2581">
            <v>14240</v>
          </cell>
          <cell r="M2581">
            <v>42</v>
          </cell>
          <cell r="N2581">
            <v>13357</v>
          </cell>
        </row>
        <row r="2582">
          <cell r="A2582">
            <v>1477819</v>
          </cell>
          <cell r="B2582" t="str">
            <v>05</v>
          </cell>
          <cell r="C2582" t="str">
            <v>Estrie</v>
          </cell>
          <cell r="D2582" t="str">
            <v>Knowles(James)</v>
          </cell>
          <cell r="E2582" t="str">
            <v>Knowles(Jennifer)</v>
          </cell>
          <cell r="F2582" t="str">
            <v>182, chemin Knowles</v>
          </cell>
          <cell r="G2582" t="str">
            <v>Richmond</v>
          </cell>
          <cell r="H2582" t="str">
            <v>J0B2H0</v>
          </cell>
          <cell r="I2582">
            <v>819</v>
          </cell>
          <cell r="J2582">
            <v>8263857</v>
          </cell>
          <cell r="K2582">
            <v>58</v>
          </cell>
          <cell r="L2582">
            <v>5020</v>
          </cell>
          <cell r="M2582">
            <v>53</v>
          </cell>
          <cell r="N2582">
            <v>9308</v>
          </cell>
        </row>
        <row r="2583">
          <cell r="A2583">
            <v>1477835</v>
          </cell>
          <cell r="B2583" t="str">
            <v>05</v>
          </cell>
          <cell r="C2583" t="str">
            <v>Estrie</v>
          </cell>
          <cell r="D2583" t="str">
            <v>Laberee(Arthur)</v>
          </cell>
          <cell r="F2583" t="str">
            <v>1280, ch. Langlois</v>
          </cell>
          <cell r="G2583" t="str">
            <v>Ayer's Cliff</v>
          </cell>
          <cell r="H2583" t="str">
            <v>J0B1C0</v>
          </cell>
          <cell r="I2583">
            <v>819</v>
          </cell>
          <cell r="J2583">
            <v>8385538</v>
          </cell>
          <cell r="K2583">
            <v>21</v>
          </cell>
          <cell r="L2583">
            <v>3681</v>
          </cell>
          <cell r="M2583">
            <v>26</v>
          </cell>
          <cell r="N2583">
            <v>2880</v>
          </cell>
        </row>
        <row r="2584">
          <cell r="A2584">
            <v>1477926</v>
          </cell>
          <cell r="B2584" t="str">
            <v>05</v>
          </cell>
          <cell r="C2584" t="str">
            <v>Estrie</v>
          </cell>
          <cell r="D2584" t="str">
            <v>Lacasse(Jean)</v>
          </cell>
          <cell r="F2584" t="str">
            <v>590, rang 10</v>
          </cell>
          <cell r="G2584" t="str">
            <v>Windsor</v>
          </cell>
          <cell r="H2584" t="str">
            <v>J1S2X2</v>
          </cell>
          <cell r="I2584">
            <v>819</v>
          </cell>
          <cell r="J2584">
            <v>8454447</v>
          </cell>
          <cell r="K2584">
            <v>21</v>
          </cell>
        </row>
        <row r="2585">
          <cell r="A2585">
            <v>1477934</v>
          </cell>
          <cell r="B2585" t="str">
            <v>05</v>
          </cell>
          <cell r="C2585" t="str">
            <v>Estrie</v>
          </cell>
          <cell r="D2585" t="str">
            <v>Birchler(Rolf)</v>
          </cell>
          <cell r="F2585" t="str">
            <v>1484, chemin Favreau</v>
          </cell>
          <cell r="G2585" t="str">
            <v>Sainte-Edwidge-de-Clifton</v>
          </cell>
          <cell r="H2585" t="str">
            <v>J0B2R0</v>
          </cell>
          <cell r="I2585">
            <v>819</v>
          </cell>
          <cell r="J2585">
            <v>8493391</v>
          </cell>
          <cell r="K2585">
            <v>11</v>
          </cell>
          <cell r="L2585">
            <v>1869</v>
          </cell>
          <cell r="M2585">
            <v>16</v>
          </cell>
          <cell r="N2585">
            <v>2273</v>
          </cell>
        </row>
        <row r="2586">
          <cell r="A2586">
            <v>1477991</v>
          </cell>
          <cell r="B2586" t="str">
            <v>12</v>
          </cell>
          <cell r="C2586" t="str">
            <v>Chaudière-Appalaches</v>
          </cell>
          <cell r="D2586" t="str">
            <v>Binet(Marcel)</v>
          </cell>
          <cell r="F2586" t="str">
            <v>159, rang 1</v>
          </cell>
          <cell r="G2586" t="str">
            <v>Saint-Séverin (de Beauce)</v>
          </cell>
          <cell r="H2586" t="str">
            <v>G0N1V0</v>
          </cell>
          <cell r="I2586">
            <v>418</v>
          </cell>
          <cell r="J2586">
            <v>4262405</v>
          </cell>
          <cell r="K2586">
            <v>53</v>
          </cell>
          <cell r="L2586">
            <v>8366</v>
          </cell>
          <cell r="M2586">
            <v>47</v>
          </cell>
          <cell r="N2586">
            <v>11005</v>
          </cell>
        </row>
        <row r="2587">
          <cell r="A2587">
            <v>1478007</v>
          </cell>
          <cell r="B2587" t="str">
            <v>02</v>
          </cell>
          <cell r="C2587" t="str">
            <v>Saguenay-Lac-Saint-Jean</v>
          </cell>
          <cell r="D2587" t="str">
            <v>Ferme E.G. Dallaire S.E.N.C.</v>
          </cell>
          <cell r="E2587" t="str">
            <v>Dallaire(Éric)</v>
          </cell>
          <cell r="F2587" t="str">
            <v>3211 rue St-Dominique</v>
          </cell>
          <cell r="G2587" t="str">
            <v>Jonquière</v>
          </cell>
          <cell r="H2587" t="str">
            <v>G7Y1A9</v>
          </cell>
          <cell r="I2587">
            <v>418</v>
          </cell>
          <cell r="J2587">
            <v>5421412</v>
          </cell>
          <cell r="K2587">
            <v>24</v>
          </cell>
          <cell r="L2587">
            <v>2900</v>
          </cell>
          <cell r="M2587">
            <v>26</v>
          </cell>
        </row>
        <row r="2588">
          <cell r="A2588">
            <v>1478049</v>
          </cell>
          <cell r="B2588" t="str">
            <v>05</v>
          </cell>
          <cell r="C2588" t="str">
            <v>Estrie</v>
          </cell>
          <cell r="D2588" t="str">
            <v>Blanchard(Jacques)</v>
          </cell>
          <cell r="F2588" t="str">
            <v>235 rang 5</v>
          </cell>
          <cell r="G2588" t="str">
            <v>Sainte-Anne-de-la-Rochelle</v>
          </cell>
          <cell r="H2588" t="str">
            <v>J0E2B0</v>
          </cell>
          <cell r="I2588">
            <v>450</v>
          </cell>
          <cell r="J2588">
            <v>5356566</v>
          </cell>
          <cell r="K2588">
            <v>21</v>
          </cell>
          <cell r="L2588">
            <v>3436</v>
          </cell>
          <cell r="M2588">
            <v>20</v>
          </cell>
          <cell r="N2588">
            <v>2025</v>
          </cell>
        </row>
        <row r="2589">
          <cell r="A2589">
            <v>1478064</v>
          </cell>
          <cell r="B2589" t="str">
            <v>05</v>
          </cell>
          <cell r="C2589" t="str">
            <v>Estrie</v>
          </cell>
          <cell r="D2589" t="str">
            <v>Blouin(Michel)</v>
          </cell>
          <cell r="F2589" t="str">
            <v>726, rang 1 Est</v>
          </cell>
          <cell r="G2589" t="str">
            <v>Westbury</v>
          </cell>
          <cell r="H2589" t="str">
            <v>J0B1R0</v>
          </cell>
          <cell r="I2589">
            <v>819</v>
          </cell>
          <cell r="J2589">
            <v>8323253</v>
          </cell>
          <cell r="K2589">
            <v>14</v>
          </cell>
          <cell r="L2589">
            <v>1361</v>
          </cell>
        </row>
        <row r="2590">
          <cell r="A2590">
            <v>1478130</v>
          </cell>
          <cell r="B2590" t="str">
            <v>05</v>
          </cell>
          <cell r="C2590" t="str">
            <v>Estrie</v>
          </cell>
          <cell r="D2590" t="str">
            <v>Boisvert(Denis)</v>
          </cell>
          <cell r="E2590" t="str">
            <v>Boisvert(Denis)</v>
          </cell>
          <cell r="F2590" t="str">
            <v>4700, ch. Nichol</v>
          </cell>
          <cell r="G2590" t="str">
            <v>Waterville</v>
          </cell>
          <cell r="H2590" t="str">
            <v>J0B3H0</v>
          </cell>
          <cell r="I2590">
            <v>819</v>
          </cell>
          <cell r="J2590">
            <v>5696540</v>
          </cell>
          <cell r="K2590">
            <v>72</v>
          </cell>
          <cell r="L2590">
            <v>21184</v>
          </cell>
          <cell r="M2590">
            <v>68</v>
          </cell>
          <cell r="N2590">
            <v>12441</v>
          </cell>
        </row>
        <row r="2591">
          <cell r="A2591">
            <v>1478163</v>
          </cell>
          <cell r="B2591" t="str">
            <v>05</v>
          </cell>
          <cell r="C2591" t="str">
            <v>Estrie</v>
          </cell>
          <cell r="D2591" t="str">
            <v>Boisvert(Jean)</v>
          </cell>
          <cell r="F2591" t="str">
            <v>57, rang 2</v>
          </cell>
          <cell r="G2591" t="str">
            <v>Wotton</v>
          </cell>
          <cell r="H2591" t="str">
            <v>J0A1N0</v>
          </cell>
          <cell r="I2591">
            <v>819</v>
          </cell>
          <cell r="J2591">
            <v>8792057</v>
          </cell>
          <cell r="K2591">
            <v>14</v>
          </cell>
          <cell r="L2591">
            <v>3464</v>
          </cell>
          <cell r="M2591">
            <v>17</v>
          </cell>
          <cell r="N2591">
            <v>2706</v>
          </cell>
        </row>
        <row r="2592">
          <cell r="A2592">
            <v>1478239</v>
          </cell>
          <cell r="B2592" t="str">
            <v>05</v>
          </cell>
          <cell r="C2592" t="str">
            <v>Estrie</v>
          </cell>
          <cell r="D2592" t="str">
            <v>Lachapelle(Claude)</v>
          </cell>
          <cell r="F2592" t="str">
            <v>1111 rte 141, R.R. 1</v>
          </cell>
          <cell r="G2592" t="str">
            <v>Ayer's Cliff</v>
          </cell>
          <cell r="H2592" t="str">
            <v>J0B1C0</v>
          </cell>
          <cell r="I2592">
            <v>819</v>
          </cell>
          <cell r="J2592">
            <v>8384420</v>
          </cell>
          <cell r="K2592">
            <v>13</v>
          </cell>
          <cell r="L2592">
            <v>1309</v>
          </cell>
        </row>
        <row r="2593">
          <cell r="A2593">
            <v>1478254</v>
          </cell>
          <cell r="B2593" t="str">
            <v>05</v>
          </cell>
          <cell r="C2593" t="str">
            <v>Estrie</v>
          </cell>
          <cell r="D2593" t="str">
            <v>Lacharité(Jean-Paul)</v>
          </cell>
          <cell r="F2593" t="str">
            <v>439 McLaughlin</v>
          </cell>
          <cell r="G2593" t="str">
            <v>Richmond</v>
          </cell>
          <cell r="H2593" t="str">
            <v>J0B2H0</v>
          </cell>
          <cell r="I2593">
            <v>819</v>
          </cell>
          <cell r="J2593">
            <v>8482376</v>
          </cell>
          <cell r="K2593">
            <v>33</v>
          </cell>
          <cell r="L2593">
            <v>4797</v>
          </cell>
          <cell r="M2593">
            <v>28</v>
          </cell>
          <cell r="N2593">
            <v>3402</v>
          </cell>
        </row>
        <row r="2594">
          <cell r="A2594">
            <v>1478262</v>
          </cell>
          <cell r="B2594" t="str">
            <v>05</v>
          </cell>
          <cell r="C2594" t="str">
            <v>Estrie</v>
          </cell>
          <cell r="D2594" t="str">
            <v>Boisvert(Yves)</v>
          </cell>
          <cell r="F2594" t="str">
            <v>759, rang 3 Est</v>
          </cell>
          <cell r="G2594" t="str">
            <v>Saint-Georges-de-Windsor</v>
          </cell>
          <cell r="H2594" t="str">
            <v>J0A1J0</v>
          </cell>
          <cell r="I2594">
            <v>819</v>
          </cell>
          <cell r="J2594">
            <v>4462098</v>
          </cell>
          <cell r="K2594">
            <v>85</v>
          </cell>
          <cell r="L2594">
            <v>6697</v>
          </cell>
          <cell r="M2594">
            <v>83</v>
          </cell>
          <cell r="N2594">
            <v>5308</v>
          </cell>
        </row>
        <row r="2595">
          <cell r="A2595">
            <v>1478312</v>
          </cell>
          <cell r="B2595" t="str">
            <v>05</v>
          </cell>
          <cell r="C2595" t="str">
            <v>Estrie</v>
          </cell>
          <cell r="D2595" t="str">
            <v>Bolduc(Ghislaine)</v>
          </cell>
          <cell r="F2595" t="str">
            <v>650 chemin Lower</v>
          </cell>
          <cell r="G2595" t="str">
            <v>Cookshire-Eaton</v>
          </cell>
          <cell r="H2595" t="str">
            <v>J0B1M0</v>
          </cell>
          <cell r="I2595">
            <v>819</v>
          </cell>
          <cell r="J2595">
            <v>8753978</v>
          </cell>
          <cell r="K2595">
            <v>11</v>
          </cell>
          <cell r="L2595">
            <v>680</v>
          </cell>
        </row>
        <row r="2596">
          <cell r="A2596">
            <v>1478460</v>
          </cell>
          <cell r="B2596" t="str">
            <v>16</v>
          </cell>
          <cell r="C2596" t="str">
            <v>Montérégie</v>
          </cell>
          <cell r="D2596" t="str">
            <v>Bombardier(Mario)</v>
          </cell>
          <cell r="F2596" t="str">
            <v>620, 3e Rang Sud</v>
          </cell>
          <cell r="G2596" t="str">
            <v>Saint-Jean-sur-Richelieu</v>
          </cell>
          <cell r="H2596" t="str">
            <v>J2X5T5</v>
          </cell>
          <cell r="I2596">
            <v>450</v>
          </cell>
          <cell r="J2596">
            <v>3472785</v>
          </cell>
          <cell r="K2596">
            <v>11</v>
          </cell>
          <cell r="L2596">
            <v>3402</v>
          </cell>
        </row>
        <row r="2597">
          <cell r="A2597">
            <v>1478692</v>
          </cell>
          <cell r="B2597" t="str">
            <v>12</v>
          </cell>
          <cell r="C2597" t="str">
            <v>Chaudière-Appalaches</v>
          </cell>
          <cell r="D2597" t="str">
            <v>Carbonneau(Line)</v>
          </cell>
          <cell r="F2597" t="str">
            <v>124, rang St-Thomas</v>
          </cell>
          <cell r="G2597" t="str">
            <v>Sainte-Marguerite (de Beauce)</v>
          </cell>
          <cell r="H2597" t="str">
            <v>G0S2X0</v>
          </cell>
          <cell r="I2597">
            <v>418</v>
          </cell>
          <cell r="J2597">
            <v>9353415</v>
          </cell>
          <cell r="K2597">
            <v>17</v>
          </cell>
          <cell r="L2597">
            <v>3673</v>
          </cell>
          <cell r="M2597">
            <v>19</v>
          </cell>
          <cell r="N2597">
            <v>3882</v>
          </cell>
        </row>
        <row r="2598">
          <cell r="A2598">
            <v>1478999</v>
          </cell>
          <cell r="B2598" t="str">
            <v>15</v>
          </cell>
          <cell r="C2598" t="str">
            <v>Laurentides</v>
          </cell>
          <cell r="D2598" t="str">
            <v>Bilodeau(Yoland)</v>
          </cell>
          <cell r="F2598" t="str">
            <v>11, rang 2 Wurtele</v>
          </cell>
          <cell r="G2598" t="str">
            <v>Ferme-Neuve</v>
          </cell>
          <cell r="H2598" t="str">
            <v>J0W1C0</v>
          </cell>
          <cell r="I2598">
            <v>819</v>
          </cell>
          <cell r="J2598">
            <v>5872196</v>
          </cell>
          <cell r="K2598">
            <v>28</v>
          </cell>
          <cell r="L2598">
            <v>5374</v>
          </cell>
        </row>
        <row r="2599">
          <cell r="A2599">
            <v>1479021</v>
          </cell>
          <cell r="B2599" t="str">
            <v>12</v>
          </cell>
          <cell r="C2599" t="str">
            <v>Chaudière-Appalaches</v>
          </cell>
          <cell r="D2599" t="str">
            <v>Cloutier(Réjean)</v>
          </cell>
          <cell r="F2599" t="str">
            <v>1322, Route 276</v>
          </cell>
          <cell r="G2599" t="str">
            <v>Saint-Joseph-de-Beauce</v>
          </cell>
          <cell r="H2599" t="str">
            <v>G0S2V0</v>
          </cell>
          <cell r="I2599">
            <v>418</v>
          </cell>
          <cell r="J2599">
            <v>3975844</v>
          </cell>
          <cell r="K2599">
            <v>15</v>
          </cell>
          <cell r="L2599">
            <v>1753</v>
          </cell>
          <cell r="M2599">
            <v>19</v>
          </cell>
          <cell r="N2599">
            <v>1753</v>
          </cell>
        </row>
        <row r="2600">
          <cell r="A2600">
            <v>1479047</v>
          </cell>
          <cell r="B2600" t="str">
            <v>17</v>
          </cell>
          <cell r="C2600" t="str">
            <v>Centre-du-Québec</v>
          </cell>
          <cell r="D2600" t="str">
            <v>Fleury(Normand)</v>
          </cell>
          <cell r="F2600" t="str">
            <v>2, rang 8</v>
          </cell>
          <cell r="G2600" t="str">
            <v>Saint-Christophe-d'Arthabaska</v>
          </cell>
          <cell r="H2600" t="str">
            <v>G6S0N9</v>
          </cell>
          <cell r="I2600">
            <v>819</v>
          </cell>
          <cell r="J2600">
            <v>3577248</v>
          </cell>
          <cell r="K2600">
            <v>44</v>
          </cell>
          <cell r="L2600">
            <v>10076</v>
          </cell>
          <cell r="M2600">
            <v>39</v>
          </cell>
          <cell r="N2600">
            <v>10056</v>
          </cell>
        </row>
        <row r="2601">
          <cell r="A2601">
            <v>1479062</v>
          </cell>
          <cell r="B2601" t="str">
            <v>12</v>
          </cell>
          <cell r="C2601" t="str">
            <v>Chaudière-Appalaches</v>
          </cell>
          <cell r="D2601" t="str">
            <v>Cloutier(Raynald)</v>
          </cell>
          <cell r="F2601" t="str">
            <v>1597, Route 276</v>
          </cell>
          <cell r="G2601" t="str">
            <v>Saint-Joseph-de-Beauce</v>
          </cell>
          <cell r="H2601" t="str">
            <v>G0S2V0</v>
          </cell>
          <cell r="I2601">
            <v>418</v>
          </cell>
          <cell r="J2601">
            <v>3975812</v>
          </cell>
          <cell r="K2601">
            <v>11</v>
          </cell>
          <cell r="L2601">
            <v>1144</v>
          </cell>
        </row>
        <row r="2602">
          <cell r="A2602">
            <v>1479104</v>
          </cell>
          <cell r="B2602" t="str">
            <v>05</v>
          </cell>
          <cell r="C2602" t="str">
            <v>Estrie</v>
          </cell>
          <cell r="D2602" t="str">
            <v>Landry(Frédéric)</v>
          </cell>
          <cell r="F2602" t="str">
            <v>30, rue St-Jean Baptiste</v>
          </cell>
          <cell r="G2602" t="str">
            <v>Chartierville</v>
          </cell>
          <cell r="H2602" t="str">
            <v>J0B1K0</v>
          </cell>
          <cell r="I2602">
            <v>819</v>
          </cell>
          <cell r="J2602">
            <v>6562569</v>
          </cell>
          <cell r="K2602">
            <v>19</v>
          </cell>
          <cell r="L2602">
            <v>1666</v>
          </cell>
          <cell r="M2602">
            <v>15</v>
          </cell>
          <cell r="N2602">
            <v>1648</v>
          </cell>
        </row>
        <row r="2603">
          <cell r="A2603">
            <v>1479203</v>
          </cell>
          <cell r="B2603" t="str">
            <v>17</v>
          </cell>
          <cell r="C2603" t="str">
            <v>Centre-du-Québec</v>
          </cell>
          <cell r="D2603" t="str">
            <v>Fortin(Serge)</v>
          </cell>
          <cell r="F2603" t="str">
            <v>3243, Rang Craig</v>
          </cell>
          <cell r="G2603" t="str">
            <v>Tingwick</v>
          </cell>
          <cell r="H2603" t="str">
            <v>J0A1L0</v>
          </cell>
          <cell r="I2603">
            <v>819</v>
          </cell>
          <cell r="J2603">
            <v>3593056</v>
          </cell>
          <cell r="K2603">
            <v>14</v>
          </cell>
          <cell r="L2603">
            <v>1038</v>
          </cell>
          <cell r="M2603">
            <v>19</v>
          </cell>
          <cell r="N2603">
            <v>1866</v>
          </cell>
        </row>
        <row r="2604">
          <cell r="A2604">
            <v>1479302</v>
          </cell>
          <cell r="B2604" t="str">
            <v>05</v>
          </cell>
          <cell r="C2604" t="str">
            <v>Estrie</v>
          </cell>
          <cell r="D2604" t="str">
            <v>Lapierre(Aimé)</v>
          </cell>
          <cell r="F2604" t="str">
            <v>5475, ch. Dunant, R.R. 1</v>
          </cell>
          <cell r="G2604" t="str">
            <v>Canton Hatley</v>
          </cell>
          <cell r="H2604" t="str">
            <v>J0B2C0</v>
          </cell>
          <cell r="I2604">
            <v>819</v>
          </cell>
          <cell r="J2604">
            <v>5643990</v>
          </cell>
          <cell r="K2604">
            <v>34</v>
          </cell>
          <cell r="L2604">
            <v>4558</v>
          </cell>
          <cell r="M2604">
            <v>39</v>
          </cell>
          <cell r="N2604">
            <v>3870</v>
          </cell>
        </row>
        <row r="2605">
          <cell r="A2605">
            <v>1479310</v>
          </cell>
          <cell r="B2605" t="str">
            <v>05</v>
          </cell>
          <cell r="C2605" t="str">
            <v>Estrie</v>
          </cell>
          <cell r="D2605" t="str">
            <v>Laplante(Benoit)</v>
          </cell>
          <cell r="F2605" t="str">
            <v>425, rang 4 (St-Pierre)</v>
          </cell>
          <cell r="G2605" t="str">
            <v>Saint-Romain</v>
          </cell>
          <cell r="H2605" t="str">
            <v>G0Y1L0</v>
          </cell>
          <cell r="I2605">
            <v>418</v>
          </cell>
          <cell r="J2605">
            <v>4862370</v>
          </cell>
          <cell r="K2605">
            <v>23</v>
          </cell>
          <cell r="L2605">
            <v>1361</v>
          </cell>
        </row>
        <row r="2606">
          <cell r="A2606">
            <v>1479419</v>
          </cell>
          <cell r="B2606" t="str">
            <v>05</v>
          </cell>
          <cell r="C2606" t="str">
            <v>Estrie</v>
          </cell>
          <cell r="D2606" t="str">
            <v>Bouchard(André)</v>
          </cell>
          <cell r="E2606" t="str">
            <v>Bouchard(André)</v>
          </cell>
          <cell r="F2606" t="str">
            <v>88,rg 6, R.R.1</v>
          </cell>
          <cell r="G2606" t="str">
            <v>Stoke</v>
          </cell>
          <cell r="H2606" t="str">
            <v>J0B3G0</v>
          </cell>
          <cell r="I2606">
            <v>819</v>
          </cell>
          <cell r="J2606">
            <v>8783928</v>
          </cell>
          <cell r="K2606">
            <v>20</v>
          </cell>
        </row>
        <row r="2607">
          <cell r="A2607">
            <v>1479435</v>
          </cell>
          <cell r="B2607" t="str">
            <v>05</v>
          </cell>
          <cell r="C2607" t="str">
            <v>Estrie</v>
          </cell>
          <cell r="D2607" t="str">
            <v>Bouchard(Donald)</v>
          </cell>
          <cell r="E2607" t="str">
            <v>Ledoux(Hélène)</v>
          </cell>
          <cell r="F2607" t="str">
            <v>4465 rte 251</v>
          </cell>
          <cell r="G2607" t="str">
            <v>Cookshire-Eaton</v>
          </cell>
          <cell r="H2607" t="str">
            <v>J0B1M0</v>
          </cell>
          <cell r="I2607">
            <v>819</v>
          </cell>
          <cell r="J2607">
            <v>8372857</v>
          </cell>
          <cell r="K2607">
            <v>31</v>
          </cell>
          <cell r="L2607">
            <v>5293</v>
          </cell>
          <cell r="M2607">
            <v>27</v>
          </cell>
          <cell r="N2607">
            <v>4669</v>
          </cell>
        </row>
        <row r="2608">
          <cell r="A2608">
            <v>1479443</v>
          </cell>
          <cell r="B2608" t="str">
            <v>17</v>
          </cell>
          <cell r="C2608" t="str">
            <v>Centre-du-Québec</v>
          </cell>
          <cell r="D2608" t="str">
            <v>Frost(Mark)</v>
          </cell>
          <cell r="F2608" t="str">
            <v>342, Route 255</v>
          </cell>
          <cell r="G2608" t="str">
            <v>Kingsey Falls</v>
          </cell>
          <cell r="H2608" t="str">
            <v>J0A1B0</v>
          </cell>
          <cell r="I2608">
            <v>819</v>
          </cell>
          <cell r="J2608">
            <v>8391433</v>
          </cell>
          <cell r="K2608">
            <v>87</v>
          </cell>
          <cell r="L2608">
            <v>12934</v>
          </cell>
          <cell r="M2608">
            <v>92</v>
          </cell>
          <cell r="N2608">
            <v>7814</v>
          </cell>
        </row>
        <row r="2609">
          <cell r="A2609">
            <v>1479484</v>
          </cell>
          <cell r="B2609" t="str">
            <v>17</v>
          </cell>
          <cell r="C2609" t="str">
            <v>Centre-du-Québec</v>
          </cell>
          <cell r="D2609" t="str">
            <v>Frost(Russell)</v>
          </cell>
          <cell r="F2609" t="str">
            <v>68, route Dubois</v>
          </cell>
          <cell r="G2609" t="str">
            <v>Kingsey Falls</v>
          </cell>
          <cell r="H2609" t="str">
            <v>J0A1B0</v>
          </cell>
          <cell r="I2609">
            <v>819</v>
          </cell>
          <cell r="J2609">
            <v>8482430</v>
          </cell>
          <cell r="K2609">
            <v>16</v>
          </cell>
        </row>
        <row r="2610">
          <cell r="A2610">
            <v>1479518</v>
          </cell>
          <cell r="B2610" t="str">
            <v>05</v>
          </cell>
          <cell r="C2610" t="str">
            <v>Estrie</v>
          </cell>
          <cell r="D2610" t="str">
            <v>Bouffard(Janick)</v>
          </cell>
          <cell r="F2610" t="str">
            <v>11224, chemin Fairfax</v>
          </cell>
          <cell r="G2610" t="str">
            <v>Stanstead-Est</v>
          </cell>
          <cell r="H2610" t="str">
            <v>J0B3E0</v>
          </cell>
          <cell r="I2610">
            <v>819</v>
          </cell>
          <cell r="J2610">
            <v>8381398</v>
          </cell>
          <cell r="K2610">
            <v>56</v>
          </cell>
          <cell r="L2610">
            <v>8283</v>
          </cell>
          <cell r="M2610">
            <v>58</v>
          </cell>
          <cell r="N2610">
            <v>7285</v>
          </cell>
        </row>
        <row r="2611">
          <cell r="A2611">
            <v>1479526</v>
          </cell>
          <cell r="B2611" t="str">
            <v>05</v>
          </cell>
          <cell r="C2611" t="str">
            <v>Estrie</v>
          </cell>
          <cell r="D2611" t="str">
            <v>Boulanger(André)</v>
          </cell>
          <cell r="F2611" t="str">
            <v>585, 10ème Rang</v>
          </cell>
          <cell r="G2611" t="str">
            <v>Val-Joli</v>
          </cell>
          <cell r="H2611" t="str">
            <v>J1S0G2</v>
          </cell>
          <cell r="I2611">
            <v>819</v>
          </cell>
          <cell r="J2611">
            <v>8455743</v>
          </cell>
          <cell r="K2611">
            <v>35</v>
          </cell>
          <cell r="L2611">
            <v>7515</v>
          </cell>
          <cell r="M2611">
            <v>33</v>
          </cell>
          <cell r="N2611">
            <v>6384</v>
          </cell>
        </row>
        <row r="2612">
          <cell r="A2612">
            <v>1479542</v>
          </cell>
          <cell r="B2612" t="str">
            <v>05</v>
          </cell>
          <cell r="C2612" t="str">
            <v>Estrie</v>
          </cell>
          <cell r="D2612" t="str">
            <v>Boulanger(Denise)</v>
          </cell>
          <cell r="F2612" t="str">
            <v>60, Route 108</v>
          </cell>
          <cell r="G2612" t="str">
            <v>Stornoway</v>
          </cell>
          <cell r="H2612" t="str">
            <v>G0Y1N0</v>
          </cell>
          <cell r="I2612">
            <v>819</v>
          </cell>
          <cell r="J2612">
            <v>6521071</v>
          </cell>
          <cell r="K2612">
            <v>27</v>
          </cell>
          <cell r="L2612">
            <v>6056</v>
          </cell>
          <cell r="M2612">
            <v>27</v>
          </cell>
          <cell r="N2612">
            <v>4050</v>
          </cell>
        </row>
        <row r="2613">
          <cell r="A2613">
            <v>1479609</v>
          </cell>
          <cell r="B2613" t="str">
            <v>17</v>
          </cell>
          <cell r="C2613" t="str">
            <v>Centre-du-Québec</v>
          </cell>
          <cell r="D2613" t="str">
            <v>Gagnon(François)</v>
          </cell>
          <cell r="F2613" t="str">
            <v>778, rang 2</v>
          </cell>
          <cell r="G2613" t="str">
            <v>L'Avenir</v>
          </cell>
          <cell r="H2613" t="str">
            <v>J0C1B0</v>
          </cell>
          <cell r="I2613">
            <v>819</v>
          </cell>
          <cell r="J2613">
            <v>3942447</v>
          </cell>
          <cell r="K2613">
            <v>67</v>
          </cell>
          <cell r="L2613">
            <v>1687</v>
          </cell>
          <cell r="M2613">
            <v>62</v>
          </cell>
          <cell r="N2613">
            <v>6253</v>
          </cell>
        </row>
        <row r="2614">
          <cell r="A2614">
            <v>1479625</v>
          </cell>
          <cell r="B2614" t="str">
            <v>17</v>
          </cell>
          <cell r="C2614" t="str">
            <v>Centre-du-Québec</v>
          </cell>
          <cell r="D2614" t="str">
            <v>Gagnon(Mathieu)</v>
          </cell>
          <cell r="F2614" t="str">
            <v>7425, route des Ormes</v>
          </cell>
          <cell r="G2614" t="str">
            <v>Bécancour</v>
          </cell>
          <cell r="H2614" t="str">
            <v>G9H3R2</v>
          </cell>
          <cell r="I2614">
            <v>819</v>
          </cell>
          <cell r="J2614">
            <v>2972705</v>
          </cell>
          <cell r="K2614">
            <v>14</v>
          </cell>
          <cell r="L2614">
            <v>2722</v>
          </cell>
          <cell r="M2614">
            <v>17</v>
          </cell>
          <cell r="N2614">
            <v>239</v>
          </cell>
        </row>
        <row r="2615">
          <cell r="A2615">
            <v>1479641</v>
          </cell>
          <cell r="B2615" t="str">
            <v>05</v>
          </cell>
          <cell r="C2615" t="str">
            <v>Estrie</v>
          </cell>
          <cell r="D2615" t="str">
            <v>Boulay(André)</v>
          </cell>
          <cell r="E2615" t="str">
            <v>Boulay(André)</v>
          </cell>
          <cell r="F2615" t="str">
            <v>23, Valiquette</v>
          </cell>
          <cell r="G2615" t="str">
            <v>Windsor</v>
          </cell>
          <cell r="H2615" t="str">
            <v>J1S2L2</v>
          </cell>
          <cell r="I2615">
            <v>819</v>
          </cell>
          <cell r="J2615">
            <v>8453502</v>
          </cell>
          <cell r="K2615">
            <v>22</v>
          </cell>
          <cell r="L2615">
            <v>5783</v>
          </cell>
          <cell r="M2615">
            <v>21</v>
          </cell>
          <cell r="N2615">
            <v>6124</v>
          </cell>
        </row>
        <row r="2616">
          <cell r="A2616">
            <v>1479658</v>
          </cell>
          <cell r="B2616" t="str">
            <v>05</v>
          </cell>
          <cell r="C2616" t="str">
            <v>Estrie</v>
          </cell>
          <cell r="D2616" t="str">
            <v>Bourner(Willard)</v>
          </cell>
          <cell r="F2616" t="str">
            <v>390, ch. Nicolet Falls</v>
          </cell>
          <cell r="G2616" t="str">
            <v>Danville</v>
          </cell>
          <cell r="H2616" t="str">
            <v>J0A1A0</v>
          </cell>
          <cell r="I2616">
            <v>819</v>
          </cell>
          <cell r="J2616">
            <v>8393838</v>
          </cell>
          <cell r="K2616">
            <v>14</v>
          </cell>
          <cell r="L2616">
            <v>1098</v>
          </cell>
          <cell r="M2616">
            <v>15</v>
          </cell>
          <cell r="N2616">
            <v>1356</v>
          </cell>
        </row>
        <row r="2617">
          <cell r="A2617">
            <v>1479856</v>
          </cell>
          <cell r="B2617" t="str">
            <v>12</v>
          </cell>
          <cell r="C2617" t="str">
            <v>Chaudière-Appalaches</v>
          </cell>
          <cell r="D2617" t="str">
            <v>Daigle(Germain)</v>
          </cell>
          <cell r="F2617" t="str">
            <v>839, route 165</v>
          </cell>
          <cell r="G2617" t="str">
            <v>Irlande</v>
          </cell>
          <cell r="H2617" t="str">
            <v>G6H2M2</v>
          </cell>
          <cell r="I2617">
            <v>418</v>
          </cell>
          <cell r="J2617">
            <v>4234484</v>
          </cell>
          <cell r="K2617">
            <v>23</v>
          </cell>
          <cell r="L2617">
            <v>7667</v>
          </cell>
          <cell r="M2617">
            <v>23</v>
          </cell>
          <cell r="N2617">
            <v>4414</v>
          </cell>
        </row>
        <row r="2618">
          <cell r="A2618">
            <v>1479872</v>
          </cell>
          <cell r="B2618" t="str">
            <v>05</v>
          </cell>
          <cell r="C2618" t="str">
            <v>Estrie</v>
          </cell>
          <cell r="D2618" t="str">
            <v>Breton(Réjean)</v>
          </cell>
          <cell r="F2618" t="str">
            <v>105, ch. Gosford</v>
          </cell>
          <cell r="G2618" t="str">
            <v>Bishopton</v>
          </cell>
          <cell r="H2618" t="str">
            <v>J0B1G0</v>
          </cell>
          <cell r="I2618">
            <v>819</v>
          </cell>
          <cell r="J2618">
            <v>8846602</v>
          </cell>
          <cell r="K2618">
            <v>20</v>
          </cell>
          <cell r="L2618">
            <v>3382</v>
          </cell>
          <cell r="M2618">
            <v>23</v>
          </cell>
          <cell r="N2618">
            <v>3291</v>
          </cell>
        </row>
        <row r="2619">
          <cell r="A2619">
            <v>1479906</v>
          </cell>
          <cell r="B2619" t="str">
            <v>08</v>
          </cell>
          <cell r="C2619" t="str">
            <v>Abitibi-Témiscamingue</v>
          </cell>
          <cell r="D2619" t="str">
            <v>Beauchemin(Pierre)</v>
          </cell>
          <cell r="F2619" t="str">
            <v>256, rang 5-6 Est</v>
          </cell>
          <cell r="G2619" t="str">
            <v>Rochebaucourt</v>
          </cell>
          <cell r="H2619" t="str">
            <v>J0Y2J0</v>
          </cell>
          <cell r="I2619">
            <v>819</v>
          </cell>
          <cell r="J2619">
            <v>7542011</v>
          </cell>
          <cell r="K2619">
            <v>18</v>
          </cell>
          <cell r="L2619">
            <v>1197</v>
          </cell>
        </row>
        <row r="2620">
          <cell r="A2620">
            <v>1479971</v>
          </cell>
          <cell r="B2620" t="str">
            <v>17</v>
          </cell>
          <cell r="C2620" t="str">
            <v>Centre-du-Québec</v>
          </cell>
          <cell r="D2620" t="str">
            <v>Demers(Albini)</v>
          </cell>
          <cell r="E2620" t="str">
            <v>Demers(Albini)</v>
          </cell>
          <cell r="F2620" t="str">
            <v>334 rang 6</v>
          </cell>
          <cell r="G2620" t="str">
            <v>Saint-Ferdinand (d'Halifax)</v>
          </cell>
          <cell r="H2620" t="str">
            <v>G0N1N0</v>
          </cell>
          <cell r="I2620">
            <v>418</v>
          </cell>
          <cell r="J2620">
            <v>4283612</v>
          </cell>
          <cell r="K2620">
            <v>19</v>
          </cell>
          <cell r="L2620">
            <v>1986</v>
          </cell>
          <cell r="M2620">
            <v>16</v>
          </cell>
          <cell r="N2620">
            <v>1986</v>
          </cell>
        </row>
        <row r="2621">
          <cell r="A2621">
            <v>1480045</v>
          </cell>
          <cell r="B2621" t="str">
            <v>17</v>
          </cell>
          <cell r="C2621" t="str">
            <v>Centre-du-Québec</v>
          </cell>
          <cell r="D2621" t="str">
            <v>Godin(Roger)</v>
          </cell>
          <cell r="F2621" t="str">
            <v>599, rang 5</v>
          </cell>
          <cell r="G2621" t="str">
            <v>Sainte-Clotilde-de-Horton</v>
          </cell>
          <cell r="H2621" t="str">
            <v>J0A1H0</v>
          </cell>
          <cell r="I2621">
            <v>819</v>
          </cell>
          <cell r="J2621">
            <v>3363173</v>
          </cell>
          <cell r="K2621">
            <v>22</v>
          </cell>
          <cell r="L2621">
            <v>1308</v>
          </cell>
          <cell r="M2621">
            <v>22</v>
          </cell>
          <cell r="N2621">
            <v>1051</v>
          </cell>
        </row>
        <row r="2622">
          <cell r="A2622">
            <v>1480086</v>
          </cell>
          <cell r="B2622" t="str">
            <v>17</v>
          </cell>
          <cell r="C2622" t="str">
            <v>Centre-du-Québec</v>
          </cell>
          <cell r="D2622" t="str">
            <v>Goodfellow(Richard)</v>
          </cell>
          <cell r="E2622" t="str">
            <v>Goodfellow(Richard)</v>
          </cell>
          <cell r="F2622" t="str">
            <v>798, rang 7</v>
          </cell>
          <cell r="G2622" t="str">
            <v>Saint-Félix-de-Kingsey</v>
          </cell>
          <cell r="H2622" t="str">
            <v>J0B2T0</v>
          </cell>
          <cell r="I2622">
            <v>819</v>
          </cell>
          <cell r="J2622">
            <v>8482091</v>
          </cell>
          <cell r="K2622">
            <v>10</v>
          </cell>
          <cell r="L2622">
            <v>1605</v>
          </cell>
          <cell r="M2622">
            <v>15</v>
          </cell>
          <cell r="N2622">
            <v>552</v>
          </cell>
        </row>
        <row r="2623">
          <cell r="A2623">
            <v>1480227</v>
          </cell>
          <cell r="B2623" t="str">
            <v>12</v>
          </cell>
          <cell r="C2623" t="str">
            <v>Chaudière-Appalaches</v>
          </cell>
          <cell r="D2623" t="str">
            <v>Doyon(Marcel)</v>
          </cell>
          <cell r="F2623" t="str">
            <v>506, avenue Doyon</v>
          </cell>
          <cell r="G2623" t="str">
            <v>Sainte-Clotilde-de-Beauce</v>
          </cell>
          <cell r="H2623" t="str">
            <v>G0N1C0</v>
          </cell>
          <cell r="I2623">
            <v>418</v>
          </cell>
          <cell r="J2623">
            <v>4273685</v>
          </cell>
          <cell r="K2623">
            <v>25</v>
          </cell>
          <cell r="M2623">
            <v>24</v>
          </cell>
          <cell r="N2623">
            <v>1247</v>
          </cell>
        </row>
        <row r="2624">
          <cell r="A2624">
            <v>1480284</v>
          </cell>
          <cell r="B2624" t="str">
            <v>17</v>
          </cell>
          <cell r="C2624" t="str">
            <v>Centre-du-Québec</v>
          </cell>
          <cell r="D2624" t="str">
            <v>Guay(Rosaire)</v>
          </cell>
          <cell r="F2624" t="str">
            <v>482 rg des Érables</v>
          </cell>
          <cell r="G2624" t="str">
            <v>Sainte-Eulalie</v>
          </cell>
          <cell r="H2624" t="str">
            <v>G0Z1E0</v>
          </cell>
          <cell r="I2624">
            <v>819</v>
          </cell>
          <cell r="J2624">
            <v>2254666</v>
          </cell>
          <cell r="K2624">
            <v>25</v>
          </cell>
          <cell r="L2624">
            <v>1609</v>
          </cell>
          <cell r="M2624">
            <v>20</v>
          </cell>
          <cell r="N2624">
            <v>1609</v>
          </cell>
        </row>
        <row r="2625">
          <cell r="A2625">
            <v>1480466</v>
          </cell>
          <cell r="B2625" t="str">
            <v>17</v>
          </cell>
          <cell r="C2625" t="str">
            <v>Centre-du-Québec</v>
          </cell>
          <cell r="D2625" t="str">
            <v>Guévin(Michel)</v>
          </cell>
          <cell r="F2625" t="str">
            <v>519, route Marie-Victorin</v>
          </cell>
          <cell r="G2625" t="str">
            <v>Baie-du-Febvre</v>
          </cell>
          <cell r="H2625" t="str">
            <v>J0G1A0</v>
          </cell>
          <cell r="I2625">
            <v>450</v>
          </cell>
          <cell r="J2625">
            <v>7836662</v>
          </cell>
          <cell r="K2625">
            <v>55</v>
          </cell>
          <cell r="L2625">
            <v>2006</v>
          </cell>
          <cell r="M2625">
            <v>17</v>
          </cell>
          <cell r="N2625">
            <v>1797</v>
          </cell>
        </row>
        <row r="2626">
          <cell r="A2626">
            <v>1480490</v>
          </cell>
          <cell r="B2626" t="str">
            <v>05</v>
          </cell>
          <cell r="C2626" t="str">
            <v>Estrie</v>
          </cell>
          <cell r="D2626" t="str">
            <v>Leclerc(Martin)</v>
          </cell>
          <cell r="F2626" t="str">
            <v>225, rue Principale</v>
          </cell>
          <cell r="G2626" t="str">
            <v>Sainte-Anne-de-la-Rochelle</v>
          </cell>
          <cell r="H2626" t="str">
            <v>J0E2B0</v>
          </cell>
          <cell r="I2626">
            <v>450</v>
          </cell>
          <cell r="J2626">
            <v>5390236</v>
          </cell>
          <cell r="K2626">
            <v>19</v>
          </cell>
          <cell r="L2626">
            <v>3268</v>
          </cell>
          <cell r="M2626">
            <v>18</v>
          </cell>
          <cell r="N2626">
            <v>4127</v>
          </cell>
        </row>
        <row r="2627">
          <cell r="A2627">
            <v>1480532</v>
          </cell>
          <cell r="B2627" t="str">
            <v>05</v>
          </cell>
          <cell r="C2627" t="str">
            <v>Estrie</v>
          </cell>
          <cell r="D2627" t="str">
            <v>Leclerc(Sylvain)</v>
          </cell>
          <cell r="F2627" t="str">
            <v>440, rte 253,</v>
          </cell>
          <cell r="G2627" t="str">
            <v>Cookshire-Eaton</v>
          </cell>
          <cell r="H2627" t="str">
            <v>J0B1M0</v>
          </cell>
          <cell r="I2627">
            <v>819</v>
          </cell>
          <cell r="J2627">
            <v>8753176</v>
          </cell>
          <cell r="K2627">
            <v>21</v>
          </cell>
          <cell r="L2627">
            <v>2742</v>
          </cell>
        </row>
        <row r="2628">
          <cell r="A2628">
            <v>1480615</v>
          </cell>
          <cell r="B2628" t="str">
            <v>12</v>
          </cell>
          <cell r="C2628" t="str">
            <v>Chaudière-Appalaches</v>
          </cell>
          <cell r="D2628" t="str">
            <v>Dubuc(Michel)</v>
          </cell>
          <cell r="F2628" t="str">
            <v>423, Rang 6</v>
          </cell>
          <cell r="G2628" t="str">
            <v>Irlande</v>
          </cell>
          <cell r="H2628" t="str">
            <v>G6H2M2</v>
          </cell>
          <cell r="I2628">
            <v>418</v>
          </cell>
          <cell r="J2628">
            <v>4233310</v>
          </cell>
          <cell r="K2628">
            <v>21</v>
          </cell>
          <cell r="L2628">
            <v>827</v>
          </cell>
          <cell r="M2628">
            <v>19</v>
          </cell>
          <cell r="N2628">
            <v>543</v>
          </cell>
        </row>
        <row r="2629">
          <cell r="A2629">
            <v>1480664</v>
          </cell>
          <cell r="B2629" t="str">
            <v>17</v>
          </cell>
          <cell r="C2629" t="str">
            <v>Centre-du-Québec</v>
          </cell>
          <cell r="D2629" t="str">
            <v>Hamelin(Daniel)</v>
          </cell>
          <cell r="F2629" t="str">
            <v>2267, rang Rivière-Est</v>
          </cell>
          <cell r="G2629" t="str">
            <v>Sainte-Clotilde-de-Horton</v>
          </cell>
          <cell r="H2629" t="str">
            <v>J0A1H0</v>
          </cell>
          <cell r="I2629">
            <v>819</v>
          </cell>
          <cell r="J2629">
            <v>3363214</v>
          </cell>
          <cell r="K2629">
            <v>16</v>
          </cell>
          <cell r="L2629">
            <v>2760</v>
          </cell>
          <cell r="M2629">
            <v>16</v>
          </cell>
          <cell r="N2629">
            <v>1596</v>
          </cell>
        </row>
        <row r="2630">
          <cell r="A2630">
            <v>1480698</v>
          </cell>
          <cell r="B2630" t="str">
            <v>05</v>
          </cell>
          <cell r="C2630" t="str">
            <v>Estrie</v>
          </cell>
          <cell r="D2630" t="str">
            <v>Lehoux(Guy)</v>
          </cell>
          <cell r="F2630" t="str">
            <v>1400, Ladd's Mills</v>
          </cell>
          <cell r="G2630" t="str">
            <v>Coaticook</v>
          </cell>
          <cell r="H2630" t="str">
            <v>J1A2S2</v>
          </cell>
          <cell r="I2630">
            <v>819</v>
          </cell>
          <cell r="J2630">
            <v>8493480</v>
          </cell>
          <cell r="K2630">
            <v>12</v>
          </cell>
          <cell r="L2630">
            <v>2718</v>
          </cell>
        </row>
        <row r="2631">
          <cell r="A2631">
            <v>1480722</v>
          </cell>
          <cell r="B2631" t="str">
            <v>05</v>
          </cell>
          <cell r="C2631" t="str">
            <v>Estrie</v>
          </cell>
          <cell r="D2631" t="str">
            <v>Lemay(Raymond)</v>
          </cell>
          <cell r="E2631" t="str">
            <v>Lemay(Raymond)</v>
          </cell>
          <cell r="F2631" t="str">
            <v>523, côte de Beauvoir</v>
          </cell>
          <cell r="G2631" t="str">
            <v>Sherbrooke</v>
          </cell>
          <cell r="H2631" t="str">
            <v>J1C0B8</v>
          </cell>
          <cell r="I2631">
            <v>819</v>
          </cell>
          <cell r="J2631">
            <v>8463233</v>
          </cell>
          <cell r="K2631">
            <v>31</v>
          </cell>
          <cell r="L2631">
            <v>3076</v>
          </cell>
          <cell r="M2631">
            <v>25</v>
          </cell>
          <cell r="N2631">
            <v>1346</v>
          </cell>
        </row>
        <row r="2632">
          <cell r="A2632">
            <v>1480821</v>
          </cell>
          <cell r="B2632" t="str">
            <v>05</v>
          </cell>
          <cell r="C2632" t="str">
            <v>Estrie</v>
          </cell>
          <cell r="D2632" t="str">
            <v>Lessard(Julien)</v>
          </cell>
          <cell r="E2632" t="str">
            <v>Lessard(Julien)</v>
          </cell>
          <cell r="F2632" t="str">
            <v>1071, chemin Ely</v>
          </cell>
          <cell r="G2632" t="str">
            <v>Melbourne</v>
          </cell>
          <cell r="H2632" t="str">
            <v>J0B2B0</v>
          </cell>
          <cell r="I2632">
            <v>819</v>
          </cell>
          <cell r="J2632">
            <v>8265271</v>
          </cell>
          <cell r="K2632">
            <v>35</v>
          </cell>
          <cell r="L2632">
            <v>6564</v>
          </cell>
          <cell r="M2632">
            <v>38</v>
          </cell>
          <cell r="N2632">
            <v>7770</v>
          </cell>
        </row>
        <row r="2633">
          <cell r="A2633">
            <v>1480847</v>
          </cell>
          <cell r="B2633" t="str">
            <v>01</v>
          </cell>
          <cell r="C2633" t="str">
            <v>Bas-Saint-Laurent</v>
          </cell>
          <cell r="D2633" t="str">
            <v>Dubé(Dany)</v>
          </cell>
          <cell r="F2633" t="str">
            <v>761, Vieux-Chemin</v>
          </cell>
          <cell r="G2633" t="str">
            <v>Notre-Dame-du-Lac</v>
          </cell>
          <cell r="H2633" t="str">
            <v>G0L1X0</v>
          </cell>
          <cell r="I2633">
            <v>418</v>
          </cell>
          <cell r="J2633">
            <v>8997058</v>
          </cell>
          <cell r="K2633">
            <v>67</v>
          </cell>
          <cell r="L2633">
            <v>11701</v>
          </cell>
          <cell r="M2633">
            <v>73</v>
          </cell>
          <cell r="N2633">
            <v>12047</v>
          </cell>
        </row>
        <row r="2634">
          <cell r="A2634">
            <v>1480938</v>
          </cell>
          <cell r="B2634" t="str">
            <v>17</v>
          </cell>
          <cell r="C2634" t="str">
            <v>Centre-du-Québec</v>
          </cell>
          <cell r="D2634" t="str">
            <v>Houde(Colette)</v>
          </cell>
          <cell r="F2634" t="str">
            <v>645, route 255 Nord</v>
          </cell>
          <cell r="G2634" t="str">
            <v>Saint-Félix-de-Kingsey</v>
          </cell>
          <cell r="H2634" t="str">
            <v>J0B2T0</v>
          </cell>
          <cell r="I2634">
            <v>819</v>
          </cell>
          <cell r="J2634">
            <v>8482409</v>
          </cell>
          <cell r="K2634">
            <v>18</v>
          </cell>
          <cell r="L2634">
            <v>1564</v>
          </cell>
          <cell r="M2634">
            <v>17</v>
          </cell>
          <cell r="N2634">
            <v>2542</v>
          </cell>
        </row>
        <row r="2635">
          <cell r="A2635">
            <v>1480995</v>
          </cell>
          <cell r="B2635" t="str">
            <v>05</v>
          </cell>
          <cell r="C2635" t="str">
            <v>Estrie</v>
          </cell>
          <cell r="D2635" t="str">
            <v>Bushey(Lawrence)</v>
          </cell>
          <cell r="F2635" t="str">
            <v>275, route 255 Nord, R.R.1</v>
          </cell>
          <cell r="G2635" t="str">
            <v>Danville</v>
          </cell>
          <cell r="H2635" t="str">
            <v>J0A1A0</v>
          </cell>
          <cell r="I2635">
            <v>819</v>
          </cell>
          <cell r="J2635">
            <v>8392554</v>
          </cell>
          <cell r="K2635">
            <v>19</v>
          </cell>
          <cell r="L2635">
            <v>3670</v>
          </cell>
          <cell r="M2635">
            <v>18</v>
          </cell>
          <cell r="N2635">
            <v>4943</v>
          </cell>
        </row>
        <row r="2636">
          <cell r="A2636">
            <v>1481001</v>
          </cell>
          <cell r="B2636" t="str">
            <v>05</v>
          </cell>
          <cell r="C2636" t="str">
            <v>Estrie</v>
          </cell>
          <cell r="D2636" t="str">
            <v>Bushey(Roy)</v>
          </cell>
          <cell r="F2636" t="str">
            <v>395, route 255 R.R.1</v>
          </cell>
          <cell r="G2636" t="str">
            <v>Danville</v>
          </cell>
          <cell r="H2636" t="str">
            <v>J0A1A0</v>
          </cell>
          <cell r="I2636">
            <v>819</v>
          </cell>
          <cell r="J2636">
            <v>8392698</v>
          </cell>
          <cell r="K2636">
            <v>20</v>
          </cell>
          <cell r="L2636">
            <v>680</v>
          </cell>
          <cell r="M2636">
            <v>24</v>
          </cell>
          <cell r="N2636">
            <v>5130</v>
          </cell>
        </row>
        <row r="2637">
          <cell r="A2637">
            <v>1481084</v>
          </cell>
          <cell r="B2637" t="str">
            <v>17</v>
          </cell>
          <cell r="C2637" t="str">
            <v>Centre-du-Québec</v>
          </cell>
          <cell r="D2637" t="str">
            <v>Jackson(Cynthia)</v>
          </cell>
          <cell r="F2637" t="str">
            <v>196, rang 10</v>
          </cell>
          <cell r="G2637" t="str">
            <v>Durham-Sud</v>
          </cell>
          <cell r="H2637" t="str">
            <v>J0H2C0</v>
          </cell>
          <cell r="I2637">
            <v>819</v>
          </cell>
          <cell r="J2637">
            <v>8581159</v>
          </cell>
          <cell r="K2637">
            <v>43</v>
          </cell>
          <cell r="L2637">
            <v>318</v>
          </cell>
          <cell r="M2637">
            <v>39</v>
          </cell>
          <cell r="N2637">
            <v>1324</v>
          </cell>
        </row>
        <row r="2638">
          <cell r="A2638">
            <v>1481183</v>
          </cell>
          <cell r="B2638" t="str">
            <v>17</v>
          </cell>
          <cell r="C2638" t="str">
            <v>Centre-du-Québec</v>
          </cell>
          <cell r="D2638" t="str">
            <v>Labbé(Nelson)</v>
          </cell>
          <cell r="F2638" t="str">
            <v>230, rue Notre-Dame-de-Lourdes</v>
          </cell>
          <cell r="G2638" t="str">
            <v>Saint-Edmond-de-Grantham</v>
          </cell>
          <cell r="H2638" t="str">
            <v>J0C1K0</v>
          </cell>
          <cell r="I2638">
            <v>819</v>
          </cell>
          <cell r="J2638">
            <v>3954823</v>
          </cell>
          <cell r="K2638">
            <v>26</v>
          </cell>
          <cell r="L2638">
            <v>5057</v>
          </cell>
          <cell r="M2638">
            <v>22</v>
          </cell>
          <cell r="N2638">
            <v>6660</v>
          </cell>
        </row>
        <row r="2639">
          <cell r="A2639">
            <v>1481191</v>
          </cell>
          <cell r="B2639" t="str">
            <v>17</v>
          </cell>
          <cell r="C2639" t="str">
            <v>Centre-du-Québec</v>
          </cell>
          <cell r="D2639" t="str">
            <v>Labbé(Yvon)</v>
          </cell>
          <cell r="E2639" t="str">
            <v>Labbé(Yvon)</v>
          </cell>
          <cell r="F2639" t="str">
            <v>1460, boul. Jutras Ouest, local 5A</v>
          </cell>
          <cell r="G2639" t="str">
            <v>Victoriaville</v>
          </cell>
          <cell r="H2639" t="str">
            <v>G6T2B4</v>
          </cell>
          <cell r="I2639">
            <v>819</v>
          </cell>
          <cell r="J2639">
            <v>3572383</v>
          </cell>
          <cell r="K2639">
            <v>103</v>
          </cell>
          <cell r="L2639">
            <v>12172</v>
          </cell>
          <cell r="M2639">
            <v>47</v>
          </cell>
          <cell r="N2639">
            <v>9742</v>
          </cell>
        </row>
        <row r="2640">
          <cell r="A2640">
            <v>1481399</v>
          </cell>
          <cell r="B2640" t="str">
            <v>05</v>
          </cell>
          <cell r="C2640" t="str">
            <v>Estrie</v>
          </cell>
          <cell r="D2640" t="str">
            <v>Lodge(Harry)</v>
          </cell>
          <cell r="E2640" t="str">
            <v>Lodge(Christophe)</v>
          </cell>
          <cell r="F2640" t="str">
            <v>156, ch Nicolet R.R.3</v>
          </cell>
          <cell r="G2640" t="str">
            <v>Danville</v>
          </cell>
          <cell r="H2640" t="str">
            <v>J0A1A0</v>
          </cell>
          <cell r="I2640">
            <v>819</v>
          </cell>
          <cell r="J2640">
            <v>8393381</v>
          </cell>
          <cell r="K2640">
            <v>19</v>
          </cell>
          <cell r="L2640">
            <v>2215</v>
          </cell>
          <cell r="M2640">
            <v>18</v>
          </cell>
          <cell r="N2640">
            <v>2796</v>
          </cell>
        </row>
        <row r="2641">
          <cell r="A2641">
            <v>1481415</v>
          </cell>
          <cell r="B2641" t="str">
            <v>05</v>
          </cell>
          <cell r="C2641" t="str">
            <v>Estrie</v>
          </cell>
          <cell r="D2641" t="str">
            <v>Chabot(Luc)</v>
          </cell>
          <cell r="F2641" t="str">
            <v>380, chemin du Sanctuaire</v>
          </cell>
          <cell r="G2641" t="str">
            <v>Sherbrooke</v>
          </cell>
          <cell r="H2641" t="str">
            <v>J1C0B9</v>
          </cell>
          <cell r="I2641">
            <v>819</v>
          </cell>
          <cell r="J2641">
            <v>5628053</v>
          </cell>
          <cell r="K2641">
            <v>32</v>
          </cell>
          <cell r="L2641">
            <v>6511</v>
          </cell>
          <cell r="M2641">
            <v>28</v>
          </cell>
          <cell r="N2641">
            <v>3233</v>
          </cell>
        </row>
        <row r="2642">
          <cell r="A2642">
            <v>1481464</v>
          </cell>
          <cell r="B2642" t="str">
            <v>05</v>
          </cell>
          <cell r="C2642" t="str">
            <v>Estrie</v>
          </cell>
          <cell r="D2642" t="str">
            <v>Champoux(Réjean)</v>
          </cell>
          <cell r="F2642" t="str">
            <v>950, rang 12</v>
          </cell>
          <cell r="G2642" t="str">
            <v>Val-Joli</v>
          </cell>
          <cell r="H2642" t="str">
            <v>J1S0H1</v>
          </cell>
          <cell r="I2642">
            <v>819</v>
          </cell>
          <cell r="J2642">
            <v>8455490</v>
          </cell>
          <cell r="K2642">
            <v>14</v>
          </cell>
          <cell r="L2642">
            <v>2314</v>
          </cell>
          <cell r="M2642">
            <v>16</v>
          </cell>
          <cell r="N2642">
            <v>2314</v>
          </cell>
        </row>
        <row r="2643">
          <cell r="A2643">
            <v>1481498</v>
          </cell>
          <cell r="B2643" t="str">
            <v>05</v>
          </cell>
          <cell r="C2643" t="str">
            <v>Estrie</v>
          </cell>
          <cell r="D2643" t="str">
            <v>Long(Shawn)</v>
          </cell>
          <cell r="E2643" t="str">
            <v>Long(Shawn)</v>
          </cell>
          <cell r="F2643" t="str">
            <v>1391, rang 1, R.R. 1</v>
          </cell>
          <cell r="G2643" t="str">
            <v>Maricourt</v>
          </cell>
          <cell r="H2643" t="str">
            <v>J0E1Y0</v>
          </cell>
          <cell r="I2643">
            <v>450</v>
          </cell>
          <cell r="J2643">
            <v>5323570</v>
          </cell>
          <cell r="K2643">
            <v>29</v>
          </cell>
          <cell r="L2643">
            <v>3062</v>
          </cell>
          <cell r="M2643">
            <v>27</v>
          </cell>
          <cell r="N2643">
            <v>11086</v>
          </cell>
        </row>
        <row r="2644">
          <cell r="A2644">
            <v>1481605</v>
          </cell>
          <cell r="B2644" t="str">
            <v>17</v>
          </cell>
          <cell r="C2644" t="str">
            <v>Centre-du-Québec</v>
          </cell>
          <cell r="D2644" t="str">
            <v>Lampron(Michel D.)</v>
          </cell>
          <cell r="F2644" t="str">
            <v>1135, route 218</v>
          </cell>
          <cell r="G2644" t="str">
            <v>Manseau</v>
          </cell>
          <cell r="H2644" t="str">
            <v>G0X1V0</v>
          </cell>
          <cell r="I2644">
            <v>819</v>
          </cell>
          <cell r="J2644">
            <v>3562225</v>
          </cell>
          <cell r="K2644">
            <v>13</v>
          </cell>
          <cell r="L2644">
            <v>1120</v>
          </cell>
        </row>
        <row r="2645">
          <cell r="A2645">
            <v>1481688</v>
          </cell>
          <cell r="B2645" t="str">
            <v>05</v>
          </cell>
          <cell r="C2645" t="str">
            <v>Estrie</v>
          </cell>
          <cell r="D2645" t="str">
            <v>Lowe(Brian)</v>
          </cell>
          <cell r="F2645" t="str">
            <v>249, route 255</v>
          </cell>
          <cell r="G2645" t="str">
            <v>Bury</v>
          </cell>
          <cell r="H2645" t="str">
            <v>J0B1J0</v>
          </cell>
          <cell r="I2645">
            <v>819</v>
          </cell>
          <cell r="J2645">
            <v>8723274</v>
          </cell>
          <cell r="K2645">
            <v>17</v>
          </cell>
          <cell r="L2645">
            <v>2859</v>
          </cell>
        </row>
        <row r="2646">
          <cell r="A2646">
            <v>1481696</v>
          </cell>
          <cell r="B2646" t="str">
            <v>17</v>
          </cell>
          <cell r="C2646" t="str">
            <v>Centre-du-Québec</v>
          </cell>
          <cell r="D2646" t="str">
            <v>Lampron(Serge)</v>
          </cell>
          <cell r="F2646" t="str">
            <v>2418, rang 7</v>
          </cell>
          <cell r="G2646" t="str">
            <v>Saint-Albert</v>
          </cell>
          <cell r="H2646" t="str">
            <v>J0A1E0</v>
          </cell>
          <cell r="I2646">
            <v>819</v>
          </cell>
          <cell r="J2646">
            <v>3532789</v>
          </cell>
          <cell r="K2646">
            <v>16</v>
          </cell>
          <cell r="L2646">
            <v>4575</v>
          </cell>
        </row>
        <row r="2647">
          <cell r="A2647">
            <v>1481704</v>
          </cell>
          <cell r="B2647" t="str">
            <v>05</v>
          </cell>
          <cell r="C2647" t="str">
            <v>Estrie</v>
          </cell>
          <cell r="D2647" t="str">
            <v>Lowe(Osborne)</v>
          </cell>
          <cell r="F2647" t="str">
            <v>483, ch. Wyatt</v>
          </cell>
          <cell r="G2647" t="str">
            <v>Bury</v>
          </cell>
          <cell r="H2647" t="str">
            <v>J0B1J0</v>
          </cell>
          <cell r="I2647">
            <v>819</v>
          </cell>
          <cell r="J2647">
            <v>8723215</v>
          </cell>
          <cell r="K2647">
            <v>31</v>
          </cell>
          <cell r="L2647">
            <v>5170</v>
          </cell>
          <cell r="M2647">
            <v>28</v>
          </cell>
          <cell r="N2647">
            <v>7183</v>
          </cell>
        </row>
        <row r="2648">
          <cell r="A2648">
            <v>1481753</v>
          </cell>
          <cell r="B2648" t="str">
            <v>17</v>
          </cell>
          <cell r="C2648" t="str">
            <v>Centre-du-Québec</v>
          </cell>
          <cell r="D2648" t="str">
            <v>Landry(Clémence)</v>
          </cell>
          <cell r="F2648" t="str">
            <v>2738, rang Bord de l'Eau</v>
          </cell>
          <cell r="G2648" t="str">
            <v>Sainte-Clotilde-de-Horton</v>
          </cell>
          <cell r="H2648" t="str">
            <v>J0A1H0</v>
          </cell>
          <cell r="I2648">
            <v>819</v>
          </cell>
          <cell r="J2648">
            <v>3365503</v>
          </cell>
          <cell r="K2648">
            <v>22</v>
          </cell>
          <cell r="L2648">
            <v>3728</v>
          </cell>
          <cell r="M2648">
            <v>23</v>
          </cell>
          <cell r="N2648">
            <v>3680</v>
          </cell>
        </row>
        <row r="2649">
          <cell r="A2649">
            <v>1481803</v>
          </cell>
          <cell r="B2649" t="str">
            <v>05</v>
          </cell>
          <cell r="C2649" t="str">
            <v>Estrie</v>
          </cell>
          <cell r="D2649" t="str">
            <v>Lowry(Rodney)</v>
          </cell>
          <cell r="F2649" t="str">
            <v>687, chemin Lowry</v>
          </cell>
          <cell r="G2649" t="str">
            <v>Sawyerville</v>
          </cell>
          <cell r="H2649" t="str">
            <v>J0B3A0</v>
          </cell>
          <cell r="I2649">
            <v>819</v>
          </cell>
          <cell r="J2649">
            <v>8891547</v>
          </cell>
          <cell r="K2649">
            <v>24</v>
          </cell>
          <cell r="M2649">
            <v>24</v>
          </cell>
          <cell r="N2649">
            <v>3053</v>
          </cell>
        </row>
        <row r="2650">
          <cell r="A2650">
            <v>1481852</v>
          </cell>
          <cell r="B2650" t="str">
            <v>05</v>
          </cell>
          <cell r="C2650" t="str">
            <v>Estrie</v>
          </cell>
          <cell r="D2650" t="str">
            <v>Lussier(Gaston)</v>
          </cell>
          <cell r="F2650" t="str">
            <v>1145, route 243</v>
          </cell>
          <cell r="G2650" t="str">
            <v>Valcourt</v>
          </cell>
          <cell r="H2650" t="str">
            <v>J0E2L0</v>
          </cell>
          <cell r="I2650">
            <v>450</v>
          </cell>
          <cell r="J2650">
            <v>5322028</v>
          </cell>
          <cell r="K2650">
            <v>28</v>
          </cell>
          <cell r="L2650">
            <v>1237</v>
          </cell>
          <cell r="M2650">
            <v>25</v>
          </cell>
          <cell r="N2650">
            <v>1292</v>
          </cell>
        </row>
        <row r="2651">
          <cell r="A2651">
            <v>1481902</v>
          </cell>
          <cell r="B2651" t="str">
            <v>05</v>
          </cell>
          <cell r="C2651" t="str">
            <v>Estrie</v>
          </cell>
          <cell r="D2651" t="str">
            <v>Lussier(Raymond)</v>
          </cell>
          <cell r="F2651" t="str">
            <v>319, Grande ligne, R.R.2</v>
          </cell>
          <cell r="G2651" t="str">
            <v>Windsor</v>
          </cell>
          <cell r="H2651" t="str">
            <v>J1S2L5</v>
          </cell>
          <cell r="I2651">
            <v>819</v>
          </cell>
          <cell r="J2651">
            <v>8457289</v>
          </cell>
          <cell r="K2651">
            <v>39</v>
          </cell>
          <cell r="L2651">
            <v>4167</v>
          </cell>
          <cell r="M2651">
            <v>33</v>
          </cell>
          <cell r="N2651">
            <v>5538</v>
          </cell>
        </row>
        <row r="2652">
          <cell r="A2652">
            <v>1481936</v>
          </cell>
          <cell r="B2652" t="str">
            <v>12</v>
          </cell>
          <cell r="C2652" t="str">
            <v>Chaudière-Appalaches</v>
          </cell>
          <cell r="D2652" t="str">
            <v>Fol(André)</v>
          </cell>
          <cell r="F2652" t="str">
            <v>6569, Rang 5</v>
          </cell>
          <cell r="G2652" t="str">
            <v>Beaulac-Garthby</v>
          </cell>
          <cell r="H2652" t="str">
            <v>G0Y1B0</v>
          </cell>
          <cell r="I2652">
            <v>418</v>
          </cell>
          <cell r="J2652">
            <v>4494899</v>
          </cell>
          <cell r="K2652">
            <v>22</v>
          </cell>
          <cell r="L2652">
            <v>3682</v>
          </cell>
          <cell r="M2652">
            <v>18</v>
          </cell>
          <cell r="N2652">
            <v>6488</v>
          </cell>
        </row>
        <row r="2653">
          <cell r="A2653">
            <v>1481977</v>
          </cell>
          <cell r="B2653" t="str">
            <v>05</v>
          </cell>
          <cell r="C2653" t="str">
            <v>Estrie</v>
          </cell>
          <cell r="D2653" t="str">
            <v>Madore(Denis)</v>
          </cell>
          <cell r="E2653" t="str">
            <v>Madore(Denis)</v>
          </cell>
          <cell r="F2653" t="str">
            <v>1811, ch. Madore</v>
          </cell>
          <cell r="G2653" t="str">
            <v>Coaticook</v>
          </cell>
          <cell r="H2653" t="str">
            <v>J1A2S5</v>
          </cell>
          <cell r="I2653">
            <v>819</v>
          </cell>
          <cell r="J2653">
            <v>8493431</v>
          </cell>
          <cell r="K2653">
            <v>56</v>
          </cell>
          <cell r="L2653">
            <v>2135</v>
          </cell>
          <cell r="M2653">
            <v>52</v>
          </cell>
          <cell r="N2653">
            <v>8274</v>
          </cell>
        </row>
        <row r="2654">
          <cell r="A2654">
            <v>1482025</v>
          </cell>
          <cell r="B2654" t="str">
            <v>05</v>
          </cell>
          <cell r="C2654" t="str">
            <v>Estrie</v>
          </cell>
          <cell r="D2654" t="str">
            <v>Marchand(Fernand)</v>
          </cell>
          <cell r="F2654" t="str">
            <v>227, route 253</v>
          </cell>
          <cell r="G2654" t="str">
            <v>East Hereford</v>
          </cell>
          <cell r="H2654" t="str">
            <v>J0B1S0</v>
          </cell>
          <cell r="I2654">
            <v>819</v>
          </cell>
          <cell r="J2654">
            <v>8442449</v>
          </cell>
          <cell r="K2654">
            <v>38</v>
          </cell>
          <cell r="L2654">
            <v>10260</v>
          </cell>
          <cell r="M2654">
            <v>34</v>
          </cell>
          <cell r="N2654">
            <v>10430</v>
          </cell>
        </row>
        <row r="2655">
          <cell r="A2655">
            <v>1482108</v>
          </cell>
          <cell r="B2655" t="str">
            <v>05</v>
          </cell>
          <cell r="C2655" t="str">
            <v>Estrie</v>
          </cell>
          <cell r="D2655" t="str">
            <v>Marois(François)</v>
          </cell>
          <cell r="F2655" t="str">
            <v>159, rang 9</v>
          </cell>
          <cell r="G2655" t="str">
            <v>Val-Joli</v>
          </cell>
          <cell r="H2655" t="str">
            <v>J1S2L5</v>
          </cell>
          <cell r="I2655">
            <v>819</v>
          </cell>
          <cell r="J2655">
            <v>8451465</v>
          </cell>
          <cell r="K2655">
            <v>58</v>
          </cell>
          <cell r="L2655">
            <v>5312</v>
          </cell>
          <cell r="M2655">
            <v>57</v>
          </cell>
          <cell r="N2655">
            <v>11035</v>
          </cell>
        </row>
        <row r="2656">
          <cell r="A2656">
            <v>1482132</v>
          </cell>
          <cell r="B2656" t="str">
            <v>05</v>
          </cell>
          <cell r="C2656" t="str">
            <v>Estrie</v>
          </cell>
          <cell r="D2656" t="str">
            <v>Clément(Claude)</v>
          </cell>
          <cell r="F2656" t="str">
            <v>602 Principale</v>
          </cell>
          <cell r="G2656" t="str">
            <v>Saint-Georges-de-Windsor</v>
          </cell>
          <cell r="H2656" t="str">
            <v>J0A1J0</v>
          </cell>
          <cell r="I2656">
            <v>819</v>
          </cell>
          <cell r="J2656">
            <v>8282516</v>
          </cell>
          <cell r="K2656">
            <v>25</v>
          </cell>
          <cell r="L2656">
            <v>1864</v>
          </cell>
          <cell r="M2656">
            <v>22</v>
          </cell>
          <cell r="N2656">
            <v>2651</v>
          </cell>
        </row>
        <row r="2657">
          <cell r="A2657">
            <v>1482173</v>
          </cell>
          <cell r="B2657" t="str">
            <v>05</v>
          </cell>
          <cell r="C2657" t="str">
            <v>Estrie</v>
          </cell>
          <cell r="D2657" t="str">
            <v>Cloutier(Yvon)</v>
          </cell>
          <cell r="F2657" t="str">
            <v>175, des Vétérans</v>
          </cell>
          <cell r="G2657" t="str">
            <v>Asbestos</v>
          </cell>
          <cell r="H2657" t="str">
            <v>J1T3M7</v>
          </cell>
          <cell r="I2657">
            <v>819</v>
          </cell>
          <cell r="J2657">
            <v>8796308</v>
          </cell>
          <cell r="K2657">
            <v>42</v>
          </cell>
          <cell r="M2657">
            <v>42</v>
          </cell>
        </row>
        <row r="2658">
          <cell r="A2658">
            <v>1482181</v>
          </cell>
          <cell r="B2658" t="str">
            <v>05</v>
          </cell>
          <cell r="C2658" t="str">
            <v>Estrie</v>
          </cell>
          <cell r="D2658" t="str">
            <v>Coates(Danny)</v>
          </cell>
          <cell r="E2658" t="str">
            <v>Charron(Lucie)</v>
          </cell>
          <cell r="F2658" t="str">
            <v>175, 5e Rang</v>
          </cell>
          <cell r="G2658" t="str">
            <v>Saint-Malo</v>
          </cell>
          <cell r="H2658" t="str">
            <v>G0B2Y0</v>
          </cell>
          <cell r="I2658">
            <v>819</v>
          </cell>
          <cell r="J2658">
            <v>6580904</v>
          </cell>
          <cell r="K2658">
            <v>55</v>
          </cell>
          <cell r="L2658">
            <v>3952</v>
          </cell>
          <cell r="M2658">
            <v>51</v>
          </cell>
          <cell r="N2658">
            <v>4923</v>
          </cell>
        </row>
        <row r="2659">
          <cell r="A2659">
            <v>1482207</v>
          </cell>
          <cell r="B2659" t="str">
            <v>05</v>
          </cell>
          <cell r="C2659" t="str">
            <v>Estrie</v>
          </cell>
          <cell r="D2659" t="str">
            <v>Coates(David)</v>
          </cell>
          <cell r="F2659" t="str">
            <v>20, chemin Northill</v>
          </cell>
          <cell r="G2659" t="str">
            <v>Lingwick</v>
          </cell>
          <cell r="H2659" t="str">
            <v>J0B2Z0</v>
          </cell>
          <cell r="I2659">
            <v>819</v>
          </cell>
          <cell r="J2659">
            <v>8775083</v>
          </cell>
          <cell r="K2659">
            <v>35</v>
          </cell>
          <cell r="L2659">
            <v>4132</v>
          </cell>
          <cell r="M2659">
            <v>36</v>
          </cell>
          <cell r="N2659">
            <v>3866</v>
          </cell>
        </row>
        <row r="2660">
          <cell r="A2660">
            <v>1482249</v>
          </cell>
          <cell r="B2660" t="str">
            <v>05</v>
          </cell>
          <cell r="C2660" t="str">
            <v>Estrie</v>
          </cell>
          <cell r="D2660" t="str">
            <v>Coates(Herbert)</v>
          </cell>
          <cell r="F2660" t="str">
            <v>9, rue Principale</v>
          </cell>
          <cell r="G2660" t="str">
            <v>Dudswell</v>
          </cell>
          <cell r="H2660" t="str">
            <v>J0B1G0</v>
          </cell>
          <cell r="I2660">
            <v>819</v>
          </cell>
          <cell r="J2660">
            <v>8845579</v>
          </cell>
          <cell r="K2660">
            <v>21</v>
          </cell>
          <cell r="M2660">
            <v>21</v>
          </cell>
        </row>
        <row r="2661">
          <cell r="A2661">
            <v>1482256</v>
          </cell>
          <cell r="B2661" t="str">
            <v>05</v>
          </cell>
          <cell r="C2661" t="str">
            <v>Estrie</v>
          </cell>
          <cell r="D2661" t="str">
            <v>Coleman(Robert)</v>
          </cell>
          <cell r="F2661" t="str">
            <v>310, route 255</v>
          </cell>
          <cell r="G2661" t="str">
            <v>Bury</v>
          </cell>
          <cell r="H2661" t="str">
            <v>J0B1J0</v>
          </cell>
          <cell r="I2661">
            <v>819</v>
          </cell>
          <cell r="J2661">
            <v>8723753</v>
          </cell>
          <cell r="K2661">
            <v>22</v>
          </cell>
          <cell r="L2661">
            <v>516</v>
          </cell>
          <cell r="M2661">
            <v>23</v>
          </cell>
          <cell r="N2661">
            <v>516</v>
          </cell>
        </row>
        <row r="2662">
          <cell r="A2662">
            <v>1482280</v>
          </cell>
          <cell r="B2662" t="str">
            <v>12</v>
          </cell>
          <cell r="C2662" t="str">
            <v>Chaudière-Appalaches</v>
          </cell>
          <cell r="D2662" t="str">
            <v>Ferme C.R. Paquet S.E.N.C.</v>
          </cell>
          <cell r="E2662" t="str">
            <v>Bédard(René Paquet et Caroline)</v>
          </cell>
          <cell r="F2662" t="str">
            <v>5244, rang 5</v>
          </cell>
          <cell r="G2662" t="str">
            <v>Saint-Zacharie</v>
          </cell>
          <cell r="H2662" t="str">
            <v>G0M2C0</v>
          </cell>
          <cell r="I2662">
            <v>418</v>
          </cell>
          <cell r="J2662">
            <v>5933980</v>
          </cell>
          <cell r="K2662">
            <v>120</v>
          </cell>
          <cell r="L2662">
            <v>28303</v>
          </cell>
          <cell r="M2662">
            <v>96</v>
          </cell>
          <cell r="N2662">
            <v>24171</v>
          </cell>
        </row>
        <row r="2663">
          <cell r="A2663">
            <v>1482298</v>
          </cell>
          <cell r="B2663" t="str">
            <v>05</v>
          </cell>
          <cell r="C2663" t="str">
            <v>Estrie</v>
          </cell>
          <cell r="D2663" t="str">
            <v>Comeau(Kenneth)</v>
          </cell>
          <cell r="F2663" t="str">
            <v>877, route 243</v>
          </cell>
          <cell r="G2663" t="str">
            <v>Kingsbury</v>
          </cell>
          <cell r="H2663" t="str">
            <v>J0B1X0</v>
          </cell>
          <cell r="I2663">
            <v>819</v>
          </cell>
          <cell r="J2663">
            <v>8265694</v>
          </cell>
          <cell r="K2663">
            <v>32</v>
          </cell>
          <cell r="L2663">
            <v>3950</v>
          </cell>
        </row>
        <row r="2664">
          <cell r="A2664">
            <v>1482355</v>
          </cell>
          <cell r="B2664" t="str">
            <v>05</v>
          </cell>
          <cell r="C2664" t="str">
            <v>Estrie</v>
          </cell>
          <cell r="D2664" t="str">
            <v>McConnell(Thomas)</v>
          </cell>
          <cell r="F2664" t="str">
            <v>100 Low Forrest</v>
          </cell>
          <cell r="G2664" t="str">
            <v>Sawyerville</v>
          </cell>
          <cell r="H2664" t="str">
            <v>J0B3A0</v>
          </cell>
          <cell r="I2664">
            <v>819</v>
          </cell>
          <cell r="J2664">
            <v>8892843</v>
          </cell>
          <cell r="K2664">
            <v>52</v>
          </cell>
          <cell r="L2664">
            <v>7579</v>
          </cell>
          <cell r="M2664">
            <v>54</v>
          </cell>
          <cell r="N2664">
            <v>9099</v>
          </cell>
        </row>
        <row r="2665">
          <cell r="A2665">
            <v>1482363</v>
          </cell>
          <cell r="B2665" t="str">
            <v>05</v>
          </cell>
          <cell r="C2665" t="str">
            <v>Estrie</v>
          </cell>
          <cell r="D2665" t="str">
            <v>Conner(Wendall R.)</v>
          </cell>
          <cell r="F2665" t="str">
            <v>76, Minton Hill Rd, R.R.1</v>
          </cell>
          <cell r="G2665" t="str">
            <v>North Hatley</v>
          </cell>
          <cell r="H2665" t="str">
            <v>J0B2C0</v>
          </cell>
          <cell r="I2665">
            <v>819</v>
          </cell>
          <cell r="J2665">
            <v>8422636</v>
          </cell>
          <cell r="K2665">
            <v>81</v>
          </cell>
          <cell r="L2665">
            <v>7795</v>
          </cell>
          <cell r="M2665">
            <v>80</v>
          </cell>
          <cell r="N2665">
            <v>14714</v>
          </cell>
        </row>
        <row r="2666">
          <cell r="A2666">
            <v>1482397</v>
          </cell>
          <cell r="B2666" t="str">
            <v>05</v>
          </cell>
          <cell r="C2666" t="str">
            <v>Estrie</v>
          </cell>
          <cell r="D2666" t="str">
            <v>Connolly(Hervé)</v>
          </cell>
          <cell r="E2666" t="str">
            <v>Connolly(Hervé)</v>
          </cell>
          <cell r="F2666" t="str">
            <v>85, rue Letendre</v>
          </cell>
          <cell r="G2666" t="str">
            <v>Saint-Georges-de-Windsor</v>
          </cell>
          <cell r="H2666" t="str">
            <v>J0A1J0</v>
          </cell>
          <cell r="I2666">
            <v>819</v>
          </cell>
          <cell r="J2666">
            <v>8282317</v>
          </cell>
          <cell r="K2666">
            <v>71</v>
          </cell>
          <cell r="L2666">
            <v>11619</v>
          </cell>
          <cell r="M2666">
            <v>68</v>
          </cell>
          <cell r="N2666">
            <v>15977</v>
          </cell>
        </row>
        <row r="2667">
          <cell r="A2667">
            <v>1482413</v>
          </cell>
          <cell r="B2667" t="str">
            <v>05</v>
          </cell>
          <cell r="C2667" t="str">
            <v>Estrie</v>
          </cell>
          <cell r="D2667" t="str">
            <v>Corriveau(Denis)</v>
          </cell>
          <cell r="F2667" t="str">
            <v>925, rang 2 Est</v>
          </cell>
          <cell r="G2667" t="str">
            <v>Saint-Georges-de-Windsor</v>
          </cell>
          <cell r="H2667" t="str">
            <v>J0A1J0</v>
          </cell>
          <cell r="I2667">
            <v>819</v>
          </cell>
          <cell r="J2667">
            <v>8283387</v>
          </cell>
          <cell r="K2667">
            <v>13</v>
          </cell>
          <cell r="L2667">
            <v>2138</v>
          </cell>
          <cell r="M2667">
            <v>15</v>
          </cell>
          <cell r="N2667">
            <v>2511</v>
          </cell>
        </row>
        <row r="2668">
          <cell r="A2668">
            <v>1482520</v>
          </cell>
          <cell r="B2668" t="str">
            <v>05</v>
          </cell>
          <cell r="C2668" t="str">
            <v>Estrie</v>
          </cell>
          <cell r="D2668" t="str">
            <v>Côté(Marc)</v>
          </cell>
          <cell r="F2668" t="str">
            <v>193, chemin Keeler, Box 193</v>
          </cell>
          <cell r="G2668" t="str">
            <v>Ayer's Cliff</v>
          </cell>
          <cell r="H2668" t="str">
            <v>J0B1C0</v>
          </cell>
          <cell r="I2668">
            <v>819</v>
          </cell>
          <cell r="J2668">
            <v>8385421</v>
          </cell>
          <cell r="K2668">
            <v>13</v>
          </cell>
          <cell r="L2668">
            <v>1149</v>
          </cell>
        </row>
        <row r="2669">
          <cell r="A2669">
            <v>1482546</v>
          </cell>
          <cell r="B2669" t="str">
            <v>05</v>
          </cell>
          <cell r="C2669" t="str">
            <v>Estrie</v>
          </cell>
          <cell r="D2669" t="str">
            <v>Côté(Roger)</v>
          </cell>
          <cell r="F2669" t="str">
            <v>91 Owl's Head Road</v>
          </cell>
          <cell r="G2669" t="str">
            <v>Potton</v>
          </cell>
          <cell r="H2669" t="str">
            <v>J0E1X0</v>
          </cell>
          <cell r="I2669">
            <v>450</v>
          </cell>
          <cell r="J2669">
            <v>2925844</v>
          </cell>
          <cell r="K2669">
            <v>43</v>
          </cell>
          <cell r="L2669">
            <v>728</v>
          </cell>
          <cell r="M2669">
            <v>42</v>
          </cell>
          <cell r="N2669">
            <v>474</v>
          </cell>
        </row>
        <row r="2670">
          <cell r="A2670">
            <v>1482728</v>
          </cell>
          <cell r="B2670" t="str">
            <v>05</v>
          </cell>
          <cell r="C2670" t="str">
            <v>Estrie</v>
          </cell>
          <cell r="D2670" t="str">
            <v>Cunnington(Jerry)</v>
          </cell>
          <cell r="F2670" t="str">
            <v>181, ch. Des Cotes</v>
          </cell>
          <cell r="G2670" t="str">
            <v>East Hereford</v>
          </cell>
          <cell r="H2670" t="str">
            <v>J0B1S0</v>
          </cell>
          <cell r="I2670">
            <v>819</v>
          </cell>
          <cell r="J2670">
            <v>8442246</v>
          </cell>
          <cell r="K2670">
            <v>55</v>
          </cell>
          <cell r="L2670">
            <v>11870</v>
          </cell>
          <cell r="M2670">
            <v>48</v>
          </cell>
          <cell r="N2670">
            <v>13258</v>
          </cell>
        </row>
        <row r="2671">
          <cell r="A2671">
            <v>1482744</v>
          </cell>
          <cell r="B2671" t="str">
            <v>05</v>
          </cell>
          <cell r="C2671" t="str">
            <v>Estrie</v>
          </cell>
          <cell r="D2671" t="str">
            <v>McCutcheon(Liette)</v>
          </cell>
          <cell r="F2671" t="str">
            <v>330, chemin Bell</v>
          </cell>
          <cell r="G2671" t="str">
            <v>Stanstead</v>
          </cell>
          <cell r="H2671" t="str">
            <v>J0B3E0</v>
          </cell>
          <cell r="I2671">
            <v>819</v>
          </cell>
          <cell r="J2671">
            <v>8762682</v>
          </cell>
          <cell r="K2671">
            <v>22</v>
          </cell>
          <cell r="L2671">
            <v>1200</v>
          </cell>
          <cell r="M2671">
            <v>22</v>
          </cell>
          <cell r="N2671">
            <v>1200</v>
          </cell>
        </row>
        <row r="2672">
          <cell r="A2672">
            <v>1482777</v>
          </cell>
          <cell r="B2672" t="str">
            <v>05</v>
          </cell>
          <cell r="C2672" t="str">
            <v>Estrie</v>
          </cell>
          <cell r="D2672" t="str">
            <v>Cyr(Gaston)</v>
          </cell>
          <cell r="F2672" t="str">
            <v>435, chemin du Ruisseau</v>
          </cell>
          <cell r="G2672" t="str">
            <v>Sainte-Catherine-de-Hatley</v>
          </cell>
          <cell r="H2672" t="str">
            <v>J0B1W0</v>
          </cell>
          <cell r="I2672">
            <v>819</v>
          </cell>
          <cell r="J2672">
            <v>8681942</v>
          </cell>
          <cell r="K2672">
            <v>34</v>
          </cell>
          <cell r="L2672">
            <v>6111</v>
          </cell>
          <cell r="M2672">
            <v>38</v>
          </cell>
          <cell r="N2672">
            <v>4082</v>
          </cell>
        </row>
        <row r="2673">
          <cell r="A2673">
            <v>1482785</v>
          </cell>
          <cell r="B2673" t="str">
            <v>05</v>
          </cell>
          <cell r="C2673" t="str">
            <v>Estrie</v>
          </cell>
          <cell r="D2673" t="str">
            <v>Daigle(Gilles)</v>
          </cell>
          <cell r="E2673" t="str">
            <v>Daigle(Gilles)</v>
          </cell>
          <cell r="F2673" t="str">
            <v>731, chemin Plante</v>
          </cell>
          <cell r="G2673" t="str">
            <v>Windsor</v>
          </cell>
          <cell r="H2673" t="str">
            <v>J1S2L5</v>
          </cell>
          <cell r="I2673">
            <v>819</v>
          </cell>
          <cell r="J2673">
            <v>8455773</v>
          </cell>
          <cell r="K2673">
            <v>65</v>
          </cell>
          <cell r="L2673">
            <v>15277</v>
          </cell>
          <cell r="M2673">
            <v>65</v>
          </cell>
          <cell r="N2673">
            <v>23873</v>
          </cell>
        </row>
        <row r="2674">
          <cell r="A2674">
            <v>1482892</v>
          </cell>
          <cell r="B2674" t="str">
            <v>05</v>
          </cell>
          <cell r="C2674" t="str">
            <v>Estrie</v>
          </cell>
          <cell r="D2674" t="str">
            <v>Demers(Georges)</v>
          </cell>
          <cell r="F2674" t="str">
            <v>250 ch. Demers R.R.2</v>
          </cell>
          <cell r="G2674" t="str">
            <v>Danville</v>
          </cell>
          <cell r="H2674" t="str">
            <v>J0A1A0</v>
          </cell>
          <cell r="I2674">
            <v>819</v>
          </cell>
          <cell r="J2674">
            <v>8392400</v>
          </cell>
          <cell r="K2674">
            <v>24</v>
          </cell>
          <cell r="M2674">
            <v>27</v>
          </cell>
          <cell r="N2674">
            <v>700</v>
          </cell>
        </row>
        <row r="2675">
          <cell r="A2675">
            <v>1483114</v>
          </cell>
          <cell r="B2675" t="str">
            <v>05</v>
          </cell>
          <cell r="C2675" t="str">
            <v>Estrie</v>
          </cell>
          <cell r="D2675" t="str">
            <v>Mathieu(Gérald)</v>
          </cell>
          <cell r="F2675" t="str">
            <v>477, route 204</v>
          </cell>
          <cell r="G2675" t="str">
            <v>Audet</v>
          </cell>
          <cell r="H2675" t="str">
            <v>G0Y1A0</v>
          </cell>
          <cell r="I2675">
            <v>819</v>
          </cell>
          <cell r="J2675">
            <v>5491048</v>
          </cell>
          <cell r="K2675">
            <v>26</v>
          </cell>
          <cell r="L2675">
            <v>2899</v>
          </cell>
        </row>
        <row r="2676">
          <cell r="A2676">
            <v>1483148</v>
          </cell>
          <cell r="B2676" t="str">
            <v>08</v>
          </cell>
          <cell r="C2676" t="str">
            <v>Abitibi-Témiscamingue</v>
          </cell>
          <cell r="D2676" t="str">
            <v>Beaudet(Maurice)</v>
          </cell>
          <cell r="F2676" t="str">
            <v>379, chemin Beaudet</v>
          </cell>
          <cell r="G2676" t="str">
            <v>Val-d'Or</v>
          </cell>
          <cell r="H2676" t="str">
            <v>J9P0C3</v>
          </cell>
          <cell r="I2676">
            <v>819</v>
          </cell>
          <cell r="J2676">
            <v>8249296</v>
          </cell>
          <cell r="K2676">
            <v>22</v>
          </cell>
          <cell r="L2676">
            <v>3821</v>
          </cell>
          <cell r="M2676">
            <v>20</v>
          </cell>
          <cell r="N2676">
            <v>5499</v>
          </cell>
        </row>
        <row r="2677">
          <cell r="A2677">
            <v>1483155</v>
          </cell>
          <cell r="B2677" t="str">
            <v>05</v>
          </cell>
          <cell r="C2677" t="str">
            <v>Estrie</v>
          </cell>
          <cell r="D2677" t="str">
            <v>Maurice(Yvon)</v>
          </cell>
          <cell r="F2677" t="str">
            <v>587, rang 7</v>
          </cell>
          <cell r="G2677" t="str">
            <v>Saint-Claude</v>
          </cell>
          <cell r="H2677" t="str">
            <v>J0B2N0</v>
          </cell>
          <cell r="I2677">
            <v>819</v>
          </cell>
          <cell r="J2677">
            <v>8452002</v>
          </cell>
          <cell r="K2677">
            <v>39</v>
          </cell>
          <cell r="L2677">
            <v>254</v>
          </cell>
          <cell r="M2677">
            <v>42</v>
          </cell>
          <cell r="N2677">
            <v>522</v>
          </cell>
        </row>
        <row r="2678">
          <cell r="A2678">
            <v>1483197</v>
          </cell>
          <cell r="B2678" t="str">
            <v>08</v>
          </cell>
          <cell r="C2678" t="str">
            <v>Abitibi-Témiscamingue</v>
          </cell>
          <cell r="D2678" t="str">
            <v>Bergeron(Richard)</v>
          </cell>
          <cell r="F2678" t="str">
            <v>229, rang VII</v>
          </cell>
          <cell r="G2678" t="str">
            <v>Landrienne</v>
          </cell>
          <cell r="H2678" t="str">
            <v>J0Y1V0</v>
          </cell>
          <cell r="I2678">
            <v>819</v>
          </cell>
          <cell r="J2678">
            <v>7323945</v>
          </cell>
          <cell r="K2678">
            <v>17</v>
          </cell>
          <cell r="L2678">
            <v>2338</v>
          </cell>
        </row>
        <row r="2679">
          <cell r="A2679">
            <v>1483221</v>
          </cell>
          <cell r="B2679" t="str">
            <v>08</v>
          </cell>
          <cell r="C2679" t="str">
            <v>Abitibi-Témiscamingue</v>
          </cell>
          <cell r="D2679" t="str">
            <v>Blouin(Jean-Marie)</v>
          </cell>
          <cell r="F2679" t="str">
            <v>196, rang 7</v>
          </cell>
          <cell r="G2679" t="str">
            <v>Rochebaucourt</v>
          </cell>
          <cell r="H2679" t="str">
            <v>J0Y2J0</v>
          </cell>
          <cell r="I2679">
            <v>819</v>
          </cell>
          <cell r="J2679">
            <v>7545314</v>
          </cell>
          <cell r="K2679">
            <v>33</v>
          </cell>
        </row>
        <row r="2680">
          <cell r="A2680">
            <v>1483239</v>
          </cell>
          <cell r="B2680" t="str">
            <v>05</v>
          </cell>
          <cell r="C2680" t="str">
            <v>Estrie</v>
          </cell>
          <cell r="D2680" t="str">
            <v>Meunier(Gérard)</v>
          </cell>
          <cell r="F2680" t="str">
            <v>9640 chemin Venise</v>
          </cell>
          <cell r="G2680" t="str">
            <v>Sherbrooke</v>
          </cell>
          <cell r="H2680" t="str">
            <v>J1N0H4</v>
          </cell>
          <cell r="I2680">
            <v>819</v>
          </cell>
          <cell r="J2680">
            <v>8646244</v>
          </cell>
          <cell r="K2680">
            <v>17</v>
          </cell>
          <cell r="L2680">
            <v>278</v>
          </cell>
          <cell r="M2680">
            <v>21</v>
          </cell>
          <cell r="N2680">
            <v>2721</v>
          </cell>
        </row>
        <row r="2681">
          <cell r="A2681">
            <v>1483247</v>
          </cell>
          <cell r="B2681" t="str">
            <v>05</v>
          </cell>
          <cell r="C2681" t="str">
            <v>Estrie</v>
          </cell>
          <cell r="D2681" t="str">
            <v>Millar(Randy)</v>
          </cell>
          <cell r="F2681" t="str">
            <v>460, rte 116</v>
          </cell>
          <cell r="G2681" t="str">
            <v>Richmond</v>
          </cell>
          <cell r="H2681" t="str">
            <v>J0B2H0</v>
          </cell>
          <cell r="I2681">
            <v>819</v>
          </cell>
          <cell r="J2681">
            <v>8263498</v>
          </cell>
          <cell r="K2681">
            <v>63</v>
          </cell>
          <cell r="L2681">
            <v>12346</v>
          </cell>
          <cell r="M2681">
            <v>62</v>
          </cell>
          <cell r="N2681">
            <v>11780</v>
          </cell>
        </row>
        <row r="2682">
          <cell r="A2682">
            <v>1483254</v>
          </cell>
          <cell r="B2682" t="str">
            <v>08</v>
          </cell>
          <cell r="C2682" t="str">
            <v>Abitibi-Témiscamingue</v>
          </cell>
          <cell r="D2682" t="str">
            <v>Boilard(Réal)</v>
          </cell>
          <cell r="F2682" t="str">
            <v>71, rang 7</v>
          </cell>
          <cell r="G2682" t="str">
            <v>Sainte-Gertrude-Manneville</v>
          </cell>
          <cell r="H2682" t="str">
            <v>J0Y2L0</v>
          </cell>
          <cell r="I2682">
            <v>819</v>
          </cell>
          <cell r="J2682">
            <v>7323997</v>
          </cell>
          <cell r="K2682">
            <v>44</v>
          </cell>
          <cell r="L2682">
            <v>4130</v>
          </cell>
          <cell r="M2682">
            <v>42</v>
          </cell>
        </row>
        <row r="2683">
          <cell r="A2683">
            <v>1483270</v>
          </cell>
          <cell r="B2683" t="str">
            <v>08</v>
          </cell>
          <cell r="C2683" t="str">
            <v>Abitibi-Témiscamingue</v>
          </cell>
          <cell r="D2683" t="str">
            <v>Boisvert(Vincent)</v>
          </cell>
          <cell r="F2683" t="str">
            <v>219, Route 386</v>
          </cell>
          <cell r="G2683" t="str">
            <v>Landrienne</v>
          </cell>
          <cell r="H2683" t="str">
            <v>J0Y1V0</v>
          </cell>
          <cell r="I2683">
            <v>819</v>
          </cell>
          <cell r="J2683">
            <v>7324614</v>
          </cell>
          <cell r="K2683">
            <v>124</v>
          </cell>
          <cell r="L2683">
            <v>39438</v>
          </cell>
          <cell r="M2683">
            <v>123</v>
          </cell>
          <cell r="N2683">
            <v>25813</v>
          </cell>
        </row>
        <row r="2684">
          <cell r="A2684">
            <v>1483338</v>
          </cell>
          <cell r="B2684" t="str">
            <v>05</v>
          </cell>
          <cell r="C2684" t="str">
            <v>Estrie</v>
          </cell>
          <cell r="D2684" t="str">
            <v>Moore(Nicolas)</v>
          </cell>
          <cell r="E2684" t="str">
            <v>Moore(Nicolas)</v>
          </cell>
          <cell r="F2684" t="str">
            <v>341, chemin Booth</v>
          </cell>
          <cell r="G2684" t="str">
            <v>Melbourne</v>
          </cell>
          <cell r="H2684" t="str">
            <v>J0B1X0</v>
          </cell>
          <cell r="I2684">
            <v>819</v>
          </cell>
          <cell r="J2684">
            <v>8261440</v>
          </cell>
          <cell r="K2684">
            <v>15</v>
          </cell>
          <cell r="L2684">
            <v>2131</v>
          </cell>
          <cell r="M2684">
            <v>17</v>
          </cell>
          <cell r="N2684">
            <v>2306</v>
          </cell>
        </row>
        <row r="2685">
          <cell r="A2685">
            <v>1483353</v>
          </cell>
          <cell r="B2685" t="str">
            <v>05</v>
          </cell>
          <cell r="C2685" t="str">
            <v>Estrie</v>
          </cell>
          <cell r="D2685" t="str">
            <v>Morin(Patrick)</v>
          </cell>
          <cell r="F2685" t="str">
            <v>518, ave. Centrale Sud</v>
          </cell>
          <cell r="G2685" t="str">
            <v>Stratford</v>
          </cell>
          <cell r="H2685" t="str">
            <v>G0Y1P0</v>
          </cell>
          <cell r="I2685">
            <v>418</v>
          </cell>
          <cell r="J2685">
            <v>4431098</v>
          </cell>
          <cell r="K2685">
            <v>40</v>
          </cell>
          <cell r="L2685">
            <v>468</v>
          </cell>
          <cell r="M2685">
            <v>38</v>
          </cell>
          <cell r="N2685">
            <v>772</v>
          </cell>
        </row>
        <row r="2686">
          <cell r="A2686">
            <v>1483379</v>
          </cell>
          <cell r="B2686" t="str">
            <v>05</v>
          </cell>
          <cell r="C2686" t="str">
            <v>Estrie</v>
          </cell>
          <cell r="D2686" t="str">
            <v>Morrill(Harry Clinton)</v>
          </cell>
          <cell r="F2686" t="str">
            <v>7 Morrill Street R.R.#1</v>
          </cell>
          <cell r="G2686" t="str">
            <v>Asbestos</v>
          </cell>
          <cell r="H2686" t="str">
            <v>J1T3M7</v>
          </cell>
          <cell r="I2686">
            <v>819</v>
          </cell>
          <cell r="J2686">
            <v>8795806</v>
          </cell>
          <cell r="K2686">
            <v>18</v>
          </cell>
          <cell r="L2686">
            <v>246</v>
          </cell>
          <cell r="M2686">
            <v>18</v>
          </cell>
        </row>
        <row r="2687">
          <cell r="A2687">
            <v>1483395</v>
          </cell>
          <cell r="B2687" t="str">
            <v>05</v>
          </cell>
          <cell r="C2687" t="str">
            <v>Estrie</v>
          </cell>
          <cell r="D2687" t="str">
            <v>Mosher(Wendle)</v>
          </cell>
          <cell r="F2687" t="str">
            <v>1146, Main Street</v>
          </cell>
          <cell r="G2687" t="str">
            <v>Ayer's Cliff</v>
          </cell>
          <cell r="H2687" t="str">
            <v>J0B1C0</v>
          </cell>
          <cell r="I2687">
            <v>819</v>
          </cell>
          <cell r="J2687">
            <v>8385792</v>
          </cell>
          <cell r="K2687">
            <v>30</v>
          </cell>
          <cell r="L2687">
            <v>3061</v>
          </cell>
          <cell r="M2687">
            <v>28</v>
          </cell>
          <cell r="N2687">
            <v>5889</v>
          </cell>
        </row>
        <row r="2688">
          <cell r="A2688">
            <v>1483437</v>
          </cell>
          <cell r="B2688" t="str">
            <v>05</v>
          </cell>
          <cell r="C2688" t="str">
            <v>Estrie</v>
          </cell>
          <cell r="D2688" t="str">
            <v>Deschamps(Bruno)</v>
          </cell>
          <cell r="F2688" t="str">
            <v>146, route 243</v>
          </cell>
          <cell r="G2688" t="str">
            <v>Racine</v>
          </cell>
          <cell r="H2688" t="str">
            <v>J0E1Y0</v>
          </cell>
          <cell r="I2688">
            <v>450</v>
          </cell>
          <cell r="J2688">
            <v>5325739</v>
          </cell>
          <cell r="K2688">
            <v>59</v>
          </cell>
          <cell r="L2688">
            <v>13908</v>
          </cell>
          <cell r="M2688">
            <v>56</v>
          </cell>
          <cell r="N2688">
            <v>13414</v>
          </cell>
        </row>
        <row r="2689">
          <cell r="A2689">
            <v>1483445</v>
          </cell>
          <cell r="B2689" t="str">
            <v>05</v>
          </cell>
          <cell r="C2689" t="str">
            <v>Estrie</v>
          </cell>
          <cell r="D2689" t="str">
            <v>Murphy(Henry)</v>
          </cell>
          <cell r="F2689" t="str">
            <v>605, chemin Fairfax</v>
          </cell>
          <cell r="G2689" t="str">
            <v>Stanstead-Est</v>
          </cell>
          <cell r="H2689" t="str">
            <v>J0B3E0</v>
          </cell>
          <cell r="I2689">
            <v>819</v>
          </cell>
          <cell r="J2689">
            <v>8762769</v>
          </cell>
          <cell r="K2689">
            <v>21</v>
          </cell>
          <cell r="L2689">
            <v>2065</v>
          </cell>
          <cell r="M2689">
            <v>20</v>
          </cell>
          <cell r="N2689">
            <v>2401</v>
          </cell>
        </row>
        <row r="2690">
          <cell r="A2690">
            <v>1483452</v>
          </cell>
          <cell r="B2690" t="str">
            <v>05</v>
          </cell>
          <cell r="C2690" t="str">
            <v>Estrie</v>
          </cell>
          <cell r="D2690" t="str">
            <v>Descoteaux(Gérald)</v>
          </cell>
          <cell r="F2690" t="str">
            <v>480, chemin Grenier R.R.5</v>
          </cell>
          <cell r="G2690" t="str">
            <v>Cookshire-Eaton</v>
          </cell>
          <cell r="H2690" t="str">
            <v>J0B1M0</v>
          </cell>
          <cell r="I2690">
            <v>819</v>
          </cell>
          <cell r="J2690">
            <v>8755277</v>
          </cell>
          <cell r="K2690">
            <v>23</v>
          </cell>
          <cell r="L2690">
            <v>5248</v>
          </cell>
          <cell r="M2690">
            <v>20</v>
          </cell>
          <cell r="N2690">
            <v>4248</v>
          </cell>
        </row>
        <row r="2691">
          <cell r="A2691">
            <v>1483486</v>
          </cell>
          <cell r="B2691" t="str">
            <v>05</v>
          </cell>
          <cell r="C2691" t="str">
            <v>Estrie</v>
          </cell>
          <cell r="D2691" t="str">
            <v>Desrochers(Roch)</v>
          </cell>
          <cell r="F2691" t="str">
            <v>3386, ch. Magnan</v>
          </cell>
          <cell r="G2691" t="str">
            <v>Weedon</v>
          </cell>
          <cell r="H2691" t="str">
            <v>J0B3J0</v>
          </cell>
          <cell r="I2691">
            <v>819</v>
          </cell>
          <cell r="J2691">
            <v>8772189</v>
          </cell>
          <cell r="K2691">
            <v>18</v>
          </cell>
          <cell r="L2691">
            <v>3343</v>
          </cell>
          <cell r="M2691">
            <v>17</v>
          </cell>
          <cell r="N2691">
            <v>567</v>
          </cell>
        </row>
        <row r="2692">
          <cell r="A2692">
            <v>1483494</v>
          </cell>
          <cell r="B2692" t="str">
            <v>05</v>
          </cell>
          <cell r="C2692" t="str">
            <v>Estrie</v>
          </cell>
          <cell r="D2692" t="str">
            <v>Musty(Henry)</v>
          </cell>
          <cell r="F2692" t="str">
            <v>3300, chemin Mitchell</v>
          </cell>
          <cell r="G2692" t="str">
            <v>Cookshire-Eaton</v>
          </cell>
          <cell r="H2692" t="str">
            <v>J0B1M0</v>
          </cell>
          <cell r="I2692">
            <v>819</v>
          </cell>
          <cell r="J2692">
            <v>5641274</v>
          </cell>
          <cell r="K2692">
            <v>19</v>
          </cell>
          <cell r="L2692">
            <v>4214</v>
          </cell>
        </row>
        <row r="2693">
          <cell r="A2693">
            <v>1483510</v>
          </cell>
          <cell r="B2693" t="str">
            <v>07</v>
          </cell>
          <cell r="C2693" t="str">
            <v>Outaouais</v>
          </cell>
          <cell r="D2693" t="str">
            <v>Draper(Blakely)</v>
          </cell>
          <cell r="F2693" t="str">
            <v>3803, Highway 148, R.R. 1</v>
          </cell>
          <cell r="G2693" t="str">
            <v>Pontiac</v>
          </cell>
          <cell r="H2693" t="str">
            <v>J0X2V0</v>
          </cell>
          <cell r="I2693">
            <v>819</v>
          </cell>
          <cell r="J2693">
            <v>4582784</v>
          </cell>
          <cell r="K2693">
            <v>84</v>
          </cell>
          <cell r="L2693">
            <v>8474</v>
          </cell>
          <cell r="M2693">
            <v>83</v>
          </cell>
          <cell r="N2693">
            <v>28958</v>
          </cell>
        </row>
        <row r="2694">
          <cell r="A2694">
            <v>1483551</v>
          </cell>
          <cell r="B2694" t="str">
            <v>05</v>
          </cell>
          <cell r="C2694" t="str">
            <v>Estrie</v>
          </cell>
          <cell r="D2694" t="str">
            <v>Dewey(Jay)</v>
          </cell>
          <cell r="F2694" t="str">
            <v>2115, ch. Stanstead</v>
          </cell>
          <cell r="G2694" t="str">
            <v>Ogden</v>
          </cell>
          <cell r="H2694" t="str">
            <v>J0B3E3</v>
          </cell>
          <cell r="I2694">
            <v>819</v>
          </cell>
          <cell r="J2694">
            <v>8762835</v>
          </cell>
          <cell r="K2694">
            <v>76</v>
          </cell>
          <cell r="L2694">
            <v>2904</v>
          </cell>
          <cell r="M2694">
            <v>75</v>
          </cell>
          <cell r="N2694">
            <v>5910</v>
          </cell>
        </row>
        <row r="2695">
          <cell r="A2695">
            <v>1483601</v>
          </cell>
          <cell r="B2695" t="str">
            <v>05</v>
          </cell>
          <cell r="C2695" t="str">
            <v>Estrie</v>
          </cell>
          <cell r="D2695" t="str">
            <v>Dion(Guy)</v>
          </cell>
          <cell r="F2695" t="str">
            <v>39 route 253 R.R. #3</v>
          </cell>
          <cell r="G2695" t="str">
            <v>Sawyerville</v>
          </cell>
          <cell r="H2695" t="str">
            <v>J0B3A0</v>
          </cell>
          <cell r="I2695">
            <v>819</v>
          </cell>
          <cell r="J2695">
            <v>8892634</v>
          </cell>
          <cell r="K2695">
            <v>31</v>
          </cell>
          <cell r="L2695">
            <v>680</v>
          </cell>
          <cell r="M2695">
            <v>24</v>
          </cell>
        </row>
        <row r="2696">
          <cell r="A2696">
            <v>1483627</v>
          </cell>
          <cell r="B2696" t="str">
            <v>05</v>
          </cell>
          <cell r="C2696" t="str">
            <v>Estrie</v>
          </cell>
          <cell r="D2696" t="str">
            <v>Normandin(Jacques)</v>
          </cell>
          <cell r="F2696" t="str">
            <v>702 rang 5, R.R. 3</v>
          </cell>
          <cell r="G2696" t="str">
            <v>Danville</v>
          </cell>
          <cell r="H2696" t="str">
            <v>J0A1A0</v>
          </cell>
          <cell r="I2696">
            <v>819</v>
          </cell>
          <cell r="J2696">
            <v>8453868</v>
          </cell>
          <cell r="K2696">
            <v>16</v>
          </cell>
          <cell r="L2696">
            <v>1633</v>
          </cell>
          <cell r="M2696">
            <v>18</v>
          </cell>
          <cell r="N2696">
            <v>340</v>
          </cell>
        </row>
        <row r="2697">
          <cell r="A2697">
            <v>1483643</v>
          </cell>
          <cell r="B2697" t="str">
            <v>05</v>
          </cell>
          <cell r="C2697" t="str">
            <v>Estrie</v>
          </cell>
          <cell r="D2697" t="str">
            <v>Oakley(Charles)</v>
          </cell>
          <cell r="F2697" t="str">
            <v>196, Pease rd</v>
          </cell>
          <cell r="G2697" t="str">
            <v>Richmond</v>
          </cell>
          <cell r="H2697" t="str">
            <v>J0B2H0</v>
          </cell>
          <cell r="I2697">
            <v>819</v>
          </cell>
          <cell r="J2697">
            <v>8263282</v>
          </cell>
          <cell r="K2697">
            <v>15</v>
          </cell>
          <cell r="L2697">
            <v>680</v>
          </cell>
          <cell r="M2697">
            <v>17</v>
          </cell>
          <cell r="N2697">
            <v>3424</v>
          </cell>
        </row>
        <row r="2698">
          <cell r="A2698">
            <v>1483858</v>
          </cell>
          <cell r="B2698" t="str">
            <v>05</v>
          </cell>
          <cell r="C2698" t="str">
            <v>Estrie</v>
          </cell>
          <cell r="D2698" t="str">
            <v>Dugal(Sylvie)</v>
          </cell>
          <cell r="E2698" t="str">
            <v>Dugal(Sylvie)</v>
          </cell>
          <cell r="F2698" t="str">
            <v>270, rang 7</v>
          </cell>
          <cell r="G2698" t="str">
            <v>Saint-Isidore-de-Clifton</v>
          </cell>
          <cell r="H2698" t="str">
            <v>J0B2X0</v>
          </cell>
          <cell r="I2698">
            <v>819</v>
          </cell>
          <cell r="J2698">
            <v>6581164</v>
          </cell>
          <cell r="K2698">
            <v>43</v>
          </cell>
          <cell r="L2698">
            <v>4763</v>
          </cell>
          <cell r="M2698">
            <v>50</v>
          </cell>
          <cell r="N2698">
            <v>8392</v>
          </cell>
        </row>
        <row r="2699">
          <cell r="A2699">
            <v>1483882</v>
          </cell>
          <cell r="B2699" t="str">
            <v>05</v>
          </cell>
          <cell r="C2699" t="str">
            <v>Estrie</v>
          </cell>
          <cell r="D2699" t="str">
            <v>Dumas(Laurier)</v>
          </cell>
          <cell r="F2699" t="str">
            <v>55, route 108</v>
          </cell>
          <cell r="G2699" t="str">
            <v>Stornoway</v>
          </cell>
          <cell r="H2699" t="str">
            <v>G0Y1N0</v>
          </cell>
          <cell r="I2699">
            <v>819</v>
          </cell>
          <cell r="J2699">
            <v>6522643</v>
          </cell>
          <cell r="K2699">
            <v>12</v>
          </cell>
          <cell r="L2699">
            <v>3982</v>
          </cell>
        </row>
        <row r="2700">
          <cell r="A2700">
            <v>1483890</v>
          </cell>
          <cell r="B2700" t="str">
            <v>05</v>
          </cell>
          <cell r="C2700" t="str">
            <v>Estrie</v>
          </cell>
          <cell r="D2700" t="str">
            <v>Paré(Gilles)</v>
          </cell>
          <cell r="F2700" t="str">
            <v>575, chemin de Martinville</v>
          </cell>
          <cell r="G2700" t="str">
            <v>Compton</v>
          </cell>
          <cell r="H2700" t="str">
            <v>J0B1L0</v>
          </cell>
          <cell r="I2700">
            <v>819</v>
          </cell>
          <cell r="J2700">
            <v>8359198</v>
          </cell>
          <cell r="K2700">
            <v>28</v>
          </cell>
          <cell r="L2700">
            <v>6318</v>
          </cell>
          <cell r="M2700">
            <v>31</v>
          </cell>
          <cell r="N2700">
            <v>8897</v>
          </cell>
        </row>
        <row r="2701">
          <cell r="A2701">
            <v>1483965</v>
          </cell>
          <cell r="B2701" t="str">
            <v>05</v>
          </cell>
          <cell r="C2701" t="str">
            <v>Estrie</v>
          </cell>
          <cell r="D2701" t="str">
            <v>Parnell(David)</v>
          </cell>
          <cell r="F2701" t="str">
            <v>22, ch. Généreux</v>
          </cell>
          <cell r="G2701" t="str">
            <v>Sawyerville</v>
          </cell>
          <cell r="H2701" t="str">
            <v>J0B3A0</v>
          </cell>
          <cell r="I2701">
            <v>819</v>
          </cell>
          <cell r="J2701">
            <v>8893275</v>
          </cell>
          <cell r="K2701">
            <v>57</v>
          </cell>
          <cell r="L2701">
            <v>4008</v>
          </cell>
          <cell r="M2701">
            <v>53</v>
          </cell>
          <cell r="N2701">
            <v>4537</v>
          </cell>
        </row>
        <row r="2702">
          <cell r="A2702">
            <v>1484013</v>
          </cell>
          <cell r="B2702" t="str">
            <v>05</v>
          </cell>
          <cell r="C2702" t="str">
            <v>Estrie</v>
          </cell>
          <cell r="D2702" t="str">
            <v>Pelletier(Daniel)</v>
          </cell>
          <cell r="F2702" t="str">
            <v>4610, chemin St-Rock Sud</v>
          </cell>
          <cell r="G2702" t="str">
            <v>Sherbrooke</v>
          </cell>
          <cell r="H2702" t="str">
            <v>J1N0E8</v>
          </cell>
          <cell r="I2702">
            <v>819</v>
          </cell>
          <cell r="J2702">
            <v>8644328</v>
          </cell>
          <cell r="K2702">
            <v>14</v>
          </cell>
        </row>
        <row r="2703">
          <cell r="A2703">
            <v>1484039</v>
          </cell>
          <cell r="B2703" t="str">
            <v>05</v>
          </cell>
          <cell r="C2703" t="str">
            <v>Estrie</v>
          </cell>
          <cell r="D2703" t="str">
            <v>Péloquin(Michel)</v>
          </cell>
          <cell r="F2703" t="str">
            <v>1223 rang 6</v>
          </cell>
          <cell r="G2703" t="str">
            <v>Sherbrooke</v>
          </cell>
          <cell r="H2703" t="str">
            <v>J1C0H8</v>
          </cell>
          <cell r="I2703">
            <v>819</v>
          </cell>
          <cell r="J2703">
            <v>8462535</v>
          </cell>
          <cell r="K2703">
            <v>43</v>
          </cell>
          <cell r="L2703">
            <v>4457</v>
          </cell>
          <cell r="M2703">
            <v>31</v>
          </cell>
          <cell r="N2703">
            <v>8908</v>
          </cell>
        </row>
        <row r="2704">
          <cell r="A2704">
            <v>1484088</v>
          </cell>
          <cell r="B2704" t="str">
            <v>02</v>
          </cell>
          <cell r="C2704" t="str">
            <v>Saguenay-Lac-Saint-Jean</v>
          </cell>
          <cell r="D2704" t="str">
            <v>L'Elevage Bouchard &amp; frères de Ste-Hedwidge inc.</v>
          </cell>
          <cell r="E2704" t="str">
            <v>Bouchard(Léger)</v>
          </cell>
          <cell r="F2704" t="str">
            <v>380 Rang 8</v>
          </cell>
          <cell r="G2704" t="str">
            <v>Sainte-Hedwidge</v>
          </cell>
          <cell r="H2704" t="str">
            <v>G0W2R0</v>
          </cell>
          <cell r="I2704">
            <v>418</v>
          </cell>
          <cell r="J2704">
            <v>2752665</v>
          </cell>
          <cell r="K2704">
            <v>46</v>
          </cell>
          <cell r="L2704">
            <v>2531</v>
          </cell>
          <cell r="M2704">
            <v>41</v>
          </cell>
          <cell r="N2704">
            <v>6116</v>
          </cell>
        </row>
        <row r="2705">
          <cell r="A2705">
            <v>1484104</v>
          </cell>
          <cell r="B2705" t="str">
            <v>05</v>
          </cell>
          <cell r="C2705" t="str">
            <v>Estrie</v>
          </cell>
          <cell r="D2705" t="str">
            <v>Picard(Christian)</v>
          </cell>
          <cell r="F2705" t="str">
            <v>225, Rang 9</v>
          </cell>
          <cell r="G2705" t="str">
            <v>Saint-Camille</v>
          </cell>
          <cell r="H2705" t="str">
            <v>J0A1G0</v>
          </cell>
          <cell r="I2705">
            <v>819</v>
          </cell>
          <cell r="J2705">
            <v>8282599</v>
          </cell>
          <cell r="K2705">
            <v>26</v>
          </cell>
          <cell r="L2705">
            <v>6973</v>
          </cell>
          <cell r="M2705">
            <v>25</v>
          </cell>
          <cell r="N2705">
            <v>5388</v>
          </cell>
        </row>
        <row r="2706">
          <cell r="A2706">
            <v>1484179</v>
          </cell>
          <cell r="B2706" t="str">
            <v>02</v>
          </cell>
          <cell r="C2706" t="str">
            <v>Saguenay-Lac-Saint-Jean</v>
          </cell>
          <cell r="D2706" t="str">
            <v>Bouchard Doris et Munger Jean-Pierre</v>
          </cell>
          <cell r="E2706" t="str">
            <v>Bouchard(Doris)</v>
          </cell>
          <cell r="F2706" t="str">
            <v>2520, boul. Auger est</v>
          </cell>
          <cell r="G2706" t="str">
            <v>Alma</v>
          </cell>
          <cell r="H2706" t="str">
            <v>G8B5V2</v>
          </cell>
          <cell r="I2706">
            <v>418</v>
          </cell>
          <cell r="J2706">
            <v>6686774</v>
          </cell>
          <cell r="K2706">
            <v>22</v>
          </cell>
          <cell r="L2706">
            <v>4827</v>
          </cell>
          <cell r="M2706">
            <v>21</v>
          </cell>
          <cell r="N2706">
            <v>6991</v>
          </cell>
        </row>
        <row r="2707">
          <cell r="A2707">
            <v>1484187</v>
          </cell>
          <cell r="B2707" t="str">
            <v>03</v>
          </cell>
          <cell r="C2707" t="str">
            <v>Capitale-Nationale</v>
          </cell>
          <cell r="D2707" t="str">
            <v>Létourneau(Jacques)</v>
          </cell>
          <cell r="F2707" t="str">
            <v>323, Côte Sainte-Anne</v>
          </cell>
          <cell r="G2707" t="str">
            <v>Sainte-Anne-de-Beaupré</v>
          </cell>
          <cell r="H2707" t="str">
            <v>G0A3C0</v>
          </cell>
          <cell r="I2707">
            <v>418</v>
          </cell>
          <cell r="J2707">
            <v>8272198</v>
          </cell>
          <cell r="K2707">
            <v>17</v>
          </cell>
          <cell r="M2707">
            <v>17</v>
          </cell>
        </row>
        <row r="2708">
          <cell r="A2708">
            <v>1484328</v>
          </cell>
          <cell r="B2708" t="str">
            <v>02</v>
          </cell>
          <cell r="C2708" t="str">
            <v>Saguenay-Lac-Saint-Jean</v>
          </cell>
          <cell r="D2708" t="str">
            <v>Gagnon Aldège, Éric et Luc</v>
          </cell>
          <cell r="E2708" t="str">
            <v>Gagnon(Luc)</v>
          </cell>
          <cell r="F2708" t="str">
            <v>401, route Villeneuve</v>
          </cell>
          <cell r="G2708" t="str">
            <v>Canton Tremblay</v>
          </cell>
          <cell r="H2708" t="str">
            <v>G7H5A8</v>
          </cell>
          <cell r="I2708">
            <v>418</v>
          </cell>
          <cell r="J2708">
            <v>5436407</v>
          </cell>
          <cell r="M2708">
            <v>38</v>
          </cell>
          <cell r="N2708">
            <v>8163</v>
          </cell>
        </row>
        <row r="2709">
          <cell r="A2709">
            <v>1484435</v>
          </cell>
          <cell r="B2709" t="str">
            <v>05</v>
          </cell>
          <cell r="C2709" t="str">
            <v>Estrie</v>
          </cell>
          <cell r="D2709" t="str">
            <v>McElroy(Milton)</v>
          </cell>
          <cell r="F2709" t="str">
            <v>832 10ème Rang</v>
          </cell>
          <cell r="G2709" t="str">
            <v>Sainte-Anne-de-la-Rochelle</v>
          </cell>
          <cell r="H2709" t="str">
            <v>J0E2B0</v>
          </cell>
          <cell r="I2709">
            <v>450</v>
          </cell>
          <cell r="J2709">
            <v>5391066</v>
          </cell>
          <cell r="K2709">
            <v>24</v>
          </cell>
          <cell r="L2709">
            <v>247</v>
          </cell>
          <cell r="M2709">
            <v>22</v>
          </cell>
          <cell r="N2709">
            <v>934</v>
          </cell>
        </row>
        <row r="2710">
          <cell r="A2710">
            <v>1484567</v>
          </cell>
          <cell r="B2710" t="str">
            <v>05</v>
          </cell>
          <cell r="C2710" t="str">
            <v>Estrie</v>
          </cell>
          <cell r="D2710" t="str">
            <v>Poulin(Marie-Paule)</v>
          </cell>
          <cell r="F2710" t="str">
            <v>523, 9e Rang</v>
          </cell>
          <cell r="G2710" t="str">
            <v>Windsor</v>
          </cell>
          <cell r="H2710" t="str">
            <v>J1S2L5</v>
          </cell>
          <cell r="I2710">
            <v>819</v>
          </cell>
          <cell r="J2710">
            <v>8457341</v>
          </cell>
          <cell r="K2710">
            <v>29</v>
          </cell>
          <cell r="L2710">
            <v>232</v>
          </cell>
          <cell r="M2710">
            <v>24</v>
          </cell>
        </row>
        <row r="2711">
          <cell r="A2711">
            <v>1484575</v>
          </cell>
          <cell r="B2711" t="str">
            <v>05</v>
          </cell>
          <cell r="C2711" t="str">
            <v>Estrie</v>
          </cell>
          <cell r="D2711" t="str">
            <v>Fisher(Delmar)</v>
          </cell>
          <cell r="F2711" t="str">
            <v>836 Hardwoodflat Road R.R.3</v>
          </cell>
          <cell r="G2711" t="str">
            <v>Bury</v>
          </cell>
          <cell r="H2711" t="str">
            <v>J0B1J0</v>
          </cell>
          <cell r="I2711">
            <v>819</v>
          </cell>
          <cell r="J2711">
            <v>8723226</v>
          </cell>
          <cell r="K2711">
            <v>18</v>
          </cell>
          <cell r="L2711">
            <v>3877</v>
          </cell>
          <cell r="M2711">
            <v>17</v>
          </cell>
          <cell r="N2711">
            <v>2652</v>
          </cell>
        </row>
        <row r="2712">
          <cell r="A2712">
            <v>1484682</v>
          </cell>
          <cell r="B2712" t="str">
            <v>05</v>
          </cell>
          <cell r="C2712" t="str">
            <v>Estrie</v>
          </cell>
          <cell r="D2712" t="str">
            <v>Fraser(Malcolm)</v>
          </cell>
          <cell r="F2712" t="str">
            <v>200, Fraser C.P. 430</v>
          </cell>
          <cell r="G2712" t="str">
            <v>Cookshire-Eaton</v>
          </cell>
          <cell r="H2712" t="str">
            <v>J0B1M0</v>
          </cell>
          <cell r="I2712">
            <v>819</v>
          </cell>
          <cell r="J2712">
            <v>8753842</v>
          </cell>
          <cell r="K2712">
            <v>11</v>
          </cell>
          <cell r="L2712">
            <v>582</v>
          </cell>
        </row>
        <row r="2713">
          <cell r="A2713">
            <v>1484716</v>
          </cell>
          <cell r="B2713" t="str">
            <v>05</v>
          </cell>
          <cell r="C2713" t="str">
            <v>Estrie</v>
          </cell>
          <cell r="D2713" t="str">
            <v>Fréchette(Johnny)</v>
          </cell>
          <cell r="F2713" t="str">
            <v>140 ch. Laroche</v>
          </cell>
          <cell r="G2713" t="str">
            <v>Asbestos</v>
          </cell>
          <cell r="H2713" t="str">
            <v>J1T3M7</v>
          </cell>
          <cell r="I2713">
            <v>819</v>
          </cell>
          <cell r="J2713">
            <v>8792004</v>
          </cell>
          <cell r="K2713">
            <v>26</v>
          </cell>
          <cell r="M2713">
            <v>15</v>
          </cell>
          <cell r="N2713">
            <v>4500</v>
          </cell>
        </row>
        <row r="2714">
          <cell r="A2714">
            <v>1484757</v>
          </cell>
          <cell r="B2714" t="str">
            <v>03</v>
          </cell>
          <cell r="C2714" t="str">
            <v>Capitale-Nationale</v>
          </cell>
          <cell r="D2714" t="str">
            <v>Belleau(Stéphane)</v>
          </cell>
          <cell r="F2714" t="str">
            <v>208, avenue Saint-Georges</v>
          </cell>
          <cell r="G2714" t="str">
            <v>Saint-Basile</v>
          </cell>
          <cell r="H2714" t="str">
            <v>G0A3G0</v>
          </cell>
          <cell r="I2714">
            <v>418</v>
          </cell>
          <cell r="J2714">
            <v>3293790</v>
          </cell>
          <cell r="K2714">
            <v>57</v>
          </cell>
          <cell r="L2714">
            <v>3681</v>
          </cell>
          <cell r="M2714">
            <v>60</v>
          </cell>
          <cell r="N2714">
            <v>10548</v>
          </cell>
        </row>
        <row r="2715">
          <cell r="A2715">
            <v>1485069</v>
          </cell>
          <cell r="B2715" t="str">
            <v>08</v>
          </cell>
          <cell r="C2715" t="str">
            <v>Abitibi-Témiscamingue</v>
          </cell>
          <cell r="D2715" t="str">
            <v>Chainé(Michel)</v>
          </cell>
          <cell r="E2715" t="str">
            <v>Chainé(Michel)</v>
          </cell>
          <cell r="F2715" t="str">
            <v>186 rang des Collines</v>
          </cell>
          <cell r="G2715" t="str">
            <v>Rouyn-Noranda</v>
          </cell>
          <cell r="H2715" t="str">
            <v>J9Y1R8</v>
          </cell>
          <cell r="I2715">
            <v>819</v>
          </cell>
          <cell r="J2715">
            <v>7975743</v>
          </cell>
          <cell r="K2715">
            <v>30</v>
          </cell>
          <cell r="L2715">
            <v>6346</v>
          </cell>
          <cell r="M2715">
            <v>28</v>
          </cell>
          <cell r="N2715">
            <v>907</v>
          </cell>
        </row>
        <row r="2716">
          <cell r="A2716">
            <v>1485150</v>
          </cell>
          <cell r="B2716" t="str">
            <v>08</v>
          </cell>
          <cell r="C2716" t="str">
            <v>Abitibi-Témiscamingue</v>
          </cell>
          <cell r="D2716" t="str">
            <v>Corriveau(Yvon)</v>
          </cell>
          <cell r="F2716" t="str">
            <v>235 des Prés</v>
          </cell>
          <cell r="G2716" t="str">
            <v>Saint-Marc-de-Figuery</v>
          </cell>
          <cell r="H2716" t="str">
            <v>J0Y1J0</v>
          </cell>
          <cell r="I2716">
            <v>819</v>
          </cell>
          <cell r="J2716">
            <v>7326794</v>
          </cell>
          <cell r="K2716">
            <v>21</v>
          </cell>
          <cell r="L2716">
            <v>677</v>
          </cell>
          <cell r="M2716">
            <v>28</v>
          </cell>
        </row>
        <row r="2717">
          <cell r="A2717">
            <v>1485168</v>
          </cell>
          <cell r="B2717" t="str">
            <v>02</v>
          </cell>
          <cell r="C2717" t="str">
            <v>Saguenay-Lac-Saint-Jean</v>
          </cell>
          <cell r="D2717" t="str">
            <v>2967-0684 Québec inc.</v>
          </cell>
          <cell r="E2717" t="str">
            <v>Pelletier(Clément)</v>
          </cell>
          <cell r="F2717" t="str">
            <v>2087 rue St-Cyrille</v>
          </cell>
          <cell r="G2717" t="str">
            <v>Normandin</v>
          </cell>
          <cell r="H2717" t="str">
            <v>G8M4K6</v>
          </cell>
          <cell r="I2717">
            <v>418</v>
          </cell>
          <cell r="J2717">
            <v>2742144</v>
          </cell>
          <cell r="M2717">
            <v>31</v>
          </cell>
        </row>
        <row r="2718">
          <cell r="A2718">
            <v>1485242</v>
          </cell>
          <cell r="B2718" t="str">
            <v>05</v>
          </cell>
          <cell r="C2718" t="str">
            <v>Estrie</v>
          </cell>
          <cell r="D2718" t="str">
            <v>Robinson(Danny)</v>
          </cell>
          <cell r="F2718" t="str">
            <v>416, Castlebar Rd</v>
          </cell>
          <cell r="G2718" t="str">
            <v>Danville</v>
          </cell>
          <cell r="H2718" t="str">
            <v>J0A1A0</v>
          </cell>
          <cell r="I2718">
            <v>819</v>
          </cell>
          <cell r="J2718">
            <v>8392509</v>
          </cell>
          <cell r="K2718">
            <v>30</v>
          </cell>
          <cell r="L2718">
            <v>4982</v>
          </cell>
          <cell r="M2718">
            <v>30</v>
          </cell>
          <cell r="N2718">
            <v>1924</v>
          </cell>
        </row>
        <row r="2719">
          <cell r="A2719">
            <v>1485267</v>
          </cell>
          <cell r="B2719" t="str">
            <v>05</v>
          </cell>
          <cell r="C2719" t="str">
            <v>Estrie</v>
          </cell>
          <cell r="D2719" t="str">
            <v>Rodgers(Scott)</v>
          </cell>
          <cell r="F2719" t="str">
            <v>4545, Albert Mine Rd, R.R. 1</v>
          </cell>
          <cell r="G2719" t="str">
            <v>North Hatley</v>
          </cell>
          <cell r="H2719" t="str">
            <v>J0B2C0</v>
          </cell>
          <cell r="I2719">
            <v>819</v>
          </cell>
          <cell r="J2719">
            <v>8299588</v>
          </cell>
          <cell r="K2719">
            <v>43</v>
          </cell>
          <cell r="L2719">
            <v>6502</v>
          </cell>
          <cell r="M2719">
            <v>43</v>
          </cell>
          <cell r="N2719">
            <v>6588</v>
          </cell>
        </row>
        <row r="2720">
          <cell r="A2720">
            <v>1485283</v>
          </cell>
          <cell r="B2720" t="str">
            <v>05</v>
          </cell>
          <cell r="C2720" t="str">
            <v>Estrie</v>
          </cell>
          <cell r="D2720" t="str">
            <v>Rodrigue(Rock)</v>
          </cell>
          <cell r="E2720" t="str">
            <v>Rodrigue(Rock)</v>
          </cell>
          <cell r="F2720" t="str">
            <v>15, chemin Fournier</v>
          </cell>
          <cell r="G2720" t="str">
            <v>Coaticook</v>
          </cell>
          <cell r="H2720" t="str">
            <v>J1A2S2</v>
          </cell>
          <cell r="I2720">
            <v>819</v>
          </cell>
          <cell r="J2720">
            <v>8492530</v>
          </cell>
          <cell r="K2720">
            <v>47</v>
          </cell>
          <cell r="M2720">
            <v>45</v>
          </cell>
          <cell r="N2720">
            <v>3943</v>
          </cell>
        </row>
        <row r="2721">
          <cell r="A2721">
            <v>1485424</v>
          </cell>
          <cell r="B2721" t="str">
            <v>05</v>
          </cell>
          <cell r="C2721" t="str">
            <v>Estrie</v>
          </cell>
          <cell r="D2721" t="str">
            <v>Gagné(Fernand)</v>
          </cell>
          <cell r="F2721" t="str">
            <v>716 ch. Ste-Anne</v>
          </cell>
          <cell r="G2721" t="str">
            <v>Stukely-Sud</v>
          </cell>
          <cell r="H2721" t="str">
            <v>J0E2J0</v>
          </cell>
          <cell r="I2721">
            <v>450</v>
          </cell>
          <cell r="J2721">
            <v>5392007</v>
          </cell>
          <cell r="K2721">
            <v>22</v>
          </cell>
          <cell r="L2721">
            <v>1606</v>
          </cell>
          <cell r="M2721">
            <v>18</v>
          </cell>
          <cell r="N2721">
            <v>764</v>
          </cell>
        </row>
        <row r="2722">
          <cell r="A2722">
            <v>1485432</v>
          </cell>
          <cell r="B2722" t="str">
            <v>05</v>
          </cell>
          <cell r="C2722" t="str">
            <v>Estrie</v>
          </cell>
          <cell r="D2722" t="str">
            <v>Gagné(Luc)</v>
          </cell>
          <cell r="F2722" t="str">
            <v>1862, R.R.2</v>
          </cell>
          <cell r="G2722" t="str">
            <v>Weedon</v>
          </cell>
          <cell r="H2722" t="str">
            <v>J0B3J0</v>
          </cell>
          <cell r="I2722">
            <v>819</v>
          </cell>
          <cell r="J2722">
            <v>8773087</v>
          </cell>
          <cell r="K2722">
            <v>57</v>
          </cell>
          <cell r="L2722">
            <v>17325</v>
          </cell>
          <cell r="M2722">
            <v>45</v>
          </cell>
          <cell r="N2722">
            <v>7185</v>
          </cell>
        </row>
        <row r="2723">
          <cell r="A2723">
            <v>1485531</v>
          </cell>
          <cell r="B2723" t="str">
            <v>05</v>
          </cell>
          <cell r="C2723" t="str">
            <v>Estrie</v>
          </cell>
          <cell r="D2723" t="str">
            <v>Gagnon(René)</v>
          </cell>
          <cell r="F2723" t="str">
            <v>99, route 255</v>
          </cell>
          <cell r="G2723" t="str">
            <v>Wotton</v>
          </cell>
          <cell r="H2723" t="str">
            <v>J0A1N0</v>
          </cell>
          <cell r="I2723">
            <v>819</v>
          </cell>
          <cell r="J2723">
            <v>8282665</v>
          </cell>
          <cell r="K2723">
            <v>10</v>
          </cell>
        </row>
        <row r="2724">
          <cell r="A2724">
            <v>1485556</v>
          </cell>
          <cell r="B2724" t="str">
            <v>05</v>
          </cell>
          <cell r="C2724" t="str">
            <v>Estrie</v>
          </cell>
          <cell r="D2724" t="str">
            <v>Gallup(Wayne)</v>
          </cell>
          <cell r="F2724" t="str">
            <v>65, route 143</v>
          </cell>
          <cell r="G2724" t="str">
            <v>Melbourne</v>
          </cell>
          <cell r="H2724" t="str">
            <v>J0B2B0</v>
          </cell>
          <cell r="I2724">
            <v>819</v>
          </cell>
          <cell r="J2724">
            <v>8263026</v>
          </cell>
          <cell r="K2724">
            <v>13</v>
          </cell>
          <cell r="L2724">
            <v>1325</v>
          </cell>
          <cell r="M2724">
            <v>17</v>
          </cell>
          <cell r="N2724">
            <v>872</v>
          </cell>
        </row>
        <row r="2725">
          <cell r="A2725">
            <v>1485580</v>
          </cell>
          <cell r="B2725" t="str">
            <v>05</v>
          </cell>
          <cell r="C2725" t="str">
            <v>Estrie</v>
          </cell>
          <cell r="D2725" t="str">
            <v>Gaucher(Jean-Guy)</v>
          </cell>
          <cell r="F2725" t="str">
            <v>505 rang 5</v>
          </cell>
          <cell r="G2725" t="str">
            <v>Sainte-Anne-de-la-Rochelle</v>
          </cell>
          <cell r="H2725" t="str">
            <v>J0E2B0</v>
          </cell>
          <cell r="I2725">
            <v>450</v>
          </cell>
          <cell r="J2725">
            <v>5356595</v>
          </cell>
          <cell r="K2725">
            <v>14</v>
          </cell>
          <cell r="L2725">
            <v>2652</v>
          </cell>
          <cell r="M2725">
            <v>16</v>
          </cell>
          <cell r="N2725">
            <v>247</v>
          </cell>
        </row>
        <row r="2726">
          <cell r="A2726">
            <v>1485614</v>
          </cell>
          <cell r="B2726" t="str">
            <v>05</v>
          </cell>
          <cell r="C2726" t="str">
            <v>Estrie</v>
          </cell>
          <cell r="D2726" t="str">
            <v>Roy(Léo-Paul)</v>
          </cell>
          <cell r="F2726" t="str">
            <v>147, route 253</v>
          </cell>
          <cell r="G2726" t="str">
            <v>Westbury</v>
          </cell>
          <cell r="H2726" t="str">
            <v>J0B1R0</v>
          </cell>
          <cell r="I2726">
            <v>819</v>
          </cell>
          <cell r="J2726">
            <v>8322033</v>
          </cell>
          <cell r="K2726">
            <v>20</v>
          </cell>
          <cell r="L2726">
            <v>5791</v>
          </cell>
        </row>
        <row r="2727">
          <cell r="A2727">
            <v>1485648</v>
          </cell>
          <cell r="B2727" t="str">
            <v>05</v>
          </cell>
          <cell r="C2727" t="str">
            <v>Estrie</v>
          </cell>
          <cell r="D2727" t="str">
            <v>Gemmell(Robert)</v>
          </cell>
          <cell r="F2727" t="str">
            <v>4945, route 143</v>
          </cell>
          <cell r="G2727" t="str">
            <v>Waterville</v>
          </cell>
          <cell r="H2727" t="str">
            <v>J0B3H0</v>
          </cell>
          <cell r="I2727">
            <v>819</v>
          </cell>
          <cell r="J2727">
            <v>5657268</v>
          </cell>
          <cell r="K2727">
            <v>13</v>
          </cell>
          <cell r="L2727">
            <v>1100</v>
          </cell>
        </row>
        <row r="2728">
          <cell r="A2728">
            <v>1485747</v>
          </cell>
          <cell r="B2728" t="str">
            <v>02</v>
          </cell>
          <cell r="C2728" t="str">
            <v>Saguenay-Lac-Saint-Jean</v>
          </cell>
          <cell r="D2728" t="str">
            <v>Ferme Lapointe S.E.N.C.</v>
          </cell>
          <cell r="E2728" t="str">
            <v>Lapointe(Philippe)</v>
          </cell>
          <cell r="F2728" t="str">
            <v>720 rang 7</v>
          </cell>
          <cell r="G2728" t="str">
            <v>Saint-Augustin</v>
          </cell>
          <cell r="H2728" t="str">
            <v>G0W1K0</v>
          </cell>
          <cell r="I2728">
            <v>418</v>
          </cell>
          <cell r="J2728">
            <v>3742073</v>
          </cell>
          <cell r="K2728">
            <v>37</v>
          </cell>
          <cell r="L2728">
            <v>3098</v>
          </cell>
          <cell r="M2728">
            <v>34</v>
          </cell>
        </row>
        <row r="2729">
          <cell r="A2729">
            <v>1486075</v>
          </cell>
          <cell r="B2729" t="str">
            <v>05</v>
          </cell>
          <cell r="C2729" t="str">
            <v>Estrie</v>
          </cell>
          <cell r="D2729" t="str">
            <v>Roy(Sylvie)</v>
          </cell>
          <cell r="F2729" t="str">
            <v>199, Ch. Saloie</v>
          </cell>
          <cell r="G2729" t="str">
            <v>Saint-François-Xavier-de-Brompton</v>
          </cell>
          <cell r="H2729" t="str">
            <v>J0B2V0</v>
          </cell>
          <cell r="I2729">
            <v>819</v>
          </cell>
          <cell r="J2729">
            <v>8453600</v>
          </cell>
          <cell r="K2729">
            <v>22</v>
          </cell>
          <cell r="L2729">
            <v>1972</v>
          </cell>
          <cell r="M2729">
            <v>21</v>
          </cell>
          <cell r="N2729">
            <v>2380</v>
          </cell>
        </row>
        <row r="2730">
          <cell r="A2730">
            <v>1486091</v>
          </cell>
          <cell r="B2730" t="str">
            <v>05</v>
          </cell>
          <cell r="C2730" t="str">
            <v>Estrie</v>
          </cell>
          <cell r="D2730" t="str">
            <v>Ruf(Armin)</v>
          </cell>
          <cell r="F2730" t="str">
            <v>120, Maple</v>
          </cell>
          <cell r="G2730" t="str">
            <v>Stanstead</v>
          </cell>
          <cell r="H2730" t="str">
            <v>J0B3E0</v>
          </cell>
          <cell r="I2730">
            <v>819</v>
          </cell>
          <cell r="J2730">
            <v>8767326</v>
          </cell>
          <cell r="K2730">
            <v>22</v>
          </cell>
          <cell r="L2730">
            <v>2398</v>
          </cell>
          <cell r="M2730">
            <v>20</v>
          </cell>
          <cell r="N2730">
            <v>3078</v>
          </cell>
        </row>
        <row r="2731">
          <cell r="A2731">
            <v>1486109</v>
          </cell>
          <cell r="B2731" t="str">
            <v>05</v>
          </cell>
          <cell r="C2731" t="str">
            <v>Estrie</v>
          </cell>
          <cell r="D2731" t="str">
            <v>Ruf(Philippe)</v>
          </cell>
          <cell r="F2731" t="str">
            <v>100, Maple</v>
          </cell>
          <cell r="G2731" t="str">
            <v>Stanstead</v>
          </cell>
          <cell r="H2731" t="str">
            <v>J0B3E4</v>
          </cell>
          <cell r="I2731">
            <v>819</v>
          </cell>
          <cell r="J2731">
            <v>8767185</v>
          </cell>
          <cell r="K2731">
            <v>37</v>
          </cell>
          <cell r="L2731">
            <v>5317</v>
          </cell>
          <cell r="M2731">
            <v>30</v>
          </cell>
          <cell r="N2731">
            <v>5382</v>
          </cell>
        </row>
        <row r="2732">
          <cell r="A2732">
            <v>1486158</v>
          </cell>
          <cell r="B2732" t="str">
            <v>02</v>
          </cell>
          <cell r="C2732" t="str">
            <v>Saguenay-Lac-Saint-Jean</v>
          </cell>
          <cell r="D2732" t="str">
            <v>Ferme C.G.R. Murray enr.</v>
          </cell>
          <cell r="E2732" t="str">
            <v>Murray(Gilles)</v>
          </cell>
          <cell r="F2732" t="str">
            <v>4265 chemin St-Isidore</v>
          </cell>
          <cell r="G2732" t="str">
            <v>Laterrière</v>
          </cell>
          <cell r="H2732" t="str">
            <v>G7N1M3</v>
          </cell>
          <cell r="I2732">
            <v>418</v>
          </cell>
          <cell r="J2732">
            <v>6783767</v>
          </cell>
          <cell r="K2732">
            <v>96</v>
          </cell>
          <cell r="L2732">
            <v>17797</v>
          </cell>
          <cell r="M2732">
            <v>105</v>
          </cell>
          <cell r="N2732">
            <v>23522</v>
          </cell>
        </row>
        <row r="2733">
          <cell r="A2733">
            <v>1486224</v>
          </cell>
          <cell r="B2733" t="str">
            <v>17</v>
          </cell>
          <cell r="C2733" t="str">
            <v>Centre-du-Québec</v>
          </cell>
          <cell r="D2733" t="str">
            <v>Langlois(Alain)</v>
          </cell>
          <cell r="E2733" t="str">
            <v>Langlois(Alain)</v>
          </cell>
          <cell r="F2733" t="str">
            <v>430, rang 4</v>
          </cell>
          <cell r="G2733" t="str">
            <v>Sainte-Clotilde-de-Horton</v>
          </cell>
          <cell r="H2733" t="str">
            <v>J0A1H0</v>
          </cell>
          <cell r="I2733">
            <v>819</v>
          </cell>
          <cell r="J2733">
            <v>3363273</v>
          </cell>
          <cell r="K2733">
            <v>25</v>
          </cell>
          <cell r="L2733">
            <v>4205</v>
          </cell>
          <cell r="M2733">
            <v>22</v>
          </cell>
          <cell r="N2733">
            <v>4920</v>
          </cell>
        </row>
        <row r="2734">
          <cell r="A2734">
            <v>1486273</v>
          </cell>
          <cell r="B2734" t="str">
            <v>02</v>
          </cell>
          <cell r="C2734" t="str">
            <v>Saguenay-Lac-Saint-Jean</v>
          </cell>
          <cell r="D2734" t="str">
            <v>Gauthier(Damien)</v>
          </cell>
          <cell r="F2734" t="str">
            <v>88 rue Principale</v>
          </cell>
          <cell r="G2734" t="str">
            <v>Saint-Eugène-d'Argentenay</v>
          </cell>
          <cell r="H2734" t="str">
            <v>G0W1B0</v>
          </cell>
          <cell r="I2734">
            <v>418</v>
          </cell>
          <cell r="J2734">
            <v>2761898</v>
          </cell>
          <cell r="K2734">
            <v>125</v>
          </cell>
          <cell r="L2734">
            <v>24607</v>
          </cell>
          <cell r="M2734">
            <v>105</v>
          </cell>
          <cell r="N2734">
            <v>28876</v>
          </cell>
        </row>
        <row r="2735">
          <cell r="A2735">
            <v>1486331</v>
          </cell>
          <cell r="B2735" t="str">
            <v>05</v>
          </cell>
          <cell r="C2735" t="str">
            <v>Estrie</v>
          </cell>
          <cell r="D2735" t="str">
            <v>St-Pierre(Carole)</v>
          </cell>
          <cell r="F2735" t="str">
            <v>327, route 253 sud</v>
          </cell>
          <cell r="G2735" t="str">
            <v>Sawyerville</v>
          </cell>
          <cell r="H2735" t="str">
            <v>J0B3A0</v>
          </cell>
          <cell r="I2735">
            <v>819</v>
          </cell>
          <cell r="J2735">
            <v>8891176</v>
          </cell>
          <cell r="K2735">
            <v>21</v>
          </cell>
          <cell r="L2735">
            <v>2865</v>
          </cell>
          <cell r="M2735">
            <v>21</v>
          </cell>
          <cell r="N2735">
            <v>3962</v>
          </cell>
        </row>
        <row r="2736">
          <cell r="A2736">
            <v>1486349</v>
          </cell>
          <cell r="B2736" t="str">
            <v>05</v>
          </cell>
          <cell r="C2736" t="str">
            <v>Estrie</v>
          </cell>
          <cell r="D2736" t="str">
            <v>Saurette(Luc)</v>
          </cell>
          <cell r="F2736" t="str">
            <v>61, route 249</v>
          </cell>
          <cell r="G2736" t="str">
            <v>Saint-Georges-de-Windsor</v>
          </cell>
          <cell r="H2736" t="str">
            <v>J0A1J0</v>
          </cell>
          <cell r="I2736">
            <v>819</v>
          </cell>
          <cell r="J2736">
            <v>8282479</v>
          </cell>
          <cell r="K2736">
            <v>82</v>
          </cell>
          <cell r="L2736">
            <v>16067</v>
          </cell>
          <cell r="M2736">
            <v>73</v>
          </cell>
          <cell r="N2736">
            <v>22956</v>
          </cell>
        </row>
        <row r="2737">
          <cell r="A2737">
            <v>1486422</v>
          </cell>
          <cell r="B2737" t="str">
            <v>05</v>
          </cell>
          <cell r="C2737" t="str">
            <v>Estrie</v>
          </cell>
          <cell r="D2737" t="str">
            <v>Sevack(Richard)</v>
          </cell>
          <cell r="F2737" t="str">
            <v>5640, Griffin Road</v>
          </cell>
          <cell r="G2737" t="str">
            <v>Ogden</v>
          </cell>
          <cell r="H2737" t="str">
            <v>J0B3E3</v>
          </cell>
          <cell r="I2737">
            <v>819</v>
          </cell>
          <cell r="J2737">
            <v>6790865</v>
          </cell>
          <cell r="K2737">
            <v>51</v>
          </cell>
          <cell r="L2737">
            <v>2126</v>
          </cell>
          <cell r="M2737">
            <v>55</v>
          </cell>
          <cell r="N2737">
            <v>2495</v>
          </cell>
        </row>
        <row r="2738">
          <cell r="A2738">
            <v>1486588</v>
          </cell>
          <cell r="B2738" t="str">
            <v>17</v>
          </cell>
          <cell r="C2738" t="str">
            <v>Centre-du-Québec</v>
          </cell>
          <cell r="D2738" t="str">
            <v>Laroche(Claude)</v>
          </cell>
          <cell r="E2738" t="str">
            <v>Laroche(Claude)</v>
          </cell>
          <cell r="F2738" t="str">
            <v>174, Rang 8</v>
          </cell>
          <cell r="G2738" t="str">
            <v>Saint-Rosaire</v>
          </cell>
          <cell r="H2738" t="str">
            <v>G0Z1K0</v>
          </cell>
          <cell r="I2738">
            <v>819</v>
          </cell>
          <cell r="J2738">
            <v>7511112</v>
          </cell>
          <cell r="K2738">
            <v>154</v>
          </cell>
          <cell r="L2738">
            <v>6464</v>
          </cell>
          <cell r="M2738">
            <v>93</v>
          </cell>
          <cell r="N2738">
            <v>25970</v>
          </cell>
        </row>
        <row r="2739">
          <cell r="A2739">
            <v>1486653</v>
          </cell>
          <cell r="B2739" t="str">
            <v>05</v>
          </cell>
          <cell r="C2739" t="str">
            <v>Estrie</v>
          </cell>
          <cell r="D2739" t="str">
            <v>Sparkes(Steven)</v>
          </cell>
          <cell r="F2739" t="str">
            <v>1391, rte 212, R.R.1</v>
          </cell>
          <cell r="G2739" t="str">
            <v>Cookshire-Eaton</v>
          </cell>
          <cell r="H2739" t="str">
            <v>J0B1M0</v>
          </cell>
          <cell r="I2739">
            <v>819</v>
          </cell>
          <cell r="J2739">
            <v>8753719</v>
          </cell>
          <cell r="K2739">
            <v>53</v>
          </cell>
          <cell r="L2739">
            <v>13612</v>
          </cell>
          <cell r="M2739">
            <v>60</v>
          </cell>
          <cell r="N2739">
            <v>6946</v>
          </cell>
        </row>
        <row r="2740">
          <cell r="A2740">
            <v>1486778</v>
          </cell>
          <cell r="B2740" t="str">
            <v>17</v>
          </cell>
          <cell r="C2740" t="str">
            <v>Centre-du-Québec</v>
          </cell>
          <cell r="D2740" t="str">
            <v>Leblanc(Aline C.)</v>
          </cell>
          <cell r="E2740" t="str">
            <v>Leblanc(Aline C.)</v>
          </cell>
          <cell r="F2740" t="str">
            <v>203, rang Pariseau</v>
          </cell>
          <cell r="G2740" t="str">
            <v>Victoriaville</v>
          </cell>
          <cell r="H2740" t="str">
            <v>G6T0J5</v>
          </cell>
          <cell r="I2740">
            <v>819</v>
          </cell>
          <cell r="J2740">
            <v>7587326</v>
          </cell>
          <cell r="K2740">
            <v>20</v>
          </cell>
          <cell r="L2740">
            <v>1669</v>
          </cell>
          <cell r="M2740">
            <v>20</v>
          </cell>
          <cell r="N2740">
            <v>3085</v>
          </cell>
        </row>
        <row r="2741">
          <cell r="A2741">
            <v>1486810</v>
          </cell>
          <cell r="B2741" t="str">
            <v>05</v>
          </cell>
          <cell r="C2741" t="str">
            <v>Estrie</v>
          </cell>
          <cell r="D2741" t="str">
            <v>Tryon(Linda)</v>
          </cell>
          <cell r="F2741" t="str">
            <v>970, chemin Fitch Bay</v>
          </cell>
          <cell r="G2741" t="str">
            <v>Magog</v>
          </cell>
          <cell r="H2741" t="str">
            <v>J1X3W2</v>
          </cell>
          <cell r="I2741">
            <v>819</v>
          </cell>
          <cell r="J2741">
            <v>8435465</v>
          </cell>
          <cell r="K2741">
            <v>14</v>
          </cell>
          <cell r="L2741">
            <v>2332</v>
          </cell>
          <cell r="M2741">
            <v>16</v>
          </cell>
          <cell r="N2741">
            <v>2672</v>
          </cell>
        </row>
        <row r="2742">
          <cell r="A2742">
            <v>1486877</v>
          </cell>
          <cell r="B2742" t="str">
            <v>05</v>
          </cell>
          <cell r="C2742" t="str">
            <v>Estrie</v>
          </cell>
          <cell r="D2742" t="str">
            <v>Vachon(Denis)</v>
          </cell>
          <cell r="F2742" t="str">
            <v>1761. R.R. 1 (route 161)</v>
          </cell>
          <cell r="G2742" t="str">
            <v>Lac-Mégantic</v>
          </cell>
          <cell r="H2742" t="str">
            <v>G6B2S1</v>
          </cell>
          <cell r="I2742">
            <v>819</v>
          </cell>
          <cell r="J2742">
            <v>5834827</v>
          </cell>
          <cell r="K2742">
            <v>42</v>
          </cell>
          <cell r="L2742">
            <v>1987</v>
          </cell>
          <cell r="M2742">
            <v>39</v>
          </cell>
          <cell r="N2742">
            <v>1821</v>
          </cell>
        </row>
        <row r="2743">
          <cell r="A2743">
            <v>1486919</v>
          </cell>
          <cell r="B2743" t="str">
            <v>05</v>
          </cell>
          <cell r="C2743" t="str">
            <v>Estrie</v>
          </cell>
          <cell r="D2743" t="str">
            <v>Vanier(Patrick)</v>
          </cell>
          <cell r="E2743" t="str">
            <v>Vanier(Patrick)</v>
          </cell>
          <cell r="F2743" t="str">
            <v>40, chemin Haslett</v>
          </cell>
          <cell r="G2743" t="str">
            <v>Danville</v>
          </cell>
          <cell r="H2743" t="str">
            <v>J0A1A0</v>
          </cell>
          <cell r="I2743">
            <v>819</v>
          </cell>
          <cell r="J2743">
            <v>8392835</v>
          </cell>
          <cell r="K2743">
            <v>16</v>
          </cell>
          <cell r="L2743">
            <v>1929</v>
          </cell>
          <cell r="M2743">
            <v>18</v>
          </cell>
          <cell r="N2743">
            <v>3243</v>
          </cell>
        </row>
        <row r="2744">
          <cell r="A2744">
            <v>1486950</v>
          </cell>
          <cell r="B2744" t="str">
            <v>05</v>
          </cell>
          <cell r="C2744" t="str">
            <v>Estrie</v>
          </cell>
          <cell r="D2744" t="str">
            <v>Veilleux(Réal)</v>
          </cell>
          <cell r="F2744" t="str">
            <v>3245 ch. Kingscroft</v>
          </cell>
          <cell r="G2744" t="str">
            <v>Ayer's Cliff</v>
          </cell>
          <cell r="H2744" t="str">
            <v>J0B1C0</v>
          </cell>
          <cell r="I2744">
            <v>819</v>
          </cell>
          <cell r="J2744">
            <v>8384338</v>
          </cell>
          <cell r="K2744">
            <v>26</v>
          </cell>
          <cell r="L2744">
            <v>5359</v>
          </cell>
          <cell r="M2744">
            <v>28</v>
          </cell>
          <cell r="N2744">
            <v>6002</v>
          </cell>
        </row>
        <row r="2745">
          <cell r="A2745">
            <v>1486984</v>
          </cell>
          <cell r="B2745" t="str">
            <v>05</v>
          </cell>
          <cell r="C2745" t="str">
            <v>Estrie</v>
          </cell>
          <cell r="D2745" t="str">
            <v>Sylvester(Larry)</v>
          </cell>
          <cell r="F2745" t="str">
            <v>714, rte 214</v>
          </cell>
          <cell r="G2745" t="str">
            <v>Westbury</v>
          </cell>
          <cell r="H2745" t="str">
            <v>J0B1R0</v>
          </cell>
          <cell r="I2745">
            <v>819</v>
          </cell>
          <cell r="J2745">
            <v>8723668</v>
          </cell>
          <cell r="K2745">
            <v>14</v>
          </cell>
          <cell r="M2745">
            <v>18</v>
          </cell>
          <cell r="N2745">
            <v>2240</v>
          </cell>
        </row>
        <row r="2746">
          <cell r="A2746">
            <v>1486992</v>
          </cell>
          <cell r="B2746" t="str">
            <v>05</v>
          </cell>
          <cell r="C2746" t="str">
            <v>Estrie</v>
          </cell>
          <cell r="D2746" t="str">
            <v>Vermette(Pierre)</v>
          </cell>
          <cell r="F2746" t="str">
            <v>72, ch. Gosford</v>
          </cell>
          <cell r="G2746" t="str">
            <v>East Angus</v>
          </cell>
          <cell r="H2746" t="str">
            <v>J0B1R0</v>
          </cell>
          <cell r="I2746">
            <v>819</v>
          </cell>
          <cell r="J2746">
            <v>8324063</v>
          </cell>
          <cell r="K2746">
            <v>24</v>
          </cell>
          <cell r="L2746">
            <v>3655</v>
          </cell>
          <cell r="M2746">
            <v>23</v>
          </cell>
          <cell r="N2746">
            <v>3768</v>
          </cell>
        </row>
        <row r="2747">
          <cell r="A2747">
            <v>1487008</v>
          </cell>
          <cell r="B2747" t="str">
            <v>05</v>
          </cell>
          <cell r="C2747" t="str">
            <v>Estrie</v>
          </cell>
          <cell r="D2747" t="str">
            <v>Vermette(Robert)</v>
          </cell>
          <cell r="F2747" t="str">
            <v>123, ch. Neider</v>
          </cell>
          <cell r="G2747" t="str">
            <v>Racine</v>
          </cell>
          <cell r="H2747" t="str">
            <v>J0E1Y0</v>
          </cell>
          <cell r="I2747">
            <v>450</v>
          </cell>
          <cell r="J2747">
            <v>5322395</v>
          </cell>
          <cell r="K2747">
            <v>23</v>
          </cell>
          <cell r="L2747">
            <v>10259</v>
          </cell>
        </row>
        <row r="2748">
          <cell r="A2748">
            <v>1487016</v>
          </cell>
          <cell r="B2748" t="str">
            <v>05</v>
          </cell>
          <cell r="C2748" t="str">
            <v>Estrie</v>
          </cell>
          <cell r="D2748" t="str">
            <v>Sylvester(William)</v>
          </cell>
          <cell r="F2748" t="str">
            <v>740 rte 214</v>
          </cell>
          <cell r="G2748" t="str">
            <v>Westbury</v>
          </cell>
          <cell r="H2748" t="str">
            <v>J0B1R0</v>
          </cell>
          <cell r="I2748">
            <v>819</v>
          </cell>
          <cell r="J2748">
            <v>8723236</v>
          </cell>
          <cell r="K2748">
            <v>20</v>
          </cell>
          <cell r="L2748">
            <v>1018</v>
          </cell>
          <cell r="M2748">
            <v>21</v>
          </cell>
        </row>
        <row r="2749">
          <cell r="A2749">
            <v>1487040</v>
          </cell>
          <cell r="B2749" t="str">
            <v>05</v>
          </cell>
          <cell r="C2749" t="str">
            <v>Estrie</v>
          </cell>
          <cell r="D2749" t="str">
            <v>Talbot(Fernand)</v>
          </cell>
          <cell r="F2749" t="str">
            <v>141 ch. Talbot</v>
          </cell>
          <cell r="G2749" t="str">
            <v>Stoke</v>
          </cell>
          <cell r="H2749" t="str">
            <v>J0B3G0</v>
          </cell>
          <cell r="I2749">
            <v>819</v>
          </cell>
          <cell r="J2749">
            <v>5624119</v>
          </cell>
          <cell r="K2749">
            <v>18</v>
          </cell>
          <cell r="L2749">
            <v>3238</v>
          </cell>
          <cell r="M2749">
            <v>16</v>
          </cell>
          <cell r="N2749">
            <v>2761</v>
          </cell>
        </row>
        <row r="2750">
          <cell r="A2750">
            <v>1487073</v>
          </cell>
          <cell r="B2750" t="str">
            <v>05</v>
          </cell>
          <cell r="C2750" t="str">
            <v>Estrie</v>
          </cell>
          <cell r="D2750" t="str">
            <v>Talbot(Sylvain)</v>
          </cell>
          <cell r="F2750" t="str">
            <v>145, ch. Talbot</v>
          </cell>
          <cell r="G2750" t="str">
            <v>Stoke</v>
          </cell>
          <cell r="H2750" t="str">
            <v>J0B3G0</v>
          </cell>
          <cell r="I2750">
            <v>819</v>
          </cell>
          <cell r="J2750">
            <v>5624119</v>
          </cell>
          <cell r="K2750">
            <v>41</v>
          </cell>
          <cell r="L2750">
            <v>7056</v>
          </cell>
          <cell r="M2750">
            <v>40</v>
          </cell>
          <cell r="N2750">
            <v>5056</v>
          </cell>
        </row>
        <row r="2751">
          <cell r="A2751">
            <v>1487081</v>
          </cell>
          <cell r="B2751" t="str">
            <v>05</v>
          </cell>
          <cell r="C2751" t="str">
            <v>Estrie</v>
          </cell>
          <cell r="D2751" t="str">
            <v>Viscogliosi(Michel)</v>
          </cell>
          <cell r="E2751" t="str">
            <v>Viscogliosi(Michel)</v>
          </cell>
          <cell r="F2751" t="str">
            <v>178, Shuttleworth, R.R. 1</v>
          </cell>
          <cell r="G2751" t="str">
            <v>Austin</v>
          </cell>
          <cell r="H2751" t="str">
            <v>J0B1B0</v>
          </cell>
          <cell r="I2751">
            <v>819</v>
          </cell>
          <cell r="J2751">
            <v>8470181</v>
          </cell>
          <cell r="K2751">
            <v>66</v>
          </cell>
          <cell r="L2751">
            <v>7021</v>
          </cell>
          <cell r="M2751">
            <v>66</v>
          </cell>
          <cell r="N2751">
            <v>2827</v>
          </cell>
        </row>
        <row r="2752">
          <cell r="A2752">
            <v>1487131</v>
          </cell>
          <cell r="B2752" t="str">
            <v>05</v>
          </cell>
          <cell r="C2752" t="str">
            <v>Estrie</v>
          </cell>
          <cell r="D2752" t="str">
            <v>Walker(John)</v>
          </cell>
          <cell r="F2752" t="str">
            <v>225, Spooner Pond, R.R. 1</v>
          </cell>
          <cell r="G2752" t="str">
            <v>Richmond</v>
          </cell>
          <cell r="H2752" t="str">
            <v>J0B2H0</v>
          </cell>
          <cell r="I2752">
            <v>819</v>
          </cell>
          <cell r="J2752">
            <v>8262756</v>
          </cell>
          <cell r="K2752">
            <v>26</v>
          </cell>
          <cell r="L2752">
            <v>626</v>
          </cell>
          <cell r="M2752">
            <v>19</v>
          </cell>
        </row>
        <row r="2753">
          <cell r="A2753">
            <v>1487149</v>
          </cell>
          <cell r="B2753" t="str">
            <v>05</v>
          </cell>
          <cell r="C2753" t="str">
            <v>Estrie</v>
          </cell>
          <cell r="D2753" t="str">
            <v>Waterhouse(Jon)</v>
          </cell>
          <cell r="F2753" t="str">
            <v>148, Chemin Flodden</v>
          </cell>
          <cell r="G2753" t="str">
            <v>Racine</v>
          </cell>
          <cell r="H2753" t="str">
            <v>J0E1Y0</v>
          </cell>
          <cell r="I2753">
            <v>450</v>
          </cell>
          <cell r="J2753">
            <v>5322774</v>
          </cell>
          <cell r="K2753">
            <v>12</v>
          </cell>
        </row>
        <row r="2754">
          <cell r="A2754">
            <v>1487164</v>
          </cell>
          <cell r="B2754" t="str">
            <v>05</v>
          </cell>
          <cell r="C2754" t="str">
            <v>Estrie</v>
          </cell>
          <cell r="D2754" t="str">
            <v>Taylor(Gary)</v>
          </cell>
          <cell r="E2754" t="str">
            <v>Taylor(Gary)</v>
          </cell>
          <cell r="F2754" t="str">
            <v>3690, route 108 Lennoxville</v>
          </cell>
          <cell r="G2754" t="str">
            <v>Cookshire-Eaton</v>
          </cell>
          <cell r="H2754" t="str">
            <v>J0B1M0</v>
          </cell>
          <cell r="I2754">
            <v>819</v>
          </cell>
          <cell r="J2754">
            <v>5664471</v>
          </cell>
          <cell r="K2754">
            <v>23</v>
          </cell>
          <cell r="L2754">
            <v>5167</v>
          </cell>
          <cell r="M2754">
            <v>25</v>
          </cell>
          <cell r="N2754">
            <v>4572</v>
          </cell>
        </row>
        <row r="2755">
          <cell r="A2755">
            <v>1487172</v>
          </cell>
          <cell r="B2755" t="str">
            <v>05</v>
          </cell>
          <cell r="C2755" t="str">
            <v>Estrie</v>
          </cell>
          <cell r="D2755" t="str">
            <v>Weare(Robert)</v>
          </cell>
          <cell r="F2755" t="str">
            <v>249 Rte 143</v>
          </cell>
          <cell r="G2755" t="str">
            <v>Ulverton</v>
          </cell>
          <cell r="H2755" t="str">
            <v>J0B2B0</v>
          </cell>
          <cell r="I2755">
            <v>819</v>
          </cell>
          <cell r="J2755">
            <v>8265488</v>
          </cell>
          <cell r="K2755">
            <v>10</v>
          </cell>
        </row>
        <row r="2756">
          <cell r="A2756">
            <v>1487180</v>
          </cell>
          <cell r="B2756" t="str">
            <v>05</v>
          </cell>
          <cell r="C2756" t="str">
            <v>Estrie</v>
          </cell>
          <cell r="D2756" t="str">
            <v>Webster(Leslie)</v>
          </cell>
          <cell r="F2756" t="str">
            <v>215 McShane Rd</v>
          </cell>
          <cell r="G2756" t="str">
            <v>Ogden</v>
          </cell>
          <cell r="H2756" t="str">
            <v>J0B3E3</v>
          </cell>
          <cell r="I2756">
            <v>819</v>
          </cell>
          <cell r="J2756">
            <v>8767317</v>
          </cell>
          <cell r="K2756">
            <v>18</v>
          </cell>
          <cell r="L2756">
            <v>2791</v>
          </cell>
          <cell r="M2756">
            <v>18</v>
          </cell>
          <cell r="N2756">
            <v>2449</v>
          </cell>
        </row>
        <row r="2757">
          <cell r="A2757">
            <v>1487214</v>
          </cell>
          <cell r="B2757" t="str">
            <v>05</v>
          </cell>
          <cell r="C2757" t="str">
            <v>Estrie</v>
          </cell>
          <cell r="D2757" t="str">
            <v>White(John)</v>
          </cell>
          <cell r="F2757" t="str">
            <v>7, du Versant</v>
          </cell>
          <cell r="G2757" t="str">
            <v>Potton</v>
          </cell>
          <cell r="H2757" t="str">
            <v>J0E1X0</v>
          </cell>
          <cell r="I2757">
            <v>450</v>
          </cell>
          <cell r="J2757">
            <v>2925577</v>
          </cell>
          <cell r="K2757">
            <v>36</v>
          </cell>
          <cell r="L2757">
            <v>4194</v>
          </cell>
          <cell r="M2757">
            <v>32</v>
          </cell>
          <cell r="N2757">
            <v>2088</v>
          </cell>
        </row>
        <row r="2758">
          <cell r="A2758">
            <v>1487222</v>
          </cell>
          <cell r="B2758" t="str">
            <v>05</v>
          </cell>
          <cell r="C2758" t="str">
            <v>Estrie</v>
          </cell>
          <cell r="D2758" t="str">
            <v>Wilkins(Brian)</v>
          </cell>
          <cell r="E2758" t="str">
            <v>Wilkins(Brian)</v>
          </cell>
          <cell r="F2758" t="str">
            <v>840, Ch. McLaughlin</v>
          </cell>
          <cell r="G2758" t="str">
            <v>Danville</v>
          </cell>
          <cell r="H2758" t="str">
            <v>J0A1A0</v>
          </cell>
          <cell r="I2758">
            <v>819</v>
          </cell>
          <cell r="J2758">
            <v>8481557</v>
          </cell>
          <cell r="K2758">
            <v>99</v>
          </cell>
          <cell r="L2758">
            <v>7425</v>
          </cell>
          <cell r="M2758">
            <v>94</v>
          </cell>
          <cell r="N2758">
            <v>12001</v>
          </cell>
        </row>
        <row r="2759">
          <cell r="A2759">
            <v>1487255</v>
          </cell>
          <cell r="B2759" t="str">
            <v>05</v>
          </cell>
          <cell r="C2759" t="str">
            <v>Estrie</v>
          </cell>
          <cell r="D2759" t="str">
            <v>Woodward(William Samuel)</v>
          </cell>
          <cell r="F2759" t="str">
            <v>1700 Thomas- Woodward</v>
          </cell>
          <cell r="G2759" t="str">
            <v>Sherbrooke</v>
          </cell>
          <cell r="H2759" t="str">
            <v>J1M0B4</v>
          </cell>
          <cell r="I2759">
            <v>819</v>
          </cell>
          <cell r="J2759">
            <v>5626471</v>
          </cell>
          <cell r="K2759">
            <v>57</v>
          </cell>
          <cell r="L2759">
            <v>4949</v>
          </cell>
          <cell r="M2759">
            <v>57</v>
          </cell>
          <cell r="N2759">
            <v>4949</v>
          </cell>
        </row>
        <row r="2760">
          <cell r="A2760">
            <v>1487321</v>
          </cell>
          <cell r="B2760" t="str">
            <v>17</v>
          </cell>
          <cell r="C2760" t="str">
            <v>Centre-du-Québec</v>
          </cell>
          <cell r="D2760" t="str">
            <v>Leblanc(Laurent)</v>
          </cell>
          <cell r="F2760" t="str">
            <v>5500, des Chênes</v>
          </cell>
          <cell r="G2760" t="str">
            <v>Bécancour</v>
          </cell>
          <cell r="H2760" t="str">
            <v>G9H3K3</v>
          </cell>
          <cell r="I2760">
            <v>819</v>
          </cell>
          <cell r="J2760">
            <v>2972514</v>
          </cell>
          <cell r="K2760">
            <v>25</v>
          </cell>
          <cell r="L2760">
            <v>4751</v>
          </cell>
          <cell r="M2760">
            <v>21</v>
          </cell>
          <cell r="N2760">
            <v>5460</v>
          </cell>
        </row>
        <row r="2761">
          <cell r="A2761">
            <v>1487404</v>
          </cell>
          <cell r="B2761" t="str">
            <v>17</v>
          </cell>
          <cell r="C2761" t="str">
            <v>Centre-du-Québec</v>
          </cell>
          <cell r="D2761" t="str">
            <v>Lebreux(Ghislain)</v>
          </cell>
          <cell r="F2761" t="str">
            <v>159, rang Châtillon</v>
          </cell>
          <cell r="G2761" t="str">
            <v>La Visitation-de-Yamaska</v>
          </cell>
          <cell r="H2761" t="str">
            <v>J0G1C0</v>
          </cell>
          <cell r="I2761">
            <v>819</v>
          </cell>
          <cell r="J2761">
            <v>3364905</v>
          </cell>
          <cell r="K2761">
            <v>42</v>
          </cell>
          <cell r="L2761">
            <v>8386</v>
          </cell>
          <cell r="M2761">
            <v>42</v>
          </cell>
          <cell r="N2761">
            <v>9861</v>
          </cell>
        </row>
        <row r="2762">
          <cell r="A2762">
            <v>1487495</v>
          </cell>
          <cell r="B2762" t="str">
            <v>05</v>
          </cell>
          <cell r="C2762" t="str">
            <v>Estrie</v>
          </cell>
          <cell r="D2762" t="str">
            <v>Tétreault(Léopold)</v>
          </cell>
          <cell r="F2762" t="str">
            <v>1587, chemin Favreau</v>
          </cell>
          <cell r="G2762" t="str">
            <v>Sainte-Edwidge-de-Clifton</v>
          </cell>
          <cell r="H2762" t="str">
            <v>J0B2R0</v>
          </cell>
          <cell r="I2762">
            <v>819</v>
          </cell>
          <cell r="J2762">
            <v>8496484</v>
          </cell>
          <cell r="K2762">
            <v>14</v>
          </cell>
          <cell r="L2762">
            <v>1980</v>
          </cell>
        </row>
        <row r="2763">
          <cell r="A2763">
            <v>1487511</v>
          </cell>
          <cell r="B2763" t="str">
            <v>05</v>
          </cell>
          <cell r="C2763" t="str">
            <v>Estrie</v>
          </cell>
          <cell r="D2763" t="str">
            <v>Théberge(Mario)</v>
          </cell>
          <cell r="E2763" t="str">
            <v>Théberge(Mario)</v>
          </cell>
          <cell r="F2763" t="str">
            <v>134, rang 4 Ouest</v>
          </cell>
          <cell r="G2763" t="str">
            <v>Stoke</v>
          </cell>
          <cell r="H2763" t="str">
            <v>J0B3G0</v>
          </cell>
          <cell r="I2763">
            <v>819</v>
          </cell>
          <cell r="J2763">
            <v>8783431</v>
          </cell>
          <cell r="K2763">
            <v>35</v>
          </cell>
          <cell r="L2763">
            <v>272</v>
          </cell>
          <cell r="M2763">
            <v>33</v>
          </cell>
          <cell r="N2763">
            <v>3764</v>
          </cell>
        </row>
        <row r="2764">
          <cell r="A2764">
            <v>1487586</v>
          </cell>
          <cell r="B2764" t="str">
            <v>05</v>
          </cell>
          <cell r="C2764" t="str">
            <v>Estrie</v>
          </cell>
          <cell r="D2764" t="str">
            <v>Therrien(Laurent)</v>
          </cell>
          <cell r="F2764" t="str">
            <v>95, ch. Grenier</v>
          </cell>
          <cell r="G2764" t="str">
            <v>East Angus</v>
          </cell>
          <cell r="H2764" t="str">
            <v>J0B1R0</v>
          </cell>
          <cell r="I2764">
            <v>819</v>
          </cell>
          <cell r="J2764">
            <v>8323252</v>
          </cell>
          <cell r="K2764">
            <v>47</v>
          </cell>
          <cell r="L2764">
            <v>911</v>
          </cell>
          <cell r="M2764">
            <v>46</v>
          </cell>
          <cell r="N2764">
            <v>842</v>
          </cell>
        </row>
        <row r="2765">
          <cell r="A2765">
            <v>1487610</v>
          </cell>
          <cell r="B2765" t="str">
            <v>05</v>
          </cell>
          <cell r="C2765" t="str">
            <v>Estrie</v>
          </cell>
          <cell r="D2765" t="str">
            <v>Thomas(Serge)</v>
          </cell>
          <cell r="F2765" t="str">
            <v>373, chemin du Grand Bois</v>
          </cell>
          <cell r="G2765" t="str">
            <v>Saint-Étienne-de-Bolton</v>
          </cell>
          <cell r="H2765" t="str">
            <v>J0E2E0</v>
          </cell>
          <cell r="I2765">
            <v>450</v>
          </cell>
          <cell r="J2765">
            <v>2972790</v>
          </cell>
          <cell r="K2765">
            <v>19</v>
          </cell>
          <cell r="L2765">
            <v>3360</v>
          </cell>
          <cell r="M2765">
            <v>21</v>
          </cell>
          <cell r="N2765">
            <v>1946</v>
          </cell>
        </row>
        <row r="2766">
          <cell r="A2766">
            <v>1487677</v>
          </cell>
          <cell r="B2766" t="str">
            <v>05</v>
          </cell>
          <cell r="C2766" t="str">
            <v>Estrie</v>
          </cell>
          <cell r="D2766" t="str">
            <v>Tremblay(Daniel)</v>
          </cell>
          <cell r="F2766" t="str">
            <v>427, chemin Vallée</v>
          </cell>
          <cell r="G2766" t="str">
            <v>Cleveland</v>
          </cell>
          <cell r="H2766" t="str">
            <v>J0B2H0</v>
          </cell>
          <cell r="I2766">
            <v>819</v>
          </cell>
          <cell r="J2766">
            <v>8262819</v>
          </cell>
          <cell r="K2766">
            <v>46</v>
          </cell>
          <cell r="L2766">
            <v>4261</v>
          </cell>
          <cell r="M2766">
            <v>43</v>
          </cell>
          <cell r="N2766">
            <v>10221</v>
          </cell>
        </row>
        <row r="2767">
          <cell r="A2767">
            <v>1487784</v>
          </cell>
          <cell r="B2767" t="str">
            <v>02</v>
          </cell>
          <cell r="C2767" t="str">
            <v>Saguenay-Lac-Saint-Jean</v>
          </cell>
          <cell r="D2767" t="str">
            <v>Floval inc.</v>
          </cell>
          <cell r="E2767" t="str">
            <v>Morin(Maxime)</v>
          </cell>
          <cell r="F2767" t="str">
            <v>797, boul. de l'Anse</v>
          </cell>
          <cell r="G2767" t="str">
            <v>Roberval</v>
          </cell>
          <cell r="H2767" t="str">
            <v>G8H1Z1</v>
          </cell>
          <cell r="I2767">
            <v>418</v>
          </cell>
          <cell r="J2767">
            <v>2753557</v>
          </cell>
          <cell r="K2767">
            <v>136</v>
          </cell>
          <cell r="L2767">
            <v>11387</v>
          </cell>
          <cell r="M2767">
            <v>145</v>
          </cell>
          <cell r="N2767">
            <v>36712</v>
          </cell>
        </row>
        <row r="2768">
          <cell r="A2768">
            <v>1487941</v>
          </cell>
          <cell r="B2768" t="str">
            <v>17</v>
          </cell>
          <cell r="C2768" t="str">
            <v>Centre-du-Québec</v>
          </cell>
          <cell r="D2768" t="str">
            <v>St-Louis(Marcel)</v>
          </cell>
          <cell r="F2768" t="str">
            <v>7350, ave Nicolas Perrot</v>
          </cell>
          <cell r="G2768" t="str">
            <v>Bécancour</v>
          </cell>
          <cell r="H2768" t="str">
            <v>G9H3C3</v>
          </cell>
          <cell r="I2768">
            <v>819</v>
          </cell>
          <cell r="J2768">
            <v>2942219</v>
          </cell>
          <cell r="K2768">
            <v>21</v>
          </cell>
          <cell r="L2768">
            <v>5597</v>
          </cell>
          <cell r="M2768">
            <v>21</v>
          </cell>
        </row>
        <row r="2769">
          <cell r="A2769">
            <v>1488022</v>
          </cell>
          <cell r="B2769" t="str">
            <v>17</v>
          </cell>
          <cell r="C2769" t="str">
            <v>Centre-du-Québec</v>
          </cell>
          <cell r="D2769" t="str">
            <v>Mailhot(François)</v>
          </cell>
          <cell r="F2769" t="str">
            <v>5400, boul. Danube</v>
          </cell>
          <cell r="G2769" t="str">
            <v>Bécancour</v>
          </cell>
          <cell r="H2769" t="str">
            <v>G9H3H2</v>
          </cell>
          <cell r="I2769">
            <v>819</v>
          </cell>
          <cell r="J2769">
            <v>2942266</v>
          </cell>
          <cell r="K2769">
            <v>18</v>
          </cell>
          <cell r="L2769">
            <v>240</v>
          </cell>
          <cell r="M2769">
            <v>18</v>
          </cell>
          <cell r="N2769">
            <v>240</v>
          </cell>
        </row>
        <row r="2770">
          <cell r="A2770">
            <v>1488113</v>
          </cell>
          <cell r="B2770" t="str">
            <v>17</v>
          </cell>
          <cell r="C2770" t="str">
            <v>Centre-du-Québec</v>
          </cell>
          <cell r="D2770" t="str">
            <v>Manseau(Diane)</v>
          </cell>
          <cell r="F2770" t="str">
            <v>536, route Marie-Victorin</v>
          </cell>
          <cell r="G2770" t="str">
            <v>Baie-du-Febvre</v>
          </cell>
          <cell r="H2770" t="str">
            <v>J0G1A0</v>
          </cell>
          <cell r="I2770">
            <v>450</v>
          </cell>
          <cell r="J2770">
            <v>7838780</v>
          </cell>
          <cell r="K2770">
            <v>29</v>
          </cell>
          <cell r="L2770">
            <v>7279</v>
          </cell>
          <cell r="M2770">
            <v>31</v>
          </cell>
          <cell r="N2770">
            <v>4107</v>
          </cell>
        </row>
        <row r="2771">
          <cell r="A2771">
            <v>1488212</v>
          </cell>
          <cell r="B2771" t="str">
            <v>17</v>
          </cell>
          <cell r="C2771" t="str">
            <v>Centre-du-Québec</v>
          </cell>
          <cell r="D2771" t="str">
            <v>Martel(Jean)</v>
          </cell>
          <cell r="F2771" t="str">
            <v>650, des Pionniers</v>
          </cell>
          <cell r="G2771" t="str">
            <v>Sainte-Marie-de-Blandford</v>
          </cell>
          <cell r="H2771" t="str">
            <v>G0X2W0</v>
          </cell>
          <cell r="I2771">
            <v>819</v>
          </cell>
          <cell r="J2771">
            <v>2832042</v>
          </cell>
          <cell r="K2771">
            <v>47</v>
          </cell>
          <cell r="L2771">
            <v>11310</v>
          </cell>
          <cell r="M2771">
            <v>42</v>
          </cell>
          <cell r="N2771">
            <v>12396</v>
          </cell>
        </row>
        <row r="2772">
          <cell r="A2772">
            <v>1488410</v>
          </cell>
          <cell r="B2772" t="str">
            <v>03</v>
          </cell>
          <cell r="C2772" t="str">
            <v>Capitale-Nationale</v>
          </cell>
          <cell r="D2772" t="str">
            <v>Ferme Bherer S.E.N.C.</v>
          </cell>
          <cell r="E2772" t="str">
            <v>Bherer(Serge)</v>
          </cell>
          <cell r="F2772" t="str">
            <v>496, rang St-Nicolas</v>
          </cell>
          <cell r="G2772" t="str">
            <v>Saint-Irénée</v>
          </cell>
          <cell r="H2772" t="str">
            <v>G0T1V0</v>
          </cell>
          <cell r="I2772">
            <v>418</v>
          </cell>
          <cell r="J2772">
            <v>4523483</v>
          </cell>
          <cell r="K2772">
            <v>20</v>
          </cell>
          <cell r="L2772">
            <v>2810</v>
          </cell>
          <cell r="M2772">
            <v>19</v>
          </cell>
          <cell r="N2772">
            <v>3582</v>
          </cell>
        </row>
        <row r="2773">
          <cell r="A2773">
            <v>1488691</v>
          </cell>
          <cell r="B2773" t="str">
            <v>08</v>
          </cell>
          <cell r="C2773" t="str">
            <v>Abitibi-Témiscamingue</v>
          </cell>
          <cell r="D2773" t="str">
            <v>Cormier(Ronald)</v>
          </cell>
          <cell r="F2773" t="str">
            <v>919, rang 5</v>
          </cell>
          <cell r="G2773" t="str">
            <v>Lorrainville</v>
          </cell>
          <cell r="H2773" t="str">
            <v>J0Z2R0</v>
          </cell>
          <cell r="I2773">
            <v>819</v>
          </cell>
          <cell r="J2773">
            <v>6252566</v>
          </cell>
          <cell r="K2773">
            <v>101</v>
          </cell>
          <cell r="L2773">
            <v>21433</v>
          </cell>
          <cell r="M2773">
            <v>108</v>
          </cell>
          <cell r="N2773">
            <v>22793</v>
          </cell>
        </row>
        <row r="2774">
          <cell r="A2774">
            <v>1488741</v>
          </cell>
          <cell r="B2774" t="str">
            <v>07</v>
          </cell>
          <cell r="C2774" t="str">
            <v>Outaouais</v>
          </cell>
          <cell r="D2774" t="str">
            <v>Arnold, Réginald and John Abraham</v>
          </cell>
          <cell r="E2774" t="str">
            <v>Abraham(Arnold)</v>
          </cell>
          <cell r="F2774" t="str">
            <v>R.R. 3, 1175 ch. de la Rivière Blan</v>
          </cell>
          <cell r="G2774" t="str">
            <v>Mulgrave-et-Derry</v>
          </cell>
          <cell r="H2774" t="str">
            <v>J8L2W8</v>
          </cell>
          <cell r="I2774">
            <v>819</v>
          </cell>
          <cell r="J2774">
            <v>9863947</v>
          </cell>
          <cell r="K2774">
            <v>75</v>
          </cell>
          <cell r="L2774">
            <v>16252</v>
          </cell>
          <cell r="M2774">
            <v>74</v>
          </cell>
          <cell r="N2774">
            <v>18519</v>
          </cell>
        </row>
        <row r="2775">
          <cell r="A2775">
            <v>1488774</v>
          </cell>
          <cell r="B2775" t="str">
            <v>07</v>
          </cell>
          <cell r="C2775" t="str">
            <v>Outaouais</v>
          </cell>
          <cell r="D2775" t="str">
            <v>Fermes Aucoin Pritchard</v>
          </cell>
          <cell r="E2775" t="str">
            <v>Aucoin(Darron et Susan)</v>
          </cell>
          <cell r="F2775" t="str">
            <v>134, ch. des Erables</v>
          </cell>
          <cell r="G2775" t="str">
            <v>La Pèche</v>
          </cell>
          <cell r="H2775" t="str">
            <v>J0X1A0</v>
          </cell>
          <cell r="I2775">
            <v>819</v>
          </cell>
          <cell r="J2775">
            <v>4591110</v>
          </cell>
          <cell r="K2775">
            <v>40</v>
          </cell>
          <cell r="L2775">
            <v>8689</v>
          </cell>
          <cell r="M2775">
            <v>39</v>
          </cell>
          <cell r="N2775">
            <v>2163</v>
          </cell>
        </row>
        <row r="2776">
          <cell r="A2776">
            <v>1489079</v>
          </cell>
          <cell r="B2776" t="str">
            <v>07</v>
          </cell>
          <cell r="C2776" t="str">
            <v>Outaouais</v>
          </cell>
          <cell r="D2776" t="str">
            <v>La Ferme L. et R. Bédard</v>
          </cell>
          <cell r="E2776" t="str">
            <v>Bédard(Robert et Lucy)</v>
          </cell>
          <cell r="F2776" t="str">
            <v>979, route 148</v>
          </cell>
          <cell r="G2776" t="str">
            <v>Lochaber-Partie-Ouest</v>
          </cell>
          <cell r="H2776" t="str">
            <v>J0X3B0</v>
          </cell>
          <cell r="I2776">
            <v>819</v>
          </cell>
          <cell r="J2776">
            <v>9868377</v>
          </cell>
          <cell r="K2776">
            <v>58</v>
          </cell>
          <cell r="L2776">
            <v>1735</v>
          </cell>
          <cell r="M2776">
            <v>62</v>
          </cell>
          <cell r="N2776">
            <v>1735</v>
          </cell>
        </row>
        <row r="2777">
          <cell r="A2777">
            <v>1489160</v>
          </cell>
          <cell r="B2777" t="str">
            <v>07</v>
          </cell>
          <cell r="C2777" t="str">
            <v>Outaouais</v>
          </cell>
          <cell r="D2777" t="str">
            <v>Ferme Bay View</v>
          </cell>
          <cell r="E2777" t="str">
            <v>Steiner(Gail et Stefan)</v>
          </cell>
          <cell r="F2777" t="str">
            <v>332, route 148</v>
          </cell>
          <cell r="G2777" t="str">
            <v>Lochaber</v>
          </cell>
          <cell r="H2777" t="str">
            <v>J0X3B0</v>
          </cell>
          <cell r="I2777">
            <v>819</v>
          </cell>
          <cell r="J2777">
            <v>9850421</v>
          </cell>
          <cell r="K2777">
            <v>127</v>
          </cell>
          <cell r="L2777">
            <v>29938</v>
          </cell>
          <cell r="M2777">
            <v>146</v>
          </cell>
          <cell r="N2777">
            <v>31295</v>
          </cell>
        </row>
        <row r="2778">
          <cell r="A2778">
            <v>1489442</v>
          </cell>
          <cell r="B2778" t="str">
            <v>12</v>
          </cell>
          <cell r="C2778" t="str">
            <v>Chaudière-Appalaches</v>
          </cell>
          <cell r="D2778" t="str">
            <v>Bédard(Étienne)</v>
          </cell>
          <cell r="F2778" t="str">
            <v>367, Rang 5</v>
          </cell>
          <cell r="G2778" t="str">
            <v>Saint-Théophile</v>
          </cell>
          <cell r="H2778" t="str">
            <v>G0M2A0</v>
          </cell>
          <cell r="I2778">
            <v>418</v>
          </cell>
          <cell r="J2778">
            <v>5973752</v>
          </cell>
          <cell r="K2778">
            <v>23</v>
          </cell>
          <cell r="L2778">
            <v>5378</v>
          </cell>
          <cell r="M2778">
            <v>25</v>
          </cell>
          <cell r="N2778">
            <v>4235</v>
          </cell>
        </row>
        <row r="2779">
          <cell r="A2779">
            <v>1489467</v>
          </cell>
          <cell r="B2779" t="str">
            <v>17</v>
          </cell>
          <cell r="C2779" t="str">
            <v>Centre-du-Québec</v>
          </cell>
          <cell r="D2779" t="str">
            <v>Ferme Belbo S.E.N.C.</v>
          </cell>
          <cell r="E2779" t="str">
            <v>Bélanger(Marcel)</v>
          </cell>
          <cell r="F2779" t="str">
            <v>100, chemin Laurier</v>
          </cell>
          <cell r="G2779" t="str">
            <v>Norbertville</v>
          </cell>
          <cell r="H2779" t="str">
            <v>G0P1B0</v>
          </cell>
          <cell r="I2779">
            <v>819</v>
          </cell>
          <cell r="J2779">
            <v>3698708</v>
          </cell>
          <cell r="K2779">
            <v>79</v>
          </cell>
          <cell r="L2779">
            <v>16629</v>
          </cell>
          <cell r="M2779">
            <v>72</v>
          </cell>
          <cell r="N2779">
            <v>16347</v>
          </cell>
        </row>
        <row r="2780">
          <cell r="A2780">
            <v>1489947</v>
          </cell>
          <cell r="B2780" t="str">
            <v>12</v>
          </cell>
          <cell r="C2780" t="str">
            <v>Chaudière-Appalaches</v>
          </cell>
          <cell r="D2780" t="str">
            <v>Bédard(Gaby)</v>
          </cell>
          <cell r="F2780" t="str">
            <v>1444, rang St-Léon</v>
          </cell>
          <cell r="G2780" t="str">
            <v>Saint-Théophile</v>
          </cell>
          <cell r="H2780" t="str">
            <v>G0M2A0</v>
          </cell>
          <cell r="I2780">
            <v>418</v>
          </cell>
          <cell r="J2780">
            <v>5973792</v>
          </cell>
          <cell r="K2780">
            <v>18</v>
          </cell>
          <cell r="L2780">
            <v>3489</v>
          </cell>
          <cell r="M2780">
            <v>16</v>
          </cell>
          <cell r="N2780">
            <v>2819</v>
          </cell>
        </row>
        <row r="2781">
          <cell r="A2781">
            <v>1489962</v>
          </cell>
          <cell r="B2781" t="str">
            <v>02</v>
          </cell>
          <cell r="C2781" t="str">
            <v>Saguenay-Lac-Saint-Jean</v>
          </cell>
          <cell r="D2781" t="str">
            <v>9041-5852 Québec inc.</v>
          </cell>
          <cell r="E2781" t="str">
            <v>Côté(Florent)</v>
          </cell>
          <cell r="F2781" t="str">
            <v>518-60 rue des Crécerelles</v>
          </cell>
          <cell r="G2781" t="str">
            <v>Chicoutimi</v>
          </cell>
          <cell r="H2781" t="str">
            <v>G7H5S9</v>
          </cell>
          <cell r="I2781">
            <v>418</v>
          </cell>
          <cell r="J2781">
            <v>6967810</v>
          </cell>
          <cell r="K2781">
            <v>30</v>
          </cell>
          <cell r="L2781">
            <v>767</v>
          </cell>
          <cell r="M2781">
            <v>30</v>
          </cell>
        </row>
        <row r="2782">
          <cell r="A2782">
            <v>1490036</v>
          </cell>
          <cell r="B2782" t="str">
            <v>17</v>
          </cell>
          <cell r="C2782" t="str">
            <v>Centre-du-Québec</v>
          </cell>
          <cell r="D2782" t="str">
            <v>Asselin Lucie et Desloges Claude</v>
          </cell>
          <cell r="E2782" t="str">
            <v>Desloges(Claude)</v>
          </cell>
          <cell r="F2782" t="str">
            <v>1075, route 263 Nord</v>
          </cell>
          <cell r="G2782" t="str">
            <v>Princeville</v>
          </cell>
          <cell r="H2782" t="str">
            <v>G6L5H4</v>
          </cell>
          <cell r="I2782">
            <v>819</v>
          </cell>
          <cell r="J2782">
            <v>3643249</v>
          </cell>
          <cell r="K2782">
            <v>86</v>
          </cell>
          <cell r="L2782">
            <v>23149</v>
          </cell>
          <cell r="M2782">
            <v>80</v>
          </cell>
          <cell r="N2782">
            <v>16697</v>
          </cell>
        </row>
        <row r="2783">
          <cell r="A2783">
            <v>1490051</v>
          </cell>
          <cell r="B2783" t="str">
            <v>02</v>
          </cell>
          <cell r="C2783" t="str">
            <v>Saguenay-Lac-Saint-Jean</v>
          </cell>
          <cell r="D2783" t="str">
            <v>Dumais(Marc-André)</v>
          </cell>
          <cell r="F2783" t="str">
            <v>27 Grand Rang Sud</v>
          </cell>
          <cell r="G2783" t="str">
            <v>Albanel</v>
          </cell>
          <cell r="H2783" t="str">
            <v>G8M3L6</v>
          </cell>
          <cell r="I2783">
            <v>418</v>
          </cell>
          <cell r="J2783">
            <v>2795725</v>
          </cell>
          <cell r="K2783">
            <v>15</v>
          </cell>
          <cell r="L2783">
            <v>2381</v>
          </cell>
        </row>
        <row r="2784">
          <cell r="A2784">
            <v>1490226</v>
          </cell>
          <cell r="B2784" t="str">
            <v>12</v>
          </cell>
          <cell r="C2784" t="str">
            <v>Chaudière-Appalaches</v>
          </cell>
          <cell r="D2784" t="str">
            <v>Beaudoin(Marc)</v>
          </cell>
          <cell r="F2784" t="str">
            <v>86, rang Petit Shenley</v>
          </cell>
          <cell r="G2784" t="str">
            <v>Saint-Éphrem-de-Beauce</v>
          </cell>
          <cell r="H2784" t="str">
            <v>G0M1R0</v>
          </cell>
          <cell r="I2784">
            <v>418</v>
          </cell>
          <cell r="J2784">
            <v>4843300</v>
          </cell>
          <cell r="K2784">
            <v>25</v>
          </cell>
          <cell r="L2784">
            <v>999</v>
          </cell>
          <cell r="M2784">
            <v>24</v>
          </cell>
          <cell r="N2784">
            <v>768</v>
          </cell>
        </row>
        <row r="2785">
          <cell r="A2785">
            <v>1490499</v>
          </cell>
          <cell r="B2785" t="str">
            <v>17</v>
          </cell>
          <cell r="C2785" t="str">
            <v>Centre-du-Québec</v>
          </cell>
          <cell r="D2785" t="str">
            <v>Mastine(Éric)</v>
          </cell>
          <cell r="E2785" t="str">
            <v>Mastine(Éric)</v>
          </cell>
          <cell r="F2785" t="str">
            <v>344, route Marie-Victorin</v>
          </cell>
          <cell r="G2785" t="str">
            <v>Kingsey Falls</v>
          </cell>
          <cell r="H2785" t="str">
            <v>J0A1B0</v>
          </cell>
          <cell r="I2785">
            <v>819</v>
          </cell>
          <cell r="J2785">
            <v>3632467</v>
          </cell>
          <cell r="K2785">
            <v>42</v>
          </cell>
          <cell r="L2785">
            <v>7412</v>
          </cell>
          <cell r="M2785">
            <v>39</v>
          </cell>
        </row>
        <row r="2786">
          <cell r="A2786">
            <v>1490523</v>
          </cell>
          <cell r="B2786" t="str">
            <v>17</v>
          </cell>
          <cell r="C2786" t="str">
            <v>Centre-du-Québec</v>
          </cell>
          <cell r="D2786" t="str">
            <v>Ménard(Vincent)</v>
          </cell>
          <cell r="F2786" t="str">
            <v>374, rang 9</v>
          </cell>
          <cell r="G2786" t="str">
            <v>Wickham</v>
          </cell>
          <cell r="H2786" t="str">
            <v>J0C1S0</v>
          </cell>
          <cell r="I2786">
            <v>819</v>
          </cell>
          <cell r="J2786">
            <v>3987065</v>
          </cell>
          <cell r="K2786">
            <v>81</v>
          </cell>
          <cell r="L2786">
            <v>10541</v>
          </cell>
          <cell r="M2786">
            <v>80</v>
          </cell>
          <cell r="N2786">
            <v>11618</v>
          </cell>
        </row>
        <row r="2787">
          <cell r="A2787">
            <v>1490549</v>
          </cell>
          <cell r="B2787" t="str">
            <v>17</v>
          </cell>
          <cell r="C2787" t="str">
            <v>Centre-du-Québec</v>
          </cell>
          <cell r="D2787" t="str">
            <v>Mercier(Pierre)</v>
          </cell>
          <cell r="F2787" t="str">
            <v>5150, des Flamands</v>
          </cell>
          <cell r="G2787" t="str">
            <v>Bécancour</v>
          </cell>
          <cell r="H2787" t="str">
            <v>G9H4R3</v>
          </cell>
          <cell r="I2787">
            <v>819</v>
          </cell>
          <cell r="J2787">
            <v>2982991</v>
          </cell>
          <cell r="K2787">
            <v>40</v>
          </cell>
          <cell r="L2787">
            <v>10562</v>
          </cell>
          <cell r="M2787">
            <v>27</v>
          </cell>
          <cell r="N2787">
            <v>8417</v>
          </cell>
        </row>
        <row r="2788">
          <cell r="A2788">
            <v>1490572</v>
          </cell>
          <cell r="B2788" t="str">
            <v>17</v>
          </cell>
          <cell r="C2788" t="str">
            <v>Centre-du-Québec</v>
          </cell>
          <cell r="D2788" t="str">
            <v>Michel(Gaston)</v>
          </cell>
          <cell r="F2788" t="str">
            <v>500, boul. Bécancour</v>
          </cell>
          <cell r="G2788" t="str">
            <v>Bécancour</v>
          </cell>
          <cell r="H2788" t="str">
            <v>G9H3S5</v>
          </cell>
          <cell r="I2788">
            <v>819</v>
          </cell>
          <cell r="J2788">
            <v>2982323</v>
          </cell>
          <cell r="K2788">
            <v>37</v>
          </cell>
          <cell r="L2788">
            <v>1791</v>
          </cell>
          <cell r="M2788">
            <v>34</v>
          </cell>
          <cell r="N2788">
            <v>4485</v>
          </cell>
        </row>
        <row r="2789">
          <cell r="A2789">
            <v>1490804</v>
          </cell>
          <cell r="B2789" t="str">
            <v>17</v>
          </cell>
          <cell r="C2789" t="str">
            <v>Centre-du-Québec</v>
          </cell>
          <cell r="D2789" t="str">
            <v>Murray(Alain)</v>
          </cell>
          <cell r="F2789" t="str">
            <v>2010, boul. St-Joseph, R.R. 5</v>
          </cell>
          <cell r="G2789" t="str">
            <v>Drummondville</v>
          </cell>
          <cell r="H2789" t="str">
            <v>J2B8A8</v>
          </cell>
          <cell r="I2789">
            <v>819</v>
          </cell>
          <cell r="J2789">
            <v>4721448</v>
          </cell>
          <cell r="K2789">
            <v>35</v>
          </cell>
          <cell r="L2789">
            <v>4183</v>
          </cell>
          <cell r="M2789">
            <v>34</v>
          </cell>
          <cell r="N2789">
            <v>5379</v>
          </cell>
        </row>
        <row r="2790">
          <cell r="A2790">
            <v>1490820</v>
          </cell>
          <cell r="B2790" t="str">
            <v>17</v>
          </cell>
          <cell r="C2790" t="str">
            <v>Centre-du-Québec</v>
          </cell>
          <cell r="D2790" t="str">
            <v>Nadeau-Dénommée(Rita)</v>
          </cell>
          <cell r="F2790" t="str">
            <v>613, rang 12 est</v>
          </cell>
          <cell r="G2790" t="str">
            <v>Durham-Sud</v>
          </cell>
          <cell r="H2790" t="str">
            <v>J0H2C0</v>
          </cell>
          <cell r="I2790">
            <v>819</v>
          </cell>
          <cell r="J2790">
            <v>8582349</v>
          </cell>
          <cell r="K2790">
            <v>46</v>
          </cell>
          <cell r="L2790">
            <v>340</v>
          </cell>
          <cell r="M2790">
            <v>44</v>
          </cell>
          <cell r="N2790">
            <v>1443</v>
          </cell>
        </row>
        <row r="2791">
          <cell r="A2791">
            <v>1490846</v>
          </cell>
          <cell r="B2791" t="str">
            <v>17</v>
          </cell>
          <cell r="C2791" t="str">
            <v>Centre-du-Québec</v>
          </cell>
          <cell r="D2791" t="str">
            <v>Neault(François)</v>
          </cell>
          <cell r="F2791" t="str">
            <v>762, Ste-Agathe</v>
          </cell>
          <cell r="G2791" t="str">
            <v>Sainte-Sophie-de-Lévrard</v>
          </cell>
          <cell r="H2791" t="str">
            <v>G0X3C0</v>
          </cell>
          <cell r="I2791">
            <v>819</v>
          </cell>
          <cell r="J2791">
            <v>2880040</v>
          </cell>
          <cell r="K2791">
            <v>16</v>
          </cell>
          <cell r="L2791">
            <v>1790</v>
          </cell>
        </row>
        <row r="2792">
          <cell r="A2792">
            <v>1491000</v>
          </cell>
          <cell r="B2792" t="str">
            <v>17</v>
          </cell>
          <cell r="C2792" t="str">
            <v>Centre-du-Québec</v>
          </cell>
          <cell r="D2792" t="str">
            <v>Parenteau(Clermont)</v>
          </cell>
          <cell r="F2792" t="str">
            <v>9100, boul. Tourville, R.R. 1</v>
          </cell>
          <cell r="G2792" t="str">
            <v>Saint-Nicéphore</v>
          </cell>
          <cell r="H2792" t="str">
            <v>J2A3Z4</v>
          </cell>
          <cell r="I2792">
            <v>819</v>
          </cell>
          <cell r="J2792">
            <v>3942961</v>
          </cell>
          <cell r="K2792">
            <v>19</v>
          </cell>
          <cell r="L2792">
            <v>1055</v>
          </cell>
          <cell r="M2792">
            <v>18</v>
          </cell>
        </row>
        <row r="2793">
          <cell r="A2793">
            <v>1491398</v>
          </cell>
          <cell r="B2793" t="str">
            <v>02</v>
          </cell>
          <cell r="C2793" t="str">
            <v>Saguenay-Lac-Saint-Jean</v>
          </cell>
          <cell r="D2793" t="str">
            <v>Entreprises Jean-P. Tremblay inc.</v>
          </cell>
          <cell r="E2793" t="str">
            <v>Tremblay(Antoinette)</v>
          </cell>
          <cell r="F2793" t="str">
            <v>2700 chemin Des Ruisseaux</v>
          </cell>
          <cell r="G2793" t="str">
            <v>Saint-Honoré</v>
          </cell>
          <cell r="H2793" t="str">
            <v>G0V1L0</v>
          </cell>
          <cell r="I2793">
            <v>418</v>
          </cell>
          <cell r="J2793">
            <v>6737084</v>
          </cell>
          <cell r="K2793">
            <v>26</v>
          </cell>
          <cell r="L2793">
            <v>3702</v>
          </cell>
          <cell r="M2793">
            <v>24</v>
          </cell>
          <cell r="N2793">
            <v>3414</v>
          </cell>
        </row>
        <row r="2794">
          <cell r="A2794">
            <v>1491406</v>
          </cell>
          <cell r="B2794" t="str">
            <v>17</v>
          </cell>
          <cell r="C2794" t="str">
            <v>Centre-du-Québec</v>
          </cell>
          <cell r="D2794" t="str">
            <v>Picard(Daniel)</v>
          </cell>
          <cell r="F2794" t="str">
            <v>61, route 116 Ouest</v>
          </cell>
          <cell r="G2794" t="str">
            <v>Warwick</v>
          </cell>
          <cell r="H2794" t="str">
            <v>J0A1M0</v>
          </cell>
          <cell r="I2794">
            <v>819</v>
          </cell>
          <cell r="J2794">
            <v>3582740</v>
          </cell>
          <cell r="K2794">
            <v>28</v>
          </cell>
          <cell r="L2794">
            <v>6989</v>
          </cell>
          <cell r="M2794">
            <v>28</v>
          </cell>
          <cell r="N2794">
            <v>6003</v>
          </cell>
        </row>
        <row r="2795">
          <cell r="A2795">
            <v>1491489</v>
          </cell>
          <cell r="B2795" t="str">
            <v>17</v>
          </cell>
          <cell r="C2795" t="str">
            <v>Centre-du-Québec</v>
          </cell>
          <cell r="D2795" t="str">
            <v>Pichette-Robidoux(Jean-Paul)</v>
          </cell>
          <cell r="F2795" t="str">
            <v>345, 11e Rang</v>
          </cell>
          <cell r="G2795" t="str">
            <v>Saint-Louis-de-Blandford</v>
          </cell>
          <cell r="H2795" t="str">
            <v>G0Z1B0</v>
          </cell>
          <cell r="I2795">
            <v>819</v>
          </cell>
          <cell r="J2795">
            <v>3672494</v>
          </cell>
          <cell r="K2795">
            <v>12</v>
          </cell>
        </row>
        <row r="2796">
          <cell r="A2796">
            <v>1491521</v>
          </cell>
          <cell r="B2796" t="str">
            <v>15</v>
          </cell>
          <cell r="C2796" t="str">
            <v>Laurentides</v>
          </cell>
          <cell r="D2796" t="str">
            <v>Quevillon(Mario)</v>
          </cell>
          <cell r="F2796" t="str">
            <v>240, rang 2 Moreau</v>
          </cell>
          <cell r="G2796" t="str">
            <v>Ferme-Neuve</v>
          </cell>
          <cell r="H2796" t="str">
            <v>J0W1C0</v>
          </cell>
          <cell r="I2796">
            <v>819</v>
          </cell>
          <cell r="J2796">
            <v>5873446</v>
          </cell>
          <cell r="K2796">
            <v>46</v>
          </cell>
          <cell r="L2796">
            <v>1628</v>
          </cell>
          <cell r="M2796">
            <v>47</v>
          </cell>
          <cell r="N2796">
            <v>5280</v>
          </cell>
        </row>
        <row r="2797">
          <cell r="A2797">
            <v>1491893</v>
          </cell>
          <cell r="B2797" t="str">
            <v>02</v>
          </cell>
          <cell r="C2797" t="str">
            <v>Saguenay-Lac-Saint-Jean</v>
          </cell>
          <cell r="D2797" t="str">
            <v>Ouellet Normande, Jean-Guy, Marcel &amp; Marius</v>
          </cell>
          <cell r="E2797" t="str">
            <v>Ouellet(Marius)</v>
          </cell>
          <cell r="F2797" t="str">
            <v>1040 boul. Auger ouest</v>
          </cell>
          <cell r="G2797" t="str">
            <v>Alma</v>
          </cell>
          <cell r="H2797" t="str">
            <v>G8B2C1</v>
          </cell>
          <cell r="I2797">
            <v>418</v>
          </cell>
          <cell r="J2797">
            <v>6622575</v>
          </cell>
          <cell r="K2797">
            <v>161</v>
          </cell>
          <cell r="L2797">
            <v>44906</v>
          </cell>
          <cell r="M2797">
            <v>20</v>
          </cell>
        </row>
        <row r="2798">
          <cell r="A2798">
            <v>1491927</v>
          </cell>
          <cell r="B2798" t="str">
            <v>17</v>
          </cell>
          <cell r="C2798" t="str">
            <v>Centre-du-Québec</v>
          </cell>
          <cell r="D2798" t="str">
            <v>Proulx(Gratien)</v>
          </cell>
          <cell r="F2798" t="str">
            <v>9475, Ch Des Merisiers</v>
          </cell>
          <cell r="G2798" t="str">
            <v>Bécancour</v>
          </cell>
          <cell r="H2798" t="str">
            <v>G9H3K1</v>
          </cell>
          <cell r="I2798">
            <v>819</v>
          </cell>
          <cell r="J2798">
            <v>2972380</v>
          </cell>
          <cell r="K2798">
            <v>13</v>
          </cell>
          <cell r="L2798">
            <v>253</v>
          </cell>
        </row>
        <row r="2799">
          <cell r="A2799">
            <v>1491976</v>
          </cell>
          <cell r="B2799" t="str">
            <v>17</v>
          </cell>
          <cell r="C2799" t="str">
            <v>Centre-du-Québec</v>
          </cell>
          <cell r="D2799" t="str">
            <v>Proulx(Jocelyn)</v>
          </cell>
          <cell r="E2799" t="str">
            <v>Proulx(Jocelyn)</v>
          </cell>
          <cell r="F2799" t="str">
            <v>2164, route Hébert</v>
          </cell>
          <cell r="G2799" t="str">
            <v>Saint-Valère</v>
          </cell>
          <cell r="H2799" t="str">
            <v>G0P1M0</v>
          </cell>
          <cell r="I2799">
            <v>819</v>
          </cell>
          <cell r="J2799">
            <v>3532726</v>
          </cell>
          <cell r="K2799">
            <v>41</v>
          </cell>
          <cell r="L2799">
            <v>11433</v>
          </cell>
          <cell r="M2799">
            <v>33</v>
          </cell>
          <cell r="N2799">
            <v>7355</v>
          </cell>
        </row>
        <row r="2800">
          <cell r="A2800">
            <v>1492032</v>
          </cell>
          <cell r="B2800" t="str">
            <v>17</v>
          </cell>
          <cell r="C2800" t="str">
            <v>Centre-du-Québec</v>
          </cell>
          <cell r="D2800" t="str">
            <v>Provencher(Jean)</v>
          </cell>
          <cell r="F2800" t="str">
            <v>3085, rang de l'Ile</v>
          </cell>
          <cell r="G2800" t="str">
            <v>Nicolet</v>
          </cell>
          <cell r="H2800" t="str">
            <v>J3T1T7</v>
          </cell>
          <cell r="I2800">
            <v>819</v>
          </cell>
          <cell r="J2800">
            <v>2935381</v>
          </cell>
          <cell r="K2800">
            <v>18</v>
          </cell>
          <cell r="L2800">
            <v>2218</v>
          </cell>
          <cell r="M2800">
            <v>18</v>
          </cell>
          <cell r="N2800">
            <v>2141</v>
          </cell>
        </row>
        <row r="2801">
          <cell r="A2801">
            <v>1492149</v>
          </cell>
          <cell r="B2801" t="str">
            <v>17</v>
          </cell>
          <cell r="C2801" t="str">
            <v>Centre-du-Québec</v>
          </cell>
          <cell r="D2801" t="str">
            <v>Ramsay(Laurent)</v>
          </cell>
          <cell r="E2801" t="str">
            <v>Ramsay(Laurent)</v>
          </cell>
          <cell r="F2801" t="str">
            <v>9651 route 161</v>
          </cell>
          <cell r="G2801" t="str">
            <v>Chesterville</v>
          </cell>
          <cell r="H2801" t="str">
            <v>G0P1J0</v>
          </cell>
          <cell r="I2801">
            <v>819</v>
          </cell>
          <cell r="J2801">
            <v>3822104</v>
          </cell>
          <cell r="K2801">
            <v>32</v>
          </cell>
          <cell r="L2801">
            <v>5443</v>
          </cell>
          <cell r="M2801">
            <v>28</v>
          </cell>
          <cell r="N2801">
            <v>7023</v>
          </cell>
        </row>
        <row r="2802">
          <cell r="A2802">
            <v>1492230</v>
          </cell>
          <cell r="B2802" t="str">
            <v>17</v>
          </cell>
          <cell r="C2802" t="str">
            <v>Centre-du-Québec</v>
          </cell>
          <cell r="D2802" t="str">
            <v>Rheault(Bruno)</v>
          </cell>
          <cell r="F2802" t="str">
            <v>11600, Glaïeuls</v>
          </cell>
          <cell r="G2802" t="str">
            <v>Bécancour</v>
          </cell>
          <cell r="H2802" t="str">
            <v>G9H2N9</v>
          </cell>
          <cell r="I2802">
            <v>819</v>
          </cell>
          <cell r="J2802">
            <v>2229919</v>
          </cell>
          <cell r="K2802">
            <v>15</v>
          </cell>
          <cell r="L2802">
            <v>3158</v>
          </cell>
          <cell r="M2802">
            <v>18</v>
          </cell>
          <cell r="N2802">
            <v>2384</v>
          </cell>
        </row>
        <row r="2803">
          <cell r="A2803">
            <v>1492347</v>
          </cell>
          <cell r="B2803" t="str">
            <v>07</v>
          </cell>
          <cell r="C2803" t="str">
            <v>Outaouais</v>
          </cell>
          <cell r="D2803" t="str">
            <v>Ronald et Catherine Nitschkie</v>
          </cell>
          <cell r="E2803" t="str">
            <v>Nitschkie(Ronald Et Catherine)</v>
          </cell>
          <cell r="F2803" t="str">
            <v>51, ch. Brunke</v>
          </cell>
          <cell r="G2803" t="str">
            <v>Val-des-Monts</v>
          </cell>
          <cell r="H2803" t="str">
            <v>J8N2J3</v>
          </cell>
          <cell r="I2803">
            <v>819</v>
          </cell>
          <cell r="J2803">
            <v>4572575</v>
          </cell>
          <cell r="K2803">
            <v>46</v>
          </cell>
          <cell r="L2803">
            <v>1196</v>
          </cell>
          <cell r="M2803">
            <v>50</v>
          </cell>
          <cell r="N2803">
            <v>4151</v>
          </cell>
        </row>
        <row r="2804">
          <cell r="A2804">
            <v>1492362</v>
          </cell>
          <cell r="B2804" t="str">
            <v>17</v>
          </cell>
          <cell r="C2804" t="str">
            <v>Centre-du-Québec</v>
          </cell>
          <cell r="D2804" t="str">
            <v>Rioux(Pierre)</v>
          </cell>
          <cell r="F2804" t="str">
            <v>1674, route 218</v>
          </cell>
          <cell r="G2804" t="str">
            <v>Manseau</v>
          </cell>
          <cell r="H2804" t="str">
            <v>G0X1V0</v>
          </cell>
          <cell r="I2804">
            <v>819</v>
          </cell>
          <cell r="J2804">
            <v>3562146</v>
          </cell>
          <cell r="K2804">
            <v>46</v>
          </cell>
          <cell r="L2804">
            <v>11971</v>
          </cell>
          <cell r="M2804">
            <v>45</v>
          </cell>
          <cell r="N2804">
            <v>15085</v>
          </cell>
        </row>
        <row r="2805">
          <cell r="A2805">
            <v>1492669</v>
          </cell>
          <cell r="B2805" t="str">
            <v>04</v>
          </cell>
          <cell r="C2805" t="str">
            <v>Mauricie</v>
          </cell>
          <cell r="D2805" t="str">
            <v>Beauregard(Roger)</v>
          </cell>
          <cell r="F2805" t="str">
            <v>3150, route 348</v>
          </cell>
          <cell r="G2805" t="str">
            <v>Saint-Édouard-de-Maskinongé</v>
          </cell>
          <cell r="H2805" t="str">
            <v>J0K2H0</v>
          </cell>
          <cell r="I2805">
            <v>819</v>
          </cell>
          <cell r="J2805">
            <v>2682271</v>
          </cell>
          <cell r="K2805">
            <v>13</v>
          </cell>
          <cell r="L2805">
            <v>340</v>
          </cell>
        </row>
        <row r="2806">
          <cell r="A2806">
            <v>1492743</v>
          </cell>
          <cell r="B2806" t="str">
            <v>04</v>
          </cell>
          <cell r="C2806" t="str">
            <v>Mauricie</v>
          </cell>
          <cell r="D2806" t="str">
            <v>Bergeron(Bruno)</v>
          </cell>
          <cell r="F2806" t="str">
            <v>2130 rang Renversy</v>
          </cell>
          <cell r="G2806" t="str">
            <v>Saint-Paulin</v>
          </cell>
          <cell r="H2806" t="str">
            <v>J0K3G0</v>
          </cell>
          <cell r="I2806">
            <v>819</v>
          </cell>
          <cell r="J2806">
            <v>2682375</v>
          </cell>
          <cell r="K2806">
            <v>19</v>
          </cell>
          <cell r="L2806">
            <v>3691</v>
          </cell>
          <cell r="M2806">
            <v>18</v>
          </cell>
          <cell r="N2806">
            <v>4616</v>
          </cell>
        </row>
        <row r="2807">
          <cell r="A2807">
            <v>1492768</v>
          </cell>
          <cell r="B2807" t="str">
            <v>04</v>
          </cell>
          <cell r="C2807" t="str">
            <v>Mauricie</v>
          </cell>
          <cell r="D2807" t="str">
            <v>Berthiaume(Gaston)</v>
          </cell>
          <cell r="F2807" t="str">
            <v>101, rue André</v>
          </cell>
          <cell r="G2807" t="str">
            <v>Saint-Étienne-des-Grès</v>
          </cell>
          <cell r="H2807" t="str">
            <v>G0X2P0</v>
          </cell>
          <cell r="I2807">
            <v>819</v>
          </cell>
          <cell r="J2807">
            <v>3768813</v>
          </cell>
          <cell r="K2807">
            <v>43</v>
          </cell>
          <cell r="L2807">
            <v>9540</v>
          </cell>
          <cell r="M2807">
            <v>46</v>
          </cell>
          <cell r="N2807">
            <v>11806</v>
          </cell>
        </row>
        <row r="2808">
          <cell r="A2808">
            <v>1493030</v>
          </cell>
          <cell r="B2808" t="str">
            <v>04</v>
          </cell>
          <cell r="C2808" t="str">
            <v>Mauricie</v>
          </cell>
          <cell r="D2808" t="str">
            <v>Boutet(Gaétan)</v>
          </cell>
          <cell r="F2808" t="str">
            <v>1790, chemin St-Georges</v>
          </cell>
          <cell r="G2808" t="str">
            <v>Sainte-Thècle</v>
          </cell>
          <cell r="H2808" t="str">
            <v>G0X3G0</v>
          </cell>
          <cell r="I2808">
            <v>418</v>
          </cell>
          <cell r="J2808">
            <v>2892577</v>
          </cell>
          <cell r="K2808">
            <v>22</v>
          </cell>
          <cell r="L2808">
            <v>918</v>
          </cell>
          <cell r="M2808">
            <v>20</v>
          </cell>
          <cell r="N2808">
            <v>227</v>
          </cell>
        </row>
        <row r="2809">
          <cell r="A2809">
            <v>1493071</v>
          </cell>
          <cell r="B2809" t="str">
            <v>04</v>
          </cell>
          <cell r="C2809" t="str">
            <v>Mauricie</v>
          </cell>
          <cell r="D2809" t="str">
            <v>Brouillette(Serge)</v>
          </cell>
          <cell r="F2809" t="str">
            <v>78 rang Sud</v>
          </cell>
          <cell r="G2809" t="str">
            <v>Sainte-Geneviève-de-Batiscan</v>
          </cell>
          <cell r="H2809" t="str">
            <v>G0X2R0</v>
          </cell>
          <cell r="I2809">
            <v>418</v>
          </cell>
          <cell r="J2809">
            <v>3622773</v>
          </cell>
          <cell r="K2809">
            <v>35</v>
          </cell>
          <cell r="L2809">
            <v>3536</v>
          </cell>
          <cell r="M2809">
            <v>32</v>
          </cell>
        </row>
        <row r="2810">
          <cell r="A2810">
            <v>1493097</v>
          </cell>
          <cell r="B2810" t="str">
            <v>07</v>
          </cell>
          <cell r="C2810" t="str">
            <v>Outaouais</v>
          </cell>
          <cell r="D2810" t="str">
            <v>Stéphane et Christian Marenger</v>
          </cell>
          <cell r="E2810" t="str">
            <v>Marenger(Stéphane et Christian)</v>
          </cell>
          <cell r="F2810" t="str">
            <v>303, chemin St-Thomas</v>
          </cell>
          <cell r="G2810" t="str">
            <v>Gatineau</v>
          </cell>
          <cell r="H2810" t="str">
            <v>J8R3H6</v>
          </cell>
          <cell r="I2810">
            <v>819</v>
          </cell>
          <cell r="J2810">
            <v>6633783</v>
          </cell>
          <cell r="K2810">
            <v>62</v>
          </cell>
          <cell r="L2810">
            <v>6152</v>
          </cell>
          <cell r="M2810">
            <v>41</v>
          </cell>
          <cell r="N2810">
            <v>1958</v>
          </cell>
        </row>
        <row r="2811">
          <cell r="A2811">
            <v>1493204</v>
          </cell>
          <cell r="B2811" t="str">
            <v>07</v>
          </cell>
          <cell r="C2811" t="str">
            <v>Outaouais</v>
          </cell>
          <cell r="D2811" t="str">
            <v>John Berrigan et Milton Kidd</v>
          </cell>
          <cell r="E2811" t="str">
            <v>Kidd(John Berrigan et Milton)</v>
          </cell>
          <cell r="F2811" t="str">
            <v>21 Deer Lane, P.O. Box 53</v>
          </cell>
          <cell r="G2811" t="str">
            <v>l'isle-aux-Allumettes</v>
          </cell>
          <cell r="H2811" t="str">
            <v>J0X1M0</v>
          </cell>
          <cell r="I2811">
            <v>819</v>
          </cell>
          <cell r="J2811">
            <v>6892359</v>
          </cell>
          <cell r="K2811">
            <v>32</v>
          </cell>
          <cell r="L2811">
            <v>4283</v>
          </cell>
          <cell r="M2811">
            <v>31</v>
          </cell>
          <cell r="N2811">
            <v>8099</v>
          </cell>
        </row>
        <row r="2812">
          <cell r="A2812">
            <v>1493253</v>
          </cell>
          <cell r="B2812" t="str">
            <v>05</v>
          </cell>
          <cell r="C2812" t="str">
            <v>Estrie</v>
          </cell>
          <cell r="D2812" t="str">
            <v>Porcheries Paré inc.</v>
          </cell>
          <cell r="E2812" t="str">
            <v>Paré(Gilles)</v>
          </cell>
          <cell r="F2812" t="str">
            <v>675, ch. du Brûlé</v>
          </cell>
          <cell r="G2812" t="str">
            <v>Compton</v>
          </cell>
          <cell r="H2812" t="str">
            <v>J0B1L0</v>
          </cell>
          <cell r="I2812">
            <v>819</v>
          </cell>
          <cell r="J2812">
            <v>8372805</v>
          </cell>
          <cell r="K2812">
            <v>13</v>
          </cell>
          <cell r="L2812">
            <v>287</v>
          </cell>
          <cell r="M2812">
            <v>15</v>
          </cell>
          <cell r="N2812">
            <v>568</v>
          </cell>
        </row>
        <row r="2813">
          <cell r="A2813">
            <v>1493329</v>
          </cell>
          <cell r="B2813" t="str">
            <v>03</v>
          </cell>
          <cell r="C2813" t="str">
            <v>Capitale-Nationale</v>
          </cell>
          <cell r="D2813" t="str">
            <v>CRSAD</v>
          </cell>
          <cell r="E2813" t="str">
            <v>Baril(Pierre)</v>
          </cell>
          <cell r="F2813" t="str">
            <v>120-A, chemin du Roy</v>
          </cell>
          <cell r="G2813" t="str">
            <v>Deschambault</v>
          </cell>
          <cell r="H2813" t="str">
            <v>G0A1S0</v>
          </cell>
          <cell r="I2813">
            <v>418</v>
          </cell>
          <cell r="J2813">
            <v>2863353</v>
          </cell>
          <cell r="L2813">
            <v>15989</v>
          </cell>
          <cell r="N2813">
            <v>14649</v>
          </cell>
        </row>
        <row r="2814">
          <cell r="A2814">
            <v>1493469</v>
          </cell>
          <cell r="B2814" t="str">
            <v>17</v>
          </cell>
          <cell r="C2814" t="str">
            <v>Centre-du-Québec</v>
          </cell>
          <cell r="D2814" t="str">
            <v>Sarrazin(Alain)</v>
          </cell>
          <cell r="F2814" t="str">
            <v>1600, rang 7</v>
          </cell>
          <cell r="G2814" t="str">
            <v>Wickham</v>
          </cell>
          <cell r="H2814" t="str">
            <v>J0C1S0</v>
          </cell>
          <cell r="I2814">
            <v>819</v>
          </cell>
          <cell r="J2814">
            <v>3954179</v>
          </cell>
          <cell r="K2814">
            <v>30</v>
          </cell>
          <cell r="M2814">
            <v>27</v>
          </cell>
          <cell r="N2814">
            <v>3184</v>
          </cell>
        </row>
        <row r="2815">
          <cell r="A2815">
            <v>1493576</v>
          </cell>
          <cell r="B2815" t="str">
            <v>17</v>
          </cell>
          <cell r="C2815" t="str">
            <v>Centre-du-Québec</v>
          </cell>
          <cell r="D2815" t="str">
            <v>Soucy(Gilles)</v>
          </cell>
          <cell r="E2815" t="str">
            <v>Desmarais(Mario)</v>
          </cell>
          <cell r="F2815" t="str">
            <v>2, rue Brock</v>
          </cell>
          <cell r="G2815" t="str">
            <v>Drummondville</v>
          </cell>
          <cell r="H2815" t="str">
            <v>J2C1L3</v>
          </cell>
          <cell r="I2815">
            <v>819</v>
          </cell>
          <cell r="J2815">
            <v>4746666</v>
          </cell>
          <cell r="K2815">
            <v>39</v>
          </cell>
          <cell r="L2815">
            <v>6804</v>
          </cell>
          <cell r="M2815">
            <v>42</v>
          </cell>
          <cell r="N2815">
            <v>5912</v>
          </cell>
        </row>
        <row r="2816">
          <cell r="A2816">
            <v>1493873</v>
          </cell>
          <cell r="B2816" t="str">
            <v>08</v>
          </cell>
          <cell r="C2816" t="str">
            <v>Abitibi-Témiscamingue</v>
          </cell>
          <cell r="D2816" t="str">
            <v>Doire(Manon)</v>
          </cell>
          <cell r="F2816" t="str">
            <v>244, rang 6</v>
          </cell>
          <cell r="G2816" t="str">
            <v>Saint-Lambert-de-Desmeloizes</v>
          </cell>
          <cell r="H2816" t="str">
            <v>J0Z1V0</v>
          </cell>
          <cell r="I2816">
            <v>819</v>
          </cell>
          <cell r="J2816">
            <v>7889162</v>
          </cell>
          <cell r="K2816">
            <v>29</v>
          </cell>
          <cell r="L2816">
            <v>4859</v>
          </cell>
          <cell r="M2816">
            <v>39</v>
          </cell>
          <cell r="N2816">
            <v>1361</v>
          </cell>
        </row>
        <row r="2817">
          <cell r="A2817">
            <v>1493972</v>
          </cell>
          <cell r="B2817" t="str">
            <v>08</v>
          </cell>
          <cell r="C2817" t="str">
            <v>Abitibi-Témiscamingue</v>
          </cell>
          <cell r="D2817" t="str">
            <v>Favreau(Daniel)</v>
          </cell>
          <cell r="E2817" t="str">
            <v>Favreau(Daniel)</v>
          </cell>
          <cell r="F2817" t="str">
            <v>1306, chemin des Rangs 10-1 est</v>
          </cell>
          <cell r="G2817" t="str">
            <v>Chazel</v>
          </cell>
          <cell r="H2817" t="str">
            <v>J0Z1N0</v>
          </cell>
          <cell r="I2817">
            <v>819</v>
          </cell>
          <cell r="J2817">
            <v>3334624</v>
          </cell>
          <cell r="K2817">
            <v>14</v>
          </cell>
          <cell r="M2817">
            <v>15</v>
          </cell>
        </row>
        <row r="2818">
          <cell r="A2818">
            <v>1494012</v>
          </cell>
          <cell r="B2818" t="str">
            <v>03</v>
          </cell>
          <cell r="C2818" t="str">
            <v>Capitale-Nationale</v>
          </cell>
          <cell r="D2818" t="str">
            <v>Guillot Gilles et Marcel</v>
          </cell>
          <cell r="E2818" t="str">
            <v>Guillot(Marcel et Gilles)</v>
          </cell>
          <cell r="F2818" t="str">
            <v>8954, avenue Royale</v>
          </cell>
          <cell r="G2818" t="str">
            <v>Château-Richer</v>
          </cell>
          <cell r="H2818" t="str">
            <v>G0A1N0</v>
          </cell>
          <cell r="I2818">
            <v>418</v>
          </cell>
          <cell r="J2818">
            <v>8244976</v>
          </cell>
          <cell r="K2818">
            <v>74</v>
          </cell>
          <cell r="L2818">
            <v>3896</v>
          </cell>
          <cell r="M2818">
            <v>83</v>
          </cell>
          <cell r="N2818">
            <v>3215</v>
          </cell>
        </row>
        <row r="2819">
          <cell r="A2819">
            <v>1494087</v>
          </cell>
          <cell r="B2819" t="str">
            <v>03</v>
          </cell>
          <cell r="C2819" t="str">
            <v>Capitale-Nationale</v>
          </cell>
          <cell r="D2819" t="str">
            <v>Guay Jeanne-Mance &amp; Labrecque Georges</v>
          </cell>
          <cell r="E2819" t="str">
            <v>Labrec(Jeanne-Mance Guay et Georges)</v>
          </cell>
          <cell r="F2819" t="str">
            <v>15, Vital-Roy</v>
          </cell>
          <cell r="G2819" t="str">
            <v>Beaupré</v>
          </cell>
          <cell r="H2819" t="str">
            <v>G0A1E0</v>
          </cell>
          <cell r="I2819">
            <v>418</v>
          </cell>
          <cell r="J2819">
            <v>8274754</v>
          </cell>
          <cell r="K2819">
            <v>27</v>
          </cell>
          <cell r="L2819">
            <v>1994</v>
          </cell>
        </row>
        <row r="2820">
          <cell r="A2820">
            <v>1494285</v>
          </cell>
          <cell r="B2820" t="str">
            <v>17</v>
          </cell>
          <cell r="C2820" t="str">
            <v>Centre-du-Québec</v>
          </cell>
          <cell r="D2820" t="str">
            <v>Fortier(Sylvain)</v>
          </cell>
          <cell r="E2820" t="str">
            <v>Fortier(Sylvain)</v>
          </cell>
          <cell r="F2820" t="str">
            <v>340 rang 3</v>
          </cell>
          <cell r="G2820" t="str">
            <v>Saint-Ferdinand (d'Halifax)</v>
          </cell>
          <cell r="H2820" t="str">
            <v>G0N1N0</v>
          </cell>
          <cell r="I2820">
            <v>418</v>
          </cell>
          <cell r="J2820">
            <v>4283623</v>
          </cell>
          <cell r="K2820">
            <v>50</v>
          </cell>
          <cell r="L2820">
            <v>10250</v>
          </cell>
          <cell r="M2820">
            <v>34</v>
          </cell>
          <cell r="N2820">
            <v>5000</v>
          </cell>
        </row>
        <row r="2821">
          <cell r="A2821">
            <v>1494376</v>
          </cell>
          <cell r="B2821" t="str">
            <v>07</v>
          </cell>
          <cell r="C2821" t="str">
            <v>Outaouais</v>
          </cell>
          <cell r="D2821" t="str">
            <v>162781 Canada inc.</v>
          </cell>
          <cell r="E2821" t="str">
            <v>Kavanaugh(Rupert)</v>
          </cell>
          <cell r="F2821" t="str">
            <v>438 Royal Brassard</v>
          </cell>
          <cell r="G2821" t="str">
            <v>Gatineau</v>
          </cell>
          <cell r="H2821" t="str">
            <v>J8P5T6</v>
          </cell>
          <cell r="I2821">
            <v>819</v>
          </cell>
          <cell r="J2821">
            <v>9865515</v>
          </cell>
          <cell r="K2821">
            <v>116</v>
          </cell>
          <cell r="L2821">
            <v>25231</v>
          </cell>
          <cell r="M2821">
            <v>115</v>
          </cell>
          <cell r="N2821">
            <v>26960</v>
          </cell>
        </row>
        <row r="2822">
          <cell r="A2822">
            <v>1494483</v>
          </cell>
          <cell r="B2822" t="str">
            <v>17</v>
          </cell>
          <cell r="C2822" t="str">
            <v>Centre-du-Québec</v>
          </cell>
          <cell r="D2822" t="str">
            <v>Gagné(Roland)</v>
          </cell>
          <cell r="E2822" t="str">
            <v>Gagné(Roland)</v>
          </cell>
          <cell r="F2822" t="str">
            <v>2319, rang 8</v>
          </cell>
          <cell r="G2822" t="str">
            <v>Inverness</v>
          </cell>
          <cell r="H2822" t="str">
            <v>G0S1K0</v>
          </cell>
          <cell r="I2822">
            <v>418</v>
          </cell>
          <cell r="J2822">
            <v>4532630</v>
          </cell>
          <cell r="K2822">
            <v>18</v>
          </cell>
          <cell r="L2822">
            <v>4658</v>
          </cell>
          <cell r="M2822">
            <v>17</v>
          </cell>
          <cell r="N2822">
            <v>5733</v>
          </cell>
        </row>
        <row r="2823">
          <cell r="A2823">
            <v>1494517</v>
          </cell>
          <cell r="B2823" t="str">
            <v>12</v>
          </cell>
          <cell r="C2823" t="str">
            <v>Chaudière-Appalaches</v>
          </cell>
          <cell r="D2823" t="str">
            <v>Gamache(Normand)</v>
          </cell>
          <cell r="F2823" t="str">
            <v>8412, boul. Frontenac Est</v>
          </cell>
          <cell r="G2823" t="str">
            <v>Thetford Mines</v>
          </cell>
          <cell r="H2823" t="str">
            <v>G6H4K5</v>
          </cell>
          <cell r="I2823">
            <v>418</v>
          </cell>
          <cell r="J2823">
            <v>3357336</v>
          </cell>
          <cell r="K2823">
            <v>19</v>
          </cell>
          <cell r="L2823">
            <v>3856</v>
          </cell>
          <cell r="M2823">
            <v>19</v>
          </cell>
          <cell r="N2823">
            <v>3855</v>
          </cell>
        </row>
        <row r="2824">
          <cell r="A2824">
            <v>1494657</v>
          </cell>
          <cell r="B2824" t="str">
            <v>12</v>
          </cell>
          <cell r="C2824" t="str">
            <v>Chaudière-Appalaches</v>
          </cell>
          <cell r="D2824" t="str">
            <v>Giguère(Mario)</v>
          </cell>
          <cell r="F2824" t="str">
            <v>1687, route Kennedy</v>
          </cell>
          <cell r="G2824" t="str">
            <v>Saint-Joseph-de-Beauce</v>
          </cell>
          <cell r="H2824" t="str">
            <v>G0S2V0</v>
          </cell>
          <cell r="I2824">
            <v>418</v>
          </cell>
          <cell r="J2824">
            <v>3975206</v>
          </cell>
          <cell r="K2824">
            <v>21</v>
          </cell>
          <cell r="L2824">
            <v>7041</v>
          </cell>
          <cell r="M2824">
            <v>24</v>
          </cell>
          <cell r="N2824">
            <v>13117</v>
          </cell>
        </row>
        <row r="2825">
          <cell r="A2825">
            <v>1494681</v>
          </cell>
          <cell r="B2825" t="str">
            <v>07</v>
          </cell>
          <cell r="C2825" t="str">
            <v>Outaouais</v>
          </cell>
          <cell r="D2825" t="str">
            <v>9066-6405 Québec inc.</v>
          </cell>
          <cell r="E2825" t="str">
            <v>Carpentier(Gary)</v>
          </cell>
          <cell r="F2825" t="str">
            <v>156, ch. Poisson Blanc, R.R. 2</v>
          </cell>
          <cell r="G2825" t="str">
            <v>Gracefield</v>
          </cell>
          <cell r="H2825" t="str">
            <v>J0X1W0</v>
          </cell>
          <cell r="I2825">
            <v>819</v>
          </cell>
          <cell r="J2825">
            <v>4632281</v>
          </cell>
          <cell r="K2825">
            <v>107</v>
          </cell>
          <cell r="L2825">
            <v>7346</v>
          </cell>
          <cell r="M2825">
            <v>119</v>
          </cell>
          <cell r="N2825">
            <v>26336</v>
          </cell>
        </row>
        <row r="2826">
          <cell r="A2826">
            <v>1494723</v>
          </cell>
          <cell r="B2826" t="str">
            <v>12</v>
          </cell>
          <cell r="C2826" t="str">
            <v>Chaudière-Appalaches</v>
          </cell>
          <cell r="D2826" t="str">
            <v>Gilbert(Jeannyl)</v>
          </cell>
          <cell r="F2826" t="str">
            <v>405 des Bouleaux</v>
          </cell>
          <cell r="G2826" t="str">
            <v>Vallée-Jonction</v>
          </cell>
          <cell r="H2826" t="str">
            <v>G0S3J0</v>
          </cell>
          <cell r="I2826">
            <v>418</v>
          </cell>
          <cell r="J2826">
            <v>2536555</v>
          </cell>
          <cell r="K2826">
            <v>254</v>
          </cell>
          <cell r="L2826">
            <v>25380</v>
          </cell>
        </row>
        <row r="2827">
          <cell r="A2827">
            <v>1494756</v>
          </cell>
          <cell r="B2827" t="str">
            <v>17</v>
          </cell>
          <cell r="C2827" t="str">
            <v>Centre-du-Québec</v>
          </cell>
          <cell r="D2827" t="str">
            <v>Gilbert-Carey(Denise)</v>
          </cell>
          <cell r="F2827" t="str">
            <v>305 rang 6 Sud</v>
          </cell>
          <cell r="G2827" t="str">
            <v>Saint-Ferdinand (d'Halifax)</v>
          </cell>
          <cell r="H2827" t="str">
            <v>G0N1N0</v>
          </cell>
          <cell r="I2827">
            <v>418</v>
          </cell>
          <cell r="J2827">
            <v>4289168</v>
          </cell>
          <cell r="K2827">
            <v>10</v>
          </cell>
          <cell r="L2827">
            <v>324</v>
          </cell>
        </row>
        <row r="2828">
          <cell r="A2828">
            <v>1494905</v>
          </cell>
          <cell r="B2828" t="str">
            <v>07</v>
          </cell>
          <cell r="C2828" t="str">
            <v>Outaouais</v>
          </cell>
          <cell r="D2828" t="str">
            <v>Jeanne D'Arc et Gaétan Chamberland</v>
          </cell>
          <cell r="E2828" t="str">
            <v>Chamberland(Gaétan)</v>
          </cell>
          <cell r="F2828" t="str">
            <v>1, rue Chamberland</v>
          </cell>
          <cell r="G2828" t="str">
            <v>Pontiac</v>
          </cell>
          <cell r="H2828" t="str">
            <v>J0X2G0</v>
          </cell>
          <cell r="I2828">
            <v>819</v>
          </cell>
          <cell r="J2828">
            <v>6840709</v>
          </cell>
          <cell r="K2828">
            <v>59</v>
          </cell>
          <cell r="L2828">
            <v>6072</v>
          </cell>
          <cell r="M2828">
            <v>66</v>
          </cell>
          <cell r="N2828">
            <v>4407</v>
          </cell>
        </row>
        <row r="2829">
          <cell r="A2829">
            <v>1494954</v>
          </cell>
          <cell r="B2829" t="str">
            <v>12</v>
          </cell>
          <cell r="C2829" t="str">
            <v>Chaudière-Appalaches</v>
          </cell>
          <cell r="D2829" t="str">
            <v>Gosselin(André)</v>
          </cell>
          <cell r="E2829" t="str">
            <v>Gosselin(André)</v>
          </cell>
          <cell r="F2829" t="str">
            <v>6570, rg Breeches</v>
          </cell>
          <cell r="G2829" t="str">
            <v>Disraeli</v>
          </cell>
          <cell r="H2829" t="str">
            <v>G0N1E0</v>
          </cell>
          <cell r="I2829">
            <v>418</v>
          </cell>
          <cell r="J2829">
            <v>4493481</v>
          </cell>
          <cell r="K2829">
            <v>24</v>
          </cell>
          <cell r="L2829">
            <v>728</v>
          </cell>
          <cell r="M2829">
            <v>22</v>
          </cell>
          <cell r="N2829">
            <v>340</v>
          </cell>
        </row>
        <row r="2830">
          <cell r="A2830">
            <v>1494988</v>
          </cell>
          <cell r="B2830" t="str">
            <v>15</v>
          </cell>
          <cell r="C2830" t="str">
            <v>Laurentides</v>
          </cell>
          <cell r="D2830" t="str">
            <v>Denis Bilodeau &amp; Manon Corbeil</v>
          </cell>
          <cell r="F2830" t="str">
            <v>14, Rang 9</v>
          </cell>
          <cell r="G2830" t="str">
            <v>Sainte-Anne-du-Lac</v>
          </cell>
          <cell r="H2830" t="str">
            <v>J0W1V0</v>
          </cell>
          <cell r="I2830">
            <v>819</v>
          </cell>
          <cell r="J2830">
            <v>5862700</v>
          </cell>
          <cell r="K2830">
            <v>95</v>
          </cell>
          <cell r="L2830">
            <v>8590</v>
          </cell>
          <cell r="M2830">
            <v>91</v>
          </cell>
          <cell r="N2830">
            <v>10165</v>
          </cell>
        </row>
        <row r="2831">
          <cell r="A2831">
            <v>1495001</v>
          </cell>
          <cell r="B2831" t="str">
            <v>12</v>
          </cell>
          <cell r="C2831" t="str">
            <v>Chaudière-Appalaches</v>
          </cell>
          <cell r="D2831" t="str">
            <v>Gouin(Eliane)</v>
          </cell>
          <cell r="F2831" t="str">
            <v>7207, Route 112</v>
          </cell>
          <cell r="G2831" t="str">
            <v>Disraeli</v>
          </cell>
          <cell r="H2831" t="str">
            <v>G0N1E0</v>
          </cell>
          <cell r="I2831">
            <v>418</v>
          </cell>
          <cell r="J2831">
            <v>4494650</v>
          </cell>
          <cell r="K2831">
            <v>33</v>
          </cell>
          <cell r="L2831">
            <v>2031</v>
          </cell>
          <cell r="M2831">
            <v>35</v>
          </cell>
          <cell r="N2831">
            <v>2495</v>
          </cell>
        </row>
        <row r="2832">
          <cell r="A2832">
            <v>1495068</v>
          </cell>
          <cell r="B2832" t="str">
            <v>12</v>
          </cell>
          <cell r="C2832" t="str">
            <v>Chaudière-Appalaches</v>
          </cell>
          <cell r="D2832" t="str">
            <v>Goulet(Jacques)</v>
          </cell>
          <cell r="E2832" t="str">
            <v>Goulet(Jacques)</v>
          </cell>
          <cell r="F2832" t="str">
            <v>830, avenue Béland</v>
          </cell>
          <cell r="G2832" t="str">
            <v>Saint-Joseph-de-Beauce</v>
          </cell>
          <cell r="H2832" t="str">
            <v>G0S2V0</v>
          </cell>
          <cell r="I2832">
            <v>418</v>
          </cell>
          <cell r="J2832">
            <v>3975124</v>
          </cell>
          <cell r="K2832">
            <v>15</v>
          </cell>
          <cell r="L2832">
            <v>2041</v>
          </cell>
          <cell r="M2832">
            <v>17</v>
          </cell>
          <cell r="N2832">
            <v>3175</v>
          </cell>
        </row>
        <row r="2833">
          <cell r="A2833">
            <v>1495258</v>
          </cell>
          <cell r="B2833" t="str">
            <v>12</v>
          </cell>
          <cell r="C2833" t="str">
            <v>Chaudière-Appalaches</v>
          </cell>
          <cell r="D2833" t="str">
            <v>Grondin(Gilles)</v>
          </cell>
          <cell r="F2833" t="str">
            <v>581 route 267</v>
          </cell>
          <cell r="G2833" t="str">
            <v>Adstock</v>
          </cell>
          <cell r="H2833" t="str">
            <v>G0N1S0</v>
          </cell>
          <cell r="I2833">
            <v>418</v>
          </cell>
          <cell r="J2833">
            <v>4222074</v>
          </cell>
          <cell r="K2833">
            <v>13</v>
          </cell>
          <cell r="L2833">
            <v>2292</v>
          </cell>
          <cell r="M2833">
            <v>15</v>
          </cell>
          <cell r="N2833">
            <v>1839</v>
          </cell>
        </row>
        <row r="2834">
          <cell r="A2834">
            <v>1495290</v>
          </cell>
          <cell r="B2834" t="str">
            <v>12</v>
          </cell>
          <cell r="C2834" t="str">
            <v>Chaudière-Appalaches</v>
          </cell>
          <cell r="D2834" t="str">
            <v>Guay(Succession Gérald)</v>
          </cell>
          <cell r="E2834" t="str">
            <v>Bégin(Madeleine)</v>
          </cell>
          <cell r="F2834" t="str">
            <v>49, rang Saint-Pierre</v>
          </cell>
          <cell r="G2834" t="str">
            <v>Saint-Isidore (Beauce-Nord)</v>
          </cell>
          <cell r="H2834" t="str">
            <v>G0S2S0</v>
          </cell>
          <cell r="I2834">
            <v>418</v>
          </cell>
          <cell r="J2834">
            <v>8825569</v>
          </cell>
          <cell r="K2834">
            <v>29</v>
          </cell>
          <cell r="L2834">
            <v>1736</v>
          </cell>
          <cell r="M2834">
            <v>33</v>
          </cell>
          <cell r="N2834">
            <v>1229</v>
          </cell>
        </row>
        <row r="2835">
          <cell r="A2835">
            <v>1495373</v>
          </cell>
          <cell r="B2835" t="str">
            <v>08</v>
          </cell>
          <cell r="C2835" t="str">
            <v>Abitibi-Témiscamingue</v>
          </cell>
          <cell r="D2835" t="str">
            <v>Dumont(Jean Noël)</v>
          </cell>
          <cell r="F2835" t="str">
            <v>600, rang 2-3  ouest</v>
          </cell>
          <cell r="G2835" t="str">
            <v>Macamic</v>
          </cell>
          <cell r="H2835" t="str">
            <v>J0Z2S0</v>
          </cell>
          <cell r="I2835">
            <v>819</v>
          </cell>
          <cell r="J2835">
            <v>3335202</v>
          </cell>
          <cell r="K2835">
            <v>41</v>
          </cell>
          <cell r="L2835">
            <v>680</v>
          </cell>
          <cell r="M2835">
            <v>46</v>
          </cell>
          <cell r="N2835">
            <v>315</v>
          </cell>
        </row>
        <row r="2836">
          <cell r="A2836">
            <v>1495381</v>
          </cell>
          <cell r="B2836" t="str">
            <v>08</v>
          </cell>
          <cell r="C2836" t="str">
            <v>Abitibi-Témiscamingue</v>
          </cell>
          <cell r="D2836" t="str">
            <v>Dupuis(Jeannot)</v>
          </cell>
          <cell r="F2836" t="str">
            <v>477, rang 8</v>
          </cell>
          <cell r="G2836" t="str">
            <v>La Reine</v>
          </cell>
          <cell r="H2836" t="str">
            <v>J0Z2L0</v>
          </cell>
          <cell r="I2836">
            <v>819</v>
          </cell>
          <cell r="J2836">
            <v>9472101</v>
          </cell>
          <cell r="K2836">
            <v>29</v>
          </cell>
          <cell r="M2836">
            <v>27</v>
          </cell>
          <cell r="N2836">
            <v>5592</v>
          </cell>
        </row>
        <row r="2837">
          <cell r="A2837">
            <v>1495423</v>
          </cell>
          <cell r="B2837" t="str">
            <v>07</v>
          </cell>
          <cell r="C2837" t="str">
            <v>Outaouais</v>
          </cell>
          <cell r="D2837" t="str">
            <v>Peter et Larry Gleason</v>
          </cell>
          <cell r="E2837" t="str">
            <v>Gleason(Peter et Larry)</v>
          </cell>
          <cell r="F2837" t="str">
            <v>163, ch. Perrault</v>
          </cell>
          <cell r="G2837" t="str">
            <v>Sheenboro</v>
          </cell>
          <cell r="H2837" t="str">
            <v>J0X2Z0</v>
          </cell>
          <cell r="I2837">
            <v>819</v>
          </cell>
          <cell r="J2837">
            <v>6895395</v>
          </cell>
          <cell r="K2837">
            <v>79</v>
          </cell>
          <cell r="L2837">
            <v>9927</v>
          </cell>
          <cell r="M2837">
            <v>89</v>
          </cell>
          <cell r="N2837">
            <v>6208</v>
          </cell>
        </row>
        <row r="2838">
          <cell r="A2838">
            <v>1495464</v>
          </cell>
          <cell r="B2838" t="str">
            <v>12</v>
          </cell>
          <cell r="C2838" t="str">
            <v>Chaudière-Appalaches</v>
          </cell>
          <cell r="D2838" t="str">
            <v>Henri(Gérard)</v>
          </cell>
          <cell r="F2838" t="str">
            <v>1729, route 161</v>
          </cell>
          <cell r="G2838" t="str">
            <v>Beaulac-Garthby</v>
          </cell>
          <cell r="H2838" t="str">
            <v>G0Y1B0</v>
          </cell>
          <cell r="I2838">
            <v>418</v>
          </cell>
          <cell r="J2838">
            <v>4582016</v>
          </cell>
          <cell r="K2838">
            <v>16</v>
          </cell>
          <cell r="M2838">
            <v>17</v>
          </cell>
          <cell r="N2838">
            <v>227</v>
          </cell>
        </row>
        <row r="2839">
          <cell r="A2839">
            <v>1495480</v>
          </cell>
          <cell r="B2839" t="str">
            <v>16</v>
          </cell>
          <cell r="C2839" t="str">
            <v>Montérégie</v>
          </cell>
          <cell r="D2839" t="str">
            <v>Larocque(Yves)</v>
          </cell>
          <cell r="E2839" t="str">
            <v>Larocque(Yves)</v>
          </cell>
          <cell r="F2839" t="str">
            <v>1240 rue Saint-Paul</v>
          </cell>
          <cell r="G2839" t="str">
            <v>Farnham</v>
          </cell>
          <cell r="H2839" t="str">
            <v>J2N2L1</v>
          </cell>
          <cell r="I2839">
            <v>450</v>
          </cell>
          <cell r="J2839">
            <v>2933601</v>
          </cell>
          <cell r="K2839">
            <v>118</v>
          </cell>
          <cell r="L2839">
            <v>16428</v>
          </cell>
          <cell r="M2839">
            <v>120</v>
          </cell>
          <cell r="N2839">
            <v>18497</v>
          </cell>
        </row>
        <row r="2840">
          <cell r="A2840">
            <v>1495654</v>
          </cell>
          <cell r="B2840" t="str">
            <v>08</v>
          </cell>
          <cell r="C2840" t="str">
            <v>Abitibi-Témiscamingue</v>
          </cell>
          <cell r="D2840" t="str">
            <v>Ferme Cerena enr.</v>
          </cell>
          <cell r="E2840" t="str">
            <v>Patoine(Rénald)</v>
          </cell>
          <cell r="F2840" t="str">
            <v>204, route 101</v>
          </cell>
          <cell r="G2840" t="str">
            <v>Nédélec</v>
          </cell>
          <cell r="H2840" t="str">
            <v>J0Z2Z0</v>
          </cell>
          <cell r="I2840">
            <v>819</v>
          </cell>
          <cell r="J2840">
            <v>7844241</v>
          </cell>
          <cell r="K2840">
            <v>32</v>
          </cell>
          <cell r="L2840">
            <v>15989</v>
          </cell>
          <cell r="M2840">
            <v>28</v>
          </cell>
        </row>
        <row r="2841">
          <cell r="A2841">
            <v>1495712</v>
          </cell>
          <cell r="B2841" t="str">
            <v>12</v>
          </cell>
          <cell r="C2841" t="str">
            <v>Chaudière-Appalaches</v>
          </cell>
          <cell r="D2841" t="str">
            <v>Jacques(Daniel)</v>
          </cell>
          <cell r="F2841" t="str">
            <v>166, rue Verreault</v>
          </cell>
          <cell r="G2841" t="str">
            <v>Saint-Joseph-de-Beauce</v>
          </cell>
          <cell r="H2841" t="str">
            <v>G0S2V0</v>
          </cell>
          <cell r="I2841">
            <v>418</v>
          </cell>
          <cell r="J2841">
            <v>3975022</v>
          </cell>
          <cell r="K2841">
            <v>38</v>
          </cell>
          <cell r="L2841">
            <v>1691</v>
          </cell>
          <cell r="M2841">
            <v>24</v>
          </cell>
          <cell r="N2841">
            <v>1410</v>
          </cell>
        </row>
        <row r="2842">
          <cell r="A2842">
            <v>1495753</v>
          </cell>
          <cell r="B2842" t="str">
            <v>17</v>
          </cell>
          <cell r="C2842" t="str">
            <v>Centre-du-Québec</v>
          </cell>
          <cell r="D2842" t="str">
            <v>Thibault(Sylvain)</v>
          </cell>
          <cell r="F2842" t="str">
            <v>8665, des Ormes</v>
          </cell>
          <cell r="G2842" t="str">
            <v>Bécancour</v>
          </cell>
          <cell r="H2842" t="str">
            <v>G9H3R4</v>
          </cell>
          <cell r="I2842">
            <v>819</v>
          </cell>
          <cell r="J2842">
            <v>2972424</v>
          </cell>
          <cell r="K2842">
            <v>33</v>
          </cell>
          <cell r="L2842">
            <v>5222</v>
          </cell>
          <cell r="M2842">
            <v>30</v>
          </cell>
          <cell r="N2842">
            <v>3983</v>
          </cell>
        </row>
        <row r="2843">
          <cell r="A2843">
            <v>1495803</v>
          </cell>
          <cell r="B2843" t="str">
            <v>17</v>
          </cell>
          <cell r="C2843" t="str">
            <v>Centre-du-Québec</v>
          </cell>
          <cell r="D2843" t="str">
            <v>Tourigny(Claude)</v>
          </cell>
          <cell r="F2843" t="str">
            <v>973, rang 9</v>
          </cell>
          <cell r="G2843" t="str">
            <v>Saint-Léonard-d'Aston</v>
          </cell>
          <cell r="H2843" t="str">
            <v>J0C1M0</v>
          </cell>
          <cell r="I2843">
            <v>819</v>
          </cell>
          <cell r="J2843">
            <v>3993413</v>
          </cell>
          <cell r="K2843">
            <v>28</v>
          </cell>
          <cell r="L2843">
            <v>3616</v>
          </cell>
          <cell r="M2843">
            <v>27</v>
          </cell>
          <cell r="N2843">
            <v>1162</v>
          </cell>
        </row>
        <row r="2844">
          <cell r="A2844">
            <v>1495837</v>
          </cell>
          <cell r="B2844" t="str">
            <v>12</v>
          </cell>
          <cell r="C2844" t="str">
            <v>Chaudière-Appalaches</v>
          </cell>
          <cell r="D2844" t="str">
            <v>Jacques(Martin)</v>
          </cell>
          <cell r="F2844" t="str">
            <v>3695, Rang 8 Sud</v>
          </cell>
          <cell r="G2844" t="str">
            <v>Adstock</v>
          </cell>
          <cell r="H2844" t="str">
            <v>G0N1S0</v>
          </cell>
          <cell r="I2844">
            <v>418</v>
          </cell>
          <cell r="J2844">
            <v>3388052</v>
          </cell>
          <cell r="K2844">
            <v>24</v>
          </cell>
          <cell r="L2844">
            <v>1848</v>
          </cell>
          <cell r="M2844">
            <v>21</v>
          </cell>
          <cell r="N2844">
            <v>3496</v>
          </cell>
        </row>
        <row r="2845">
          <cell r="A2845">
            <v>1495886</v>
          </cell>
          <cell r="B2845" t="str">
            <v>12</v>
          </cell>
          <cell r="C2845" t="str">
            <v>Chaudière-Appalaches</v>
          </cell>
          <cell r="D2845" t="str">
            <v>Jacques(Paul-Aimé)</v>
          </cell>
          <cell r="E2845" t="str">
            <v>Jacques(Paul-Aimé)</v>
          </cell>
          <cell r="F2845" t="str">
            <v>5076, ch. Mont Granit</v>
          </cell>
          <cell r="G2845" t="str">
            <v>Adstock</v>
          </cell>
          <cell r="H2845" t="str">
            <v>G0N1S0</v>
          </cell>
          <cell r="I2845">
            <v>418</v>
          </cell>
          <cell r="J2845">
            <v>3353019</v>
          </cell>
          <cell r="K2845">
            <v>51</v>
          </cell>
          <cell r="L2845">
            <v>5868</v>
          </cell>
          <cell r="M2845">
            <v>48</v>
          </cell>
          <cell r="N2845">
            <v>8215</v>
          </cell>
        </row>
        <row r="2846">
          <cell r="A2846">
            <v>1495928</v>
          </cell>
          <cell r="B2846" t="str">
            <v>12</v>
          </cell>
          <cell r="C2846" t="str">
            <v>Chaudière-Appalaches</v>
          </cell>
          <cell r="D2846" t="str">
            <v>Jacques(Réjean)</v>
          </cell>
          <cell r="F2846" t="str">
            <v>774, Rang 7 Sud</v>
          </cell>
          <cell r="G2846" t="str">
            <v>Sacré-Coeur-de-Jésus</v>
          </cell>
          <cell r="H2846" t="str">
            <v>G0N1G0</v>
          </cell>
          <cell r="I2846">
            <v>0</v>
          </cell>
          <cell r="J2846">
            <v>0</v>
          </cell>
          <cell r="K2846">
            <v>131</v>
          </cell>
          <cell r="L2846">
            <v>24831</v>
          </cell>
        </row>
        <row r="2847">
          <cell r="A2847">
            <v>1495951</v>
          </cell>
          <cell r="B2847" t="str">
            <v>07</v>
          </cell>
          <cell r="C2847" t="str">
            <v>Outaouais</v>
          </cell>
          <cell r="D2847" t="str">
            <v>Alexis et Michel Hickey</v>
          </cell>
          <cell r="E2847" t="str">
            <v>Hickey(Alexis et Michel)</v>
          </cell>
          <cell r="F2847" t="str">
            <v>193 Plunkett Road</v>
          </cell>
          <cell r="G2847" t="str">
            <v>La Pèche</v>
          </cell>
          <cell r="H2847" t="str">
            <v>J0X1T0</v>
          </cell>
          <cell r="I2847">
            <v>819</v>
          </cell>
          <cell r="J2847">
            <v>4593581</v>
          </cell>
          <cell r="K2847">
            <v>57</v>
          </cell>
          <cell r="L2847">
            <v>340</v>
          </cell>
          <cell r="M2847">
            <v>57</v>
          </cell>
          <cell r="N2847">
            <v>14781</v>
          </cell>
        </row>
        <row r="2848">
          <cell r="A2848">
            <v>1496025</v>
          </cell>
          <cell r="B2848" t="str">
            <v>17</v>
          </cell>
          <cell r="C2848" t="str">
            <v>Centre-du-Québec</v>
          </cell>
          <cell r="D2848" t="str">
            <v>Trudel(Jocelyn)</v>
          </cell>
          <cell r="F2848" t="str">
            <v>73, 6e rang</v>
          </cell>
          <cell r="G2848" t="str">
            <v>Sainte-Anne-du-Sault</v>
          </cell>
          <cell r="H2848" t="str">
            <v>G0Z1C0</v>
          </cell>
          <cell r="I2848">
            <v>819</v>
          </cell>
          <cell r="J2848">
            <v>3673132</v>
          </cell>
          <cell r="K2848">
            <v>42</v>
          </cell>
          <cell r="L2848">
            <v>3493</v>
          </cell>
          <cell r="M2848">
            <v>39</v>
          </cell>
          <cell r="N2848">
            <v>7557</v>
          </cell>
        </row>
        <row r="2849">
          <cell r="A2849">
            <v>1496108</v>
          </cell>
          <cell r="B2849" t="str">
            <v>17</v>
          </cell>
          <cell r="C2849" t="str">
            <v>Centre-du-Québec</v>
          </cell>
          <cell r="D2849" t="str">
            <v>Turgeon(Jacques)</v>
          </cell>
          <cell r="F2849" t="str">
            <v>1720, rang Belgique, C.P. 308</v>
          </cell>
          <cell r="G2849" t="str">
            <v>Manseau</v>
          </cell>
          <cell r="H2849" t="str">
            <v>G0X1V0</v>
          </cell>
          <cell r="I2849">
            <v>819</v>
          </cell>
          <cell r="J2849">
            <v>3562381</v>
          </cell>
          <cell r="K2849">
            <v>26</v>
          </cell>
          <cell r="L2849">
            <v>5184</v>
          </cell>
          <cell r="M2849">
            <v>22</v>
          </cell>
          <cell r="N2849">
            <v>1246</v>
          </cell>
        </row>
        <row r="2850">
          <cell r="A2850">
            <v>1496132</v>
          </cell>
          <cell r="B2850" t="str">
            <v>12</v>
          </cell>
          <cell r="C2850" t="str">
            <v>Chaudière-Appalaches</v>
          </cell>
          <cell r="D2850" t="str">
            <v>Labbé(Germain)</v>
          </cell>
          <cell r="F2850" t="str">
            <v>1651, rang St-Étienne</v>
          </cell>
          <cell r="G2850" t="str">
            <v>Scott</v>
          </cell>
          <cell r="H2850" t="str">
            <v>G0S3G0</v>
          </cell>
          <cell r="I2850">
            <v>418</v>
          </cell>
          <cell r="J2850">
            <v>3874348</v>
          </cell>
          <cell r="K2850">
            <v>12</v>
          </cell>
          <cell r="L2850">
            <v>567</v>
          </cell>
        </row>
        <row r="2851">
          <cell r="A2851">
            <v>1496272</v>
          </cell>
          <cell r="B2851" t="str">
            <v>12</v>
          </cell>
          <cell r="C2851" t="str">
            <v>Chaudière-Appalaches</v>
          </cell>
          <cell r="D2851" t="str">
            <v>Labbé(Martial)</v>
          </cell>
          <cell r="E2851" t="str">
            <v>Labbé(Martial)</v>
          </cell>
          <cell r="F2851" t="str">
            <v>629, route Kennedy  C.P. 601</v>
          </cell>
          <cell r="G2851" t="str">
            <v>Vallée-Jonction</v>
          </cell>
          <cell r="H2851" t="str">
            <v>G0S3J0</v>
          </cell>
          <cell r="I2851">
            <v>418</v>
          </cell>
          <cell r="J2851">
            <v>2535436</v>
          </cell>
          <cell r="K2851">
            <v>101</v>
          </cell>
          <cell r="L2851">
            <v>20495</v>
          </cell>
          <cell r="M2851">
            <v>95</v>
          </cell>
          <cell r="N2851">
            <v>31684</v>
          </cell>
        </row>
        <row r="2852">
          <cell r="A2852">
            <v>1496314</v>
          </cell>
          <cell r="B2852" t="str">
            <v>12</v>
          </cell>
          <cell r="C2852" t="str">
            <v>Chaudière-Appalaches</v>
          </cell>
          <cell r="D2852" t="str">
            <v>Labranche(Lionel)</v>
          </cell>
          <cell r="F2852" t="str">
            <v>327, chemin Des Monts</v>
          </cell>
          <cell r="G2852" t="str">
            <v>Thetford Mines</v>
          </cell>
          <cell r="H2852" t="str">
            <v>G6G5R5</v>
          </cell>
          <cell r="I2852">
            <v>418</v>
          </cell>
          <cell r="J2852">
            <v>3353883</v>
          </cell>
          <cell r="K2852">
            <v>11</v>
          </cell>
          <cell r="L2852">
            <v>474</v>
          </cell>
        </row>
        <row r="2853">
          <cell r="A2853">
            <v>1496421</v>
          </cell>
          <cell r="B2853" t="str">
            <v>12</v>
          </cell>
          <cell r="C2853" t="str">
            <v>Chaudière-Appalaches</v>
          </cell>
          <cell r="D2853" t="str">
            <v>Lachance(Henri)</v>
          </cell>
          <cell r="E2853" t="str">
            <v>Lachance(Henri)</v>
          </cell>
          <cell r="F2853" t="str">
            <v>5777,  avenue du Collège</v>
          </cell>
          <cell r="G2853" t="str">
            <v>Thetford Mines</v>
          </cell>
          <cell r="H2853" t="str">
            <v>G6H4C9</v>
          </cell>
          <cell r="I2853">
            <v>418</v>
          </cell>
          <cell r="J2853">
            <v>3356770</v>
          </cell>
          <cell r="K2853">
            <v>72</v>
          </cell>
          <cell r="L2853">
            <v>1571</v>
          </cell>
          <cell r="M2853">
            <v>82</v>
          </cell>
          <cell r="N2853">
            <v>3243</v>
          </cell>
        </row>
        <row r="2854">
          <cell r="A2854">
            <v>1496462</v>
          </cell>
          <cell r="B2854" t="str">
            <v>12</v>
          </cell>
          <cell r="C2854" t="str">
            <v>Chaudière-Appalaches</v>
          </cell>
          <cell r="D2854" t="str">
            <v>Lachance(Léandre)</v>
          </cell>
          <cell r="F2854" t="str">
            <v>617 rue St-Olivier</v>
          </cell>
          <cell r="G2854" t="str">
            <v>Saint-Frédéric</v>
          </cell>
          <cell r="H2854" t="str">
            <v>G0N1P0</v>
          </cell>
          <cell r="I2854">
            <v>418</v>
          </cell>
          <cell r="J2854">
            <v>4262721</v>
          </cell>
          <cell r="K2854">
            <v>23</v>
          </cell>
          <cell r="L2854">
            <v>3773</v>
          </cell>
          <cell r="M2854">
            <v>22</v>
          </cell>
          <cell r="N2854">
            <v>2337</v>
          </cell>
        </row>
        <row r="2855">
          <cell r="A2855">
            <v>1496470</v>
          </cell>
          <cell r="B2855" t="str">
            <v>12</v>
          </cell>
          <cell r="C2855" t="str">
            <v>Chaudière-Appalaches</v>
          </cell>
          <cell r="D2855" t="str">
            <v>Lachance(Laurent)</v>
          </cell>
          <cell r="F2855" t="str">
            <v>1107, Rang 1</v>
          </cell>
          <cell r="G2855" t="str">
            <v>Saint-Frédéric</v>
          </cell>
          <cell r="H2855" t="str">
            <v>G0N1P0</v>
          </cell>
          <cell r="I2855">
            <v>418</v>
          </cell>
          <cell r="J2855">
            <v>4263215</v>
          </cell>
          <cell r="K2855">
            <v>17</v>
          </cell>
          <cell r="L2855">
            <v>1228</v>
          </cell>
          <cell r="M2855">
            <v>18</v>
          </cell>
          <cell r="N2855">
            <v>1501</v>
          </cell>
        </row>
        <row r="2856">
          <cell r="A2856">
            <v>1496538</v>
          </cell>
          <cell r="B2856" t="str">
            <v>17</v>
          </cell>
          <cell r="C2856" t="str">
            <v>Centre-du-Québec</v>
          </cell>
          <cell r="D2856" t="str">
            <v>Yaworski(Gilles)</v>
          </cell>
          <cell r="F2856" t="str">
            <v>1960, rang 5 Ouest, R.R. 6</v>
          </cell>
          <cell r="G2856" t="str">
            <v>Saint-Majorique-de-Grantham</v>
          </cell>
          <cell r="H2856" t="str">
            <v>J2B8A9</v>
          </cell>
          <cell r="I2856">
            <v>819</v>
          </cell>
          <cell r="J2856">
            <v>4722625</v>
          </cell>
          <cell r="K2856">
            <v>11</v>
          </cell>
          <cell r="L2856">
            <v>1774</v>
          </cell>
        </row>
        <row r="2857">
          <cell r="A2857">
            <v>1496587</v>
          </cell>
          <cell r="B2857" t="str">
            <v>16</v>
          </cell>
          <cell r="C2857" t="str">
            <v>Montérégie</v>
          </cell>
          <cell r="D2857" t="str">
            <v>Alain(Pierre)</v>
          </cell>
          <cell r="E2857" t="str">
            <v>Alain(Pierre)</v>
          </cell>
          <cell r="F2857" t="str">
            <v>239, chemin Brill</v>
          </cell>
          <cell r="G2857" t="str">
            <v>Bolton-Ouest</v>
          </cell>
          <cell r="H2857" t="str">
            <v>J0E2T0</v>
          </cell>
          <cell r="I2857">
            <v>450</v>
          </cell>
          <cell r="J2857">
            <v>5391559</v>
          </cell>
          <cell r="K2857">
            <v>23</v>
          </cell>
          <cell r="L2857">
            <v>1233</v>
          </cell>
          <cell r="M2857">
            <v>22</v>
          </cell>
        </row>
        <row r="2858">
          <cell r="A2858">
            <v>1496652</v>
          </cell>
          <cell r="B2858" t="str">
            <v>12</v>
          </cell>
          <cell r="C2858" t="str">
            <v>Chaudière-Appalaches</v>
          </cell>
          <cell r="D2858" t="str">
            <v>Lambert(Rosaire)</v>
          </cell>
          <cell r="F2858" t="str">
            <v>1015, Grande Montagne</v>
          </cell>
          <cell r="G2858" t="str">
            <v>Saint-Joseph-de-Beauce</v>
          </cell>
          <cell r="H2858" t="str">
            <v>G0S2V0</v>
          </cell>
          <cell r="I2858">
            <v>418</v>
          </cell>
          <cell r="J2858">
            <v>3976724</v>
          </cell>
          <cell r="K2858">
            <v>15</v>
          </cell>
          <cell r="L2858">
            <v>3281</v>
          </cell>
          <cell r="M2858">
            <v>15</v>
          </cell>
          <cell r="N2858">
            <v>2996</v>
          </cell>
        </row>
        <row r="2859">
          <cell r="A2859">
            <v>1496744</v>
          </cell>
          <cell r="B2859" t="str">
            <v>12</v>
          </cell>
          <cell r="C2859" t="str">
            <v>Chaudière-Appalaches</v>
          </cell>
          <cell r="D2859" t="str">
            <v>Lapointe(François)</v>
          </cell>
          <cell r="F2859" t="str">
            <v>573, Bord de l'Eau</v>
          </cell>
          <cell r="G2859" t="str">
            <v>Saint-Bernard (de Beauce)</v>
          </cell>
          <cell r="H2859" t="str">
            <v>G0S2G0</v>
          </cell>
          <cell r="I2859">
            <v>418</v>
          </cell>
          <cell r="J2859">
            <v>4754545</v>
          </cell>
          <cell r="K2859">
            <v>18</v>
          </cell>
          <cell r="L2859">
            <v>4110</v>
          </cell>
          <cell r="M2859">
            <v>19</v>
          </cell>
          <cell r="N2859">
            <v>6519</v>
          </cell>
        </row>
        <row r="2860">
          <cell r="A2860">
            <v>1496892</v>
          </cell>
          <cell r="B2860" t="str">
            <v>07</v>
          </cell>
          <cell r="C2860" t="str">
            <v>Outaouais</v>
          </cell>
          <cell r="D2860" t="str">
            <v>Fermes Clarendon inc.</v>
          </cell>
          <cell r="E2860" t="str">
            <v>Elliott(Phillip)</v>
          </cell>
          <cell r="F2860" t="str">
            <v>C112, R.R. 2, route 303 Sud</v>
          </cell>
          <cell r="G2860" t="str">
            <v>Shawville</v>
          </cell>
          <cell r="H2860" t="str">
            <v>J0X2Y0</v>
          </cell>
          <cell r="I2860">
            <v>819</v>
          </cell>
          <cell r="J2860">
            <v>6473130</v>
          </cell>
          <cell r="K2860">
            <v>118</v>
          </cell>
          <cell r="L2860">
            <v>25128</v>
          </cell>
          <cell r="M2860">
            <v>122</v>
          </cell>
          <cell r="N2860">
            <v>24912</v>
          </cell>
        </row>
        <row r="2861">
          <cell r="A2861">
            <v>1496900</v>
          </cell>
          <cell r="B2861" t="str">
            <v>12</v>
          </cell>
          <cell r="C2861" t="str">
            <v>Chaudière-Appalaches</v>
          </cell>
          <cell r="D2861" t="str">
            <v>Larose(Raynald)</v>
          </cell>
          <cell r="F2861" t="str">
            <v>275, Ste-Geneviève</v>
          </cell>
          <cell r="G2861" t="str">
            <v>Saint-Isidore (Beauce-Nord)</v>
          </cell>
          <cell r="H2861" t="str">
            <v>G0S2S0</v>
          </cell>
          <cell r="I2861">
            <v>418</v>
          </cell>
          <cell r="J2861">
            <v>8825531</v>
          </cell>
          <cell r="K2861">
            <v>22</v>
          </cell>
          <cell r="L2861">
            <v>3989</v>
          </cell>
          <cell r="M2861">
            <v>26</v>
          </cell>
          <cell r="N2861">
            <v>3989</v>
          </cell>
        </row>
        <row r="2862">
          <cell r="A2862">
            <v>1496967</v>
          </cell>
          <cell r="B2862" t="str">
            <v>12</v>
          </cell>
          <cell r="C2862" t="str">
            <v>Chaudière-Appalaches</v>
          </cell>
          <cell r="D2862" t="str">
            <v>Latulipe(Ginette)</v>
          </cell>
          <cell r="E2862" t="str">
            <v>Latulipe(Ginette)</v>
          </cell>
          <cell r="F2862" t="str">
            <v>1098, Bellevue Nord</v>
          </cell>
          <cell r="G2862" t="str">
            <v>Thetford Mines</v>
          </cell>
          <cell r="H2862" t="str">
            <v>G6G5Y7</v>
          </cell>
          <cell r="I2862">
            <v>418</v>
          </cell>
          <cell r="J2862">
            <v>3357946</v>
          </cell>
          <cell r="K2862">
            <v>35</v>
          </cell>
          <cell r="L2862">
            <v>5101</v>
          </cell>
          <cell r="M2862">
            <v>30</v>
          </cell>
          <cell r="N2862">
            <v>8101</v>
          </cell>
        </row>
        <row r="2863">
          <cell r="A2863">
            <v>1496975</v>
          </cell>
          <cell r="B2863" t="str">
            <v>16</v>
          </cell>
          <cell r="C2863" t="str">
            <v>Montérégie</v>
          </cell>
          <cell r="D2863" t="str">
            <v>Ferme Tinant 2002 inc.</v>
          </cell>
          <cell r="E2863" t="str">
            <v>Tinant(Jean-Louis)</v>
          </cell>
          <cell r="F2863" t="str">
            <v>222, rang St-Georges</v>
          </cell>
          <cell r="G2863" t="str">
            <v>Saint-Bernard-de-Lacolle</v>
          </cell>
          <cell r="H2863" t="str">
            <v>J0J1V0</v>
          </cell>
          <cell r="I2863">
            <v>450</v>
          </cell>
          <cell r="J2863">
            <v>2462242</v>
          </cell>
          <cell r="K2863">
            <v>13</v>
          </cell>
          <cell r="L2863">
            <v>809</v>
          </cell>
          <cell r="M2863">
            <v>17</v>
          </cell>
          <cell r="N2863">
            <v>2832</v>
          </cell>
        </row>
        <row r="2864">
          <cell r="A2864">
            <v>1497205</v>
          </cell>
          <cell r="B2864" t="str">
            <v>17</v>
          </cell>
          <cell r="C2864" t="str">
            <v>Centre-du-Québec</v>
          </cell>
          <cell r="D2864" t="str">
            <v>Beaulieu(Gilles)</v>
          </cell>
          <cell r="F2864" t="str">
            <v>1680, rang Petit Montréal</v>
          </cell>
          <cell r="G2864" t="str">
            <v>Lemieux</v>
          </cell>
          <cell r="H2864" t="str">
            <v>G0X1S0</v>
          </cell>
          <cell r="I2864">
            <v>819</v>
          </cell>
          <cell r="J2864">
            <v>2832507</v>
          </cell>
          <cell r="K2864">
            <v>45</v>
          </cell>
          <cell r="L2864">
            <v>9338</v>
          </cell>
          <cell r="M2864">
            <v>39</v>
          </cell>
          <cell r="N2864">
            <v>15183</v>
          </cell>
        </row>
        <row r="2865">
          <cell r="A2865">
            <v>1497239</v>
          </cell>
          <cell r="B2865" t="str">
            <v>17</v>
          </cell>
          <cell r="C2865" t="str">
            <v>Centre-du-Québec</v>
          </cell>
          <cell r="D2865" t="str">
            <v>Beaudoin(Irène)</v>
          </cell>
          <cell r="F2865" t="str">
            <v>55, rang 2</v>
          </cell>
          <cell r="G2865" t="str">
            <v>Saint-Louis-de-Blandford</v>
          </cell>
          <cell r="H2865" t="str">
            <v>G0Z1B0</v>
          </cell>
          <cell r="I2865">
            <v>819</v>
          </cell>
          <cell r="J2865">
            <v>3647363</v>
          </cell>
          <cell r="K2865">
            <v>84</v>
          </cell>
          <cell r="L2865">
            <v>1486</v>
          </cell>
          <cell r="M2865">
            <v>85</v>
          </cell>
          <cell r="N2865">
            <v>20276</v>
          </cell>
        </row>
        <row r="2866">
          <cell r="A2866">
            <v>1497247</v>
          </cell>
          <cell r="B2866" t="str">
            <v>17</v>
          </cell>
          <cell r="C2866" t="str">
            <v>Centre-du-Québec</v>
          </cell>
          <cell r="D2866" t="str">
            <v>Beaudet(Michel)</v>
          </cell>
          <cell r="F2866" t="str">
            <v>104, Pointe Beaudet</v>
          </cell>
          <cell r="G2866" t="str">
            <v>Victoriaville</v>
          </cell>
          <cell r="H2866" t="str">
            <v>G6P6R9</v>
          </cell>
          <cell r="I2866">
            <v>819</v>
          </cell>
          <cell r="J2866">
            <v>7580424</v>
          </cell>
          <cell r="K2866">
            <v>100</v>
          </cell>
          <cell r="L2866">
            <v>7836</v>
          </cell>
          <cell r="M2866">
            <v>92</v>
          </cell>
          <cell r="N2866">
            <v>13846</v>
          </cell>
        </row>
        <row r="2867">
          <cell r="A2867">
            <v>1497262</v>
          </cell>
          <cell r="B2867" t="str">
            <v>08</v>
          </cell>
          <cell r="C2867" t="str">
            <v>Abitibi-Témiscamingue</v>
          </cell>
          <cell r="D2867" t="str">
            <v>Beauregard(Samuel)</v>
          </cell>
          <cell r="F2867" t="str">
            <v>316, chemin des Prés</v>
          </cell>
          <cell r="G2867" t="str">
            <v>Saint-Marc-de-Figuery</v>
          </cell>
          <cell r="H2867" t="str">
            <v>J0Y1J0</v>
          </cell>
          <cell r="I2867">
            <v>819</v>
          </cell>
          <cell r="J2867">
            <v>7326232</v>
          </cell>
          <cell r="K2867">
            <v>151</v>
          </cell>
          <cell r="L2867">
            <v>4082</v>
          </cell>
          <cell r="M2867">
            <v>157</v>
          </cell>
          <cell r="N2867">
            <v>13680</v>
          </cell>
        </row>
        <row r="2868">
          <cell r="A2868">
            <v>1497288</v>
          </cell>
          <cell r="B2868" t="str">
            <v>02</v>
          </cell>
          <cell r="C2868" t="str">
            <v>Saguenay-Lac-Saint-Jean</v>
          </cell>
          <cell r="D2868" t="str">
            <v>Claveau(André)</v>
          </cell>
          <cell r="F2868" t="str">
            <v>465 Rang Ouest</v>
          </cell>
          <cell r="G2868" t="str">
            <v>Saint-Ambroise</v>
          </cell>
          <cell r="H2868" t="str">
            <v>G0V1R0</v>
          </cell>
          <cell r="I2868">
            <v>418</v>
          </cell>
          <cell r="J2868">
            <v>6722109</v>
          </cell>
          <cell r="K2868">
            <v>16</v>
          </cell>
          <cell r="L2868">
            <v>1301</v>
          </cell>
          <cell r="M2868">
            <v>18</v>
          </cell>
        </row>
        <row r="2869">
          <cell r="A2869">
            <v>1497338</v>
          </cell>
          <cell r="B2869" t="str">
            <v>02</v>
          </cell>
          <cell r="C2869" t="str">
            <v>Saguenay-Lac-Saint-Jean</v>
          </cell>
          <cell r="D2869" t="str">
            <v>Côté(Émile)</v>
          </cell>
          <cell r="E2869" t="str">
            <v>Côté(Émile)</v>
          </cell>
          <cell r="F2869" t="str">
            <v>333 Rang Ouest</v>
          </cell>
          <cell r="G2869" t="str">
            <v>Saint-Ambroise</v>
          </cell>
          <cell r="H2869" t="str">
            <v>G7P2X6</v>
          </cell>
          <cell r="I2869">
            <v>418</v>
          </cell>
          <cell r="J2869">
            <v>6724285</v>
          </cell>
          <cell r="K2869">
            <v>10</v>
          </cell>
          <cell r="L2869">
            <v>826</v>
          </cell>
        </row>
        <row r="2870">
          <cell r="A2870">
            <v>1497361</v>
          </cell>
          <cell r="B2870" t="str">
            <v>02</v>
          </cell>
          <cell r="C2870" t="str">
            <v>Saguenay-Lac-Saint-Jean</v>
          </cell>
          <cell r="D2870" t="str">
            <v>Gagnon(Gérard)</v>
          </cell>
          <cell r="F2870" t="str">
            <v>322 rue de l'Église</v>
          </cell>
          <cell r="G2870" t="str">
            <v>Saint-François-de-Sales</v>
          </cell>
          <cell r="H2870" t="str">
            <v>G0W1M0</v>
          </cell>
          <cell r="I2870">
            <v>418</v>
          </cell>
          <cell r="J2870">
            <v>3489968</v>
          </cell>
          <cell r="K2870">
            <v>27</v>
          </cell>
          <cell r="L2870">
            <v>1005</v>
          </cell>
          <cell r="M2870">
            <v>26</v>
          </cell>
          <cell r="N2870">
            <v>574</v>
          </cell>
        </row>
        <row r="2871">
          <cell r="A2871">
            <v>1497395</v>
          </cell>
          <cell r="B2871" t="str">
            <v>02</v>
          </cell>
          <cell r="C2871" t="str">
            <v>Saguenay-Lac-Saint-Jean</v>
          </cell>
          <cell r="D2871" t="str">
            <v>Gaudreault(René)</v>
          </cell>
          <cell r="F2871" t="str">
            <v>119 rang 5</v>
          </cell>
          <cell r="G2871" t="str">
            <v>Saint-Nazaire</v>
          </cell>
          <cell r="H2871" t="str">
            <v>G0W2V0</v>
          </cell>
          <cell r="I2871">
            <v>418</v>
          </cell>
          <cell r="J2871">
            <v>6626719</v>
          </cell>
          <cell r="K2871">
            <v>86</v>
          </cell>
          <cell r="L2871">
            <v>5103</v>
          </cell>
          <cell r="M2871">
            <v>86</v>
          </cell>
          <cell r="N2871">
            <v>5443</v>
          </cell>
        </row>
        <row r="2872">
          <cell r="A2872">
            <v>1497445</v>
          </cell>
          <cell r="B2872" t="str">
            <v>12</v>
          </cell>
          <cell r="C2872" t="str">
            <v>Chaudière-Appalaches</v>
          </cell>
          <cell r="D2872" t="str">
            <v>St-Laurent(Sylvain)</v>
          </cell>
          <cell r="F2872" t="str">
            <v>21, ch. Longue Pointe</v>
          </cell>
          <cell r="G2872" t="str">
            <v>Beaulac-Garthby</v>
          </cell>
          <cell r="H2872" t="str">
            <v>G0Y1B0</v>
          </cell>
          <cell r="I2872">
            <v>418</v>
          </cell>
          <cell r="J2872">
            <v>4582891</v>
          </cell>
          <cell r="K2872">
            <v>65</v>
          </cell>
          <cell r="L2872">
            <v>2488</v>
          </cell>
          <cell r="M2872">
            <v>63</v>
          </cell>
          <cell r="N2872">
            <v>2433</v>
          </cell>
        </row>
        <row r="2873">
          <cell r="A2873">
            <v>1497551</v>
          </cell>
          <cell r="B2873" t="str">
            <v>12</v>
          </cell>
          <cell r="C2873" t="str">
            <v>Chaudière-Appalaches</v>
          </cell>
          <cell r="D2873" t="str">
            <v>Lehoux(Denis)</v>
          </cell>
          <cell r="F2873" t="str">
            <v>860, des Pionniers</v>
          </cell>
          <cell r="G2873" t="str">
            <v>Saint-Séverin (de Beauce)</v>
          </cell>
          <cell r="H2873" t="str">
            <v>G0N1V0</v>
          </cell>
          <cell r="I2873">
            <v>418</v>
          </cell>
          <cell r="J2873">
            <v>4263339</v>
          </cell>
          <cell r="K2873">
            <v>28</v>
          </cell>
          <cell r="L2873">
            <v>2853</v>
          </cell>
          <cell r="M2873">
            <v>29</v>
          </cell>
          <cell r="N2873">
            <v>5867</v>
          </cell>
        </row>
        <row r="2874">
          <cell r="A2874">
            <v>1497635</v>
          </cell>
          <cell r="B2874" t="str">
            <v>02</v>
          </cell>
          <cell r="C2874" t="str">
            <v>Saguenay-Lac-Saint-Jean</v>
          </cell>
          <cell r="D2874" t="str">
            <v>Émond(Gérald)</v>
          </cell>
          <cell r="F2874" t="str">
            <v>723 rang des Iles</v>
          </cell>
          <cell r="G2874" t="str">
            <v>Saint-Gédéon</v>
          </cell>
          <cell r="H2874" t="str">
            <v>G0W2P0</v>
          </cell>
          <cell r="I2874">
            <v>418</v>
          </cell>
          <cell r="J2874">
            <v>3458335</v>
          </cell>
          <cell r="K2874">
            <v>15</v>
          </cell>
          <cell r="L2874">
            <v>5907</v>
          </cell>
        </row>
        <row r="2875">
          <cell r="A2875">
            <v>1497643</v>
          </cell>
          <cell r="B2875" t="str">
            <v>02</v>
          </cell>
          <cell r="C2875" t="str">
            <v>Saguenay-Lac-Saint-Jean</v>
          </cell>
          <cell r="D2875" t="str">
            <v>Fillion(Robin)</v>
          </cell>
          <cell r="F2875" t="str">
            <v>2815 boul. Ste-Geneviève</v>
          </cell>
          <cell r="G2875" t="str">
            <v>Canton Tremblay</v>
          </cell>
          <cell r="H2875" t="str">
            <v>G7H5B2</v>
          </cell>
          <cell r="I2875">
            <v>418</v>
          </cell>
          <cell r="J2875">
            <v>5438580</v>
          </cell>
          <cell r="K2875">
            <v>34</v>
          </cell>
          <cell r="L2875">
            <v>3716</v>
          </cell>
          <cell r="M2875">
            <v>44</v>
          </cell>
          <cell r="N2875">
            <v>3925</v>
          </cell>
        </row>
        <row r="2876">
          <cell r="A2876">
            <v>1497684</v>
          </cell>
          <cell r="B2876" t="str">
            <v>12</v>
          </cell>
          <cell r="C2876" t="str">
            <v>Chaudière-Appalaches</v>
          </cell>
          <cell r="D2876" t="str">
            <v>Lessard(Étienne)</v>
          </cell>
          <cell r="F2876" t="str">
            <v>526, rang des Érables</v>
          </cell>
          <cell r="G2876" t="str">
            <v>Saint-Joseph-des-Érables</v>
          </cell>
          <cell r="H2876" t="str">
            <v>G0S2V0</v>
          </cell>
          <cell r="I2876">
            <v>418</v>
          </cell>
          <cell r="J2876">
            <v>3974176</v>
          </cell>
          <cell r="K2876">
            <v>55</v>
          </cell>
          <cell r="L2876">
            <v>7629</v>
          </cell>
          <cell r="M2876">
            <v>55</v>
          </cell>
          <cell r="N2876">
            <v>13488</v>
          </cell>
        </row>
        <row r="2877">
          <cell r="A2877">
            <v>1497700</v>
          </cell>
          <cell r="B2877" t="str">
            <v>12</v>
          </cell>
          <cell r="C2877" t="str">
            <v>Chaudière-Appalaches</v>
          </cell>
          <cell r="D2877" t="str">
            <v>Lessard(Annette)</v>
          </cell>
          <cell r="F2877" t="str">
            <v>253, Rang 2 Sud</v>
          </cell>
          <cell r="G2877" t="str">
            <v>Tring-Jonction</v>
          </cell>
          <cell r="H2877" t="str">
            <v>G0N1X0</v>
          </cell>
          <cell r="I2877">
            <v>418</v>
          </cell>
          <cell r="J2877">
            <v>4262518</v>
          </cell>
          <cell r="K2877">
            <v>27</v>
          </cell>
          <cell r="L2877">
            <v>7399</v>
          </cell>
          <cell r="M2877">
            <v>24</v>
          </cell>
          <cell r="N2877">
            <v>6105</v>
          </cell>
        </row>
        <row r="2878">
          <cell r="A2878">
            <v>1497718</v>
          </cell>
          <cell r="B2878" t="str">
            <v>16</v>
          </cell>
          <cell r="C2878" t="str">
            <v>Montérégie</v>
          </cell>
          <cell r="D2878" t="str">
            <v>Bachand(Benoit)</v>
          </cell>
          <cell r="E2878" t="str">
            <v>Manon(Bachand,)</v>
          </cell>
          <cell r="F2878" t="str">
            <v>720, 4e Rang</v>
          </cell>
          <cell r="G2878" t="str">
            <v>Roxton Pond</v>
          </cell>
          <cell r="H2878" t="str">
            <v>J0E1Z0</v>
          </cell>
          <cell r="I2878">
            <v>450</v>
          </cell>
          <cell r="J2878">
            <v>3752284</v>
          </cell>
          <cell r="K2878">
            <v>60</v>
          </cell>
          <cell r="L2878">
            <v>5216</v>
          </cell>
          <cell r="M2878">
            <v>57</v>
          </cell>
          <cell r="N2878">
            <v>8885</v>
          </cell>
        </row>
        <row r="2879">
          <cell r="A2879">
            <v>1497734</v>
          </cell>
          <cell r="B2879" t="str">
            <v>12</v>
          </cell>
          <cell r="C2879" t="str">
            <v>Chaudière-Appalaches</v>
          </cell>
          <cell r="D2879" t="str">
            <v>Lessard(Bruno)</v>
          </cell>
          <cell r="F2879" t="str">
            <v>2245 Johnson</v>
          </cell>
          <cell r="G2879" t="str">
            <v>Thetford Mines</v>
          </cell>
          <cell r="H2879" t="str">
            <v>G6G5R6</v>
          </cell>
          <cell r="I2879">
            <v>418</v>
          </cell>
          <cell r="J2879">
            <v>3357717</v>
          </cell>
          <cell r="K2879">
            <v>14</v>
          </cell>
          <cell r="L2879">
            <v>1549</v>
          </cell>
        </row>
        <row r="2880">
          <cell r="A2880">
            <v>1497742</v>
          </cell>
          <cell r="B2880" t="str">
            <v>02</v>
          </cell>
          <cell r="C2880" t="str">
            <v>Saguenay-Lac-Saint-Jean</v>
          </cell>
          <cell r="D2880" t="str">
            <v>Girard(Lawrence)</v>
          </cell>
          <cell r="F2880" t="str">
            <v>1045 rang 1</v>
          </cell>
          <cell r="G2880" t="str">
            <v>Roberval</v>
          </cell>
          <cell r="H2880" t="str">
            <v>G8H2M9</v>
          </cell>
          <cell r="I2880">
            <v>418</v>
          </cell>
          <cell r="J2880">
            <v>2752910</v>
          </cell>
          <cell r="M2880">
            <v>37</v>
          </cell>
        </row>
        <row r="2881">
          <cell r="A2881">
            <v>1497759</v>
          </cell>
          <cell r="B2881" t="str">
            <v>16</v>
          </cell>
          <cell r="C2881" t="str">
            <v>Montérégie</v>
          </cell>
          <cell r="D2881" t="str">
            <v>Bachand(Jacques)</v>
          </cell>
          <cell r="F2881" t="str">
            <v>173, 3e rang Milton</v>
          </cell>
          <cell r="G2881" t="str">
            <v>Roxton Pond</v>
          </cell>
          <cell r="H2881" t="str">
            <v>J0E1Z0</v>
          </cell>
          <cell r="I2881">
            <v>450</v>
          </cell>
          <cell r="J2881">
            <v>3752527</v>
          </cell>
          <cell r="K2881">
            <v>29</v>
          </cell>
          <cell r="L2881">
            <v>9587</v>
          </cell>
          <cell r="M2881">
            <v>33</v>
          </cell>
          <cell r="N2881">
            <v>3397</v>
          </cell>
        </row>
        <row r="2882">
          <cell r="A2882">
            <v>1497858</v>
          </cell>
          <cell r="B2882" t="str">
            <v>02</v>
          </cell>
          <cell r="C2882" t="str">
            <v>Saguenay-Lac-Saint-Jean</v>
          </cell>
          <cell r="D2882" t="str">
            <v>Fortin(Rémi)</v>
          </cell>
          <cell r="F2882" t="str">
            <v>1175 route 169</v>
          </cell>
          <cell r="G2882" t="str">
            <v>Saint-Henri-de-Taillon</v>
          </cell>
          <cell r="H2882" t="str">
            <v>G0W2X0</v>
          </cell>
          <cell r="I2882">
            <v>418</v>
          </cell>
          <cell r="J2882">
            <v>3475080</v>
          </cell>
          <cell r="K2882">
            <v>32</v>
          </cell>
          <cell r="L2882">
            <v>340</v>
          </cell>
        </row>
        <row r="2883">
          <cell r="A2883">
            <v>1497866</v>
          </cell>
          <cell r="B2883" t="str">
            <v>02</v>
          </cell>
          <cell r="C2883" t="str">
            <v>Saguenay-Lac-Saint-Jean</v>
          </cell>
          <cell r="D2883" t="str">
            <v>Hébert(Ghislain)</v>
          </cell>
          <cell r="F2883" t="str">
            <v>310 rue Principale</v>
          </cell>
          <cell r="G2883" t="str">
            <v>Baie-du-Febvre</v>
          </cell>
          <cell r="H2883" t="str">
            <v>J0G1A0</v>
          </cell>
          <cell r="I2883">
            <v>450</v>
          </cell>
          <cell r="J2883">
            <v>7836032</v>
          </cell>
          <cell r="K2883">
            <v>50</v>
          </cell>
          <cell r="M2883">
            <v>40</v>
          </cell>
          <cell r="N2883">
            <v>4524</v>
          </cell>
        </row>
        <row r="2884">
          <cell r="A2884">
            <v>1497957</v>
          </cell>
          <cell r="B2884" t="str">
            <v>12</v>
          </cell>
          <cell r="C2884" t="str">
            <v>Chaudière-Appalaches</v>
          </cell>
          <cell r="D2884" t="str">
            <v>Lessard(Joël)</v>
          </cell>
          <cell r="F2884" t="str">
            <v>119, avenue Commerciale</v>
          </cell>
          <cell r="G2884" t="str">
            <v>Tring-Jonction</v>
          </cell>
          <cell r="H2884" t="str">
            <v>G0N1X0</v>
          </cell>
          <cell r="I2884">
            <v>418</v>
          </cell>
          <cell r="J2884">
            <v>4265525</v>
          </cell>
          <cell r="K2884">
            <v>12</v>
          </cell>
          <cell r="L2884">
            <v>1276</v>
          </cell>
          <cell r="M2884">
            <v>16</v>
          </cell>
          <cell r="N2884">
            <v>2475</v>
          </cell>
        </row>
        <row r="2885">
          <cell r="A2885">
            <v>1497965</v>
          </cell>
          <cell r="B2885" t="str">
            <v>02</v>
          </cell>
          <cell r="C2885" t="str">
            <v>Saguenay-Lac-Saint-Jean</v>
          </cell>
          <cell r="D2885" t="str">
            <v>Gagnon(Daniel)</v>
          </cell>
          <cell r="F2885" t="str">
            <v>309 rang 2</v>
          </cell>
          <cell r="G2885" t="str">
            <v>Saint-David-de-Falardeau</v>
          </cell>
          <cell r="H2885" t="str">
            <v>G0V1C0</v>
          </cell>
          <cell r="I2885">
            <v>418</v>
          </cell>
          <cell r="J2885">
            <v>6734728</v>
          </cell>
          <cell r="K2885">
            <v>181</v>
          </cell>
          <cell r="L2885">
            <v>31958</v>
          </cell>
          <cell r="M2885">
            <v>162</v>
          </cell>
          <cell r="N2885">
            <v>30317</v>
          </cell>
        </row>
        <row r="2886">
          <cell r="A2886">
            <v>1497981</v>
          </cell>
          <cell r="B2886" t="str">
            <v>12</v>
          </cell>
          <cell r="C2886" t="str">
            <v>Chaudière-Appalaches</v>
          </cell>
          <cell r="D2886" t="str">
            <v>Lessard(Luc)</v>
          </cell>
          <cell r="F2886" t="str">
            <v>45, rue Fleury</v>
          </cell>
          <cell r="G2886" t="str">
            <v>Saint-Joseph-de-Beauce</v>
          </cell>
          <cell r="H2886" t="str">
            <v>G0S2V0</v>
          </cell>
          <cell r="I2886">
            <v>418</v>
          </cell>
          <cell r="J2886">
            <v>3976575</v>
          </cell>
          <cell r="K2886">
            <v>19</v>
          </cell>
          <cell r="L2886">
            <v>11905</v>
          </cell>
          <cell r="M2886">
            <v>17</v>
          </cell>
          <cell r="N2886">
            <v>1911</v>
          </cell>
        </row>
        <row r="2887">
          <cell r="A2887">
            <v>1497999</v>
          </cell>
          <cell r="B2887" t="str">
            <v>16</v>
          </cell>
          <cell r="C2887" t="str">
            <v>Montérégie</v>
          </cell>
          <cell r="D2887" t="str">
            <v>Badger(John)</v>
          </cell>
          <cell r="F2887" t="str">
            <v>58, chemin Bailey</v>
          </cell>
          <cell r="G2887" t="str">
            <v>Bolton-Ouest</v>
          </cell>
          <cell r="H2887" t="str">
            <v>J0E2T0</v>
          </cell>
          <cell r="I2887">
            <v>450</v>
          </cell>
          <cell r="J2887">
            <v>2436298</v>
          </cell>
          <cell r="K2887">
            <v>73</v>
          </cell>
          <cell r="L2887">
            <v>5359</v>
          </cell>
          <cell r="M2887">
            <v>71</v>
          </cell>
          <cell r="N2887">
            <v>3851</v>
          </cell>
        </row>
        <row r="2888">
          <cell r="A2888">
            <v>1498021</v>
          </cell>
          <cell r="B2888" t="str">
            <v>12</v>
          </cell>
          <cell r="C2888" t="str">
            <v>Chaudière-Appalaches</v>
          </cell>
          <cell r="D2888" t="str">
            <v>Lessard(Mario)</v>
          </cell>
          <cell r="F2888" t="str">
            <v>6806, boul. Frontenac est</v>
          </cell>
          <cell r="G2888" t="str">
            <v>Thetford Mines</v>
          </cell>
          <cell r="H2888" t="str">
            <v>G6H4K1</v>
          </cell>
          <cell r="I2888">
            <v>418</v>
          </cell>
          <cell r="J2888">
            <v>3357641</v>
          </cell>
          <cell r="K2888">
            <v>23</v>
          </cell>
          <cell r="L2888">
            <v>5621</v>
          </cell>
          <cell r="M2888">
            <v>27</v>
          </cell>
          <cell r="N2888">
            <v>6298</v>
          </cell>
        </row>
        <row r="2889">
          <cell r="A2889">
            <v>1498047</v>
          </cell>
          <cell r="B2889" t="str">
            <v>12</v>
          </cell>
          <cell r="C2889" t="str">
            <v>Chaudière-Appalaches</v>
          </cell>
          <cell r="D2889" t="str">
            <v>Lessard(Mario)</v>
          </cell>
          <cell r="F2889" t="str">
            <v>2253, rue Principale</v>
          </cell>
          <cell r="G2889" t="str">
            <v>Saint-Frédéric</v>
          </cell>
          <cell r="H2889" t="str">
            <v>G0N1P0</v>
          </cell>
          <cell r="I2889">
            <v>418</v>
          </cell>
          <cell r="J2889">
            <v>4262322</v>
          </cell>
          <cell r="K2889">
            <v>45</v>
          </cell>
          <cell r="L2889">
            <v>7958</v>
          </cell>
          <cell r="M2889">
            <v>44</v>
          </cell>
          <cell r="N2889">
            <v>10962</v>
          </cell>
        </row>
        <row r="2890">
          <cell r="A2890">
            <v>1498104</v>
          </cell>
          <cell r="B2890" t="str">
            <v>12</v>
          </cell>
          <cell r="C2890" t="str">
            <v>Chaudière-Appalaches</v>
          </cell>
          <cell r="D2890" t="str">
            <v>Lessard(Raynald)</v>
          </cell>
          <cell r="F2890" t="str">
            <v>1382 route Kennedy, C.P. 5022</v>
          </cell>
          <cell r="G2890" t="str">
            <v>Saint-Joseph-de-Beauce</v>
          </cell>
          <cell r="H2890" t="str">
            <v>G0S2V0</v>
          </cell>
          <cell r="I2890">
            <v>418</v>
          </cell>
          <cell r="J2890">
            <v>3974729</v>
          </cell>
          <cell r="K2890">
            <v>51</v>
          </cell>
          <cell r="L2890">
            <v>7391</v>
          </cell>
          <cell r="M2890">
            <v>46</v>
          </cell>
          <cell r="N2890">
            <v>2413</v>
          </cell>
        </row>
        <row r="2891">
          <cell r="A2891">
            <v>1498138</v>
          </cell>
          <cell r="B2891" t="str">
            <v>02</v>
          </cell>
          <cell r="C2891" t="str">
            <v>Saguenay-Lac-Saint-Jean</v>
          </cell>
          <cell r="D2891" t="str">
            <v>Richard(Pierre-Luc)</v>
          </cell>
          <cell r="F2891" t="str">
            <v>4543 chemin St-Joseph</v>
          </cell>
          <cell r="G2891" t="str">
            <v>La Baie</v>
          </cell>
          <cell r="H2891" t="str">
            <v>G7B3N9</v>
          </cell>
          <cell r="I2891">
            <v>418</v>
          </cell>
          <cell r="J2891">
            <v>5443541</v>
          </cell>
          <cell r="K2891">
            <v>112</v>
          </cell>
          <cell r="L2891">
            <v>15913</v>
          </cell>
          <cell r="M2891">
            <v>115</v>
          </cell>
          <cell r="N2891">
            <v>16633</v>
          </cell>
        </row>
        <row r="2892">
          <cell r="A2892">
            <v>1498229</v>
          </cell>
          <cell r="B2892" t="str">
            <v>02</v>
          </cell>
          <cell r="C2892" t="str">
            <v>Saguenay-Lac-Saint-Jean</v>
          </cell>
          <cell r="D2892" t="str">
            <v>Savard(Gérald)</v>
          </cell>
          <cell r="F2892" t="str">
            <v>826 route de la Fée</v>
          </cell>
          <cell r="G2892" t="str">
            <v>Desbiens</v>
          </cell>
          <cell r="H2892" t="str">
            <v>G0W1N0</v>
          </cell>
          <cell r="I2892">
            <v>418</v>
          </cell>
          <cell r="J2892">
            <v>3465551</v>
          </cell>
          <cell r="K2892">
            <v>23</v>
          </cell>
          <cell r="L2892">
            <v>5286</v>
          </cell>
          <cell r="M2892">
            <v>26</v>
          </cell>
          <cell r="N2892">
            <v>6925</v>
          </cell>
        </row>
        <row r="2893">
          <cell r="A2893">
            <v>1498401</v>
          </cell>
          <cell r="B2893" t="str">
            <v>02</v>
          </cell>
          <cell r="C2893" t="str">
            <v>Saguenay-Lac-Saint-Jean</v>
          </cell>
          <cell r="D2893" t="str">
            <v>Thibeault(Bertrand)</v>
          </cell>
          <cell r="F2893" t="str">
            <v>513 rang 3</v>
          </cell>
          <cell r="G2893" t="str">
            <v>Saint-Charles-de-Bourget</v>
          </cell>
          <cell r="H2893" t="str">
            <v>G0V1G0</v>
          </cell>
          <cell r="I2893">
            <v>418</v>
          </cell>
          <cell r="J2893">
            <v>6724605</v>
          </cell>
          <cell r="K2893">
            <v>23</v>
          </cell>
          <cell r="L2893">
            <v>2855</v>
          </cell>
          <cell r="M2893">
            <v>26</v>
          </cell>
          <cell r="N2893">
            <v>1212</v>
          </cell>
        </row>
        <row r="2894">
          <cell r="A2894">
            <v>1498427</v>
          </cell>
          <cell r="B2894" t="str">
            <v>02</v>
          </cell>
          <cell r="C2894" t="str">
            <v>Saguenay-Lac-Saint-Jean</v>
          </cell>
          <cell r="D2894" t="str">
            <v>Thibeault(Éric)</v>
          </cell>
          <cell r="F2894" t="str">
            <v>299 chemin Périgny</v>
          </cell>
          <cell r="G2894" t="str">
            <v>L'Anse-Saint-Jean</v>
          </cell>
          <cell r="H2894" t="str">
            <v>G0V1J0</v>
          </cell>
          <cell r="I2894">
            <v>418</v>
          </cell>
          <cell r="J2894">
            <v>2723177</v>
          </cell>
          <cell r="K2894">
            <v>11</v>
          </cell>
        </row>
        <row r="2895">
          <cell r="A2895">
            <v>1498435</v>
          </cell>
          <cell r="B2895" t="str">
            <v>12</v>
          </cell>
          <cell r="C2895" t="str">
            <v>Chaudière-Appalaches</v>
          </cell>
          <cell r="D2895" t="str">
            <v>Marcoux(Dominique)</v>
          </cell>
          <cell r="F2895" t="str">
            <v>250, Route 275</v>
          </cell>
          <cell r="G2895" t="str">
            <v>Frampton</v>
          </cell>
          <cell r="H2895" t="str">
            <v>G0R1M0</v>
          </cell>
          <cell r="I2895">
            <v>418</v>
          </cell>
          <cell r="J2895">
            <v>4792873</v>
          </cell>
          <cell r="K2895">
            <v>31</v>
          </cell>
          <cell r="L2895">
            <v>3102</v>
          </cell>
          <cell r="M2895">
            <v>27</v>
          </cell>
          <cell r="N2895">
            <v>4024</v>
          </cell>
        </row>
        <row r="2896">
          <cell r="A2896">
            <v>1498468</v>
          </cell>
          <cell r="B2896" t="str">
            <v>02</v>
          </cell>
          <cell r="C2896" t="str">
            <v>Saguenay-Lac-Saint-Jean</v>
          </cell>
          <cell r="D2896" t="str">
            <v>Tremblay(Guy)</v>
          </cell>
          <cell r="F2896" t="str">
            <v>123 rang 5</v>
          </cell>
          <cell r="G2896" t="str">
            <v>Saint-Henri-de-Taillon</v>
          </cell>
          <cell r="H2896" t="str">
            <v>G0W2X0</v>
          </cell>
          <cell r="I2896">
            <v>418</v>
          </cell>
          <cell r="J2896">
            <v>3473247</v>
          </cell>
          <cell r="K2896">
            <v>28</v>
          </cell>
          <cell r="L2896">
            <v>5944</v>
          </cell>
          <cell r="M2896">
            <v>25</v>
          </cell>
          <cell r="N2896">
            <v>7053</v>
          </cell>
        </row>
        <row r="2897">
          <cell r="A2897">
            <v>1498476</v>
          </cell>
          <cell r="B2897" t="str">
            <v>12</v>
          </cell>
          <cell r="C2897" t="str">
            <v>Chaudière-Appalaches</v>
          </cell>
          <cell r="D2897" t="str">
            <v>Marcoux(Mario)</v>
          </cell>
          <cell r="F2897" t="str">
            <v>1726, St-Étienne Sud</v>
          </cell>
          <cell r="G2897" t="str">
            <v>Sainte-Marie</v>
          </cell>
          <cell r="H2897" t="str">
            <v>G6E3A7</v>
          </cell>
          <cell r="I2897">
            <v>418</v>
          </cell>
          <cell r="J2897">
            <v>3874302</v>
          </cell>
          <cell r="K2897">
            <v>16</v>
          </cell>
          <cell r="L2897">
            <v>2283</v>
          </cell>
        </row>
        <row r="2898">
          <cell r="A2898">
            <v>1498658</v>
          </cell>
          <cell r="B2898" t="str">
            <v>02</v>
          </cell>
          <cell r="C2898" t="str">
            <v>Saguenay-Lac-Saint-Jean</v>
          </cell>
          <cell r="D2898" t="str">
            <v>Villeneuve(Frédéric)</v>
          </cell>
          <cell r="F2898" t="str">
            <v>177 rue des Pionniers</v>
          </cell>
          <cell r="G2898" t="str">
            <v>Sainte-Rose-du-Nord</v>
          </cell>
          <cell r="H2898" t="str">
            <v>G0V1T0</v>
          </cell>
          <cell r="I2898">
            <v>418</v>
          </cell>
          <cell r="J2898">
            <v>6751055</v>
          </cell>
          <cell r="K2898">
            <v>10</v>
          </cell>
          <cell r="L2898">
            <v>2063</v>
          </cell>
        </row>
        <row r="2899">
          <cell r="A2899">
            <v>1498682</v>
          </cell>
          <cell r="B2899" t="str">
            <v>17</v>
          </cell>
          <cell r="C2899" t="str">
            <v>Centre-du-Québec</v>
          </cell>
          <cell r="D2899" t="str">
            <v>Mercier(Gaston)</v>
          </cell>
          <cell r="F2899" t="str">
            <v>1181 route Gosford</v>
          </cell>
          <cell r="G2899" t="str">
            <v>Inverness</v>
          </cell>
          <cell r="H2899" t="str">
            <v>G0S1K0</v>
          </cell>
          <cell r="I2899">
            <v>418</v>
          </cell>
          <cell r="J2899">
            <v>4532265</v>
          </cell>
          <cell r="K2899">
            <v>10</v>
          </cell>
          <cell r="L2899">
            <v>1021</v>
          </cell>
        </row>
        <row r="2900">
          <cell r="A2900">
            <v>1498724</v>
          </cell>
          <cell r="B2900" t="str">
            <v>12</v>
          </cell>
          <cell r="C2900" t="str">
            <v>Chaudière-Appalaches</v>
          </cell>
          <cell r="D2900" t="str">
            <v>Ferme Rita Nadeau &amp; Jacques Pouliot</v>
          </cell>
          <cell r="E2900" t="str">
            <v>Pouliot(Jacques)</v>
          </cell>
          <cell r="F2900" t="str">
            <v>230, route St-Damien</v>
          </cell>
          <cell r="G2900" t="str">
            <v>Saint-Malachie</v>
          </cell>
          <cell r="H2900" t="str">
            <v>G0R3N0</v>
          </cell>
          <cell r="I2900">
            <v>418</v>
          </cell>
          <cell r="J2900">
            <v>6425709</v>
          </cell>
          <cell r="K2900">
            <v>26</v>
          </cell>
          <cell r="M2900">
            <v>31</v>
          </cell>
          <cell r="N2900">
            <v>782</v>
          </cell>
        </row>
        <row r="2901">
          <cell r="A2901">
            <v>1498831</v>
          </cell>
          <cell r="B2901" t="str">
            <v>12</v>
          </cell>
          <cell r="C2901" t="str">
            <v>Chaudière-Appalaches</v>
          </cell>
          <cell r="D2901" t="str">
            <v>Morency(André)</v>
          </cell>
          <cell r="F2901" t="str">
            <v>1410, route 269</v>
          </cell>
          <cell r="G2901" t="str">
            <v>Kinnear's Mills</v>
          </cell>
          <cell r="H2901" t="str">
            <v>G0N1K0</v>
          </cell>
          <cell r="I2901">
            <v>418</v>
          </cell>
          <cell r="J2901">
            <v>4243615</v>
          </cell>
          <cell r="K2901">
            <v>406</v>
          </cell>
          <cell r="L2901">
            <v>43412</v>
          </cell>
          <cell r="M2901">
            <v>454</v>
          </cell>
          <cell r="N2901">
            <v>69262</v>
          </cell>
        </row>
        <row r="2902">
          <cell r="A2902">
            <v>1498930</v>
          </cell>
          <cell r="B2902" t="str">
            <v>02</v>
          </cell>
          <cell r="C2902" t="str">
            <v>Saguenay-Lac-Saint-Jean</v>
          </cell>
          <cell r="D2902" t="str">
            <v>Morissette(Rock)</v>
          </cell>
          <cell r="F2902" t="str">
            <v>159 chemin du Ruisseau</v>
          </cell>
          <cell r="G2902" t="str">
            <v>Saint-Honoré</v>
          </cell>
          <cell r="H2902" t="str">
            <v>G0V1L0</v>
          </cell>
          <cell r="I2902">
            <v>418</v>
          </cell>
          <cell r="J2902">
            <v>6900981</v>
          </cell>
          <cell r="K2902">
            <v>18</v>
          </cell>
          <cell r="L2902">
            <v>1796</v>
          </cell>
          <cell r="M2902">
            <v>18</v>
          </cell>
        </row>
        <row r="2903">
          <cell r="A2903">
            <v>1498948</v>
          </cell>
          <cell r="B2903" t="str">
            <v>16</v>
          </cell>
          <cell r="C2903" t="str">
            <v>Montérégie</v>
          </cell>
          <cell r="D2903" t="str">
            <v>Beauregard(Normand)</v>
          </cell>
          <cell r="F2903" t="str">
            <v>329, 10e Rang Est</v>
          </cell>
          <cell r="G2903" t="str">
            <v>Saint-Joachim-de-Shefford</v>
          </cell>
          <cell r="H2903" t="str">
            <v>J0E2G0</v>
          </cell>
          <cell r="I2903">
            <v>450</v>
          </cell>
          <cell r="J2903">
            <v>5393398</v>
          </cell>
          <cell r="K2903">
            <v>16</v>
          </cell>
          <cell r="L2903">
            <v>330</v>
          </cell>
          <cell r="M2903">
            <v>15</v>
          </cell>
          <cell r="N2903">
            <v>662</v>
          </cell>
        </row>
        <row r="2904">
          <cell r="A2904">
            <v>1498971</v>
          </cell>
          <cell r="B2904" t="str">
            <v>02</v>
          </cell>
          <cell r="C2904" t="str">
            <v>Saguenay-Lac-Saint-Jean</v>
          </cell>
          <cell r="D2904" t="str">
            <v>Munger(Gérald)</v>
          </cell>
          <cell r="F2904" t="str">
            <v>4041 chemin St-François</v>
          </cell>
          <cell r="G2904" t="str">
            <v>Alma</v>
          </cell>
          <cell r="H2904" t="str">
            <v>G8E1A1</v>
          </cell>
          <cell r="I2904">
            <v>418</v>
          </cell>
          <cell r="J2904">
            <v>3473853</v>
          </cell>
          <cell r="K2904">
            <v>24</v>
          </cell>
          <cell r="L2904">
            <v>4265</v>
          </cell>
          <cell r="M2904">
            <v>23</v>
          </cell>
          <cell r="N2904">
            <v>3279</v>
          </cell>
        </row>
        <row r="2905">
          <cell r="A2905">
            <v>1499003</v>
          </cell>
          <cell r="B2905" t="str">
            <v>02</v>
          </cell>
          <cell r="C2905" t="str">
            <v>Saguenay-Lac-Saint-Jean</v>
          </cell>
          <cell r="D2905" t="str">
            <v>Painchaud(Martin)</v>
          </cell>
          <cell r="F2905" t="str">
            <v>3903 route 169</v>
          </cell>
          <cell r="G2905" t="str">
            <v>Saint-Félicien</v>
          </cell>
          <cell r="H2905" t="str">
            <v>G8K3B6</v>
          </cell>
          <cell r="I2905">
            <v>418</v>
          </cell>
          <cell r="J2905">
            <v>6304569</v>
          </cell>
          <cell r="K2905">
            <v>95</v>
          </cell>
          <cell r="L2905">
            <v>15259</v>
          </cell>
          <cell r="M2905">
            <v>94</v>
          </cell>
          <cell r="N2905">
            <v>19464</v>
          </cell>
        </row>
        <row r="2906">
          <cell r="A2906">
            <v>1499078</v>
          </cell>
          <cell r="B2906" t="str">
            <v>08</v>
          </cell>
          <cell r="C2906" t="str">
            <v>Abitibi-Témiscamingue</v>
          </cell>
          <cell r="D2906" t="str">
            <v>Guay Sylvain et Guay Célestin</v>
          </cell>
          <cell r="E2906" t="str">
            <v>Guay(Sylvain et Célestin)</v>
          </cell>
          <cell r="F2906" t="str">
            <v>15, St-Luc</v>
          </cell>
          <cell r="G2906" t="str">
            <v>La Motte</v>
          </cell>
          <cell r="H2906" t="str">
            <v>J0Y1T0</v>
          </cell>
          <cell r="I2906">
            <v>819</v>
          </cell>
          <cell r="J2906">
            <v>7324875</v>
          </cell>
          <cell r="K2906">
            <v>104</v>
          </cell>
          <cell r="L2906">
            <v>11841</v>
          </cell>
          <cell r="M2906">
            <v>142</v>
          </cell>
          <cell r="N2906">
            <v>18108</v>
          </cell>
        </row>
        <row r="2907">
          <cell r="A2907">
            <v>1499102</v>
          </cell>
          <cell r="B2907" t="str">
            <v>17</v>
          </cell>
          <cell r="C2907" t="str">
            <v>Centre-du-Québec</v>
          </cell>
          <cell r="D2907" t="str">
            <v>Morency(Simon)</v>
          </cell>
          <cell r="E2907" t="str">
            <v>Morency(Simon)</v>
          </cell>
          <cell r="F2907" t="str">
            <v>930, chemin Dublin</v>
          </cell>
          <cell r="G2907" t="str">
            <v>Inverness</v>
          </cell>
          <cell r="H2907" t="str">
            <v>G0S1K0</v>
          </cell>
          <cell r="I2907">
            <v>418</v>
          </cell>
          <cell r="J2907">
            <v>4533201</v>
          </cell>
          <cell r="K2907">
            <v>21</v>
          </cell>
          <cell r="L2907">
            <v>4520</v>
          </cell>
          <cell r="M2907">
            <v>19</v>
          </cell>
          <cell r="N2907">
            <v>3056</v>
          </cell>
        </row>
        <row r="2908">
          <cell r="A2908">
            <v>1499128</v>
          </cell>
          <cell r="B2908" t="str">
            <v>12</v>
          </cell>
          <cell r="C2908" t="str">
            <v>Chaudière-Appalaches</v>
          </cell>
          <cell r="D2908" t="str">
            <v>Morin(Marcel)</v>
          </cell>
          <cell r="F2908" t="str">
            <v>376, Rang 7</v>
          </cell>
          <cell r="G2908" t="str">
            <v>Saint-Adrien-d'Irlande</v>
          </cell>
          <cell r="H2908" t="str">
            <v>G0N1M0</v>
          </cell>
          <cell r="I2908">
            <v>418</v>
          </cell>
          <cell r="J2908">
            <v>4234634</v>
          </cell>
          <cell r="K2908">
            <v>133</v>
          </cell>
          <cell r="L2908">
            <v>16726</v>
          </cell>
          <cell r="M2908">
            <v>103</v>
          </cell>
          <cell r="N2908">
            <v>12684</v>
          </cell>
        </row>
        <row r="2909">
          <cell r="A2909">
            <v>1499276</v>
          </cell>
          <cell r="B2909" t="str">
            <v>12</v>
          </cell>
          <cell r="C2909" t="str">
            <v>Chaudière-Appalaches</v>
          </cell>
          <cell r="D2909" t="str">
            <v>Nadeau(Michel)</v>
          </cell>
          <cell r="F2909" t="str">
            <v>2031 route 112</v>
          </cell>
          <cell r="G2909" t="str">
            <v>Saint-Frédéric</v>
          </cell>
          <cell r="H2909" t="str">
            <v>G0N1P0</v>
          </cell>
          <cell r="I2909">
            <v>418</v>
          </cell>
          <cell r="J2909">
            <v>4262091</v>
          </cell>
          <cell r="K2909">
            <v>33</v>
          </cell>
          <cell r="L2909">
            <v>4920</v>
          </cell>
          <cell r="M2909">
            <v>30</v>
          </cell>
          <cell r="N2909">
            <v>7667</v>
          </cell>
        </row>
        <row r="2910">
          <cell r="A2910">
            <v>1499300</v>
          </cell>
          <cell r="B2910" t="str">
            <v>02</v>
          </cell>
          <cell r="C2910" t="str">
            <v>Saguenay-Lac-Saint-Jean</v>
          </cell>
          <cell r="D2910" t="str">
            <v>Philippe(Succession Réal)</v>
          </cell>
          <cell r="E2910" t="str">
            <v>Philippe(Sylvain)</v>
          </cell>
          <cell r="F2910" t="str">
            <v>2160 Nishk</v>
          </cell>
          <cell r="G2910" t="str">
            <v>Mashteuiatsh</v>
          </cell>
          <cell r="H2910" t="str">
            <v>G0W2H0</v>
          </cell>
          <cell r="I2910">
            <v>418</v>
          </cell>
          <cell r="J2910">
            <v>2755748</v>
          </cell>
          <cell r="K2910">
            <v>182</v>
          </cell>
          <cell r="L2910">
            <v>43301</v>
          </cell>
          <cell r="M2910">
            <v>170</v>
          </cell>
          <cell r="N2910">
            <v>28741</v>
          </cell>
        </row>
        <row r="2911">
          <cell r="A2911">
            <v>1499409</v>
          </cell>
          <cell r="B2911" t="str">
            <v>02</v>
          </cell>
          <cell r="C2911" t="str">
            <v>Saguenay-Lac-Saint-Jean</v>
          </cell>
          <cell r="D2911" t="str">
            <v>Ratté(Alain)</v>
          </cell>
          <cell r="F2911" t="str">
            <v>4822 chemin St-André</v>
          </cell>
          <cell r="G2911" t="str">
            <v>Jonquière</v>
          </cell>
          <cell r="H2911" t="str">
            <v>G7X7V4</v>
          </cell>
          <cell r="I2911">
            <v>418</v>
          </cell>
          <cell r="J2911">
            <v>5476079</v>
          </cell>
          <cell r="K2911">
            <v>13</v>
          </cell>
          <cell r="L2911">
            <v>776</v>
          </cell>
          <cell r="M2911">
            <v>15</v>
          </cell>
          <cell r="N2911">
            <v>776</v>
          </cell>
        </row>
        <row r="2912">
          <cell r="A2912">
            <v>1499524</v>
          </cell>
          <cell r="B2912" t="str">
            <v>12</v>
          </cell>
          <cell r="C2912" t="str">
            <v>Chaudière-Appalaches</v>
          </cell>
          <cell r="D2912" t="str">
            <v>Paquet(Lionel)</v>
          </cell>
          <cell r="F2912" t="str">
            <v>139, chemin Craig</v>
          </cell>
          <cell r="G2912" t="str">
            <v>Irlande</v>
          </cell>
          <cell r="H2912" t="str">
            <v>G6H2N7</v>
          </cell>
          <cell r="I2912">
            <v>418</v>
          </cell>
          <cell r="J2912">
            <v>4289225</v>
          </cell>
          <cell r="K2912">
            <v>61</v>
          </cell>
          <cell r="L2912">
            <v>6517</v>
          </cell>
          <cell r="M2912">
            <v>48</v>
          </cell>
          <cell r="N2912">
            <v>5516</v>
          </cell>
        </row>
        <row r="2913">
          <cell r="A2913">
            <v>1499615</v>
          </cell>
          <cell r="B2913" t="str">
            <v>02</v>
          </cell>
          <cell r="C2913" t="str">
            <v>Saguenay-Lac-Saint-Jean</v>
          </cell>
          <cell r="D2913" t="str">
            <v>Lavoie(Jocelyn)</v>
          </cell>
          <cell r="F2913" t="str">
            <v>117 rang St-Joseph</v>
          </cell>
          <cell r="G2913" t="str">
            <v>Saint-Fulgence</v>
          </cell>
          <cell r="H2913" t="str">
            <v>G0V1S0</v>
          </cell>
          <cell r="I2913">
            <v>418</v>
          </cell>
          <cell r="J2913">
            <v>6742862</v>
          </cell>
          <cell r="L2913">
            <v>2381</v>
          </cell>
        </row>
        <row r="2914">
          <cell r="A2914">
            <v>1499623</v>
          </cell>
          <cell r="B2914" t="str">
            <v>12</v>
          </cell>
          <cell r="C2914" t="str">
            <v>Chaudière-Appalaches</v>
          </cell>
          <cell r="D2914" t="str">
            <v>Paré(Rémi)</v>
          </cell>
          <cell r="F2914" t="str">
            <v>8500, boul. Frontenac Est</v>
          </cell>
          <cell r="G2914" t="str">
            <v>Thetford Mines</v>
          </cell>
          <cell r="H2914" t="str">
            <v>G6H4R5</v>
          </cell>
          <cell r="I2914">
            <v>418</v>
          </cell>
          <cell r="J2914">
            <v>3383355</v>
          </cell>
          <cell r="K2914">
            <v>20</v>
          </cell>
          <cell r="L2914">
            <v>3984</v>
          </cell>
          <cell r="M2914">
            <v>18</v>
          </cell>
          <cell r="N2914">
            <v>5608</v>
          </cell>
        </row>
        <row r="2915">
          <cell r="A2915">
            <v>1499714</v>
          </cell>
          <cell r="B2915" t="str">
            <v>02</v>
          </cell>
          <cell r="C2915" t="str">
            <v>Saguenay-Lac-Saint-Jean</v>
          </cell>
          <cell r="D2915" t="str">
            <v>Leclerc(Yvon)</v>
          </cell>
          <cell r="F2915" t="str">
            <v>1404 chemin St-Marc ouest</v>
          </cell>
          <cell r="G2915" t="str">
            <v>Saint-Honoré</v>
          </cell>
          <cell r="H2915" t="str">
            <v>G0V1L0</v>
          </cell>
          <cell r="I2915">
            <v>418</v>
          </cell>
          <cell r="J2915">
            <v>5432166</v>
          </cell>
          <cell r="K2915">
            <v>67</v>
          </cell>
          <cell r="L2915">
            <v>15774</v>
          </cell>
          <cell r="M2915">
            <v>75</v>
          </cell>
          <cell r="N2915">
            <v>18534</v>
          </cell>
        </row>
        <row r="2916">
          <cell r="A2916">
            <v>1499748</v>
          </cell>
          <cell r="B2916" t="str">
            <v>02</v>
          </cell>
          <cell r="C2916" t="str">
            <v>Saguenay-Lac-Saint-Jean</v>
          </cell>
          <cell r="D2916" t="str">
            <v>Lemieux(Jean-Guy)</v>
          </cell>
          <cell r="F2916" t="str">
            <v>433 Rang Ouest</v>
          </cell>
          <cell r="G2916" t="str">
            <v>Saint-Ambroise</v>
          </cell>
          <cell r="H2916" t="str">
            <v>G7P2X6</v>
          </cell>
          <cell r="I2916">
            <v>418</v>
          </cell>
          <cell r="J2916">
            <v>6722158</v>
          </cell>
          <cell r="K2916">
            <v>84</v>
          </cell>
          <cell r="L2916">
            <v>15516</v>
          </cell>
          <cell r="M2916">
            <v>67</v>
          </cell>
          <cell r="N2916">
            <v>12959</v>
          </cell>
        </row>
        <row r="2917">
          <cell r="A2917">
            <v>1499755</v>
          </cell>
          <cell r="B2917" t="str">
            <v>02</v>
          </cell>
          <cell r="C2917" t="str">
            <v>Saguenay-Lac-Saint-Jean</v>
          </cell>
          <cell r="D2917" t="str">
            <v>Lemieux(Louis-Marie)</v>
          </cell>
          <cell r="F2917" t="str">
            <v>43 Asselin</v>
          </cell>
          <cell r="G2917" t="str">
            <v>Dolbeau-Mistassini</v>
          </cell>
          <cell r="H2917" t="str">
            <v>G8L5W4</v>
          </cell>
          <cell r="I2917">
            <v>418</v>
          </cell>
          <cell r="J2917">
            <v>2765797</v>
          </cell>
          <cell r="K2917">
            <v>192</v>
          </cell>
          <cell r="L2917">
            <v>34909</v>
          </cell>
          <cell r="M2917">
            <v>293</v>
          </cell>
          <cell r="N2917">
            <v>35839</v>
          </cell>
        </row>
        <row r="2918">
          <cell r="A2918">
            <v>1499821</v>
          </cell>
          <cell r="B2918" t="str">
            <v>02</v>
          </cell>
          <cell r="C2918" t="str">
            <v>Saguenay-Lac-Saint-Jean</v>
          </cell>
          <cell r="D2918" t="str">
            <v>Maltais(Michel)</v>
          </cell>
          <cell r="F2918" t="str">
            <v>1590 route de l'Église</v>
          </cell>
          <cell r="G2918" t="str">
            <v>L'Ascension-de-Notre-Seigneur</v>
          </cell>
          <cell r="H2918" t="str">
            <v>G0W1Y0</v>
          </cell>
          <cell r="I2918">
            <v>418</v>
          </cell>
          <cell r="J2918">
            <v>3475016</v>
          </cell>
          <cell r="K2918">
            <v>15</v>
          </cell>
        </row>
        <row r="2919">
          <cell r="A2919">
            <v>1499987</v>
          </cell>
          <cell r="B2919" t="str">
            <v>16</v>
          </cell>
          <cell r="C2919" t="str">
            <v>Montérégie</v>
          </cell>
          <cell r="D2919" t="str">
            <v>Bissonnette(Roméo)</v>
          </cell>
          <cell r="F2919" t="str">
            <v>1008, route 215</v>
          </cell>
          <cell r="G2919" t="str">
            <v>Sutton</v>
          </cell>
          <cell r="H2919" t="str">
            <v>J0E2K0</v>
          </cell>
          <cell r="I2919">
            <v>450</v>
          </cell>
          <cell r="J2919">
            <v>5383230</v>
          </cell>
          <cell r="K2919">
            <v>28</v>
          </cell>
          <cell r="L2919">
            <v>6707</v>
          </cell>
          <cell r="M2919">
            <v>25</v>
          </cell>
          <cell r="N2919">
            <v>10673</v>
          </cell>
        </row>
        <row r="2920">
          <cell r="A2920">
            <v>1499995</v>
          </cell>
          <cell r="B2920" t="str">
            <v>12</v>
          </cell>
          <cell r="C2920" t="str">
            <v>Chaudière-Appalaches</v>
          </cell>
          <cell r="D2920" t="str">
            <v>Poulin(Norbert)</v>
          </cell>
          <cell r="F2920" t="str">
            <v>455 rg St-Bruno</v>
          </cell>
          <cell r="G2920" t="str">
            <v>Saint-Joseph-des-Érables</v>
          </cell>
          <cell r="H2920" t="str">
            <v>G0S2V0</v>
          </cell>
          <cell r="I2920">
            <v>418</v>
          </cell>
          <cell r="J2920">
            <v>3976605</v>
          </cell>
          <cell r="K2920">
            <v>33</v>
          </cell>
          <cell r="L2920">
            <v>340</v>
          </cell>
          <cell r="M2920">
            <v>28</v>
          </cell>
        </row>
        <row r="2921">
          <cell r="A2921">
            <v>1500008</v>
          </cell>
          <cell r="B2921" t="str">
            <v>16</v>
          </cell>
          <cell r="C2921" t="str">
            <v>Montérégie</v>
          </cell>
          <cell r="D2921" t="str">
            <v>Blanchard(Sylvain)</v>
          </cell>
          <cell r="F2921" t="str">
            <v>388, rang Petit 3 Est</v>
          </cell>
          <cell r="G2921" t="str">
            <v>Roxton Falls</v>
          </cell>
          <cell r="H2921" t="str">
            <v>J0H1E0</v>
          </cell>
          <cell r="I2921">
            <v>450</v>
          </cell>
          <cell r="J2921">
            <v>5394103</v>
          </cell>
          <cell r="K2921">
            <v>71</v>
          </cell>
          <cell r="L2921">
            <v>10164</v>
          </cell>
          <cell r="M2921">
            <v>73</v>
          </cell>
          <cell r="N2921">
            <v>12606</v>
          </cell>
        </row>
        <row r="2922">
          <cell r="A2922">
            <v>1500016</v>
          </cell>
          <cell r="B2922" t="str">
            <v>12</v>
          </cell>
          <cell r="C2922" t="str">
            <v>Chaudière-Appalaches</v>
          </cell>
          <cell r="D2922" t="str">
            <v>Poulin(Roland)</v>
          </cell>
          <cell r="F2922" t="str">
            <v>459, rang St-Bruno</v>
          </cell>
          <cell r="G2922" t="str">
            <v>Saint-Joseph-des-Érables</v>
          </cell>
          <cell r="H2922" t="str">
            <v>G0S2V0</v>
          </cell>
          <cell r="I2922">
            <v>418</v>
          </cell>
          <cell r="J2922">
            <v>3976058</v>
          </cell>
          <cell r="K2922">
            <v>24</v>
          </cell>
          <cell r="L2922">
            <v>2063</v>
          </cell>
          <cell r="M2922">
            <v>26</v>
          </cell>
          <cell r="N2922">
            <v>3688</v>
          </cell>
        </row>
        <row r="2923">
          <cell r="A2923">
            <v>1500024</v>
          </cell>
          <cell r="B2923" t="str">
            <v>12</v>
          </cell>
          <cell r="C2923" t="str">
            <v>Chaudière-Appalaches</v>
          </cell>
          <cell r="D2923" t="str">
            <v>Ferme Bono inc.</v>
          </cell>
          <cell r="E2923" t="str">
            <v>Boutin(Normand)</v>
          </cell>
          <cell r="F2923" t="str">
            <v>665, Route 275 Sud</v>
          </cell>
          <cell r="G2923" t="str">
            <v>Frampton</v>
          </cell>
          <cell r="H2923" t="str">
            <v>G0R1M0</v>
          </cell>
          <cell r="I2923">
            <v>418</v>
          </cell>
          <cell r="J2923">
            <v>4792958</v>
          </cell>
          <cell r="K2923">
            <v>33</v>
          </cell>
          <cell r="L2923">
            <v>7323</v>
          </cell>
          <cell r="M2923">
            <v>42</v>
          </cell>
          <cell r="N2923">
            <v>6634</v>
          </cell>
        </row>
        <row r="2924">
          <cell r="A2924">
            <v>1500081</v>
          </cell>
          <cell r="B2924" t="str">
            <v>16</v>
          </cell>
          <cell r="C2924" t="str">
            <v>Montérégie</v>
          </cell>
          <cell r="D2924" t="str">
            <v>Boisvert(Jacques)</v>
          </cell>
          <cell r="F2924" t="str">
            <v>831, Rte 116</v>
          </cell>
          <cell r="G2924" t="str">
            <v>Sainte-Christine</v>
          </cell>
          <cell r="H2924" t="str">
            <v>J0H1H0</v>
          </cell>
          <cell r="I2924">
            <v>819</v>
          </cell>
          <cell r="J2924">
            <v>8582272</v>
          </cell>
          <cell r="K2924">
            <v>31</v>
          </cell>
          <cell r="L2924">
            <v>5865</v>
          </cell>
          <cell r="M2924">
            <v>32</v>
          </cell>
          <cell r="N2924">
            <v>5131</v>
          </cell>
        </row>
        <row r="2925">
          <cell r="A2925">
            <v>1500099</v>
          </cell>
          <cell r="B2925" t="str">
            <v>12</v>
          </cell>
          <cell r="C2925" t="str">
            <v>Chaudière-Appalaches</v>
          </cell>
          <cell r="D2925" t="str">
            <v>Pratte(Rosanne)</v>
          </cell>
          <cell r="F2925" t="str">
            <v>504, Rang 5 Nord</v>
          </cell>
          <cell r="G2925" t="str">
            <v>East Broughton</v>
          </cell>
          <cell r="H2925" t="str">
            <v>G0N1G0</v>
          </cell>
          <cell r="I2925">
            <v>418</v>
          </cell>
          <cell r="J2925">
            <v>4272752</v>
          </cell>
          <cell r="K2925">
            <v>19</v>
          </cell>
          <cell r="L2925">
            <v>1204</v>
          </cell>
          <cell r="M2925">
            <v>19</v>
          </cell>
          <cell r="N2925">
            <v>1238</v>
          </cell>
        </row>
        <row r="2926">
          <cell r="A2926">
            <v>1500180</v>
          </cell>
          <cell r="B2926" t="str">
            <v>12</v>
          </cell>
          <cell r="C2926" t="str">
            <v>Chaudière-Appalaches</v>
          </cell>
          <cell r="D2926" t="str">
            <v>Quirion(Robin)</v>
          </cell>
          <cell r="F2926" t="str">
            <v>5965, chemin Victoria</v>
          </cell>
          <cell r="G2926" t="str">
            <v>Beaulac-Garthby</v>
          </cell>
          <cell r="H2926" t="str">
            <v>G0Y1B0</v>
          </cell>
          <cell r="I2926">
            <v>418</v>
          </cell>
          <cell r="J2926">
            <v>4582448</v>
          </cell>
          <cell r="K2926">
            <v>26</v>
          </cell>
          <cell r="L2926">
            <v>2891</v>
          </cell>
          <cell r="M2926">
            <v>25</v>
          </cell>
          <cell r="N2926">
            <v>2027</v>
          </cell>
        </row>
        <row r="2927">
          <cell r="A2927">
            <v>1500198</v>
          </cell>
          <cell r="B2927" t="str">
            <v>12</v>
          </cell>
          <cell r="C2927" t="str">
            <v>Chaudière-Appalaches</v>
          </cell>
          <cell r="D2927" t="str">
            <v>Quirion(Yves)</v>
          </cell>
          <cell r="E2927" t="str">
            <v>Quirion(Yves)</v>
          </cell>
          <cell r="F2927" t="str">
            <v>1136, Route 269</v>
          </cell>
          <cell r="G2927" t="str">
            <v>Adstock</v>
          </cell>
          <cell r="H2927" t="str">
            <v>G0N1S0</v>
          </cell>
          <cell r="I2927">
            <v>418</v>
          </cell>
          <cell r="J2927">
            <v>3386488</v>
          </cell>
          <cell r="K2927">
            <v>45</v>
          </cell>
          <cell r="L2927">
            <v>1540</v>
          </cell>
          <cell r="M2927">
            <v>32</v>
          </cell>
        </row>
        <row r="2928">
          <cell r="A2928">
            <v>1500230</v>
          </cell>
          <cell r="B2928" t="str">
            <v>16</v>
          </cell>
          <cell r="C2928" t="str">
            <v>Montérégie</v>
          </cell>
          <cell r="D2928" t="str">
            <v>Bonvouloir(Martin)</v>
          </cell>
          <cell r="F2928" t="str">
            <v>119, rang Casimir</v>
          </cell>
          <cell r="G2928" t="str">
            <v>Ange-Gardien</v>
          </cell>
          <cell r="H2928" t="str">
            <v>J0E1E0</v>
          </cell>
          <cell r="I2928">
            <v>450</v>
          </cell>
          <cell r="J2928">
            <v>2937263</v>
          </cell>
          <cell r="K2928">
            <v>29</v>
          </cell>
          <cell r="L2928">
            <v>3847</v>
          </cell>
        </row>
        <row r="2929">
          <cell r="A2929">
            <v>1500297</v>
          </cell>
          <cell r="B2929" t="str">
            <v>12</v>
          </cell>
          <cell r="C2929" t="str">
            <v>Chaudière-Appalaches</v>
          </cell>
          <cell r="D2929" t="str">
            <v>Raby(Jean-Roch)</v>
          </cell>
          <cell r="F2929" t="str">
            <v>3634 rang 8 Sud</v>
          </cell>
          <cell r="G2929" t="str">
            <v>Adstock</v>
          </cell>
          <cell r="H2929" t="str">
            <v>G0N1S0</v>
          </cell>
          <cell r="I2929">
            <v>418</v>
          </cell>
          <cell r="J2929">
            <v>3342582</v>
          </cell>
          <cell r="K2929">
            <v>37</v>
          </cell>
          <cell r="L2929">
            <v>5431</v>
          </cell>
          <cell r="M2929">
            <v>39</v>
          </cell>
          <cell r="N2929">
            <v>8362</v>
          </cell>
        </row>
        <row r="2930">
          <cell r="A2930">
            <v>1500388</v>
          </cell>
          <cell r="B2930" t="str">
            <v>12</v>
          </cell>
          <cell r="C2930" t="str">
            <v>Chaudière-Appalaches</v>
          </cell>
          <cell r="D2930" t="str">
            <v>Rouillard(Lucien)</v>
          </cell>
          <cell r="F2930" t="str">
            <v>118 Langevin</v>
          </cell>
          <cell r="G2930" t="str">
            <v>Sainte-Hénédine</v>
          </cell>
          <cell r="H2930" t="str">
            <v>G0S2R0</v>
          </cell>
          <cell r="I2930">
            <v>418</v>
          </cell>
          <cell r="J2930">
            <v>9353839</v>
          </cell>
          <cell r="K2930">
            <v>45</v>
          </cell>
          <cell r="L2930">
            <v>6783</v>
          </cell>
          <cell r="M2930">
            <v>39</v>
          </cell>
          <cell r="N2930">
            <v>4143</v>
          </cell>
        </row>
        <row r="2931">
          <cell r="A2931">
            <v>1500412</v>
          </cell>
          <cell r="B2931" t="str">
            <v>16</v>
          </cell>
          <cell r="C2931" t="str">
            <v>Montérégie</v>
          </cell>
          <cell r="D2931" t="str">
            <v>Boucher(Lise)</v>
          </cell>
          <cell r="F2931" t="str">
            <v>61, chemin Stukely</v>
          </cell>
          <cell r="G2931" t="str">
            <v>Bolton-Ouest</v>
          </cell>
          <cell r="H2931" t="str">
            <v>J0E2T0</v>
          </cell>
          <cell r="I2931">
            <v>450</v>
          </cell>
          <cell r="J2931">
            <v>2974296</v>
          </cell>
          <cell r="K2931">
            <v>30</v>
          </cell>
          <cell r="L2931">
            <v>3602</v>
          </cell>
          <cell r="M2931">
            <v>30</v>
          </cell>
          <cell r="N2931">
            <v>4583</v>
          </cell>
        </row>
        <row r="2932">
          <cell r="A2932">
            <v>1500420</v>
          </cell>
          <cell r="B2932" t="str">
            <v>16</v>
          </cell>
          <cell r="C2932" t="str">
            <v>Montérégie</v>
          </cell>
          <cell r="D2932" t="str">
            <v>Boucher(Patrice)</v>
          </cell>
          <cell r="F2932" t="str">
            <v>380 rang Papineau</v>
          </cell>
          <cell r="G2932" t="str">
            <v>Saint-Paul-d'Abbotsford</v>
          </cell>
          <cell r="H2932" t="str">
            <v>J0E1A0</v>
          </cell>
          <cell r="I2932">
            <v>450</v>
          </cell>
          <cell r="J2932">
            <v>3799716</v>
          </cell>
          <cell r="K2932">
            <v>24</v>
          </cell>
          <cell r="L2932">
            <v>3163</v>
          </cell>
        </row>
        <row r="2933">
          <cell r="A2933">
            <v>1500560</v>
          </cell>
          <cell r="B2933" t="str">
            <v>07</v>
          </cell>
          <cell r="C2933" t="str">
            <v>Outaouais</v>
          </cell>
          <cell r="D2933" t="str">
            <v>Carole Deschamps et Maurice Touchette</v>
          </cell>
          <cell r="E2933" t="str">
            <v>Touchet(Carole Deschamps et Maurice)</v>
          </cell>
          <cell r="F2933" t="str">
            <v>576, route 317</v>
          </cell>
          <cell r="G2933" t="str">
            <v>Thurso</v>
          </cell>
          <cell r="H2933" t="str">
            <v>J0X3B0</v>
          </cell>
          <cell r="I2933">
            <v>819</v>
          </cell>
          <cell r="J2933">
            <v>9852221</v>
          </cell>
          <cell r="K2933">
            <v>18</v>
          </cell>
          <cell r="L2933">
            <v>1156</v>
          </cell>
        </row>
        <row r="2934">
          <cell r="A2934">
            <v>1500610</v>
          </cell>
          <cell r="B2934" t="str">
            <v>17</v>
          </cell>
          <cell r="C2934" t="str">
            <v>Centre-du-Québec</v>
          </cell>
          <cell r="D2934" t="str">
            <v>Roy(Liliane)</v>
          </cell>
          <cell r="F2934" t="str">
            <v>688, route 165</v>
          </cell>
          <cell r="G2934" t="str">
            <v>Saint-Ferdinand (d'Halifax)</v>
          </cell>
          <cell r="H2934" t="str">
            <v>G0N1N0</v>
          </cell>
          <cell r="I2934">
            <v>418</v>
          </cell>
          <cell r="J2934">
            <v>4283527</v>
          </cell>
          <cell r="K2934">
            <v>11</v>
          </cell>
          <cell r="L2934">
            <v>283</v>
          </cell>
        </row>
        <row r="2935">
          <cell r="A2935">
            <v>1500719</v>
          </cell>
          <cell r="B2935" t="str">
            <v>12</v>
          </cell>
          <cell r="C2935" t="str">
            <v>Chaudière-Appalaches</v>
          </cell>
          <cell r="D2935" t="str">
            <v>Roy(Nelson)</v>
          </cell>
          <cell r="F2935" t="str">
            <v>1054, Rang 10</v>
          </cell>
          <cell r="G2935" t="str">
            <v>East Broughton</v>
          </cell>
          <cell r="H2935" t="str">
            <v>G0N1G0</v>
          </cell>
          <cell r="I2935">
            <v>418</v>
          </cell>
          <cell r="J2935">
            <v>4275190</v>
          </cell>
          <cell r="K2935">
            <v>23</v>
          </cell>
          <cell r="L2935">
            <v>2762</v>
          </cell>
          <cell r="M2935">
            <v>20</v>
          </cell>
          <cell r="N2935">
            <v>2704</v>
          </cell>
        </row>
        <row r="2936">
          <cell r="A2936">
            <v>1500750</v>
          </cell>
          <cell r="B2936" t="str">
            <v>12</v>
          </cell>
          <cell r="C2936" t="str">
            <v>Chaudière-Appalaches</v>
          </cell>
          <cell r="D2936" t="str">
            <v>Roy(Sylvain)</v>
          </cell>
          <cell r="F2936" t="str">
            <v>542, rue Robert</v>
          </cell>
          <cell r="G2936" t="str">
            <v>Sainte-Marguerite (de Beauce)</v>
          </cell>
          <cell r="H2936" t="str">
            <v>G0S2X0</v>
          </cell>
          <cell r="I2936">
            <v>418</v>
          </cell>
          <cell r="J2936">
            <v>9353153</v>
          </cell>
          <cell r="K2936">
            <v>46</v>
          </cell>
          <cell r="L2936">
            <v>2351</v>
          </cell>
          <cell r="M2936">
            <v>42</v>
          </cell>
          <cell r="N2936">
            <v>6017</v>
          </cell>
        </row>
        <row r="2937">
          <cell r="A2937">
            <v>1500891</v>
          </cell>
          <cell r="B2937" t="str">
            <v>12</v>
          </cell>
          <cell r="C2937" t="str">
            <v>Chaudière-Appalaches</v>
          </cell>
          <cell r="D2937" t="str">
            <v>Simard(Jean-Pierre)</v>
          </cell>
          <cell r="F2937" t="str">
            <v>1131, rang Saint-Étienne Nord</v>
          </cell>
          <cell r="G2937" t="str">
            <v>Sainte-Marie</v>
          </cell>
          <cell r="H2937" t="str">
            <v>G6E3A7</v>
          </cell>
          <cell r="I2937">
            <v>418</v>
          </cell>
          <cell r="J2937">
            <v>3872524</v>
          </cell>
          <cell r="K2937">
            <v>24</v>
          </cell>
          <cell r="L2937">
            <v>2648</v>
          </cell>
          <cell r="M2937">
            <v>27</v>
          </cell>
          <cell r="N2937">
            <v>2565</v>
          </cell>
        </row>
        <row r="2938">
          <cell r="A2938">
            <v>1501006</v>
          </cell>
          <cell r="B2938" t="str">
            <v>12</v>
          </cell>
          <cell r="C2938" t="str">
            <v>Chaudière-Appalaches</v>
          </cell>
          <cell r="D2938" t="str">
            <v>Stewart-Beattie(Edna)</v>
          </cell>
          <cell r="F2938" t="str">
            <v>6050, rang 15</v>
          </cell>
          <cell r="G2938" t="str">
            <v>Saint-Pierre-de-Broughton</v>
          </cell>
          <cell r="H2938" t="str">
            <v>G0N1T0</v>
          </cell>
          <cell r="I2938">
            <v>418</v>
          </cell>
          <cell r="J2938">
            <v>3388075</v>
          </cell>
          <cell r="K2938">
            <v>21</v>
          </cell>
          <cell r="M2938">
            <v>21</v>
          </cell>
        </row>
        <row r="2939">
          <cell r="A2939">
            <v>1501444</v>
          </cell>
          <cell r="B2939" t="str">
            <v>05</v>
          </cell>
          <cell r="C2939" t="str">
            <v>Estrie</v>
          </cell>
          <cell r="D2939" t="str">
            <v>Boulanger(Sylvain)</v>
          </cell>
          <cell r="E2939" t="str">
            <v>Dulac(Christine)</v>
          </cell>
          <cell r="F2939" t="str">
            <v>223, Rang 1</v>
          </cell>
          <cell r="G2939" t="str">
            <v>Lambton</v>
          </cell>
          <cell r="H2939" t="str">
            <v>G0M1H0</v>
          </cell>
          <cell r="I2939">
            <v>418</v>
          </cell>
          <cell r="J2939">
            <v>4862925</v>
          </cell>
          <cell r="K2939">
            <v>41</v>
          </cell>
          <cell r="L2939">
            <v>11986</v>
          </cell>
          <cell r="M2939">
            <v>33</v>
          </cell>
          <cell r="N2939">
            <v>10465</v>
          </cell>
        </row>
        <row r="2940">
          <cell r="A2940">
            <v>1501592</v>
          </cell>
          <cell r="B2940" t="str">
            <v>12</v>
          </cell>
          <cell r="C2940" t="str">
            <v>Chaudière-Appalaches</v>
          </cell>
          <cell r="D2940" t="str">
            <v>Boutin(Roland)</v>
          </cell>
          <cell r="F2940" t="str">
            <v>180, rang Sainte-Évelyne</v>
          </cell>
          <cell r="G2940" t="str">
            <v>Saint-Georges (de Beauce)</v>
          </cell>
          <cell r="H2940" t="str">
            <v>G0M1E0</v>
          </cell>
          <cell r="I2940">
            <v>418</v>
          </cell>
          <cell r="J2940">
            <v>2284843</v>
          </cell>
          <cell r="K2940">
            <v>22</v>
          </cell>
          <cell r="L2940">
            <v>2291</v>
          </cell>
          <cell r="M2940">
            <v>19</v>
          </cell>
          <cell r="N2940">
            <v>2041</v>
          </cell>
        </row>
        <row r="2941">
          <cell r="A2941">
            <v>1501618</v>
          </cell>
          <cell r="B2941" t="str">
            <v>12</v>
          </cell>
          <cell r="C2941" t="str">
            <v>Chaudière-Appalaches</v>
          </cell>
          <cell r="D2941" t="str">
            <v>Brochu(Jacques)</v>
          </cell>
          <cell r="F2941" t="str">
            <v>5215, 175e Rue</v>
          </cell>
          <cell r="G2941" t="str">
            <v>Saint-Georges (de Beauce)</v>
          </cell>
          <cell r="H2941" t="str">
            <v>G5Y5B9</v>
          </cell>
          <cell r="I2941">
            <v>418</v>
          </cell>
          <cell r="J2941">
            <v>2287465</v>
          </cell>
          <cell r="K2941">
            <v>12</v>
          </cell>
          <cell r="L2941">
            <v>987</v>
          </cell>
        </row>
        <row r="2942">
          <cell r="A2942">
            <v>1501675</v>
          </cell>
          <cell r="B2942" t="str">
            <v>12</v>
          </cell>
          <cell r="C2942" t="str">
            <v>Chaudière-Appalaches</v>
          </cell>
          <cell r="D2942" t="str">
            <v>Cliche(Jacques)</v>
          </cell>
          <cell r="F2942" t="str">
            <v>416, Route 108</v>
          </cell>
          <cell r="G2942" t="str">
            <v>Saint-Victor</v>
          </cell>
          <cell r="H2942" t="str">
            <v>G0M2B0</v>
          </cell>
          <cell r="I2942">
            <v>418</v>
          </cell>
          <cell r="J2942">
            <v>5886643</v>
          </cell>
          <cell r="K2942">
            <v>28</v>
          </cell>
          <cell r="L2942">
            <v>3629</v>
          </cell>
          <cell r="M2942">
            <v>32</v>
          </cell>
          <cell r="N2942">
            <v>3629</v>
          </cell>
        </row>
        <row r="2943">
          <cell r="A2943">
            <v>1501683</v>
          </cell>
          <cell r="B2943" t="str">
            <v>12</v>
          </cell>
          <cell r="C2943" t="str">
            <v>Chaudière-Appalaches</v>
          </cell>
          <cell r="D2943" t="str">
            <v>Cloutier(Gaston)</v>
          </cell>
          <cell r="F2943" t="str">
            <v>465, rang St-Étienne</v>
          </cell>
          <cell r="G2943" t="str">
            <v>Saint-Alfred</v>
          </cell>
          <cell r="H2943" t="str">
            <v>G0M1L0</v>
          </cell>
          <cell r="I2943">
            <v>418</v>
          </cell>
          <cell r="J2943">
            <v>7743125</v>
          </cell>
          <cell r="K2943">
            <v>16</v>
          </cell>
          <cell r="L2943">
            <v>1524</v>
          </cell>
          <cell r="M2943">
            <v>17</v>
          </cell>
          <cell r="N2943">
            <v>2517</v>
          </cell>
        </row>
        <row r="2944">
          <cell r="A2944">
            <v>1501733</v>
          </cell>
          <cell r="B2944" t="str">
            <v>12</v>
          </cell>
          <cell r="C2944" t="str">
            <v>Chaudière-Appalaches</v>
          </cell>
          <cell r="D2944" t="str">
            <v>Décoste(Jean-Pierre)</v>
          </cell>
          <cell r="F2944" t="str">
            <v>510, Rang 7</v>
          </cell>
          <cell r="G2944" t="str">
            <v>Saint-Gédeon-de-Beauce</v>
          </cell>
          <cell r="H2944" t="str">
            <v>G0M1T0</v>
          </cell>
          <cell r="I2944">
            <v>418</v>
          </cell>
          <cell r="J2944">
            <v>5826454</v>
          </cell>
          <cell r="K2944">
            <v>14</v>
          </cell>
          <cell r="L2944">
            <v>680</v>
          </cell>
          <cell r="M2944">
            <v>19</v>
          </cell>
          <cell r="N2944">
            <v>3422</v>
          </cell>
        </row>
        <row r="2945">
          <cell r="A2945">
            <v>1501774</v>
          </cell>
          <cell r="B2945" t="str">
            <v>12</v>
          </cell>
          <cell r="C2945" t="str">
            <v>Chaudière-Appalaches</v>
          </cell>
          <cell r="D2945" t="str">
            <v>Doyon(Roger)</v>
          </cell>
          <cell r="E2945" t="str">
            <v>Doyon(Roger)</v>
          </cell>
          <cell r="F2945" t="str">
            <v>101, Route 269</v>
          </cell>
          <cell r="G2945" t="str">
            <v>Saint-Honoré-de-Shenley</v>
          </cell>
          <cell r="H2945" t="str">
            <v>G0M1V0</v>
          </cell>
          <cell r="I2945">
            <v>418</v>
          </cell>
          <cell r="J2945">
            <v>4856960</v>
          </cell>
          <cell r="K2945">
            <v>14</v>
          </cell>
          <cell r="L2945">
            <v>325</v>
          </cell>
          <cell r="M2945">
            <v>18</v>
          </cell>
          <cell r="N2945">
            <v>560</v>
          </cell>
        </row>
        <row r="2946">
          <cell r="A2946">
            <v>1501923</v>
          </cell>
          <cell r="B2946" t="str">
            <v>16</v>
          </cell>
          <cell r="C2946" t="str">
            <v>Montérégie</v>
          </cell>
          <cell r="D2946" t="str">
            <v>2635-3755 Québec inc.</v>
          </cell>
          <cell r="E2946" t="str">
            <v>Renaud(Pierre)</v>
          </cell>
          <cell r="F2946" t="str">
            <v>102, Lost Nation</v>
          </cell>
          <cell r="G2946" t="str">
            <v>Huntingdon</v>
          </cell>
          <cell r="H2946" t="str">
            <v>J0S1H0</v>
          </cell>
          <cell r="I2946">
            <v>450</v>
          </cell>
          <cell r="J2946">
            <v>2644033</v>
          </cell>
          <cell r="K2946">
            <v>16</v>
          </cell>
          <cell r="L2946">
            <v>2858</v>
          </cell>
          <cell r="M2946">
            <v>20</v>
          </cell>
          <cell r="N2946">
            <v>2467</v>
          </cell>
        </row>
        <row r="2947">
          <cell r="A2947">
            <v>1502210</v>
          </cell>
          <cell r="B2947" t="str">
            <v>12</v>
          </cell>
          <cell r="C2947" t="str">
            <v>Chaudière-Appalaches</v>
          </cell>
          <cell r="D2947" t="str">
            <v>Gagné(Émilien)</v>
          </cell>
          <cell r="F2947" t="str">
            <v>120, rang 9, C.P. 492</v>
          </cell>
          <cell r="G2947" t="str">
            <v>Saint-Gédeon-de-Beauce</v>
          </cell>
          <cell r="H2947" t="str">
            <v>G0M1T0</v>
          </cell>
          <cell r="I2947">
            <v>418</v>
          </cell>
          <cell r="J2947">
            <v>5823653</v>
          </cell>
          <cell r="K2947">
            <v>15</v>
          </cell>
          <cell r="L2947">
            <v>2746</v>
          </cell>
          <cell r="M2947">
            <v>15</v>
          </cell>
          <cell r="N2947">
            <v>340</v>
          </cell>
        </row>
        <row r="2948">
          <cell r="A2948">
            <v>1502244</v>
          </cell>
          <cell r="B2948" t="str">
            <v>12</v>
          </cell>
          <cell r="C2948" t="str">
            <v>Chaudière-Appalaches</v>
          </cell>
          <cell r="D2948" t="str">
            <v>Gagné(Laurent-Paul)</v>
          </cell>
          <cell r="F2948" t="str">
            <v>369, Rang 4</v>
          </cell>
          <cell r="G2948" t="str">
            <v>Saint-Gédeon-de-Beauce</v>
          </cell>
          <cell r="H2948" t="str">
            <v>G0M1T0</v>
          </cell>
          <cell r="I2948">
            <v>418</v>
          </cell>
          <cell r="J2948">
            <v>5823795</v>
          </cell>
          <cell r="K2948">
            <v>14</v>
          </cell>
          <cell r="L2948">
            <v>1813</v>
          </cell>
          <cell r="M2948">
            <v>15</v>
          </cell>
        </row>
        <row r="2949">
          <cell r="A2949">
            <v>1502285</v>
          </cell>
          <cell r="B2949" t="str">
            <v>02</v>
          </cell>
          <cell r="C2949" t="str">
            <v>Saguenay-Lac-Saint-Jean</v>
          </cell>
          <cell r="D2949" t="str">
            <v>Roy(Serge)</v>
          </cell>
          <cell r="F2949" t="str">
            <v>589 rang 4</v>
          </cell>
          <cell r="G2949" t="str">
            <v>Saint-Charles-de-Bourget</v>
          </cell>
          <cell r="H2949" t="str">
            <v>G0V1G0</v>
          </cell>
          <cell r="I2949">
            <v>418</v>
          </cell>
          <cell r="J2949">
            <v>6722027</v>
          </cell>
          <cell r="K2949">
            <v>20</v>
          </cell>
          <cell r="L2949">
            <v>1021</v>
          </cell>
          <cell r="M2949">
            <v>21</v>
          </cell>
          <cell r="N2949">
            <v>3005</v>
          </cell>
        </row>
        <row r="2950">
          <cell r="A2950">
            <v>1502301</v>
          </cell>
          <cell r="B2950" t="str">
            <v>12</v>
          </cell>
          <cell r="C2950" t="str">
            <v>Chaudière-Appalaches</v>
          </cell>
          <cell r="D2950" t="str">
            <v>Gagnon(Jean-Guy)</v>
          </cell>
          <cell r="F2950" t="str">
            <v>871 Grand Rang Est</v>
          </cell>
          <cell r="G2950" t="str">
            <v>Sainte-Justine</v>
          </cell>
          <cell r="H2950" t="str">
            <v>G0R1Y0</v>
          </cell>
          <cell r="I2950">
            <v>418</v>
          </cell>
          <cell r="J2950">
            <v>3833739</v>
          </cell>
          <cell r="K2950">
            <v>23</v>
          </cell>
          <cell r="L2950">
            <v>5147</v>
          </cell>
          <cell r="M2950">
            <v>19</v>
          </cell>
          <cell r="N2950">
            <v>5156</v>
          </cell>
        </row>
        <row r="2951">
          <cell r="A2951">
            <v>1502350</v>
          </cell>
          <cell r="B2951" t="str">
            <v>02</v>
          </cell>
          <cell r="C2951" t="str">
            <v>Saguenay-Lac-Saint-Jean</v>
          </cell>
          <cell r="D2951" t="str">
            <v>Gagnon(Jean-Pierre)</v>
          </cell>
          <cell r="F2951" t="str">
            <v>122 rang St-Louis</v>
          </cell>
          <cell r="G2951" t="str">
            <v>Saint-Fulgence</v>
          </cell>
          <cell r="H2951" t="str">
            <v>G0V1S0</v>
          </cell>
          <cell r="I2951">
            <v>418</v>
          </cell>
          <cell r="J2951">
            <v>6749232</v>
          </cell>
          <cell r="K2951">
            <v>37</v>
          </cell>
          <cell r="L2951">
            <v>1344</v>
          </cell>
          <cell r="M2951">
            <v>30</v>
          </cell>
          <cell r="N2951">
            <v>8054</v>
          </cell>
        </row>
        <row r="2952">
          <cell r="A2952">
            <v>1502368</v>
          </cell>
          <cell r="B2952" t="str">
            <v>16</v>
          </cell>
          <cell r="C2952" t="str">
            <v>Montérégie</v>
          </cell>
          <cell r="D2952" t="str">
            <v>Bourelle(Claude)</v>
          </cell>
          <cell r="F2952" t="str">
            <v>2899 chemin Vail</v>
          </cell>
          <cell r="G2952" t="str">
            <v>Dunham</v>
          </cell>
          <cell r="H2952" t="str">
            <v>J0E1M0</v>
          </cell>
          <cell r="I2952">
            <v>450</v>
          </cell>
          <cell r="J2952">
            <v>2639367</v>
          </cell>
          <cell r="K2952">
            <v>20</v>
          </cell>
          <cell r="L2952">
            <v>2771</v>
          </cell>
          <cell r="M2952">
            <v>22</v>
          </cell>
          <cell r="N2952">
            <v>2771</v>
          </cell>
        </row>
        <row r="2953">
          <cell r="A2953">
            <v>1502376</v>
          </cell>
          <cell r="B2953" t="str">
            <v>12</v>
          </cell>
          <cell r="C2953" t="str">
            <v>Chaudière-Appalaches</v>
          </cell>
          <cell r="D2953" t="str">
            <v>Gilbert(Damien)</v>
          </cell>
          <cell r="F2953" t="str">
            <v>6465, 175e Rue</v>
          </cell>
          <cell r="G2953" t="str">
            <v>Saint-Georges (de Beauce)</v>
          </cell>
          <cell r="H2953" t="str">
            <v>G5Y5B9</v>
          </cell>
          <cell r="I2953">
            <v>418</v>
          </cell>
          <cell r="J2953">
            <v>2264866</v>
          </cell>
          <cell r="K2953">
            <v>49</v>
          </cell>
          <cell r="L2953">
            <v>9409</v>
          </cell>
          <cell r="M2953">
            <v>46</v>
          </cell>
          <cell r="N2953">
            <v>10880</v>
          </cell>
        </row>
        <row r="2954">
          <cell r="A2954">
            <v>1502483</v>
          </cell>
          <cell r="B2954" t="str">
            <v>12</v>
          </cell>
          <cell r="C2954" t="str">
            <v>Chaudière-Appalaches</v>
          </cell>
          <cell r="D2954" t="str">
            <v>Gilbert(Valère)</v>
          </cell>
          <cell r="F2954" t="str">
            <v>3350, 175e Rue</v>
          </cell>
          <cell r="G2954" t="str">
            <v>Saint-Georges (de Beauce)</v>
          </cell>
          <cell r="H2954" t="str">
            <v>G5Y5B9</v>
          </cell>
          <cell r="I2954">
            <v>418</v>
          </cell>
          <cell r="J2954">
            <v>2284636</v>
          </cell>
          <cell r="K2954">
            <v>20</v>
          </cell>
        </row>
        <row r="2955">
          <cell r="A2955">
            <v>1502517</v>
          </cell>
          <cell r="B2955" t="str">
            <v>12</v>
          </cell>
          <cell r="C2955" t="str">
            <v>Chaudière-Appalaches</v>
          </cell>
          <cell r="D2955" t="str">
            <v>Giroux(Simon)</v>
          </cell>
          <cell r="F2955" t="str">
            <v>105, Rang 9</v>
          </cell>
          <cell r="G2955" t="str">
            <v>Saint-Gédeon-de-Beauce</v>
          </cell>
          <cell r="H2955" t="str">
            <v>G0M1T0</v>
          </cell>
          <cell r="I2955">
            <v>418</v>
          </cell>
          <cell r="J2955">
            <v>5823710</v>
          </cell>
          <cell r="K2955">
            <v>39</v>
          </cell>
          <cell r="L2955">
            <v>4345</v>
          </cell>
          <cell r="M2955">
            <v>40</v>
          </cell>
          <cell r="N2955">
            <v>4668</v>
          </cell>
        </row>
        <row r="2956">
          <cell r="A2956">
            <v>1502525</v>
          </cell>
          <cell r="B2956" t="str">
            <v>12</v>
          </cell>
          <cell r="C2956" t="str">
            <v>Chaudière-Appalaches</v>
          </cell>
          <cell r="D2956" t="str">
            <v>Giroux(Thérèse)</v>
          </cell>
          <cell r="F2956" t="str">
            <v>209, Rang 9</v>
          </cell>
          <cell r="G2956" t="str">
            <v>Saint-Gédeon-de-Beauce</v>
          </cell>
          <cell r="H2956" t="str">
            <v>G0M1T0</v>
          </cell>
          <cell r="I2956">
            <v>418</v>
          </cell>
          <cell r="J2956">
            <v>5823765</v>
          </cell>
          <cell r="K2956">
            <v>31</v>
          </cell>
          <cell r="L2956">
            <v>569</v>
          </cell>
          <cell r="M2956">
            <v>29</v>
          </cell>
          <cell r="N2956">
            <v>1008</v>
          </cell>
        </row>
        <row r="2957">
          <cell r="A2957">
            <v>1502558</v>
          </cell>
          <cell r="B2957" t="str">
            <v>05</v>
          </cell>
          <cell r="C2957" t="str">
            <v>Estrie</v>
          </cell>
          <cell r="D2957" t="str">
            <v>Godbout(Gaétan)</v>
          </cell>
          <cell r="F2957" t="str">
            <v>136, Rang 1</v>
          </cell>
          <cell r="G2957" t="str">
            <v>Saint-Ludger</v>
          </cell>
          <cell r="H2957" t="str">
            <v>G0M1W0</v>
          </cell>
          <cell r="I2957">
            <v>819</v>
          </cell>
          <cell r="J2957">
            <v>5485781</v>
          </cell>
          <cell r="K2957">
            <v>58</v>
          </cell>
          <cell r="L2957">
            <v>3667</v>
          </cell>
          <cell r="M2957">
            <v>54</v>
          </cell>
          <cell r="N2957">
            <v>2484</v>
          </cell>
        </row>
        <row r="2958">
          <cell r="A2958">
            <v>1502574</v>
          </cell>
          <cell r="B2958" t="str">
            <v>05</v>
          </cell>
          <cell r="C2958" t="str">
            <v>Estrie</v>
          </cell>
          <cell r="D2958" t="str">
            <v>Gosselin(Luce)</v>
          </cell>
          <cell r="F2958" t="str">
            <v>256, rang Ludgine</v>
          </cell>
          <cell r="G2958" t="str">
            <v>Lac-Drolet</v>
          </cell>
          <cell r="H2958" t="str">
            <v>G0Y1C0</v>
          </cell>
          <cell r="I2958">
            <v>819</v>
          </cell>
          <cell r="J2958">
            <v>5492555</v>
          </cell>
          <cell r="K2958">
            <v>15</v>
          </cell>
          <cell r="L2958">
            <v>2158</v>
          </cell>
          <cell r="M2958">
            <v>15</v>
          </cell>
          <cell r="N2958">
            <v>1686</v>
          </cell>
        </row>
        <row r="2959">
          <cell r="A2959">
            <v>1502590</v>
          </cell>
          <cell r="B2959" t="str">
            <v>12</v>
          </cell>
          <cell r="C2959" t="str">
            <v>Chaudière-Appalaches</v>
          </cell>
          <cell r="D2959" t="str">
            <v>Grenier(Richard)</v>
          </cell>
          <cell r="F2959" t="str">
            <v>9435, rang Ste-Marguerite</v>
          </cell>
          <cell r="G2959" t="str">
            <v>Saint-Philibert</v>
          </cell>
          <cell r="H2959" t="str">
            <v>G0M1X0</v>
          </cell>
          <cell r="I2959">
            <v>418</v>
          </cell>
          <cell r="J2959">
            <v>2279582</v>
          </cell>
          <cell r="K2959">
            <v>19</v>
          </cell>
          <cell r="L2959">
            <v>584</v>
          </cell>
          <cell r="M2959">
            <v>21</v>
          </cell>
          <cell r="N2959">
            <v>4182</v>
          </cell>
        </row>
        <row r="2960">
          <cell r="A2960">
            <v>1502624</v>
          </cell>
          <cell r="B2960" t="str">
            <v>12</v>
          </cell>
          <cell r="C2960" t="str">
            <v>Chaudière-Appalaches</v>
          </cell>
          <cell r="D2960" t="str">
            <v>Grondin(Marquis)</v>
          </cell>
          <cell r="F2960" t="str">
            <v>632, rang du Lac</v>
          </cell>
          <cell r="G2960" t="str">
            <v>Saint-Évariste-de-Forsyth</v>
          </cell>
          <cell r="H2960" t="str">
            <v>G0M1S0</v>
          </cell>
          <cell r="I2960">
            <v>418</v>
          </cell>
          <cell r="J2960">
            <v>4225621</v>
          </cell>
          <cell r="K2960">
            <v>11</v>
          </cell>
          <cell r="L2960">
            <v>235</v>
          </cell>
        </row>
        <row r="2961">
          <cell r="A2961">
            <v>1502756</v>
          </cell>
          <cell r="B2961" t="str">
            <v>05</v>
          </cell>
          <cell r="C2961" t="str">
            <v>Estrie</v>
          </cell>
          <cell r="D2961" t="str">
            <v>Lacasse(Francis)</v>
          </cell>
          <cell r="F2961" t="str">
            <v>163, Rang 11</v>
          </cell>
          <cell r="G2961" t="str">
            <v>Saint-Robert-Bellarmin</v>
          </cell>
          <cell r="H2961" t="str">
            <v>G0M1T0</v>
          </cell>
          <cell r="I2961">
            <v>418</v>
          </cell>
          <cell r="J2961">
            <v>5823891</v>
          </cell>
          <cell r="K2961">
            <v>23</v>
          </cell>
          <cell r="L2961">
            <v>499</v>
          </cell>
          <cell r="M2961">
            <v>26</v>
          </cell>
          <cell r="N2961">
            <v>499</v>
          </cell>
        </row>
        <row r="2962">
          <cell r="A2962">
            <v>1502772</v>
          </cell>
          <cell r="B2962" t="str">
            <v>05</v>
          </cell>
          <cell r="C2962" t="str">
            <v>Estrie</v>
          </cell>
          <cell r="D2962" t="str">
            <v>Lacroix(Alain)</v>
          </cell>
          <cell r="E2962" t="str">
            <v>Lacroix(Alain)</v>
          </cell>
          <cell r="F2962" t="str">
            <v>277, Principale</v>
          </cell>
          <cell r="G2962" t="str">
            <v>Lambton</v>
          </cell>
          <cell r="H2962" t="str">
            <v>G0M1H0</v>
          </cell>
          <cell r="I2962">
            <v>418</v>
          </cell>
          <cell r="J2962">
            <v>4867666</v>
          </cell>
          <cell r="K2962">
            <v>18</v>
          </cell>
          <cell r="L2962">
            <v>1064</v>
          </cell>
          <cell r="M2962">
            <v>18</v>
          </cell>
          <cell r="N2962">
            <v>3513</v>
          </cell>
        </row>
        <row r="2963">
          <cell r="A2963">
            <v>1502939</v>
          </cell>
          <cell r="B2963" t="str">
            <v>05</v>
          </cell>
          <cell r="C2963" t="str">
            <v>Estrie</v>
          </cell>
          <cell r="D2963" t="str">
            <v>Leclerc(Rosaire)</v>
          </cell>
          <cell r="F2963" t="str">
            <v>130, Rang 9</v>
          </cell>
          <cell r="G2963" t="str">
            <v>Saint-Robert-Bellarmin</v>
          </cell>
          <cell r="H2963" t="str">
            <v>G0M2E0</v>
          </cell>
          <cell r="I2963">
            <v>418</v>
          </cell>
          <cell r="J2963">
            <v>5823201</v>
          </cell>
          <cell r="K2963">
            <v>13</v>
          </cell>
          <cell r="L2963">
            <v>857</v>
          </cell>
        </row>
        <row r="2964">
          <cell r="A2964">
            <v>1502954</v>
          </cell>
          <cell r="B2964" t="str">
            <v>12</v>
          </cell>
          <cell r="C2964" t="str">
            <v>Chaudière-Appalaches</v>
          </cell>
          <cell r="D2964" t="str">
            <v>Lefebvre(Jean-Claude)</v>
          </cell>
          <cell r="F2964" t="str">
            <v>403, rue Principale</v>
          </cell>
          <cell r="G2964" t="str">
            <v>Saint-Théophile</v>
          </cell>
          <cell r="H2964" t="str">
            <v>G0M2A0</v>
          </cell>
          <cell r="I2964">
            <v>418</v>
          </cell>
          <cell r="J2964">
            <v>5973659</v>
          </cell>
          <cell r="K2964">
            <v>11</v>
          </cell>
          <cell r="M2964">
            <v>15</v>
          </cell>
        </row>
        <row r="2965">
          <cell r="A2965">
            <v>1503028</v>
          </cell>
          <cell r="B2965" t="str">
            <v>12</v>
          </cell>
          <cell r="C2965" t="str">
            <v>Chaudière-Appalaches</v>
          </cell>
          <cell r="D2965" t="str">
            <v>Lessard(Michel)</v>
          </cell>
          <cell r="E2965" t="str">
            <v>Trépanier(Lucie)</v>
          </cell>
          <cell r="F2965" t="str">
            <v>465, Rang 3 Nord</v>
          </cell>
          <cell r="G2965" t="str">
            <v>Saint-Victor</v>
          </cell>
          <cell r="H2965" t="str">
            <v>G0M2B0</v>
          </cell>
          <cell r="I2965">
            <v>418</v>
          </cell>
          <cell r="J2965">
            <v>5886940</v>
          </cell>
          <cell r="K2965">
            <v>38</v>
          </cell>
          <cell r="L2965">
            <v>5934</v>
          </cell>
          <cell r="M2965">
            <v>42</v>
          </cell>
          <cell r="N2965">
            <v>7181</v>
          </cell>
        </row>
        <row r="2966">
          <cell r="A2966">
            <v>1503119</v>
          </cell>
          <cell r="B2966" t="str">
            <v>12</v>
          </cell>
          <cell r="C2966" t="str">
            <v>Chaudière-Appalaches</v>
          </cell>
          <cell r="D2966" t="str">
            <v>Maheux(Michel)</v>
          </cell>
          <cell r="F2966" t="str">
            <v>125, Rang 6</v>
          </cell>
          <cell r="G2966" t="str">
            <v>Saint-Gédeon-de-Beauce</v>
          </cell>
          <cell r="H2966" t="str">
            <v>G0M1T0</v>
          </cell>
          <cell r="I2966">
            <v>418</v>
          </cell>
          <cell r="J2966">
            <v>5820045</v>
          </cell>
          <cell r="K2966">
            <v>48</v>
          </cell>
          <cell r="L2966">
            <v>7219</v>
          </cell>
          <cell r="M2966">
            <v>50</v>
          </cell>
          <cell r="N2966">
            <v>8827</v>
          </cell>
        </row>
        <row r="2967">
          <cell r="A2967">
            <v>1503218</v>
          </cell>
          <cell r="B2967" t="str">
            <v>12</v>
          </cell>
          <cell r="C2967" t="str">
            <v>Chaudière-Appalaches</v>
          </cell>
          <cell r="D2967" t="str">
            <v>Mathieu(Jeanne)</v>
          </cell>
          <cell r="F2967" t="str">
            <v>231, 1er rang sud</v>
          </cell>
          <cell r="G2967" t="str">
            <v>Saint-Victor</v>
          </cell>
          <cell r="H2967" t="str">
            <v>G0M2B0</v>
          </cell>
          <cell r="I2967">
            <v>418</v>
          </cell>
          <cell r="J2967">
            <v>5885425</v>
          </cell>
          <cell r="K2967">
            <v>22</v>
          </cell>
          <cell r="L2967">
            <v>1466</v>
          </cell>
          <cell r="M2967">
            <v>25</v>
          </cell>
        </row>
        <row r="2968">
          <cell r="A2968">
            <v>1503283</v>
          </cell>
          <cell r="B2968" t="str">
            <v>12</v>
          </cell>
          <cell r="C2968" t="str">
            <v>Chaudière-Appalaches</v>
          </cell>
          <cell r="D2968" t="str">
            <v>Morin(Richard)</v>
          </cell>
          <cell r="F2968" t="str">
            <v>331, Rang 3 Jersey Sud</v>
          </cell>
          <cell r="G2968" t="str">
            <v>Saint-Martin</v>
          </cell>
          <cell r="H2968" t="str">
            <v>G0M1B0</v>
          </cell>
          <cell r="I2968">
            <v>418</v>
          </cell>
          <cell r="J2968">
            <v>3823676</v>
          </cell>
          <cell r="K2968">
            <v>25</v>
          </cell>
          <cell r="L2968">
            <v>3678</v>
          </cell>
          <cell r="M2968">
            <v>26</v>
          </cell>
          <cell r="N2968">
            <v>4030</v>
          </cell>
        </row>
        <row r="2969">
          <cell r="A2969">
            <v>1503291</v>
          </cell>
          <cell r="B2969" t="str">
            <v>12</v>
          </cell>
          <cell r="C2969" t="str">
            <v>Chaudière-Appalaches</v>
          </cell>
          <cell r="D2969" t="str">
            <v>Morin(Yvon)</v>
          </cell>
          <cell r="F2969" t="str">
            <v>43152,  route des Côtes</v>
          </cell>
          <cell r="G2969" t="str">
            <v>Saint-Zacharie</v>
          </cell>
          <cell r="H2969" t="str">
            <v>G0M2C0</v>
          </cell>
          <cell r="I2969">
            <v>418</v>
          </cell>
          <cell r="J2969">
            <v>5937922</v>
          </cell>
          <cell r="K2969">
            <v>13</v>
          </cell>
        </row>
        <row r="2970">
          <cell r="A2970">
            <v>1503317</v>
          </cell>
          <cell r="B2970" t="str">
            <v>12</v>
          </cell>
          <cell r="C2970" t="str">
            <v>Chaudière-Appalaches</v>
          </cell>
          <cell r="D2970" t="str">
            <v>Nadeau(Marius)</v>
          </cell>
          <cell r="F2970" t="str">
            <v>170, rang 8</v>
          </cell>
          <cell r="G2970" t="str">
            <v>Lac-Etchemin</v>
          </cell>
          <cell r="H2970" t="str">
            <v>G0R1S0</v>
          </cell>
          <cell r="I2970">
            <v>418</v>
          </cell>
          <cell r="J2970">
            <v>6254144</v>
          </cell>
          <cell r="K2970">
            <v>34</v>
          </cell>
          <cell r="L2970">
            <v>7288</v>
          </cell>
          <cell r="M2970">
            <v>30</v>
          </cell>
          <cell r="N2970">
            <v>5177</v>
          </cell>
        </row>
        <row r="2971">
          <cell r="A2971">
            <v>1503366</v>
          </cell>
          <cell r="B2971" t="str">
            <v>12</v>
          </cell>
          <cell r="C2971" t="str">
            <v>Chaudière-Appalaches</v>
          </cell>
          <cell r="D2971" t="str">
            <v>Pépin(Clermont)</v>
          </cell>
          <cell r="F2971" t="str">
            <v>190, rang St-Charles</v>
          </cell>
          <cell r="G2971" t="str">
            <v>Saint-Benoît-Labre</v>
          </cell>
          <cell r="H2971" t="str">
            <v>G0M1P0</v>
          </cell>
          <cell r="I2971">
            <v>418</v>
          </cell>
          <cell r="J2971">
            <v>2286958</v>
          </cell>
          <cell r="K2971">
            <v>13</v>
          </cell>
          <cell r="L2971">
            <v>1013</v>
          </cell>
          <cell r="M2971">
            <v>15</v>
          </cell>
          <cell r="N2971">
            <v>1013</v>
          </cell>
        </row>
        <row r="2972">
          <cell r="A2972">
            <v>1503408</v>
          </cell>
          <cell r="B2972" t="str">
            <v>12</v>
          </cell>
          <cell r="C2972" t="str">
            <v>Chaudière-Appalaches</v>
          </cell>
          <cell r="D2972" t="str">
            <v>Patry(Luc)</v>
          </cell>
          <cell r="F2972" t="str">
            <v>446, rue Champagne</v>
          </cell>
          <cell r="G2972" t="str">
            <v>Saint-Honoré-de-Shenley</v>
          </cell>
          <cell r="H2972" t="str">
            <v>G0M1V0</v>
          </cell>
          <cell r="I2972">
            <v>418</v>
          </cell>
          <cell r="J2972">
            <v>4856652</v>
          </cell>
          <cell r="K2972">
            <v>71</v>
          </cell>
          <cell r="L2972">
            <v>5798</v>
          </cell>
          <cell r="M2972">
            <v>81</v>
          </cell>
          <cell r="N2972">
            <v>10913</v>
          </cell>
        </row>
        <row r="2973">
          <cell r="A2973">
            <v>1503416</v>
          </cell>
          <cell r="B2973" t="str">
            <v>12</v>
          </cell>
          <cell r="C2973" t="str">
            <v>Chaudière-Appalaches</v>
          </cell>
          <cell r="D2973" t="str">
            <v>Perron(Alain)</v>
          </cell>
          <cell r="F2973" t="str">
            <v>641, Rang 4 Sud</v>
          </cell>
          <cell r="G2973" t="str">
            <v>Saint-Honoré-de-Shenley</v>
          </cell>
          <cell r="H2973" t="str">
            <v>G0M1V0</v>
          </cell>
          <cell r="I2973">
            <v>418</v>
          </cell>
          <cell r="J2973">
            <v>4856438</v>
          </cell>
          <cell r="K2973">
            <v>41</v>
          </cell>
          <cell r="L2973">
            <v>6884</v>
          </cell>
          <cell r="M2973">
            <v>38</v>
          </cell>
          <cell r="N2973">
            <v>6218</v>
          </cell>
        </row>
        <row r="2974">
          <cell r="A2974">
            <v>1503432</v>
          </cell>
          <cell r="B2974" t="str">
            <v>12</v>
          </cell>
          <cell r="C2974" t="str">
            <v>Chaudière-Appalaches</v>
          </cell>
          <cell r="D2974" t="str">
            <v>Poirier(Hervé)</v>
          </cell>
          <cell r="F2974" t="str">
            <v>658, rang Grand Shenley</v>
          </cell>
          <cell r="G2974" t="str">
            <v>Saint-Honoré-de-Shenley</v>
          </cell>
          <cell r="H2974" t="str">
            <v>G0M1V0</v>
          </cell>
          <cell r="I2974">
            <v>418</v>
          </cell>
          <cell r="J2974">
            <v>4856887</v>
          </cell>
          <cell r="K2974">
            <v>17</v>
          </cell>
          <cell r="L2974">
            <v>340</v>
          </cell>
          <cell r="M2974">
            <v>18</v>
          </cell>
          <cell r="N2974">
            <v>248</v>
          </cell>
        </row>
        <row r="2975">
          <cell r="A2975">
            <v>1503531</v>
          </cell>
          <cell r="B2975" t="str">
            <v>12</v>
          </cell>
          <cell r="C2975" t="str">
            <v>Chaudière-Appalaches</v>
          </cell>
          <cell r="D2975" t="str">
            <v>Poulin(Michel)</v>
          </cell>
          <cell r="F2975" t="str">
            <v>443, Route 204</v>
          </cell>
          <cell r="G2975" t="str">
            <v>Saint-Camille-de-Lellis</v>
          </cell>
          <cell r="H2975" t="str">
            <v>G0R2S0</v>
          </cell>
          <cell r="I2975">
            <v>418</v>
          </cell>
          <cell r="J2975">
            <v>5952329</v>
          </cell>
          <cell r="K2975">
            <v>11</v>
          </cell>
        </row>
        <row r="2976">
          <cell r="A2976">
            <v>1503549</v>
          </cell>
          <cell r="B2976" t="str">
            <v>12</v>
          </cell>
          <cell r="C2976" t="str">
            <v>Chaudière-Appalaches</v>
          </cell>
          <cell r="D2976" t="str">
            <v>Poulin(Yves)</v>
          </cell>
          <cell r="F2976" t="str">
            <v>626, rang St-Joseph</v>
          </cell>
          <cell r="G2976" t="str">
            <v>Beauceville</v>
          </cell>
          <cell r="H2976" t="str">
            <v>G0M1A0</v>
          </cell>
          <cell r="I2976">
            <v>418</v>
          </cell>
          <cell r="J2976">
            <v>7749210</v>
          </cell>
          <cell r="K2976">
            <v>43</v>
          </cell>
          <cell r="L2976">
            <v>5555</v>
          </cell>
          <cell r="M2976">
            <v>38</v>
          </cell>
          <cell r="N2976">
            <v>6054</v>
          </cell>
        </row>
        <row r="2977">
          <cell r="A2977">
            <v>1503580</v>
          </cell>
          <cell r="B2977" t="str">
            <v>12</v>
          </cell>
          <cell r="C2977" t="str">
            <v>Chaudière-Appalaches</v>
          </cell>
          <cell r="D2977" t="str">
            <v>Poulin(Yves)</v>
          </cell>
          <cell r="F2977" t="str">
            <v>110, Rang 7 Nord</v>
          </cell>
          <cell r="G2977" t="str">
            <v>Saint-Victor</v>
          </cell>
          <cell r="H2977" t="str">
            <v>G0M2B0</v>
          </cell>
          <cell r="I2977">
            <v>418</v>
          </cell>
          <cell r="J2977">
            <v>4845522</v>
          </cell>
          <cell r="K2977">
            <v>75</v>
          </cell>
          <cell r="L2977">
            <v>16967</v>
          </cell>
          <cell r="M2977">
            <v>93</v>
          </cell>
          <cell r="N2977">
            <v>21053</v>
          </cell>
        </row>
        <row r="2978">
          <cell r="A2978">
            <v>1503689</v>
          </cell>
          <cell r="B2978" t="str">
            <v>12</v>
          </cell>
          <cell r="C2978" t="str">
            <v>Chaudière-Appalaches</v>
          </cell>
          <cell r="D2978" t="str">
            <v>Rodrigue(Mario)</v>
          </cell>
          <cell r="F2978" t="str">
            <v>430, Rang 11 Nord</v>
          </cell>
          <cell r="G2978" t="str">
            <v>Saint-Éphrem-de-Beauce</v>
          </cell>
          <cell r="H2978" t="str">
            <v>G0M1R0</v>
          </cell>
          <cell r="I2978">
            <v>418</v>
          </cell>
          <cell r="J2978">
            <v>4845713</v>
          </cell>
          <cell r="K2978">
            <v>70</v>
          </cell>
          <cell r="L2978">
            <v>16942</v>
          </cell>
          <cell r="M2978">
            <v>57</v>
          </cell>
          <cell r="N2978">
            <v>16838</v>
          </cell>
        </row>
        <row r="2979">
          <cell r="A2979">
            <v>1503796</v>
          </cell>
          <cell r="B2979" t="str">
            <v>03</v>
          </cell>
          <cell r="C2979" t="str">
            <v>Capitale-Nationale</v>
          </cell>
          <cell r="D2979" t="str">
            <v>Dussault(Caroline)</v>
          </cell>
          <cell r="E2979" t="str">
            <v>Dussault(Caroline)</v>
          </cell>
          <cell r="F2979" t="str">
            <v>1760, boul. Dussault</v>
          </cell>
          <cell r="G2979" t="str">
            <v>Saint-Marc-des-Carrières</v>
          </cell>
          <cell r="H2979" t="str">
            <v>G0A4B0</v>
          </cell>
          <cell r="I2979">
            <v>418</v>
          </cell>
          <cell r="J2979">
            <v>2683312</v>
          </cell>
          <cell r="K2979">
            <v>25</v>
          </cell>
          <cell r="L2979">
            <v>790</v>
          </cell>
          <cell r="M2979">
            <v>32</v>
          </cell>
          <cell r="N2979">
            <v>4548</v>
          </cell>
        </row>
        <row r="2980">
          <cell r="A2980">
            <v>1503879</v>
          </cell>
          <cell r="B2980" t="str">
            <v>05</v>
          </cell>
          <cell r="C2980" t="str">
            <v>Estrie</v>
          </cell>
          <cell r="D2980" t="str">
            <v>Roy(Mario)</v>
          </cell>
          <cell r="E2980" t="str">
            <v>Roy(Mario)</v>
          </cell>
          <cell r="F2980" t="str">
            <v>123, ave de la Rivière</v>
          </cell>
          <cell r="G2980" t="str">
            <v>Courcelles</v>
          </cell>
          <cell r="H2980" t="str">
            <v>G0M1C0</v>
          </cell>
          <cell r="I2980">
            <v>418</v>
          </cell>
          <cell r="J2980">
            <v>4835680</v>
          </cell>
          <cell r="K2980">
            <v>89</v>
          </cell>
          <cell r="L2980">
            <v>13976</v>
          </cell>
          <cell r="M2980">
            <v>90</v>
          </cell>
          <cell r="N2980">
            <v>19745</v>
          </cell>
        </row>
        <row r="2981">
          <cell r="A2981">
            <v>1503903</v>
          </cell>
          <cell r="B2981" t="str">
            <v>12</v>
          </cell>
          <cell r="C2981" t="str">
            <v>Chaudière-Appalaches</v>
          </cell>
          <cell r="D2981" t="str">
            <v>Roy(Martin)</v>
          </cell>
          <cell r="F2981" t="str">
            <v>6591, Rang 6</v>
          </cell>
          <cell r="G2981" t="str">
            <v>Saint-Zacharie</v>
          </cell>
          <cell r="H2981" t="str">
            <v>G0M2C0</v>
          </cell>
          <cell r="I2981">
            <v>418</v>
          </cell>
          <cell r="J2981">
            <v>5936933</v>
          </cell>
          <cell r="K2981">
            <v>19</v>
          </cell>
          <cell r="L2981">
            <v>1764</v>
          </cell>
          <cell r="M2981">
            <v>18</v>
          </cell>
          <cell r="N2981">
            <v>1764</v>
          </cell>
        </row>
        <row r="2982">
          <cell r="A2982">
            <v>1504034</v>
          </cell>
          <cell r="B2982" t="str">
            <v>12</v>
          </cell>
          <cell r="C2982" t="str">
            <v>Chaudière-Appalaches</v>
          </cell>
          <cell r="D2982" t="str">
            <v>Turcotte(Gilles)</v>
          </cell>
          <cell r="F2982" t="str">
            <v>275, Rang 4</v>
          </cell>
          <cell r="G2982" t="str">
            <v>Saint-Georges (de Beauce)</v>
          </cell>
          <cell r="H2982" t="str">
            <v>G0M1E0</v>
          </cell>
          <cell r="I2982">
            <v>418</v>
          </cell>
          <cell r="J2982">
            <v>2270695</v>
          </cell>
          <cell r="K2982">
            <v>29</v>
          </cell>
          <cell r="L2982">
            <v>835</v>
          </cell>
        </row>
        <row r="2983">
          <cell r="A2983">
            <v>1504059</v>
          </cell>
          <cell r="B2983" t="str">
            <v>12</v>
          </cell>
          <cell r="C2983" t="str">
            <v>Chaudière-Appalaches</v>
          </cell>
          <cell r="D2983" t="str">
            <v>Turmel(Gonzague)</v>
          </cell>
          <cell r="F2983" t="str">
            <v>656, route du Golf</v>
          </cell>
          <cell r="G2983" t="str">
            <v>Lac-Etchemin</v>
          </cell>
          <cell r="H2983" t="str">
            <v>G0R1S0</v>
          </cell>
          <cell r="I2983">
            <v>418</v>
          </cell>
          <cell r="J2983">
            <v>6254031</v>
          </cell>
          <cell r="K2983">
            <v>101</v>
          </cell>
          <cell r="L2983">
            <v>21140</v>
          </cell>
          <cell r="M2983">
            <v>103</v>
          </cell>
          <cell r="N2983">
            <v>25696</v>
          </cell>
        </row>
        <row r="2984">
          <cell r="A2984">
            <v>1504133</v>
          </cell>
          <cell r="B2984" t="str">
            <v>03</v>
          </cell>
          <cell r="C2984" t="str">
            <v>Capitale-Nationale</v>
          </cell>
          <cell r="D2984" t="str">
            <v>Ferme Nor-Dik S.E.N.C.</v>
          </cell>
          <cell r="E2984" t="str">
            <v>Gaudreault(Dominic)</v>
          </cell>
          <cell r="F2984" t="str">
            <v>66, rang Sainte-Marie</v>
          </cell>
          <cell r="G2984" t="str">
            <v>Les Éboulements</v>
          </cell>
          <cell r="H2984" t="str">
            <v>G0A2M0</v>
          </cell>
          <cell r="I2984">
            <v>418</v>
          </cell>
          <cell r="J2984">
            <v>6352719</v>
          </cell>
          <cell r="K2984">
            <v>104</v>
          </cell>
          <cell r="L2984">
            <v>17104</v>
          </cell>
          <cell r="M2984">
            <v>104</v>
          </cell>
          <cell r="N2984">
            <v>26262</v>
          </cell>
        </row>
        <row r="2985">
          <cell r="A2985">
            <v>1504141</v>
          </cell>
          <cell r="B2985" t="str">
            <v>12</v>
          </cell>
          <cell r="C2985" t="str">
            <v>Chaudière-Appalaches</v>
          </cell>
          <cell r="D2985" t="str">
            <v>Veilleux(Henri)</v>
          </cell>
          <cell r="F2985" t="str">
            <v>220, Rang 4</v>
          </cell>
          <cell r="G2985" t="str">
            <v>Saint-Gédeon-de-Beauce</v>
          </cell>
          <cell r="H2985" t="str">
            <v>G0M1T0</v>
          </cell>
          <cell r="I2985">
            <v>418</v>
          </cell>
          <cell r="J2985">
            <v>5823204</v>
          </cell>
          <cell r="K2985">
            <v>15</v>
          </cell>
        </row>
        <row r="2986">
          <cell r="A2986">
            <v>1504208</v>
          </cell>
          <cell r="B2986" t="str">
            <v>12</v>
          </cell>
          <cell r="C2986" t="str">
            <v>Chaudière-Appalaches</v>
          </cell>
          <cell r="D2986" t="str">
            <v>Veilleux(Pierre)</v>
          </cell>
          <cell r="F2986" t="str">
            <v>3755, 127e Rue</v>
          </cell>
          <cell r="G2986" t="str">
            <v>Saint-Georges (de Beauce)</v>
          </cell>
          <cell r="H2986" t="str">
            <v>G5Y5B9</v>
          </cell>
          <cell r="I2986">
            <v>418</v>
          </cell>
          <cell r="J2986">
            <v>2284470</v>
          </cell>
          <cell r="K2986">
            <v>16</v>
          </cell>
          <cell r="L2986">
            <v>1735</v>
          </cell>
        </row>
        <row r="2987">
          <cell r="A2987">
            <v>1504281</v>
          </cell>
          <cell r="B2987" t="str">
            <v>08</v>
          </cell>
          <cell r="C2987" t="str">
            <v>Abitibi-Témiscamingue</v>
          </cell>
          <cell r="D2987" t="str">
            <v>Ferme Mario Chouinard et L. Nolet</v>
          </cell>
          <cell r="E2987" t="str">
            <v>Nolet(Mario Chouinard et Lucie)</v>
          </cell>
          <cell r="F2987" t="str">
            <v>428, Route 386</v>
          </cell>
          <cell r="G2987" t="str">
            <v>Landrienne</v>
          </cell>
          <cell r="H2987" t="str">
            <v>J0Y1V0</v>
          </cell>
          <cell r="I2987">
            <v>819</v>
          </cell>
          <cell r="J2987">
            <v>7322216</v>
          </cell>
          <cell r="K2987">
            <v>16</v>
          </cell>
          <cell r="L2987">
            <v>1768</v>
          </cell>
          <cell r="M2987">
            <v>21</v>
          </cell>
          <cell r="N2987">
            <v>4536</v>
          </cell>
        </row>
        <row r="2988">
          <cell r="A2988">
            <v>1504745</v>
          </cell>
          <cell r="B2988" t="str">
            <v>01</v>
          </cell>
          <cell r="C2988" t="str">
            <v>Bas-Saint-Laurent</v>
          </cell>
          <cell r="D2988" t="str">
            <v>Ferme Gauthier et Frères enr.</v>
          </cell>
          <cell r="E2988" t="str">
            <v>Gauthier(Alain et Germain)</v>
          </cell>
          <cell r="F2988" t="str">
            <v>9 rang du Lac</v>
          </cell>
          <cell r="G2988" t="str">
            <v>Matane</v>
          </cell>
          <cell r="H2988" t="str">
            <v>G4W9B8</v>
          </cell>
          <cell r="I2988">
            <v>418</v>
          </cell>
          <cell r="J2988">
            <v>5626930</v>
          </cell>
          <cell r="K2988">
            <v>37</v>
          </cell>
          <cell r="L2988">
            <v>4796</v>
          </cell>
          <cell r="M2988">
            <v>37</v>
          </cell>
          <cell r="N2988">
            <v>9895</v>
          </cell>
        </row>
        <row r="2989">
          <cell r="A2989">
            <v>1504786</v>
          </cell>
          <cell r="B2989" t="str">
            <v>08</v>
          </cell>
          <cell r="C2989" t="str">
            <v>Abitibi-Témiscamingue</v>
          </cell>
          <cell r="D2989" t="str">
            <v>Frenette(Gérard)</v>
          </cell>
          <cell r="F2989" t="str">
            <v>215 rang 6 Ouest</v>
          </cell>
          <cell r="G2989" t="str">
            <v>Évain</v>
          </cell>
          <cell r="H2989" t="str">
            <v>J0Z1Y0</v>
          </cell>
          <cell r="I2989">
            <v>819</v>
          </cell>
          <cell r="J2989">
            <v>7682700</v>
          </cell>
          <cell r="K2989">
            <v>58</v>
          </cell>
          <cell r="L2989">
            <v>12291</v>
          </cell>
          <cell r="M2989">
            <v>60</v>
          </cell>
          <cell r="N2989">
            <v>12323</v>
          </cell>
        </row>
        <row r="2990">
          <cell r="A2990">
            <v>1504802</v>
          </cell>
          <cell r="B2990" t="str">
            <v>08</v>
          </cell>
          <cell r="C2990" t="str">
            <v>Abitibi-Témiscamingue</v>
          </cell>
          <cell r="D2990" t="str">
            <v>Frenette(Guy)</v>
          </cell>
          <cell r="F2990" t="str">
            <v>54, du Portage</v>
          </cell>
          <cell r="G2990" t="str">
            <v>Rivière-Héva</v>
          </cell>
          <cell r="H2990" t="str">
            <v>J0Y2H0</v>
          </cell>
          <cell r="I2990">
            <v>819</v>
          </cell>
          <cell r="J2990">
            <v>7353281</v>
          </cell>
          <cell r="K2990">
            <v>17</v>
          </cell>
          <cell r="L2990">
            <v>1774</v>
          </cell>
        </row>
        <row r="2991">
          <cell r="A2991">
            <v>1504836</v>
          </cell>
          <cell r="B2991" t="str">
            <v>08</v>
          </cell>
          <cell r="C2991" t="str">
            <v>Abitibi-Témiscamingue</v>
          </cell>
          <cell r="D2991" t="str">
            <v>Gagnon(Alain)</v>
          </cell>
          <cell r="F2991" t="str">
            <v>938, rang Brodeur</v>
          </cell>
          <cell r="G2991" t="str">
            <v>Laforce</v>
          </cell>
          <cell r="H2991" t="str">
            <v>J0Z2J0</v>
          </cell>
          <cell r="I2991">
            <v>819</v>
          </cell>
          <cell r="J2991">
            <v>7222065</v>
          </cell>
          <cell r="K2991">
            <v>45</v>
          </cell>
          <cell r="L2991">
            <v>3285</v>
          </cell>
          <cell r="M2991">
            <v>40</v>
          </cell>
          <cell r="N2991">
            <v>3788</v>
          </cell>
        </row>
        <row r="2992">
          <cell r="A2992">
            <v>1504919</v>
          </cell>
          <cell r="B2992" t="str">
            <v>04</v>
          </cell>
          <cell r="C2992" t="str">
            <v>Mauricie</v>
          </cell>
          <cell r="D2992" t="str">
            <v>Ferme Bovinoise inc.</v>
          </cell>
          <cell r="E2992" t="str">
            <v>Boivin(René)</v>
          </cell>
          <cell r="F2992" t="str">
            <v>1511, Grand Rang</v>
          </cell>
          <cell r="G2992" t="str">
            <v>Saint-Tite</v>
          </cell>
          <cell r="H2992" t="str">
            <v>G0X3H0</v>
          </cell>
          <cell r="I2992">
            <v>418</v>
          </cell>
          <cell r="J2992">
            <v>3655022</v>
          </cell>
          <cell r="K2992">
            <v>19</v>
          </cell>
          <cell r="M2992">
            <v>33</v>
          </cell>
          <cell r="N2992">
            <v>4804</v>
          </cell>
        </row>
        <row r="2993">
          <cell r="A2993">
            <v>1504992</v>
          </cell>
          <cell r="B2993" t="str">
            <v>03</v>
          </cell>
          <cell r="C2993" t="str">
            <v>Capitale-Nationale</v>
          </cell>
          <cell r="D2993" t="str">
            <v>Ferme Régine S.E.N.C.</v>
          </cell>
          <cell r="E2993" t="str">
            <v>Perron(Réjean Genest et Ginette)</v>
          </cell>
          <cell r="F2993" t="str">
            <v>60, rue St-Eugène</v>
          </cell>
          <cell r="G2993" t="str">
            <v>Saint-Alban</v>
          </cell>
          <cell r="H2993" t="str">
            <v>G0A3B0</v>
          </cell>
          <cell r="I2993">
            <v>418</v>
          </cell>
          <cell r="J2993">
            <v>2683101</v>
          </cell>
          <cell r="K2993">
            <v>25</v>
          </cell>
          <cell r="L2993">
            <v>12672</v>
          </cell>
        </row>
        <row r="2994">
          <cell r="A2994">
            <v>1505098</v>
          </cell>
          <cell r="B2994" t="str">
            <v>08</v>
          </cell>
          <cell r="C2994" t="str">
            <v>Abitibi-Témiscamingue</v>
          </cell>
          <cell r="D2994" t="str">
            <v>Gironne(Alain)</v>
          </cell>
          <cell r="F2994" t="str">
            <v>1467, rang 4, R.R.1</v>
          </cell>
          <cell r="G2994" t="str">
            <v>Saint-Bruno-de-Guigues</v>
          </cell>
          <cell r="H2994" t="str">
            <v>J0Z2G0</v>
          </cell>
          <cell r="I2994">
            <v>819</v>
          </cell>
          <cell r="J2994">
            <v>7282136</v>
          </cell>
          <cell r="K2994">
            <v>10</v>
          </cell>
          <cell r="L2994">
            <v>472</v>
          </cell>
        </row>
        <row r="2995">
          <cell r="A2995">
            <v>1505296</v>
          </cell>
          <cell r="B2995" t="str">
            <v>08</v>
          </cell>
          <cell r="C2995" t="str">
            <v>Abitibi-Témiscamingue</v>
          </cell>
          <cell r="D2995" t="str">
            <v>Savard(Michel)</v>
          </cell>
          <cell r="F2995" t="str">
            <v>200,  chemin St-Luc</v>
          </cell>
          <cell r="G2995" t="str">
            <v>La Motte</v>
          </cell>
          <cell r="H2995" t="str">
            <v>J0Y1T0</v>
          </cell>
          <cell r="I2995">
            <v>819</v>
          </cell>
          <cell r="J2995">
            <v>7328598</v>
          </cell>
          <cell r="K2995">
            <v>68</v>
          </cell>
          <cell r="L2995">
            <v>4879</v>
          </cell>
          <cell r="M2995">
            <v>83</v>
          </cell>
          <cell r="N2995">
            <v>5488</v>
          </cell>
        </row>
        <row r="2996">
          <cell r="A2996">
            <v>1505551</v>
          </cell>
          <cell r="B2996" t="str">
            <v>16</v>
          </cell>
          <cell r="C2996" t="str">
            <v>Montérégie</v>
          </cell>
          <cell r="D2996" t="str">
            <v>Cooke(Donald)</v>
          </cell>
          <cell r="F2996" t="str">
            <v>113, Schwiezer road</v>
          </cell>
          <cell r="G2996" t="str">
            <v>Sutton</v>
          </cell>
          <cell r="H2996" t="str">
            <v>J0E2K0</v>
          </cell>
          <cell r="I2996">
            <v>450</v>
          </cell>
          <cell r="J2996">
            <v>5382256</v>
          </cell>
          <cell r="K2996">
            <v>15</v>
          </cell>
          <cell r="M2996">
            <v>15</v>
          </cell>
        </row>
        <row r="2997">
          <cell r="A2997">
            <v>1506641</v>
          </cell>
          <cell r="B2997" t="str">
            <v>12</v>
          </cell>
          <cell r="C2997" t="str">
            <v>Chaudière-Appalaches</v>
          </cell>
          <cell r="D2997" t="str">
            <v>Tardif(Michel)</v>
          </cell>
          <cell r="F2997" t="str">
            <v>695, rang Saint-Charles</v>
          </cell>
          <cell r="G2997" t="str">
            <v>Saint-Jules</v>
          </cell>
          <cell r="H2997" t="str">
            <v>G0N1R0</v>
          </cell>
          <cell r="I2997">
            <v>418</v>
          </cell>
          <cell r="J2997">
            <v>3976679</v>
          </cell>
          <cell r="K2997">
            <v>36</v>
          </cell>
          <cell r="L2997">
            <v>4917</v>
          </cell>
          <cell r="M2997">
            <v>42</v>
          </cell>
          <cell r="N2997">
            <v>227</v>
          </cell>
        </row>
        <row r="2998">
          <cell r="A2998">
            <v>1506716</v>
          </cell>
          <cell r="B2998" t="str">
            <v>04</v>
          </cell>
          <cell r="C2998" t="str">
            <v>Mauricie</v>
          </cell>
          <cell r="D2998" t="str">
            <v>Cloutier(Jean-Guy)</v>
          </cell>
          <cell r="F2998" t="str">
            <v>631 ch. Grande Rivière Nord</v>
          </cell>
          <cell r="G2998" t="str">
            <v>Yamachiche</v>
          </cell>
          <cell r="H2998" t="str">
            <v>G0X3L0</v>
          </cell>
          <cell r="I2998">
            <v>819</v>
          </cell>
          <cell r="J2998">
            <v>2963230</v>
          </cell>
          <cell r="K2998">
            <v>30</v>
          </cell>
          <cell r="L2998">
            <v>3593</v>
          </cell>
          <cell r="M2998">
            <v>29</v>
          </cell>
          <cell r="N2998">
            <v>4671</v>
          </cell>
        </row>
        <row r="2999">
          <cell r="A2999">
            <v>1506955</v>
          </cell>
          <cell r="B2999" t="str">
            <v>16</v>
          </cell>
          <cell r="C2999" t="str">
            <v>Montérégie</v>
          </cell>
          <cell r="D2999" t="str">
            <v>Corriveau(Eddy)</v>
          </cell>
          <cell r="F2999" t="str">
            <v>443, chemin St-Valérien</v>
          </cell>
          <cell r="G2999" t="str">
            <v>Sainte-Cécile-de-Milton</v>
          </cell>
          <cell r="H2999" t="str">
            <v>J0E2C0</v>
          </cell>
          <cell r="I2999">
            <v>450</v>
          </cell>
          <cell r="J2999">
            <v>3785956</v>
          </cell>
          <cell r="K2999">
            <v>27</v>
          </cell>
          <cell r="L2999">
            <v>2406</v>
          </cell>
        </row>
        <row r="3000">
          <cell r="A3000">
            <v>1506963</v>
          </cell>
          <cell r="B3000" t="str">
            <v>04</v>
          </cell>
          <cell r="C3000" t="str">
            <v>Mauricie</v>
          </cell>
          <cell r="D3000" t="str">
            <v>Champagne(Réjean)</v>
          </cell>
          <cell r="F3000" t="str">
            <v>1871, Principale</v>
          </cell>
          <cell r="G3000" t="str">
            <v>Saint-Gérard-des-Laurentides</v>
          </cell>
          <cell r="H3000" t="str">
            <v>G9R1G1</v>
          </cell>
          <cell r="I3000">
            <v>819</v>
          </cell>
          <cell r="J3000">
            <v>5392642</v>
          </cell>
          <cell r="K3000">
            <v>12</v>
          </cell>
          <cell r="L3000">
            <v>1740</v>
          </cell>
          <cell r="M3000">
            <v>15</v>
          </cell>
          <cell r="N3000">
            <v>3475</v>
          </cell>
        </row>
        <row r="3001">
          <cell r="A3001">
            <v>1507276</v>
          </cell>
          <cell r="B3001" t="str">
            <v>16</v>
          </cell>
          <cell r="C3001" t="str">
            <v>Montérégie</v>
          </cell>
          <cell r="D3001" t="str">
            <v>Coupland(Gérald)</v>
          </cell>
          <cell r="F3001" t="str">
            <v>538, Coupland Road</v>
          </cell>
          <cell r="G3001" t="str">
            <v>Granby</v>
          </cell>
          <cell r="H3001" t="str">
            <v>J2G9J6</v>
          </cell>
          <cell r="I3001">
            <v>450</v>
          </cell>
          <cell r="J3001">
            <v>3725320</v>
          </cell>
          <cell r="K3001">
            <v>10</v>
          </cell>
          <cell r="L3001">
            <v>740</v>
          </cell>
        </row>
        <row r="3002">
          <cell r="A3002">
            <v>1507433</v>
          </cell>
          <cell r="B3002" t="str">
            <v>16</v>
          </cell>
          <cell r="C3002" t="str">
            <v>Montérégie</v>
          </cell>
          <cell r="D3002" t="str">
            <v>Couture(Alain)</v>
          </cell>
          <cell r="F3002" t="str">
            <v>630, 3e Rang Est</v>
          </cell>
          <cell r="G3002" t="str">
            <v>Sainte-Cécile-de-Milton</v>
          </cell>
          <cell r="H3002" t="str">
            <v>J0E2C0</v>
          </cell>
          <cell r="I3002">
            <v>450</v>
          </cell>
          <cell r="J3002">
            <v>3787574</v>
          </cell>
          <cell r="K3002">
            <v>33</v>
          </cell>
          <cell r="L3002">
            <v>1021</v>
          </cell>
          <cell r="M3002">
            <v>30</v>
          </cell>
        </row>
        <row r="3003">
          <cell r="A3003">
            <v>1507458</v>
          </cell>
          <cell r="B3003" t="str">
            <v>16</v>
          </cell>
          <cell r="C3003" t="str">
            <v>Montérégie</v>
          </cell>
          <cell r="D3003" t="str">
            <v>Couture(François)</v>
          </cell>
          <cell r="F3003" t="str">
            <v>393, rue Couture</v>
          </cell>
          <cell r="G3003" t="str">
            <v>Granby</v>
          </cell>
          <cell r="H3003" t="str">
            <v>J2H0R1</v>
          </cell>
          <cell r="I3003">
            <v>450</v>
          </cell>
          <cell r="J3003">
            <v>3722259</v>
          </cell>
          <cell r="K3003">
            <v>13</v>
          </cell>
          <cell r="L3003">
            <v>2991</v>
          </cell>
        </row>
        <row r="3004">
          <cell r="A3004">
            <v>1507623</v>
          </cell>
          <cell r="B3004" t="str">
            <v>08</v>
          </cell>
          <cell r="C3004" t="str">
            <v>Abitibi-Témiscamingue</v>
          </cell>
          <cell r="D3004" t="str">
            <v>Ferme Louis et Julien Proulx s.e.n.c.</v>
          </cell>
          <cell r="E3004" t="str">
            <v>Proulx(Louis et Julien)</v>
          </cell>
          <cell r="F3004" t="str">
            <v>515, Route 111</v>
          </cell>
          <cell r="G3004" t="str">
            <v>Val-d'Or</v>
          </cell>
          <cell r="H3004" t="str">
            <v>J9P0C1</v>
          </cell>
          <cell r="I3004">
            <v>819</v>
          </cell>
          <cell r="J3004">
            <v>8243796</v>
          </cell>
          <cell r="K3004">
            <v>43</v>
          </cell>
          <cell r="M3004">
            <v>48</v>
          </cell>
        </row>
        <row r="3005">
          <cell r="A3005">
            <v>1507672</v>
          </cell>
          <cell r="B3005" t="str">
            <v>08</v>
          </cell>
          <cell r="C3005" t="str">
            <v>Abitibi-Témiscamingue</v>
          </cell>
          <cell r="D3005" t="str">
            <v>Les entreprises Mario Pouliot inc.</v>
          </cell>
          <cell r="E3005" t="str">
            <v>Pouliot(Mario)</v>
          </cell>
          <cell r="F3005" t="str">
            <v>326,chemin Plage Delisle</v>
          </cell>
          <cell r="G3005" t="str">
            <v>Clerval</v>
          </cell>
          <cell r="H3005" t="str">
            <v>J0Z1R0</v>
          </cell>
          <cell r="I3005">
            <v>819</v>
          </cell>
          <cell r="J3005">
            <v>7833004</v>
          </cell>
          <cell r="K3005">
            <v>278</v>
          </cell>
          <cell r="L3005">
            <v>63066</v>
          </cell>
          <cell r="M3005">
            <v>300</v>
          </cell>
          <cell r="N3005">
            <v>65076</v>
          </cell>
        </row>
        <row r="3006">
          <cell r="A3006">
            <v>1507748</v>
          </cell>
          <cell r="B3006" t="str">
            <v>08</v>
          </cell>
          <cell r="C3006" t="str">
            <v>Abitibi-Témiscamingue</v>
          </cell>
          <cell r="D3006" t="str">
            <v>Thivierge Germain et Thivierge Yannick</v>
          </cell>
          <cell r="E3006" t="str">
            <v>Thivierge(Germain et Yannick)</v>
          </cell>
          <cell r="F3006" t="str">
            <v>732, Avenue Létourneau</v>
          </cell>
          <cell r="G3006" t="str">
            <v>Amos</v>
          </cell>
          <cell r="H3006" t="str">
            <v>J9T1W5</v>
          </cell>
          <cell r="I3006">
            <v>819</v>
          </cell>
          <cell r="J3006">
            <v>7320563</v>
          </cell>
          <cell r="K3006">
            <v>18</v>
          </cell>
          <cell r="L3006">
            <v>5779</v>
          </cell>
          <cell r="M3006">
            <v>16</v>
          </cell>
          <cell r="N3006">
            <v>5254</v>
          </cell>
        </row>
        <row r="3007">
          <cell r="A3007">
            <v>1507888</v>
          </cell>
          <cell r="B3007" t="str">
            <v>16</v>
          </cell>
          <cell r="C3007" t="str">
            <v>Montérégie</v>
          </cell>
          <cell r="D3007" t="str">
            <v>Côté(Réjean)</v>
          </cell>
          <cell r="E3007" t="str">
            <v>Côté(Réjean)</v>
          </cell>
          <cell r="F3007" t="str">
            <v>278, rang Laroche</v>
          </cell>
          <cell r="G3007" t="str">
            <v>Roxton Falls</v>
          </cell>
          <cell r="H3007" t="str">
            <v>J0H1E0</v>
          </cell>
          <cell r="I3007">
            <v>450</v>
          </cell>
          <cell r="J3007">
            <v>5482655</v>
          </cell>
          <cell r="K3007">
            <v>28</v>
          </cell>
          <cell r="L3007">
            <v>1544</v>
          </cell>
          <cell r="M3007">
            <v>24</v>
          </cell>
          <cell r="N3007">
            <v>2517</v>
          </cell>
        </row>
        <row r="3008">
          <cell r="A3008">
            <v>1508068</v>
          </cell>
          <cell r="B3008" t="str">
            <v>16</v>
          </cell>
          <cell r="C3008" t="str">
            <v>Montérégie</v>
          </cell>
          <cell r="D3008" t="str">
            <v>Bonenberg(Aart)</v>
          </cell>
          <cell r="F3008" t="str">
            <v>1348, 1ère Concession</v>
          </cell>
          <cell r="G3008" t="str">
            <v>Hinchinbrooke</v>
          </cell>
          <cell r="H3008" t="str">
            <v>J0S1A0</v>
          </cell>
          <cell r="I3008">
            <v>450</v>
          </cell>
          <cell r="J3008">
            <v>2643543</v>
          </cell>
          <cell r="K3008">
            <v>17</v>
          </cell>
          <cell r="L3008">
            <v>4549</v>
          </cell>
          <cell r="M3008">
            <v>17</v>
          </cell>
          <cell r="N3008">
            <v>3401</v>
          </cell>
        </row>
        <row r="3009">
          <cell r="A3009">
            <v>1508118</v>
          </cell>
          <cell r="B3009" t="str">
            <v>04</v>
          </cell>
          <cell r="C3009" t="str">
            <v>Mauricie</v>
          </cell>
          <cell r="D3009" t="str">
            <v>Descoteaux(Aurèle)</v>
          </cell>
          <cell r="F3009" t="str">
            <v>1891, Grand Rang</v>
          </cell>
          <cell r="G3009" t="str">
            <v>Saint-Léon-le-Grand (de Mauricie)</v>
          </cell>
          <cell r="H3009" t="str">
            <v>J0K2W0</v>
          </cell>
          <cell r="I3009">
            <v>819</v>
          </cell>
          <cell r="J3009">
            <v>2685556</v>
          </cell>
          <cell r="K3009">
            <v>20</v>
          </cell>
          <cell r="L3009">
            <v>1467</v>
          </cell>
          <cell r="M3009">
            <v>21</v>
          </cell>
          <cell r="N3009">
            <v>1744</v>
          </cell>
        </row>
        <row r="3010">
          <cell r="A3010">
            <v>1508134</v>
          </cell>
          <cell r="B3010" t="str">
            <v>04</v>
          </cell>
          <cell r="C3010" t="str">
            <v>Mauricie</v>
          </cell>
          <cell r="D3010" t="str">
            <v>Descoteaux(Gaétan)</v>
          </cell>
          <cell r="F3010" t="str">
            <v>530, rang Bellechasse</v>
          </cell>
          <cell r="G3010" t="str">
            <v>Saint-Sévère</v>
          </cell>
          <cell r="H3010" t="str">
            <v>G0X3B0</v>
          </cell>
          <cell r="I3010">
            <v>819</v>
          </cell>
          <cell r="J3010">
            <v>2645338</v>
          </cell>
          <cell r="N3010">
            <v>573</v>
          </cell>
        </row>
        <row r="3011">
          <cell r="A3011">
            <v>1508142</v>
          </cell>
          <cell r="B3011" t="str">
            <v>04</v>
          </cell>
          <cell r="C3011" t="str">
            <v>Mauricie</v>
          </cell>
          <cell r="D3011" t="str">
            <v>Despins(Charles)</v>
          </cell>
          <cell r="F3011" t="str">
            <v>180, rang Village Champlain</v>
          </cell>
          <cell r="G3011" t="str">
            <v>Sainte-Geneviève-de-Batiscan</v>
          </cell>
          <cell r="H3011" t="str">
            <v>G0X2R0</v>
          </cell>
          <cell r="I3011">
            <v>418</v>
          </cell>
          <cell r="J3011">
            <v>3622626</v>
          </cell>
          <cell r="K3011">
            <v>20</v>
          </cell>
          <cell r="L3011">
            <v>280</v>
          </cell>
          <cell r="M3011">
            <v>24</v>
          </cell>
          <cell r="N3011">
            <v>1100</v>
          </cell>
        </row>
        <row r="3012">
          <cell r="A3012">
            <v>1508175</v>
          </cell>
          <cell r="B3012" t="str">
            <v>16</v>
          </cell>
          <cell r="C3012" t="str">
            <v>Montérégie</v>
          </cell>
          <cell r="D3012" t="str">
            <v>Bourget(Bertrand)</v>
          </cell>
          <cell r="F3012" t="str">
            <v>504. rang Double</v>
          </cell>
          <cell r="G3012" t="str">
            <v>Saint-Urbain-Premier</v>
          </cell>
          <cell r="H3012" t="str">
            <v>J0S1Y0</v>
          </cell>
          <cell r="I3012">
            <v>450</v>
          </cell>
          <cell r="J3012">
            <v>4275910</v>
          </cell>
          <cell r="K3012">
            <v>26</v>
          </cell>
          <cell r="L3012">
            <v>2709</v>
          </cell>
          <cell r="M3012">
            <v>26</v>
          </cell>
          <cell r="N3012">
            <v>1827</v>
          </cell>
        </row>
        <row r="3013">
          <cell r="A3013">
            <v>1508415</v>
          </cell>
          <cell r="B3013" t="str">
            <v>04</v>
          </cell>
          <cell r="C3013" t="str">
            <v>Mauricie</v>
          </cell>
          <cell r="D3013" t="str">
            <v>Dupuis(Martin)</v>
          </cell>
          <cell r="F3013" t="str">
            <v>1256, rang des Douze Terres</v>
          </cell>
          <cell r="G3013" t="str">
            <v>Saint-Paulin</v>
          </cell>
          <cell r="H3013" t="str">
            <v>J0K3G0</v>
          </cell>
          <cell r="I3013">
            <v>819</v>
          </cell>
          <cell r="J3013">
            <v>2683469</v>
          </cell>
          <cell r="K3013">
            <v>63</v>
          </cell>
          <cell r="L3013">
            <v>18755</v>
          </cell>
          <cell r="M3013">
            <v>45</v>
          </cell>
          <cell r="N3013">
            <v>6915</v>
          </cell>
        </row>
        <row r="3014">
          <cell r="A3014">
            <v>1508613</v>
          </cell>
          <cell r="B3014" t="str">
            <v>16</v>
          </cell>
          <cell r="C3014" t="str">
            <v>Montérégie</v>
          </cell>
          <cell r="D3014" t="str">
            <v>Brown(Marvyn)</v>
          </cell>
          <cell r="F3014" t="str">
            <v>1448, rang 5</v>
          </cell>
          <cell r="G3014" t="str">
            <v>Howick</v>
          </cell>
          <cell r="H3014" t="str">
            <v>J0S1G0</v>
          </cell>
          <cell r="I3014">
            <v>450</v>
          </cell>
          <cell r="J3014">
            <v>8250760</v>
          </cell>
          <cell r="K3014">
            <v>26</v>
          </cell>
          <cell r="L3014">
            <v>1256</v>
          </cell>
          <cell r="M3014">
            <v>23</v>
          </cell>
          <cell r="N3014">
            <v>2004</v>
          </cell>
        </row>
        <row r="3015">
          <cell r="A3015">
            <v>1508803</v>
          </cell>
          <cell r="B3015" t="str">
            <v>08</v>
          </cell>
          <cell r="C3015" t="str">
            <v>Abitibi-Témiscamingue</v>
          </cell>
          <cell r="D3015" t="str">
            <v>Lebreux(Ulric)</v>
          </cell>
          <cell r="F3015" t="str">
            <v>1397, rang 5</v>
          </cell>
          <cell r="G3015" t="str">
            <v>Lac-Chicobi</v>
          </cell>
          <cell r="H3015" t="str">
            <v>J0Y1L0</v>
          </cell>
          <cell r="I3015">
            <v>819</v>
          </cell>
          <cell r="J3015">
            <v>7272060</v>
          </cell>
          <cell r="K3015">
            <v>11</v>
          </cell>
        </row>
        <row r="3016">
          <cell r="A3016">
            <v>1508852</v>
          </cell>
          <cell r="B3016" t="str">
            <v>08</v>
          </cell>
          <cell r="C3016" t="str">
            <v>Abitibi-Témiscamingue</v>
          </cell>
          <cell r="D3016" t="str">
            <v>Lemire(Marcellin)</v>
          </cell>
          <cell r="F3016" t="str">
            <v>399, rang 3</v>
          </cell>
          <cell r="G3016" t="str">
            <v>Saint-Bruno-de-Guigues</v>
          </cell>
          <cell r="H3016" t="str">
            <v>J0Z2G0</v>
          </cell>
          <cell r="I3016">
            <v>819</v>
          </cell>
          <cell r="J3016">
            <v>7282163</v>
          </cell>
          <cell r="K3016">
            <v>14</v>
          </cell>
          <cell r="L3016">
            <v>1673</v>
          </cell>
        </row>
        <row r="3017">
          <cell r="A3017">
            <v>1508910</v>
          </cell>
          <cell r="B3017" t="str">
            <v>08</v>
          </cell>
          <cell r="C3017" t="str">
            <v>Abitibi-Témiscamingue</v>
          </cell>
          <cell r="D3017" t="str">
            <v>Julien(Yvon)</v>
          </cell>
          <cell r="E3017" t="str">
            <v>Julien(Yvon)</v>
          </cell>
          <cell r="F3017" t="str">
            <v>565 route 397 Sud</v>
          </cell>
          <cell r="G3017" t="str">
            <v>Barraute</v>
          </cell>
          <cell r="H3017" t="str">
            <v>J0Y1A0</v>
          </cell>
          <cell r="I3017">
            <v>819</v>
          </cell>
          <cell r="J3017">
            <v>7346332</v>
          </cell>
          <cell r="K3017">
            <v>35</v>
          </cell>
          <cell r="L3017">
            <v>9308</v>
          </cell>
          <cell r="M3017">
            <v>33</v>
          </cell>
          <cell r="N3017">
            <v>8810</v>
          </cell>
        </row>
        <row r="3018">
          <cell r="A3018">
            <v>1508951</v>
          </cell>
          <cell r="B3018" t="str">
            <v>16</v>
          </cell>
          <cell r="C3018" t="str">
            <v>Montérégie</v>
          </cell>
          <cell r="D3018" t="str">
            <v>Campeau(Jacques)</v>
          </cell>
          <cell r="F3018" t="str">
            <v>415, ch. du Fleuve</v>
          </cell>
          <cell r="G3018" t="str">
            <v>Les Cèdres</v>
          </cell>
          <cell r="H3018" t="str">
            <v>J7T1A8</v>
          </cell>
          <cell r="I3018">
            <v>450</v>
          </cell>
          <cell r="J3018">
            <v>4524186</v>
          </cell>
          <cell r="K3018">
            <v>22</v>
          </cell>
          <cell r="L3018">
            <v>2041</v>
          </cell>
          <cell r="M3018">
            <v>21</v>
          </cell>
          <cell r="N3018">
            <v>2041</v>
          </cell>
        </row>
        <row r="3019">
          <cell r="A3019">
            <v>1509090</v>
          </cell>
          <cell r="B3019" t="str">
            <v>16</v>
          </cell>
          <cell r="C3019" t="str">
            <v>Montérégie</v>
          </cell>
          <cell r="D3019" t="str">
            <v>Carey(Donald)</v>
          </cell>
          <cell r="F3019" t="str">
            <v>422 rue des Églises Ouest</v>
          </cell>
          <cell r="G3019" t="str">
            <v>Abercorn</v>
          </cell>
          <cell r="H3019" t="str">
            <v>J0E1B0</v>
          </cell>
          <cell r="I3019">
            <v>450</v>
          </cell>
          <cell r="J3019">
            <v>5385880</v>
          </cell>
          <cell r="K3019">
            <v>140</v>
          </cell>
          <cell r="L3019">
            <v>22708</v>
          </cell>
          <cell r="M3019">
            <v>136</v>
          </cell>
          <cell r="N3019">
            <v>22708</v>
          </cell>
        </row>
        <row r="3020">
          <cell r="A3020">
            <v>1509165</v>
          </cell>
          <cell r="B3020" t="str">
            <v>16</v>
          </cell>
          <cell r="C3020" t="str">
            <v>Montérégie</v>
          </cell>
          <cell r="D3020" t="str">
            <v>Casavant(Gaétan)</v>
          </cell>
          <cell r="E3020" t="str">
            <v>(cel.)(Mme Casavant)</v>
          </cell>
          <cell r="F3020" t="str">
            <v>385, 10e Rang Est</v>
          </cell>
          <cell r="G3020" t="str">
            <v>Saint-Joachim-de-Shefford</v>
          </cell>
          <cell r="H3020" t="str">
            <v>J0E2G0</v>
          </cell>
          <cell r="I3020">
            <v>450</v>
          </cell>
          <cell r="J3020">
            <v>5390469</v>
          </cell>
          <cell r="K3020">
            <v>31</v>
          </cell>
          <cell r="L3020">
            <v>15259</v>
          </cell>
          <cell r="M3020">
            <v>22</v>
          </cell>
          <cell r="N3020">
            <v>5044</v>
          </cell>
        </row>
        <row r="3021">
          <cell r="A3021">
            <v>1509314</v>
          </cell>
          <cell r="B3021" t="str">
            <v>16</v>
          </cell>
          <cell r="C3021" t="str">
            <v>Montérégie</v>
          </cell>
          <cell r="D3021" t="str">
            <v>Chaput(Jacques)</v>
          </cell>
          <cell r="F3021" t="str">
            <v>30 ch. Chaput CP 182</v>
          </cell>
          <cell r="G3021" t="str">
            <v>Roxton Pond</v>
          </cell>
          <cell r="H3021" t="str">
            <v>J0E1Z0</v>
          </cell>
          <cell r="I3021">
            <v>450</v>
          </cell>
          <cell r="J3021">
            <v>3754949</v>
          </cell>
          <cell r="K3021">
            <v>40</v>
          </cell>
          <cell r="L3021">
            <v>3364</v>
          </cell>
          <cell r="M3021">
            <v>36</v>
          </cell>
          <cell r="N3021">
            <v>2366</v>
          </cell>
        </row>
        <row r="3022">
          <cell r="A3022">
            <v>1509454</v>
          </cell>
          <cell r="B3022" t="str">
            <v>16</v>
          </cell>
          <cell r="C3022" t="str">
            <v>Montérégie</v>
          </cell>
          <cell r="D3022" t="str">
            <v>Choinière(Guy)</v>
          </cell>
          <cell r="F3022" t="str">
            <v>614, rue Allen</v>
          </cell>
          <cell r="G3022" t="str">
            <v>Shefford</v>
          </cell>
          <cell r="H3022" t="str">
            <v>J2M1E7</v>
          </cell>
          <cell r="I3022">
            <v>450</v>
          </cell>
          <cell r="J3022">
            <v>5395555</v>
          </cell>
          <cell r="K3022">
            <v>54</v>
          </cell>
          <cell r="L3022">
            <v>302</v>
          </cell>
          <cell r="M3022">
            <v>25</v>
          </cell>
        </row>
        <row r="3023">
          <cell r="A3023">
            <v>1509751</v>
          </cell>
          <cell r="B3023" t="str">
            <v>16</v>
          </cell>
          <cell r="C3023" t="str">
            <v>Montérégie</v>
          </cell>
          <cell r="D3023" t="str">
            <v>Clendening-Lusignan(Suzanne)</v>
          </cell>
          <cell r="F3023" t="str">
            <v>907 chemin de la Baie</v>
          </cell>
          <cell r="G3023" t="str">
            <v>Rigaud</v>
          </cell>
          <cell r="H3023" t="str">
            <v>J0P1P0</v>
          </cell>
          <cell r="I3023">
            <v>450</v>
          </cell>
          <cell r="J3023">
            <v>4514958</v>
          </cell>
          <cell r="K3023">
            <v>52</v>
          </cell>
          <cell r="L3023">
            <v>680</v>
          </cell>
          <cell r="M3023">
            <v>44</v>
          </cell>
          <cell r="N3023">
            <v>5820</v>
          </cell>
        </row>
        <row r="3024">
          <cell r="A3024">
            <v>1509827</v>
          </cell>
          <cell r="B3024" t="str">
            <v>16</v>
          </cell>
          <cell r="C3024" t="str">
            <v>Montérégie</v>
          </cell>
          <cell r="D3024" t="str">
            <v>Cournoyer(Michel)</v>
          </cell>
          <cell r="F3024" t="str">
            <v>1838 montée Rockburn</v>
          </cell>
          <cell r="G3024" t="str">
            <v>Ormstown</v>
          </cell>
          <cell r="H3024" t="str">
            <v>J0S1K0</v>
          </cell>
          <cell r="I3024">
            <v>450</v>
          </cell>
          <cell r="J3024">
            <v>2645121</v>
          </cell>
          <cell r="K3024">
            <v>32</v>
          </cell>
          <cell r="L3024">
            <v>3009</v>
          </cell>
          <cell r="M3024">
            <v>31</v>
          </cell>
          <cell r="N3024">
            <v>2342</v>
          </cell>
        </row>
        <row r="3025">
          <cell r="A3025">
            <v>1509983</v>
          </cell>
          <cell r="B3025" t="str">
            <v>05</v>
          </cell>
          <cell r="C3025" t="str">
            <v>Estrie</v>
          </cell>
          <cell r="D3025" t="str">
            <v>Champagne(Jacques)</v>
          </cell>
          <cell r="F3025" t="str">
            <v>84, rang 5</v>
          </cell>
          <cell r="G3025" t="str">
            <v>Asbestos</v>
          </cell>
          <cell r="H3025" t="str">
            <v>J1T3M7</v>
          </cell>
          <cell r="I3025">
            <v>819</v>
          </cell>
          <cell r="J3025">
            <v>8283105</v>
          </cell>
          <cell r="K3025">
            <v>37</v>
          </cell>
          <cell r="M3025">
            <v>32</v>
          </cell>
          <cell r="N3025">
            <v>907</v>
          </cell>
        </row>
        <row r="3026">
          <cell r="A3026">
            <v>1510163</v>
          </cell>
          <cell r="B3026" t="str">
            <v>16</v>
          </cell>
          <cell r="C3026" t="str">
            <v>Montérégie</v>
          </cell>
          <cell r="D3026" t="str">
            <v>Cullen(Dwight)</v>
          </cell>
          <cell r="F3026" t="str">
            <v>1974 route 138</v>
          </cell>
          <cell r="G3026" t="str">
            <v>Howick</v>
          </cell>
          <cell r="H3026" t="str">
            <v>J0S1G0</v>
          </cell>
          <cell r="I3026">
            <v>450</v>
          </cell>
          <cell r="J3026">
            <v>8292460</v>
          </cell>
          <cell r="K3026">
            <v>11</v>
          </cell>
          <cell r="L3026">
            <v>1670</v>
          </cell>
        </row>
        <row r="3027">
          <cell r="A3027">
            <v>1510262</v>
          </cell>
          <cell r="B3027" t="str">
            <v>16</v>
          </cell>
          <cell r="C3027" t="str">
            <v>Montérégie</v>
          </cell>
          <cell r="D3027" t="str">
            <v>Daigle(Rémi)</v>
          </cell>
          <cell r="F3027" t="str">
            <v>1631, rue Principale</v>
          </cell>
          <cell r="G3027" t="str">
            <v>Saint-Dominique</v>
          </cell>
          <cell r="H3027" t="str">
            <v>J0H1L0</v>
          </cell>
          <cell r="I3027">
            <v>450</v>
          </cell>
          <cell r="J3027">
            <v>7711269</v>
          </cell>
          <cell r="K3027">
            <v>19</v>
          </cell>
          <cell r="L3027">
            <v>4360</v>
          </cell>
          <cell r="M3027">
            <v>17</v>
          </cell>
          <cell r="N3027">
            <v>3717</v>
          </cell>
        </row>
        <row r="3028">
          <cell r="A3028">
            <v>1510528</v>
          </cell>
          <cell r="B3028" t="str">
            <v>16</v>
          </cell>
          <cell r="C3028" t="str">
            <v>Montérégie</v>
          </cell>
          <cell r="D3028" t="str">
            <v>Deneault(Pascal)</v>
          </cell>
          <cell r="E3028" t="str">
            <v>Deneault(Pascal)</v>
          </cell>
          <cell r="F3028" t="str">
            <v>179, Hurley Road</v>
          </cell>
          <cell r="G3028" t="str">
            <v>Hemmingford</v>
          </cell>
          <cell r="H3028" t="str">
            <v>J0L1H0</v>
          </cell>
          <cell r="I3028">
            <v>450</v>
          </cell>
          <cell r="J3028">
            <v>2472217</v>
          </cell>
          <cell r="K3028">
            <v>36</v>
          </cell>
          <cell r="L3028">
            <v>2532</v>
          </cell>
          <cell r="M3028">
            <v>27</v>
          </cell>
          <cell r="N3028">
            <v>2955</v>
          </cell>
        </row>
        <row r="3029">
          <cell r="A3029">
            <v>1510890</v>
          </cell>
          <cell r="B3029" t="str">
            <v>16</v>
          </cell>
          <cell r="C3029" t="str">
            <v>Montérégie</v>
          </cell>
          <cell r="D3029" t="str">
            <v>Dion(Gilbert)</v>
          </cell>
          <cell r="E3029" t="str">
            <v>Dion(Gilbert)</v>
          </cell>
          <cell r="F3029" t="str">
            <v>205, rue Georges</v>
          </cell>
          <cell r="G3029" t="str">
            <v>Brigham</v>
          </cell>
          <cell r="H3029" t="str">
            <v>J2K4Y6</v>
          </cell>
          <cell r="I3029">
            <v>450</v>
          </cell>
          <cell r="J3029">
            <v>2637866</v>
          </cell>
          <cell r="K3029">
            <v>35</v>
          </cell>
          <cell r="L3029">
            <v>7980</v>
          </cell>
          <cell r="M3029">
            <v>33</v>
          </cell>
          <cell r="N3029">
            <v>8299</v>
          </cell>
        </row>
        <row r="3030">
          <cell r="A3030">
            <v>1510908</v>
          </cell>
          <cell r="B3030" t="str">
            <v>16</v>
          </cell>
          <cell r="C3030" t="str">
            <v>Montérégie</v>
          </cell>
          <cell r="D3030" t="str">
            <v>Donaldson(John)</v>
          </cell>
          <cell r="F3030" t="str">
            <v>329, Brill Road</v>
          </cell>
          <cell r="G3030" t="str">
            <v>Bolton-Ouest</v>
          </cell>
          <cell r="H3030" t="str">
            <v>J0E2T0</v>
          </cell>
          <cell r="I3030">
            <v>450</v>
          </cell>
          <cell r="J3030">
            <v>5391862</v>
          </cell>
          <cell r="K3030">
            <v>59</v>
          </cell>
          <cell r="L3030">
            <v>9964</v>
          </cell>
          <cell r="M3030">
            <v>43</v>
          </cell>
          <cell r="N3030">
            <v>1247</v>
          </cell>
        </row>
        <row r="3031">
          <cell r="A3031">
            <v>1510965</v>
          </cell>
          <cell r="B3031" t="str">
            <v>16</v>
          </cell>
          <cell r="C3031" t="str">
            <v>Montérégie</v>
          </cell>
          <cell r="D3031" t="str">
            <v>Desrochers Binette(Elisabeth)</v>
          </cell>
          <cell r="F3031" t="str">
            <v>1349, St-Féréol</v>
          </cell>
          <cell r="G3031" t="str">
            <v>Les Cèdres</v>
          </cell>
          <cell r="H3031" t="str">
            <v>J7T1E5</v>
          </cell>
          <cell r="I3031">
            <v>450</v>
          </cell>
          <cell r="J3031">
            <v>4524515</v>
          </cell>
          <cell r="K3031">
            <v>24</v>
          </cell>
          <cell r="L3031">
            <v>5655</v>
          </cell>
          <cell r="M3031">
            <v>25</v>
          </cell>
          <cell r="N3031">
            <v>4634</v>
          </cell>
        </row>
        <row r="3032">
          <cell r="A3032">
            <v>1511393</v>
          </cell>
          <cell r="B3032" t="str">
            <v>16</v>
          </cell>
          <cell r="C3032" t="str">
            <v>Montérégie</v>
          </cell>
          <cell r="D3032" t="str">
            <v>Favreau(Noël)</v>
          </cell>
          <cell r="F3032" t="str">
            <v>2308, chemin Béthanie</v>
          </cell>
          <cell r="G3032" t="str">
            <v>Béthanie</v>
          </cell>
          <cell r="H3032" t="str">
            <v>J0H1E0</v>
          </cell>
          <cell r="I3032">
            <v>450</v>
          </cell>
          <cell r="J3032">
            <v>5482115</v>
          </cell>
          <cell r="K3032">
            <v>16</v>
          </cell>
          <cell r="L3032">
            <v>2347</v>
          </cell>
          <cell r="M3032">
            <v>17</v>
          </cell>
          <cell r="N3032">
            <v>2946</v>
          </cell>
        </row>
        <row r="3033">
          <cell r="A3033">
            <v>1511427</v>
          </cell>
          <cell r="B3033" t="str">
            <v>16</v>
          </cell>
          <cell r="C3033" t="str">
            <v>Montérégie</v>
          </cell>
          <cell r="D3033" t="str">
            <v>Fontaine(Gilles)</v>
          </cell>
          <cell r="F3033" t="str">
            <v>58, chemin Highland</v>
          </cell>
          <cell r="G3033" t="str">
            <v>Bolton-Ouest</v>
          </cell>
          <cell r="H3033" t="str">
            <v>J0E2T0</v>
          </cell>
          <cell r="I3033">
            <v>450</v>
          </cell>
          <cell r="J3033">
            <v>5390269</v>
          </cell>
          <cell r="K3033">
            <v>25</v>
          </cell>
          <cell r="L3033">
            <v>3734</v>
          </cell>
          <cell r="M3033">
            <v>27</v>
          </cell>
          <cell r="N3033">
            <v>2917</v>
          </cell>
        </row>
        <row r="3034">
          <cell r="A3034">
            <v>1511526</v>
          </cell>
          <cell r="B3034" t="str">
            <v>16</v>
          </cell>
          <cell r="C3034" t="str">
            <v>Montérégie</v>
          </cell>
          <cell r="D3034" t="str">
            <v>Fortin(Jacqueline)</v>
          </cell>
          <cell r="F3034" t="str">
            <v>1547, route 241</v>
          </cell>
          <cell r="G3034" t="str">
            <v>Shefford</v>
          </cell>
          <cell r="H3034" t="str">
            <v>J2M1L2</v>
          </cell>
          <cell r="I3034">
            <v>450</v>
          </cell>
          <cell r="J3034">
            <v>5392134</v>
          </cell>
          <cell r="K3034">
            <v>54</v>
          </cell>
          <cell r="L3034">
            <v>5332</v>
          </cell>
          <cell r="M3034">
            <v>47</v>
          </cell>
          <cell r="N3034">
            <v>8364</v>
          </cell>
        </row>
        <row r="3035">
          <cell r="A3035">
            <v>1511823</v>
          </cell>
          <cell r="B3035" t="str">
            <v>16</v>
          </cell>
          <cell r="C3035" t="str">
            <v>Montérégie</v>
          </cell>
          <cell r="D3035" t="str">
            <v>Eastwood(Jeff)</v>
          </cell>
          <cell r="F3035" t="str">
            <v>2504, North River Road</v>
          </cell>
          <cell r="G3035" t="str">
            <v>Ormstown</v>
          </cell>
          <cell r="H3035" t="str">
            <v>J0S1K0</v>
          </cell>
          <cell r="I3035">
            <v>450</v>
          </cell>
          <cell r="J3035">
            <v>8292129</v>
          </cell>
          <cell r="K3035">
            <v>14</v>
          </cell>
          <cell r="M3035">
            <v>15</v>
          </cell>
        </row>
        <row r="3036">
          <cell r="A3036">
            <v>1511864</v>
          </cell>
          <cell r="B3036" t="str">
            <v>16</v>
          </cell>
          <cell r="C3036" t="str">
            <v>Montérégie</v>
          </cell>
          <cell r="D3036" t="str">
            <v>Farmer(François)</v>
          </cell>
          <cell r="F3036" t="str">
            <v>312, chemin Ste-Marie</v>
          </cell>
          <cell r="G3036" t="str">
            <v>Sainte-Marthe</v>
          </cell>
          <cell r="H3036" t="str">
            <v>J0P1W0</v>
          </cell>
          <cell r="I3036">
            <v>450</v>
          </cell>
          <cell r="J3036">
            <v>4594424</v>
          </cell>
          <cell r="K3036">
            <v>27</v>
          </cell>
          <cell r="L3036">
            <v>1235</v>
          </cell>
          <cell r="M3036">
            <v>22</v>
          </cell>
          <cell r="N3036">
            <v>1740</v>
          </cell>
        </row>
        <row r="3037">
          <cell r="A3037">
            <v>1511922</v>
          </cell>
          <cell r="B3037" t="str">
            <v>16</v>
          </cell>
          <cell r="C3037" t="str">
            <v>Montérégie</v>
          </cell>
          <cell r="D3037" t="str">
            <v>Forget(Philippe)</v>
          </cell>
          <cell r="E3037" t="str">
            <v>Forget(Philippe)</v>
          </cell>
          <cell r="F3037" t="str">
            <v>1005 Fairview Road</v>
          </cell>
          <cell r="G3037" t="str">
            <v>Huntingdon</v>
          </cell>
          <cell r="H3037" t="str">
            <v>J0S1H0</v>
          </cell>
          <cell r="I3037">
            <v>450</v>
          </cell>
          <cell r="J3037">
            <v>2644297</v>
          </cell>
          <cell r="K3037">
            <v>14</v>
          </cell>
          <cell r="L3037">
            <v>2462</v>
          </cell>
          <cell r="M3037">
            <v>16</v>
          </cell>
          <cell r="N3037">
            <v>4047</v>
          </cell>
        </row>
        <row r="3038">
          <cell r="A3038">
            <v>1512201</v>
          </cell>
          <cell r="B3038" t="str">
            <v>16</v>
          </cell>
          <cell r="C3038" t="str">
            <v>Montérégie</v>
          </cell>
          <cell r="D3038" t="str">
            <v>Benoit Lallier et Jo-Ann Martin</v>
          </cell>
          <cell r="F3038" t="str">
            <v>653 chemin Brownlee</v>
          </cell>
          <cell r="G3038" t="str">
            <v>Hemmingford</v>
          </cell>
          <cell r="H3038" t="str">
            <v>J0L1H0</v>
          </cell>
          <cell r="I3038">
            <v>450</v>
          </cell>
          <cell r="J3038">
            <v>2470206</v>
          </cell>
          <cell r="K3038">
            <v>14</v>
          </cell>
          <cell r="L3038">
            <v>4920</v>
          </cell>
        </row>
        <row r="3039">
          <cell r="A3039">
            <v>1512367</v>
          </cell>
          <cell r="B3039" t="str">
            <v>12</v>
          </cell>
          <cell r="C3039" t="str">
            <v>Chaudière-Appalaches</v>
          </cell>
          <cell r="D3039" t="str">
            <v>Thibodeau(Gaston)</v>
          </cell>
          <cell r="F3039" t="str">
            <v>460, rang 4 Sud</v>
          </cell>
          <cell r="G3039" t="str">
            <v>East Broughton</v>
          </cell>
          <cell r="H3039" t="str">
            <v>G0N1G0</v>
          </cell>
          <cell r="I3039">
            <v>418</v>
          </cell>
          <cell r="J3039">
            <v>4262634</v>
          </cell>
          <cell r="K3039">
            <v>25</v>
          </cell>
          <cell r="L3039">
            <v>2956</v>
          </cell>
          <cell r="M3039">
            <v>24</v>
          </cell>
          <cell r="N3039">
            <v>3463</v>
          </cell>
        </row>
        <row r="3040">
          <cell r="A3040">
            <v>1512375</v>
          </cell>
          <cell r="B3040" t="str">
            <v>12</v>
          </cell>
          <cell r="C3040" t="str">
            <v>Chaudière-Appalaches</v>
          </cell>
          <cell r="D3040" t="str">
            <v>Thivierge(Rosaire)</v>
          </cell>
          <cell r="F3040" t="str">
            <v>795 rue des Loisirs</v>
          </cell>
          <cell r="G3040" t="str">
            <v>Saint-Elzéar</v>
          </cell>
          <cell r="H3040" t="str">
            <v>G0S2J0</v>
          </cell>
          <cell r="I3040">
            <v>418</v>
          </cell>
          <cell r="J3040">
            <v>3872330</v>
          </cell>
          <cell r="K3040">
            <v>27</v>
          </cell>
          <cell r="L3040">
            <v>4288</v>
          </cell>
          <cell r="M3040">
            <v>27</v>
          </cell>
          <cell r="N3040">
            <v>5164</v>
          </cell>
        </row>
        <row r="3041">
          <cell r="A3041">
            <v>1512409</v>
          </cell>
          <cell r="B3041" t="str">
            <v>12</v>
          </cell>
          <cell r="C3041" t="str">
            <v>Chaudière-Appalaches</v>
          </cell>
          <cell r="D3041" t="str">
            <v>Turgeon(Serge)</v>
          </cell>
          <cell r="F3041" t="str">
            <v>656 route 269</v>
          </cell>
          <cell r="G3041" t="str">
            <v>Adstock</v>
          </cell>
          <cell r="H3041" t="str">
            <v>G0N1S0</v>
          </cell>
          <cell r="I3041">
            <v>418</v>
          </cell>
          <cell r="J3041">
            <v>4225540</v>
          </cell>
          <cell r="K3041">
            <v>20</v>
          </cell>
          <cell r="L3041">
            <v>1535</v>
          </cell>
          <cell r="M3041">
            <v>17</v>
          </cell>
        </row>
        <row r="3042">
          <cell r="A3042">
            <v>1512417</v>
          </cell>
          <cell r="B3042" t="str">
            <v>07</v>
          </cell>
          <cell r="C3042" t="str">
            <v>Outaouais</v>
          </cell>
          <cell r="D3042" t="str">
            <v>Zimmerling(Lennis)</v>
          </cell>
          <cell r="F3042" t="str">
            <v>R.R. 3, 1307, ch. Lac des Loups</v>
          </cell>
          <cell r="G3042" t="str">
            <v>Pontiac</v>
          </cell>
          <cell r="H3042" t="str">
            <v>J0X2V0</v>
          </cell>
          <cell r="I3042">
            <v>819</v>
          </cell>
          <cell r="J3042">
            <v>4582227</v>
          </cell>
          <cell r="K3042">
            <v>20</v>
          </cell>
          <cell r="L3042">
            <v>2244</v>
          </cell>
          <cell r="M3042">
            <v>19</v>
          </cell>
          <cell r="N3042">
            <v>3564</v>
          </cell>
        </row>
        <row r="3043">
          <cell r="A3043">
            <v>1512425</v>
          </cell>
          <cell r="B3043" t="str">
            <v>07</v>
          </cell>
          <cell r="C3043" t="str">
            <v>Outaouais</v>
          </cell>
          <cell r="D3043" t="str">
            <v>Zimmerling(Benjamine)</v>
          </cell>
          <cell r="F3043" t="str">
            <v>283 King Road</v>
          </cell>
          <cell r="G3043" t="str">
            <v>Otter Lake</v>
          </cell>
          <cell r="H3043" t="str">
            <v>J0X2P0</v>
          </cell>
          <cell r="I3043">
            <v>819</v>
          </cell>
          <cell r="J3043">
            <v>4537828</v>
          </cell>
          <cell r="K3043">
            <v>21</v>
          </cell>
          <cell r="L3043">
            <v>315</v>
          </cell>
          <cell r="M3043">
            <v>23</v>
          </cell>
          <cell r="N3043">
            <v>2016</v>
          </cell>
        </row>
        <row r="3044">
          <cell r="A3044">
            <v>1512458</v>
          </cell>
          <cell r="B3044" t="str">
            <v>12</v>
          </cell>
          <cell r="C3044" t="str">
            <v>Chaudière-Appalaches</v>
          </cell>
          <cell r="D3044" t="str">
            <v>Vachon(Caroline)</v>
          </cell>
          <cell r="F3044" t="str">
            <v>175, rang Saint-Louis</v>
          </cell>
          <cell r="G3044" t="str">
            <v>Tring-Jonction</v>
          </cell>
          <cell r="H3044" t="str">
            <v>G0N1X0</v>
          </cell>
          <cell r="I3044">
            <v>418</v>
          </cell>
          <cell r="J3044">
            <v>4261294</v>
          </cell>
          <cell r="K3044">
            <v>22</v>
          </cell>
          <cell r="L3044">
            <v>3558</v>
          </cell>
          <cell r="M3044">
            <v>37</v>
          </cell>
          <cell r="N3044">
            <v>4075</v>
          </cell>
        </row>
        <row r="3045">
          <cell r="A3045">
            <v>1512508</v>
          </cell>
          <cell r="B3045" t="str">
            <v>07</v>
          </cell>
          <cell r="C3045" t="str">
            <v>Outaouais</v>
          </cell>
          <cell r="D3045" t="str">
            <v>Woods(Neil)</v>
          </cell>
          <cell r="F3045" t="str">
            <v>314. ch. du Lac Bernard, R.R. 1</v>
          </cell>
          <cell r="G3045" t="str">
            <v>La Pèche</v>
          </cell>
          <cell r="H3045" t="str">
            <v>J0X1A0</v>
          </cell>
          <cell r="I3045">
            <v>819</v>
          </cell>
          <cell r="J3045">
            <v>4591037</v>
          </cell>
          <cell r="K3045">
            <v>35</v>
          </cell>
          <cell r="M3045">
            <v>35</v>
          </cell>
        </row>
        <row r="3046">
          <cell r="A3046">
            <v>1512524</v>
          </cell>
          <cell r="B3046" t="str">
            <v>12</v>
          </cell>
          <cell r="C3046" t="str">
            <v>Chaudière-Appalaches</v>
          </cell>
          <cell r="D3046" t="str">
            <v>Vachon(Jean-Claude)</v>
          </cell>
          <cell r="F3046" t="str">
            <v>177, rang St-Louis</v>
          </cell>
          <cell r="G3046" t="str">
            <v>Tring-Jonction</v>
          </cell>
          <cell r="H3046" t="str">
            <v>G0N1X0</v>
          </cell>
          <cell r="I3046">
            <v>418</v>
          </cell>
          <cell r="J3046">
            <v>4262736</v>
          </cell>
          <cell r="K3046">
            <v>15</v>
          </cell>
          <cell r="L3046">
            <v>2483</v>
          </cell>
        </row>
        <row r="3047">
          <cell r="A3047">
            <v>1512540</v>
          </cell>
          <cell r="B3047" t="str">
            <v>12</v>
          </cell>
          <cell r="C3047" t="str">
            <v>Chaudière-Appalaches</v>
          </cell>
          <cell r="D3047" t="str">
            <v>Vachon(Jean-Luc)</v>
          </cell>
          <cell r="F3047" t="str">
            <v>2312, rue Principale</v>
          </cell>
          <cell r="G3047" t="str">
            <v>Saint-Frédéric</v>
          </cell>
          <cell r="H3047" t="str">
            <v>G0N1P0</v>
          </cell>
          <cell r="I3047">
            <v>418</v>
          </cell>
          <cell r="J3047">
            <v>4262222</v>
          </cell>
          <cell r="K3047">
            <v>42</v>
          </cell>
          <cell r="L3047">
            <v>1921</v>
          </cell>
          <cell r="M3047">
            <v>38</v>
          </cell>
          <cell r="N3047">
            <v>1529</v>
          </cell>
        </row>
        <row r="3048">
          <cell r="A3048">
            <v>1512581</v>
          </cell>
          <cell r="B3048" t="str">
            <v>12</v>
          </cell>
          <cell r="C3048" t="str">
            <v>Chaudière-Appalaches</v>
          </cell>
          <cell r="D3048" t="str">
            <v>Vachon(Michel)</v>
          </cell>
          <cell r="F3048" t="str">
            <v>762 rang 15</v>
          </cell>
          <cell r="G3048" t="str">
            <v>Saint-Pierre-de-Broughton</v>
          </cell>
          <cell r="H3048" t="str">
            <v>G0N1T0</v>
          </cell>
          <cell r="I3048">
            <v>418</v>
          </cell>
          <cell r="J3048">
            <v>4243417</v>
          </cell>
          <cell r="K3048">
            <v>25</v>
          </cell>
          <cell r="L3048">
            <v>2380</v>
          </cell>
          <cell r="M3048">
            <v>29</v>
          </cell>
          <cell r="N3048">
            <v>2264</v>
          </cell>
        </row>
        <row r="3049">
          <cell r="A3049">
            <v>1512599</v>
          </cell>
          <cell r="B3049" t="str">
            <v>07</v>
          </cell>
          <cell r="C3049" t="str">
            <v>Outaouais</v>
          </cell>
          <cell r="D3049" t="str">
            <v>Wickens(Hawley)</v>
          </cell>
          <cell r="F3049" t="str">
            <v>C73, 3rd Concession</v>
          </cell>
          <cell r="G3049" t="str">
            <v>Shawville</v>
          </cell>
          <cell r="H3049" t="str">
            <v>J0X2Y0</v>
          </cell>
          <cell r="I3049">
            <v>819</v>
          </cell>
          <cell r="J3049">
            <v>6473134</v>
          </cell>
          <cell r="K3049">
            <v>25</v>
          </cell>
          <cell r="M3049">
            <v>25</v>
          </cell>
        </row>
        <row r="3050">
          <cell r="A3050">
            <v>1512680</v>
          </cell>
          <cell r="B3050" t="str">
            <v>12</v>
          </cell>
          <cell r="C3050" t="str">
            <v>Chaudière-Appalaches</v>
          </cell>
          <cell r="D3050" t="str">
            <v>Vallée(Francis)</v>
          </cell>
          <cell r="E3050" t="str">
            <v>Vallée(Francis)</v>
          </cell>
          <cell r="F3050" t="str">
            <v>251, rang St-Jacques Nord</v>
          </cell>
          <cell r="G3050" t="str">
            <v>Saint-Elzéar</v>
          </cell>
          <cell r="H3050" t="str">
            <v>G0S2J0</v>
          </cell>
          <cell r="I3050">
            <v>418</v>
          </cell>
          <cell r="J3050">
            <v>3872465</v>
          </cell>
          <cell r="K3050">
            <v>16</v>
          </cell>
          <cell r="L3050">
            <v>2824</v>
          </cell>
          <cell r="M3050">
            <v>15</v>
          </cell>
          <cell r="N3050">
            <v>2557</v>
          </cell>
        </row>
        <row r="3051">
          <cell r="A3051">
            <v>1512946</v>
          </cell>
          <cell r="B3051" t="str">
            <v>12</v>
          </cell>
          <cell r="C3051" t="str">
            <v>Chaudière-Appalaches</v>
          </cell>
          <cell r="D3051" t="str">
            <v>Bourgault(Rémi)</v>
          </cell>
          <cell r="E3051" t="str">
            <v>Bourgault(Rémi)</v>
          </cell>
          <cell r="F3051" t="str">
            <v>6707, Rang 5</v>
          </cell>
          <cell r="G3051" t="str">
            <v>Beaulac-Garthby</v>
          </cell>
          <cell r="H3051" t="str">
            <v>G0Y1B0</v>
          </cell>
          <cell r="I3051">
            <v>418</v>
          </cell>
          <cell r="J3051">
            <v>4491558</v>
          </cell>
          <cell r="K3051">
            <v>59</v>
          </cell>
          <cell r="L3051">
            <v>17274</v>
          </cell>
          <cell r="M3051">
            <v>51</v>
          </cell>
          <cell r="N3051">
            <v>8536</v>
          </cell>
        </row>
        <row r="3052">
          <cell r="A3052">
            <v>1513035</v>
          </cell>
          <cell r="B3052" t="str">
            <v>12</v>
          </cell>
          <cell r="C3052" t="str">
            <v>Chaudière-Appalaches</v>
          </cell>
          <cell r="D3052" t="str">
            <v>Breton(Mario)</v>
          </cell>
          <cell r="F3052" t="str">
            <v>818, rang 8 Sud</v>
          </cell>
          <cell r="G3052" t="str">
            <v>East Broughton</v>
          </cell>
          <cell r="H3052" t="str">
            <v>G0N1G0</v>
          </cell>
          <cell r="I3052">
            <v>418</v>
          </cell>
          <cell r="J3052">
            <v>4273499</v>
          </cell>
          <cell r="K3052">
            <v>21</v>
          </cell>
          <cell r="M3052">
            <v>21</v>
          </cell>
        </row>
        <row r="3053">
          <cell r="A3053">
            <v>1513043</v>
          </cell>
          <cell r="B3053" t="str">
            <v>12</v>
          </cell>
          <cell r="C3053" t="str">
            <v>Chaudière-Appalaches</v>
          </cell>
          <cell r="D3053" t="str">
            <v>Breton(Martial)</v>
          </cell>
          <cell r="F3053" t="str">
            <v>156 route Langevin</v>
          </cell>
          <cell r="G3053" t="str">
            <v>Sainte-Hénédine</v>
          </cell>
          <cell r="H3053" t="str">
            <v>G0S2R0</v>
          </cell>
          <cell r="I3053">
            <v>418</v>
          </cell>
          <cell r="J3053">
            <v>9353719</v>
          </cell>
          <cell r="K3053">
            <v>26</v>
          </cell>
          <cell r="L3053">
            <v>5332</v>
          </cell>
          <cell r="M3053">
            <v>25</v>
          </cell>
          <cell r="N3053">
            <v>7117</v>
          </cell>
        </row>
        <row r="3054">
          <cell r="A3054">
            <v>1513126</v>
          </cell>
          <cell r="B3054" t="str">
            <v>07</v>
          </cell>
          <cell r="C3054" t="str">
            <v>Outaouais</v>
          </cell>
          <cell r="D3054" t="str">
            <v>Turgeon(Theode)</v>
          </cell>
          <cell r="E3054" t="str">
            <v>Mère</v>
          </cell>
          <cell r="F3054" t="str">
            <v>864 Ridge road</v>
          </cell>
          <cell r="G3054" t="str">
            <v>Campbell's Bay</v>
          </cell>
          <cell r="H3054" t="str">
            <v>J0X1K0</v>
          </cell>
          <cell r="I3054">
            <v>819</v>
          </cell>
          <cell r="J3054">
            <v>6485137</v>
          </cell>
          <cell r="K3054">
            <v>44</v>
          </cell>
          <cell r="L3054">
            <v>9482</v>
          </cell>
          <cell r="M3054">
            <v>42</v>
          </cell>
          <cell r="N3054">
            <v>6917</v>
          </cell>
        </row>
        <row r="3055">
          <cell r="A3055">
            <v>1513209</v>
          </cell>
          <cell r="B3055" t="str">
            <v>12</v>
          </cell>
          <cell r="C3055" t="str">
            <v>Chaudière-Appalaches</v>
          </cell>
          <cell r="D3055" t="str">
            <v>Croteau(Roger)</v>
          </cell>
          <cell r="F3055" t="str">
            <v>3201  rte 263 CP 64</v>
          </cell>
          <cell r="G3055" t="str">
            <v>Disraeli</v>
          </cell>
          <cell r="H3055" t="str">
            <v>G0N1E0</v>
          </cell>
          <cell r="I3055">
            <v>418</v>
          </cell>
          <cell r="J3055">
            <v>4492068</v>
          </cell>
          <cell r="K3055">
            <v>13</v>
          </cell>
          <cell r="L3055">
            <v>680</v>
          </cell>
        </row>
        <row r="3056">
          <cell r="A3056">
            <v>1513217</v>
          </cell>
          <cell r="B3056" t="str">
            <v>12</v>
          </cell>
          <cell r="C3056" t="str">
            <v>Chaudière-Appalaches</v>
          </cell>
          <cell r="D3056" t="str">
            <v>Cutcheon(Jean-Guy Mc)</v>
          </cell>
          <cell r="F3056" t="str">
            <v>2488, rang McCutcheon</v>
          </cell>
          <cell r="G3056" t="str">
            <v>Adstock</v>
          </cell>
          <cell r="H3056" t="str">
            <v>G0N1S0</v>
          </cell>
          <cell r="I3056">
            <v>418</v>
          </cell>
          <cell r="J3056">
            <v>3357881</v>
          </cell>
          <cell r="K3056">
            <v>20</v>
          </cell>
          <cell r="M3056">
            <v>35</v>
          </cell>
        </row>
        <row r="3057">
          <cell r="A3057">
            <v>1513241</v>
          </cell>
          <cell r="B3057" t="str">
            <v>02</v>
          </cell>
          <cell r="C3057" t="str">
            <v>Saguenay-Lac-Saint-Jean</v>
          </cell>
          <cell r="D3057" t="str">
            <v>Ferme Éloïse inc.</v>
          </cell>
          <cell r="E3057" t="str">
            <v>Turcotte-Truchon(Lauréande)</v>
          </cell>
          <cell r="F3057" t="str">
            <v>280 route du Lac</v>
          </cell>
          <cell r="G3057" t="str">
            <v>Alma</v>
          </cell>
          <cell r="H3057" t="str">
            <v>G8B6M6</v>
          </cell>
          <cell r="I3057">
            <v>418</v>
          </cell>
          <cell r="J3057">
            <v>6682058</v>
          </cell>
          <cell r="K3057">
            <v>14</v>
          </cell>
          <cell r="L3057">
            <v>3742</v>
          </cell>
          <cell r="M3057">
            <v>16</v>
          </cell>
          <cell r="N3057">
            <v>6804</v>
          </cell>
        </row>
        <row r="3058">
          <cell r="A3058">
            <v>1513266</v>
          </cell>
          <cell r="B3058" t="str">
            <v>12</v>
          </cell>
          <cell r="C3058" t="str">
            <v>Chaudière-Appalaches</v>
          </cell>
          <cell r="D3058" t="str">
            <v>Côté(Michel)</v>
          </cell>
          <cell r="E3058" t="str">
            <v>Côté(Michel)</v>
          </cell>
          <cell r="F3058" t="str">
            <v>516, Rang 9</v>
          </cell>
          <cell r="G3058" t="str">
            <v>Thetford Mines</v>
          </cell>
          <cell r="H3058" t="str">
            <v>G6G5R6</v>
          </cell>
          <cell r="I3058">
            <v>418</v>
          </cell>
          <cell r="J3058">
            <v>3357996</v>
          </cell>
          <cell r="K3058">
            <v>47</v>
          </cell>
          <cell r="M3058">
            <v>44</v>
          </cell>
          <cell r="N3058">
            <v>4617</v>
          </cell>
        </row>
        <row r="3059">
          <cell r="A3059">
            <v>1513282</v>
          </cell>
          <cell r="B3059" t="str">
            <v>12</v>
          </cell>
          <cell r="C3059" t="str">
            <v>Chaudière-Appalaches</v>
          </cell>
          <cell r="D3059" t="str">
            <v>Dumas(Émilien)</v>
          </cell>
          <cell r="F3059" t="str">
            <v>95, chemin de la Colline Ouest</v>
          </cell>
          <cell r="G3059" t="str">
            <v>Thetford Mines</v>
          </cell>
          <cell r="H3059" t="str">
            <v>G6G5R5</v>
          </cell>
          <cell r="I3059">
            <v>418</v>
          </cell>
          <cell r="J3059">
            <v>3384500</v>
          </cell>
          <cell r="K3059">
            <v>21</v>
          </cell>
          <cell r="L3059">
            <v>4580</v>
          </cell>
          <cell r="M3059">
            <v>19</v>
          </cell>
          <cell r="N3059">
            <v>3890</v>
          </cell>
        </row>
        <row r="3060">
          <cell r="A3060">
            <v>1513308</v>
          </cell>
          <cell r="B3060" t="str">
            <v>12</v>
          </cell>
          <cell r="C3060" t="str">
            <v>Chaudière-Appalaches</v>
          </cell>
          <cell r="D3060" t="str">
            <v>Lessard(Dany)</v>
          </cell>
          <cell r="F3060" t="str">
            <v>1116, route 271</v>
          </cell>
          <cell r="G3060" t="str">
            <v>Saint-Pierre-de-Broughton</v>
          </cell>
          <cell r="H3060" t="str">
            <v>G0N1T0</v>
          </cell>
          <cell r="I3060">
            <v>418</v>
          </cell>
          <cell r="J3060">
            <v>4243741</v>
          </cell>
          <cell r="K3060">
            <v>53</v>
          </cell>
          <cell r="L3060">
            <v>5912</v>
          </cell>
          <cell r="M3060">
            <v>41</v>
          </cell>
          <cell r="N3060">
            <v>11562</v>
          </cell>
        </row>
        <row r="3061">
          <cell r="A3061">
            <v>1513357</v>
          </cell>
          <cell r="B3061" t="str">
            <v>12</v>
          </cell>
          <cell r="C3061" t="str">
            <v>Chaudière-Appalaches</v>
          </cell>
          <cell r="D3061" t="str">
            <v>Bédard(Ronald)</v>
          </cell>
          <cell r="F3061" t="str">
            <v>421, rue Bédard</v>
          </cell>
          <cell r="G3061" t="str">
            <v>Sainte-Marie</v>
          </cell>
          <cell r="H3061" t="str">
            <v>G6E3N7</v>
          </cell>
          <cell r="I3061">
            <v>418</v>
          </cell>
          <cell r="J3061">
            <v>3872024</v>
          </cell>
          <cell r="K3061">
            <v>72</v>
          </cell>
          <cell r="L3061">
            <v>12934</v>
          </cell>
          <cell r="M3061">
            <v>63</v>
          </cell>
          <cell r="N3061">
            <v>12602</v>
          </cell>
        </row>
        <row r="3062">
          <cell r="A3062">
            <v>1513381</v>
          </cell>
          <cell r="B3062" t="str">
            <v>12</v>
          </cell>
          <cell r="C3062" t="str">
            <v>Chaudière-Appalaches</v>
          </cell>
          <cell r="D3062" t="str">
            <v>Drouin(Hector)</v>
          </cell>
          <cell r="E3062" t="str">
            <v>Drouin(Hector)</v>
          </cell>
          <cell r="F3062" t="str">
            <v>1045, rue Lambert</v>
          </cell>
          <cell r="G3062" t="str">
            <v>Saint-Jean-Chrysostome</v>
          </cell>
          <cell r="H3062" t="str">
            <v>G6Z3H1</v>
          </cell>
          <cell r="I3062">
            <v>418</v>
          </cell>
          <cell r="J3062">
            <v>8394323</v>
          </cell>
          <cell r="K3062">
            <v>17</v>
          </cell>
          <cell r="L3062">
            <v>1207</v>
          </cell>
        </row>
        <row r="3063">
          <cell r="A3063">
            <v>1513399</v>
          </cell>
          <cell r="B3063" t="str">
            <v>12</v>
          </cell>
          <cell r="C3063" t="str">
            <v>Chaudière-Appalaches</v>
          </cell>
          <cell r="D3063" t="str">
            <v>Fleury(Roger)</v>
          </cell>
          <cell r="F3063" t="str">
            <v>122 rang St-Étienne Sud</v>
          </cell>
          <cell r="G3063" t="str">
            <v>Sainte-Marie</v>
          </cell>
          <cell r="H3063" t="str">
            <v>G6E2Z9</v>
          </cell>
          <cell r="I3063">
            <v>418</v>
          </cell>
          <cell r="J3063">
            <v>3877746</v>
          </cell>
          <cell r="K3063">
            <v>20</v>
          </cell>
          <cell r="L3063">
            <v>2348</v>
          </cell>
        </row>
        <row r="3064">
          <cell r="A3064">
            <v>1513407</v>
          </cell>
          <cell r="B3064" t="str">
            <v>12</v>
          </cell>
          <cell r="C3064" t="str">
            <v>Chaudière-Appalaches</v>
          </cell>
          <cell r="D3064" t="str">
            <v>Gagnon(Benoit)</v>
          </cell>
          <cell r="F3064" t="str">
            <v>990,  St-Désiré</v>
          </cell>
          <cell r="G3064" t="str">
            <v>Thetford Mines</v>
          </cell>
          <cell r="H3064" t="str">
            <v>G6H1M6</v>
          </cell>
          <cell r="I3064">
            <v>418</v>
          </cell>
          <cell r="J3064">
            <v>4235092</v>
          </cell>
          <cell r="K3064">
            <v>28</v>
          </cell>
          <cell r="L3064">
            <v>971</v>
          </cell>
          <cell r="M3064">
            <v>23</v>
          </cell>
          <cell r="N3064">
            <v>2126</v>
          </cell>
        </row>
        <row r="3065">
          <cell r="A3065">
            <v>1513423</v>
          </cell>
          <cell r="B3065" t="str">
            <v>12</v>
          </cell>
          <cell r="C3065" t="str">
            <v>Chaudière-Appalaches</v>
          </cell>
          <cell r="D3065" t="str">
            <v>Goulet(Germain)</v>
          </cell>
          <cell r="F3065" t="str">
            <v>419 rue Bédard</v>
          </cell>
          <cell r="G3065" t="str">
            <v>Sainte-Marie</v>
          </cell>
          <cell r="H3065" t="str">
            <v>G6E3N7</v>
          </cell>
          <cell r="I3065">
            <v>418</v>
          </cell>
          <cell r="J3065">
            <v>3872135</v>
          </cell>
          <cell r="K3065">
            <v>48</v>
          </cell>
          <cell r="L3065">
            <v>7982</v>
          </cell>
          <cell r="M3065">
            <v>46</v>
          </cell>
          <cell r="N3065">
            <v>9196</v>
          </cell>
        </row>
        <row r="3066">
          <cell r="A3066">
            <v>1513472</v>
          </cell>
          <cell r="B3066" t="str">
            <v>07</v>
          </cell>
          <cell r="C3066" t="str">
            <v>Outaouais</v>
          </cell>
          <cell r="D3066" t="str">
            <v>Smith(Nora)</v>
          </cell>
          <cell r="F3066" t="str">
            <v>54 Smith Line</v>
          </cell>
          <cell r="G3066" t="str">
            <v>l'isle-aux-Allumettes</v>
          </cell>
          <cell r="H3066" t="str">
            <v>J0X1M0</v>
          </cell>
          <cell r="I3066">
            <v>819</v>
          </cell>
          <cell r="J3066">
            <v>6892505</v>
          </cell>
          <cell r="K3066">
            <v>23</v>
          </cell>
          <cell r="L3066">
            <v>2906</v>
          </cell>
          <cell r="M3066">
            <v>23</v>
          </cell>
          <cell r="N3066">
            <v>5621</v>
          </cell>
        </row>
        <row r="3067">
          <cell r="A3067">
            <v>1513480</v>
          </cell>
          <cell r="B3067" t="str">
            <v>07</v>
          </cell>
          <cell r="C3067" t="str">
            <v>Outaouais</v>
          </cell>
          <cell r="D3067" t="str">
            <v>Smith(Wayne)</v>
          </cell>
          <cell r="F3067" t="str">
            <v>5605, 6e Concession</v>
          </cell>
          <cell r="G3067" t="str">
            <v>Pontiac</v>
          </cell>
          <cell r="H3067" t="str">
            <v>J0X2V0</v>
          </cell>
          <cell r="I3067">
            <v>819</v>
          </cell>
          <cell r="J3067">
            <v>4583247</v>
          </cell>
          <cell r="K3067">
            <v>157</v>
          </cell>
          <cell r="L3067">
            <v>22461</v>
          </cell>
          <cell r="M3067">
            <v>157</v>
          </cell>
          <cell r="N3067">
            <v>24098</v>
          </cell>
        </row>
        <row r="3068">
          <cell r="A3068">
            <v>1513498</v>
          </cell>
          <cell r="B3068" t="str">
            <v>12</v>
          </cell>
          <cell r="C3068" t="str">
            <v>Chaudière-Appalaches</v>
          </cell>
          <cell r="D3068" t="str">
            <v>Lemay(Denis)</v>
          </cell>
          <cell r="F3068" t="str">
            <v>2819, rue St-Désiré (Route 265)</v>
          </cell>
          <cell r="G3068" t="str">
            <v>Thetford Mines</v>
          </cell>
          <cell r="H3068" t="str">
            <v>G6H2L6</v>
          </cell>
          <cell r="I3068">
            <v>418</v>
          </cell>
          <cell r="J3068">
            <v>4235802</v>
          </cell>
          <cell r="K3068">
            <v>16</v>
          </cell>
          <cell r="L3068">
            <v>2343</v>
          </cell>
          <cell r="M3068">
            <v>15</v>
          </cell>
          <cell r="N3068">
            <v>2449</v>
          </cell>
        </row>
        <row r="3069">
          <cell r="A3069">
            <v>1513514</v>
          </cell>
          <cell r="B3069" t="str">
            <v>07</v>
          </cell>
          <cell r="C3069" t="str">
            <v>Outaouais</v>
          </cell>
          <cell r="D3069" t="str">
            <v>Snider(Mark)</v>
          </cell>
          <cell r="F3069" t="str">
            <v>2616 Woodburn Road,   Joyceville</v>
          </cell>
          <cell r="G3069" t="str">
            <v>Joyceville (Ontario)</v>
          </cell>
          <cell r="H3069" t="str">
            <v>K0H1Y0</v>
          </cell>
          <cell r="I3069">
            <v>613</v>
          </cell>
          <cell r="J3069">
            <v>9298424</v>
          </cell>
          <cell r="K3069">
            <v>34</v>
          </cell>
          <cell r="L3069">
            <v>9174</v>
          </cell>
        </row>
        <row r="3070">
          <cell r="A3070">
            <v>1513548</v>
          </cell>
          <cell r="B3070" t="str">
            <v>12</v>
          </cell>
          <cell r="C3070" t="str">
            <v>Chaudière-Appalaches</v>
          </cell>
          <cell r="D3070" t="str">
            <v>Perreault(Jean)</v>
          </cell>
          <cell r="F3070" t="str">
            <v>6080, boul. Wilfrid-Hamel</v>
          </cell>
          <cell r="G3070" t="str">
            <v>Québec</v>
          </cell>
          <cell r="H3070" t="str">
            <v>G2E2H7</v>
          </cell>
          <cell r="I3070">
            <v>418</v>
          </cell>
          <cell r="J3070">
            <v>8727903</v>
          </cell>
          <cell r="K3070">
            <v>16</v>
          </cell>
          <cell r="L3070">
            <v>2715</v>
          </cell>
          <cell r="M3070">
            <v>16</v>
          </cell>
          <cell r="N3070">
            <v>2715</v>
          </cell>
        </row>
        <row r="3071">
          <cell r="A3071">
            <v>1513654</v>
          </cell>
          <cell r="B3071" t="str">
            <v>07</v>
          </cell>
          <cell r="C3071" t="str">
            <v>Outaouais</v>
          </cell>
          <cell r="D3071" t="str">
            <v>Stanton(Brian)</v>
          </cell>
          <cell r="F3071" t="str">
            <v>Po Box 12</v>
          </cell>
          <cell r="G3071" t="str">
            <v>Bryson</v>
          </cell>
          <cell r="H3071" t="str">
            <v>J0X1H0</v>
          </cell>
          <cell r="I3071">
            <v>819</v>
          </cell>
          <cell r="J3071">
            <v>6485555</v>
          </cell>
          <cell r="K3071">
            <v>360</v>
          </cell>
          <cell r="L3071">
            <v>77838</v>
          </cell>
          <cell r="M3071">
            <v>377</v>
          </cell>
          <cell r="N3071">
            <v>83606</v>
          </cell>
        </row>
        <row r="3072">
          <cell r="A3072">
            <v>1513670</v>
          </cell>
          <cell r="B3072" t="str">
            <v>07</v>
          </cell>
          <cell r="C3072" t="str">
            <v>Outaouais</v>
          </cell>
          <cell r="D3072" t="str">
            <v>Stevenson(Bruce)</v>
          </cell>
          <cell r="E3072" t="str">
            <v>Stevenson(Bruce)</v>
          </cell>
          <cell r="F3072" t="str">
            <v>385, ch. de la Montagne</v>
          </cell>
          <cell r="G3072" t="str">
            <v>La Pèche</v>
          </cell>
          <cell r="H3072" t="str">
            <v>J0X3G0</v>
          </cell>
          <cell r="I3072">
            <v>819</v>
          </cell>
          <cell r="J3072">
            <v>4591382</v>
          </cell>
          <cell r="K3072">
            <v>54</v>
          </cell>
          <cell r="L3072">
            <v>8595</v>
          </cell>
          <cell r="M3072">
            <v>54</v>
          </cell>
          <cell r="N3072">
            <v>9515</v>
          </cell>
        </row>
        <row r="3073">
          <cell r="A3073">
            <v>1513761</v>
          </cell>
          <cell r="B3073" t="str">
            <v>07</v>
          </cell>
          <cell r="C3073" t="str">
            <v>Outaouais</v>
          </cell>
          <cell r="D3073" t="str">
            <v>Stitt(Barry)</v>
          </cell>
          <cell r="F3073" t="str">
            <v>R.R. 1, 40 Haley Road</v>
          </cell>
          <cell r="G3073" t="str">
            <v>Fort-Coulonge</v>
          </cell>
          <cell r="H3073" t="str">
            <v>J0X1V0</v>
          </cell>
          <cell r="I3073">
            <v>819</v>
          </cell>
          <cell r="J3073">
            <v>6832736</v>
          </cell>
          <cell r="K3073">
            <v>137</v>
          </cell>
          <cell r="L3073">
            <v>34211</v>
          </cell>
          <cell r="M3073">
            <v>139</v>
          </cell>
          <cell r="N3073">
            <v>35491</v>
          </cell>
        </row>
        <row r="3074">
          <cell r="A3074">
            <v>1513795</v>
          </cell>
          <cell r="B3074" t="str">
            <v>07</v>
          </cell>
          <cell r="C3074" t="str">
            <v>Outaouais</v>
          </cell>
          <cell r="D3074" t="str">
            <v>Strutt(Clare H.)</v>
          </cell>
          <cell r="F3074" t="str">
            <v>C107, Sand Bay Road, C.P. 209</v>
          </cell>
          <cell r="G3074" t="str">
            <v>Shawville</v>
          </cell>
          <cell r="H3074" t="str">
            <v>J0X2Y0</v>
          </cell>
          <cell r="I3074">
            <v>819</v>
          </cell>
          <cell r="J3074">
            <v>6475651</v>
          </cell>
          <cell r="K3074">
            <v>16</v>
          </cell>
          <cell r="L3074">
            <v>2553</v>
          </cell>
          <cell r="M3074">
            <v>15</v>
          </cell>
          <cell r="N3074">
            <v>2755</v>
          </cell>
        </row>
        <row r="3075">
          <cell r="A3075">
            <v>1513803</v>
          </cell>
          <cell r="B3075" t="str">
            <v>07</v>
          </cell>
          <cell r="C3075" t="str">
            <v>Outaouais</v>
          </cell>
          <cell r="D3075" t="str">
            <v>Sullivan(George)</v>
          </cell>
          <cell r="F3075" t="str">
            <v>1311 ch. de la Culbute</v>
          </cell>
          <cell r="G3075" t="str">
            <v>l'isle-aux-Allumettes</v>
          </cell>
          <cell r="H3075" t="str">
            <v>J0X1M0</v>
          </cell>
          <cell r="I3075">
            <v>819</v>
          </cell>
          <cell r="J3075">
            <v>6892228</v>
          </cell>
          <cell r="K3075">
            <v>20</v>
          </cell>
          <cell r="L3075">
            <v>1706</v>
          </cell>
          <cell r="M3075">
            <v>20</v>
          </cell>
          <cell r="N3075">
            <v>2046</v>
          </cell>
        </row>
        <row r="3076">
          <cell r="A3076">
            <v>1513811</v>
          </cell>
          <cell r="B3076" t="str">
            <v>07</v>
          </cell>
          <cell r="C3076" t="str">
            <v>Outaouais</v>
          </cell>
          <cell r="D3076" t="str">
            <v>Sullivan(John)</v>
          </cell>
          <cell r="F3076" t="str">
            <v>232, Highway 105, Box 69</v>
          </cell>
          <cell r="G3076" t="str">
            <v>Kazabazua</v>
          </cell>
          <cell r="H3076" t="str">
            <v>J0X1X0</v>
          </cell>
          <cell r="I3076">
            <v>819</v>
          </cell>
          <cell r="J3076">
            <v>4672713</v>
          </cell>
          <cell r="K3076">
            <v>56</v>
          </cell>
          <cell r="L3076">
            <v>8257</v>
          </cell>
          <cell r="M3076">
            <v>46</v>
          </cell>
          <cell r="N3076">
            <v>10820</v>
          </cell>
        </row>
        <row r="3077">
          <cell r="A3077">
            <v>1513837</v>
          </cell>
          <cell r="B3077" t="str">
            <v>07</v>
          </cell>
          <cell r="C3077" t="str">
            <v>Outaouais</v>
          </cell>
          <cell r="D3077" t="str">
            <v>Belsher(Joan Rose)</v>
          </cell>
          <cell r="F3077" t="str">
            <v>C84 Calumet Road East, R.R. 3</v>
          </cell>
          <cell r="G3077" t="str">
            <v>Shawville</v>
          </cell>
          <cell r="H3077" t="str">
            <v>J0X2Y0</v>
          </cell>
          <cell r="I3077">
            <v>819</v>
          </cell>
          <cell r="J3077">
            <v>6473827</v>
          </cell>
          <cell r="K3077">
            <v>36</v>
          </cell>
          <cell r="L3077">
            <v>6069</v>
          </cell>
          <cell r="M3077">
            <v>35</v>
          </cell>
          <cell r="N3077">
            <v>7142</v>
          </cell>
        </row>
        <row r="3078">
          <cell r="A3078">
            <v>1513878</v>
          </cell>
          <cell r="B3078" t="str">
            <v>07</v>
          </cell>
          <cell r="C3078" t="str">
            <v>Outaouais</v>
          </cell>
          <cell r="D3078" t="str">
            <v>Therrien(Normand)</v>
          </cell>
          <cell r="E3078" t="str">
            <v>Therrien(Normand)</v>
          </cell>
          <cell r="F3078" t="str">
            <v>403, rang Saint-Joseph Ouest</v>
          </cell>
          <cell r="G3078" t="str">
            <v>Saint-André-Avellin</v>
          </cell>
          <cell r="H3078" t="str">
            <v>J0V1W0</v>
          </cell>
          <cell r="I3078">
            <v>819</v>
          </cell>
          <cell r="J3078">
            <v>9836003</v>
          </cell>
          <cell r="K3078">
            <v>46</v>
          </cell>
          <cell r="L3078">
            <v>5698</v>
          </cell>
          <cell r="M3078">
            <v>50</v>
          </cell>
          <cell r="N3078">
            <v>13774</v>
          </cell>
        </row>
        <row r="3079">
          <cell r="A3079">
            <v>1513894</v>
          </cell>
          <cell r="B3079" t="str">
            <v>04</v>
          </cell>
          <cell r="C3079" t="str">
            <v>Mauricie</v>
          </cell>
          <cell r="D3079" t="str">
            <v>Gélinas(Gaston)</v>
          </cell>
          <cell r="F3079" t="str">
            <v>910, boul Trudel</v>
          </cell>
          <cell r="G3079" t="str">
            <v>Saint-Barnabé</v>
          </cell>
          <cell r="H3079" t="str">
            <v>G0X2K0</v>
          </cell>
          <cell r="I3079">
            <v>819</v>
          </cell>
          <cell r="J3079">
            <v>2642092</v>
          </cell>
          <cell r="K3079">
            <v>17</v>
          </cell>
          <cell r="L3079">
            <v>1861</v>
          </cell>
          <cell r="M3079">
            <v>16</v>
          </cell>
        </row>
        <row r="3080">
          <cell r="A3080">
            <v>1513944</v>
          </cell>
          <cell r="B3080" t="str">
            <v>04</v>
          </cell>
          <cell r="C3080" t="str">
            <v>Mauricie</v>
          </cell>
          <cell r="D3080" t="str">
            <v>Gélinas(Léo)</v>
          </cell>
          <cell r="F3080" t="str">
            <v>450, St-Félix</v>
          </cell>
          <cell r="G3080" t="str">
            <v>Notre-Dame-du-Mont-Carmel</v>
          </cell>
          <cell r="H3080" t="str">
            <v>G0X3J0</v>
          </cell>
          <cell r="I3080">
            <v>819</v>
          </cell>
          <cell r="J3080">
            <v>3797409</v>
          </cell>
          <cell r="K3080">
            <v>12</v>
          </cell>
          <cell r="L3080">
            <v>2137</v>
          </cell>
        </row>
        <row r="3081">
          <cell r="A3081">
            <v>1513977</v>
          </cell>
          <cell r="B3081" t="str">
            <v>07</v>
          </cell>
          <cell r="C3081" t="str">
            <v>Outaouais</v>
          </cell>
          <cell r="D3081" t="str">
            <v>Thompson(Michael)</v>
          </cell>
          <cell r="F3081" t="str">
            <v>49 chemin Lapierre</v>
          </cell>
          <cell r="G3081" t="str">
            <v>l'isle-aux-Allumettes</v>
          </cell>
          <cell r="H3081" t="str">
            <v>J0X1M0</v>
          </cell>
          <cell r="I3081">
            <v>819</v>
          </cell>
          <cell r="J3081">
            <v>6892411</v>
          </cell>
          <cell r="K3081">
            <v>81</v>
          </cell>
          <cell r="L3081">
            <v>11799</v>
          </cell>
          <cell r="M3081">
            <v>86</v>
          </cell>
          <cell r="N3081">
            <v>1664</v>
          </cell>
        </row>
        <row r="3082">
          <cell r="A3082">
            <v>1514355</v>
          </cell>
          <cell r="B3082" t="str">
            <v>05</v>
          </cell>
          <cell r="C3082" t="str">
            <v>Estrie</v>
          </cell>
          <cell r="D3082" t="str">
            <v>Ferme Bischof S.E.N.C.</v>
          </cell>
          <cell r="E3082" t="str">
            <v>Bischof(Diane &amp; Claire)</v>
          </cell>
          <cell r="F3082" t="str">
            <v>40, 18e Avenue</v>
          </cell>
          <cell r="G3082" t="str">
            <v>Roxboro</v>
          </cell>
          <cell r="H3082" t="str">
            <v>H8Y3A6</v>
          </cell>
          <cell r="I3082">
            <v>819</v>
          </cell>
          <cell r="J3082">
            <v>8892567</v>
          </cell>
          <cell r="K3082">
            <v>14</v>
          </cell>
          <cell r="L3082">
            <v>2539</v>
          </cell>
          <cell r="M3082">
            <v>15</v>
          </cell>
          <cell r="N3082">
            <v>3092</v>
          </cell>
        </row>
        <row r="3083">
          <cell r="A3083">
            <v>1514447</v>
          </cell>
          <cell r="B3083" t="str">
            <v>04</v>
          </cell>
          <cell r="C3083" t="str">
            <v>Mauricie</v>
          </cell>
          <cell r="D3083" t="str">
            <v>Gélinas(Reneault)</v>
          </cell>
          <cell r="F3083" t="str">
            <v>781, chemin des Acadiens</v>
          </cell>
          <cell r="G3083" t="str">
            <v>Yamachiche</v>
          </cell>
          <cell r="H3083" t="str">
            <v>G0X3L0</v>
          </cell>
          <cell r="I3083">
            <v>819</v>
          </cell>
          <cell r="J3083">
            <v>2963269</v>
          </cell>
          <cell r="K3083">
            <v>16</v>
          </cell>
          <cell r="M3083">
            <v>17</v>
          </cell>
          <cell r="N3083">
            <v>227</v>
          </cell>
        </row>
        <row r="3084">
          <cell r="A3084">
            <v>1514835</v>
          </cell>
          <cell r="B3084" t="str">
            <v>04</v>
          </cell>
          <cell r="C3084" t="str">
            <v>Mauricie</v>
          </cell>
          <cell r="D3084" t="str">
            <v>Giroux(Germain)</v>
          </cell>
          <cell r="F3084" t="str">
            <v>841, Grande Rivière Sud</v>
          </cell>
          <cell r="G3084" t="str">
            <v>Yamachiche</v>
          </cell>
          <cell r="H3084" t="str">
            <v>G0X3L0</v>
          </cell>
          <cell r="I3084">
            <v>819</v>
          </cell>
          <cell r="J3084">
            <v>2962300</v>
          </cell>
          <cell r="K3084">
            <v>15</v>
          </cell>
          <cell r="L3084">
            <v>829</v>
          </cell>
          <cell r="M3084">
            <v>15</v>
          </cell>
          <cell r="N3084">
            <v>245</v>
          </cell>
        </row>
        <row r="3085">
          <cell r="A3085">
            <v>1514868</v>
          </cell>
          <cell r="B3085" t="str">
            <v>04</v>
          </cell>
          <cell r="C3085" t="str">
            <v>Mauricie</v>
          </cell>
          <cell r="D3085" t="str">
            <v>Giroux(Gilles)</v>
          </cell>
          <cell r="F3085" t="str">
            <v>16, rue de l'Église</v>
          </cell>
          <cell r="G3085" t="str">
            <v>La Bostonnais</v>
          </cell>
          <cell r="H3085" t="str">
            <v>G9X0A7</v>
          </cell>
          <cell r="I3085">
            <v>819</v>
          </cell>
          <cell r="J3085">
            <v>5238158</v>
          </cell>
          <cell r="K3085">
            <v>17</v>
          </cell>
          <cell r="L3085">
            <v>680</v>
          </cell>
          <cell r="M3085">
            <v>19</v>
          </cell>
          <cell r="N3085">
            <v>6071</v>
          </cell>
        </row>
        <row r="3086">
          <cell r="A3086">
            <v>1515022</v>
          </cell>
          <cell r="B3086" t="str">
            <v>05</v>
          </cell>
          <cell r="C3086" t="str">
            <v>Estrie</v>
          </cell>
          <cell r="D3086" t="str">
            <v>Ferme R.G. Champoux S.E.N.C.</v>
          </cell>
          <cell r="E3086" t="str">
            <v>Champoux(Gilles)</v>
          </cell>
          <cell r="F3086" t="str">
            <v>624, rang Elgin</v>
          </cell>
          <cell r="G3086" t="str">
            <v>Stratford</v>
          </cell>
          <cell r="H3086" t="str">
            <v>G0Y1P0</v>
          </cell>
          <cell r="I3086">
            <v>418</v>
          </cell>
          <cell r="J3086">
            <v>4432361</v>
          </cell>
          <cell r="K3086">
            <v>48</v>
          </cell>
          <cell r="L3086">
            <v>4901</v>
          </cell>
          <cell r="M3086">
            <v>50</v>
          </cell>
          <cell r="N3086">
            <v>8264</v>
          </cell>
        </row>
        <row r="3087">
          <cell r="A3087">
            <v>1515436</v>
          </cell>
          <cell r="B3087" t="str">
            <v>07</v>
          </cell>
          <cell r="C3087" t="str">
            <v>Outaouais</v>
          </cell>
          <cell r="D3087" t="str">
            <v>Romain(Claude H.)</v>
          </cell>
          <cell r="F3087" t="str">
            <v>Chemin Bois-Francs, C.P. 598</v>
          </cell>
          <cell r="G3087" t="str">
            <v>Fort-Coulonge</v>
          </cell>
          <cell r="H3087" t="str">
            <v>J0X1V0</v>
          </cell>
          <cell r="I3087">
            <v>819</v>
          </cell>
          <cell r="J3087">
            <v>6833278</v>
          </cell>
          <cell r="K3087">
            <v>48</v>
          </cell>
          <cell r="L3087">
            <v>6366</v>
          </cell>
          <cell r="M3087">
            <v>57</v>
          </cell>
          <cell r="N3087">
            <v>12959</v>
          </cell>
        </row>
        <row r="3088">
          <cell r="A3088">
            <v>1515568</v>
          </cell>
          <cell r="B3088" t="str">
            <v>07</v>
          </cell>
          <cell r="C3088" t="str">
            <v>Outaouais</v>
          </cell>
          <cell r="D3088" t="str">
            <v>Rusenstrom(Betty)</v>
          </cell>
          <cell r="E3088" t="str">
            <v>Rusenstrom(Betty)</v>
          </cell>
          <cell r="F3088" t="str">
            <v>72, chemin Lachapelle</v>
          </cell>
          <cell r="G3088" t="str">
            <v>Gracefield</v>
          </cell>
          <cell r="H3088" t="str">
            <v>J0X1W0</v>
          </cell>
          <cell r="I3088">
            <v>819</v>
          </cell>
          <cell r="J3088">
            <v>4633336</v>
          </cell>
          <cell r="K3088">
            <v>14</v>
          </cell>
          <cell r="L3088">
            <v>996</v>
          </cell>
        </row>
        <row r="3089">
          <cell r="A3089">
            <v>1515741</v>
          </cell>
          <cell r="B3089" t="str">
            <v>07</v>
          </cell>
          <cell r="C3089" t="str">
            <v>Outaouais</v>
          </cell>
          <cell r="D3089" t="str">
            <v>Schwartz(Douglas)</v>
          </cell>
          <cell r="F3089" t="str">
            <v>1915 Wiggins Road</v>
          </cell>
          <cell r="G3089" t="str">
            <v>Pontiac</v>
          </cell>
          <cell r="H3089" t="str">
            <v>J0X2V0</v>
          </cell>
          <cell r="I3089">
            <v>819</v>
          </cell>
          <cell r="J3089">
            <v>4582038</v>
          </cell>
          <cell r="K3089">
            <v>40</v>
          </cell>
          <cell r="L3089">
            <v>6090</v>
          </cell>
          <cell r="M3089">
            <v>41</v>
          </cell>
          <cell r="N3089">
            <v>10129</v>
          </cell>
        </row>
        <row r="3090">
          <cell r="A3090">
            <v>1515766</v>
          </cell>
          <cell r="B3090" t="str">
            <v>07</v>
          </cell>
          <cell r="C3090" t="str">
            <v>Outaouais</v>
          </cell>
          <cell r="D3090" t="str">
            <v>Scullion(Keith)</v>
          </cell>
          <cell r="F3090" t="str">
            <v>888, montée Paiement</v>
          </cell>
          <cell r="G3090" t="str">
            <v>Gatineau</v>
          </cell>
          <cell r="H3090" t="str">
            <v>J8R3K1</v>
          </cell>
          <cell r="I3090">
            <v>819</v>
          </cell>
          <cell r="J3090">
            <v>5687378</v>
          </cell>
          <cell r="K3090">
            <v>111</v>
          </cell>
          <cell r="L3090">
            <v>2542</v>
          </cell>
          <cell r="M3090">
            <v>111</v>
          </cell>
          <cell r="N3090">
            <v>11104</v>
          </cell>
        </row>
        <row r="3091">
          <cell r="A3091">
            <v>1515774</v>
          </cell>
          <cell r="B3091" t="str">
            <v>07</v>
          </cell>
          <cell r="C3091" t="str">
            <v>Outaouais</v>
          </cell>
          <cell r="D3091" t="str">
            <v>Sharpe(Brent)</v>
          </cell>
          <cell r="F3091" t="str">
            <v>332 Centre Street, Box 64</v>
          </cell>
          <cell r="G3091" t="str">
            <v>Shawville</v>
          </cell>
          <cell r="H3091" t="str">
            <v>J0X2Y0</v>
          </cell>
          <cell r="I3091">
            <v>819</v>
          </cell>
          <cell r="J3091">
            <v>6473570</v>
          </cell>
          <cell r="K3091">
            <v>28</v>
          </cell>
          <cell r="L3091">
            <v>4274</v>
          </cell>
          <cell r="M3091">
            <v>30</v>
          </cell>
          <cell r="N3091">
            <v>7626</v>
          </cell>
        </row>
        <row r="3092">
          <cell r="A3092">
            <v>1515816</v>
          </cell>
          <cell r="B3092" t="str">
            <v>07</v>
          </cell>
          <cell r="C3092" t="str">
            <v>Outaouais</v>
          </cell>
          <cell r="D3092" t="str">
            <v>Sloan(George)</v>
          </cell>
          <cell r="E3092" t="str">
            <v>Sloan(George)</v>
          </cell>
          <cell r="F3092" t="str">
            <v>53 Ridge Road Vinton, R.R. 4</v>
          </cell>
          <cell r="G3092" t="str">
            <v>Campbell's Bay</v>
          </cell>
          <cell r="H3092" t="str">
            <v>J0X1K0</v>
          </cell>
          <cell r="I3092">
            <v>819</v>
          </cell>
          <cell r="J3092">
            <v>6482438</v>
          </cell>
          <cell r="K3092">
            <v>86</v>
          </cell>
          <cell r="L3092">
            <v>10562</v>
          </cell>
          <cell r="M3092">
            <v>85</v>
          </cell>
          <cell r="N3092">
            <v>20567</v>
          </cell>
        </row>
        <row r="3093">
          <cell r="A3093">
            <v>1515840</v>
          </cell>
          <cell r="B3093" t="str">
            <v>07</v>
          </cell>
          <cell r="C3093" t="str">
            <v>Outaouais</v>
          </cell>
          <cell r="D3093" t="str">
            <v>Smiley(Larry)</v>
          </cell>
          <cell r="E3093" t="str">
            <v>Smiley(Larry)</v>
          </cell>
          <cell r="F3093" t="str">
            <v>C26, rang 3</v>
          </cell>
          <cell r="G3093" t="str">
            <v>Shawville</v>
          </cell>
          <cell r="H3093" t="str">
            <v>J0X2Y0</v>
          </cell>
          <cell r="I3093">
            <v>819</v>
          </cell>
          <cell r="J3093">
            <v>6473986</v>
          </cell>
          <cell r="K3093">
            <v>77</v>
          </cell>
          <cell r="L3093">
            <v>255</v>
          </cell>
          <cell r="M3093">
            <v>63</v>
          </cell>
          <cell r="N3093">
            <v>8165</v>
          </cell>
        </row>
        <row r="3094">
          <cell r="A3094">
            <v>1515873</v>
          </cell>
          <cell r="B3094" t="str">
            <v>07</v>
          </cell>
          <cell r="C3094" t="str">
            <v>Outaouais</v>
          </cell>
          <cell r="D3094" t="str">
            <v>Smith(Kempton)</v>
          </cell>
          <cell r="F3094" t="str">
            <v>55, 4 th Line</v>
          </cell>
          <cell r="G3094" t="str">
            <v>l'isle-aux-Allumettes</v>
          </cell>
          <cell r="H3094" t="str">
            <v>J0X1M0</v>
          </cell>
          <cell r="I3094">
            <v>819</v>
          </cell>
          <cell r="J3094">
            <v>6892505</v>
          </cell>
          <cell r="K3094">
            <v>90</v>
          </cell>
          <cell r="L3094">
            <v>1701</v>
          </cell>
          <cell r="M3094">
            <v>63</v>
          </cell>
          <cell r="N3094">
            <v>4984</v>
          </cell>
        </row>
        <row r="3095">
          <cell r="A3095">
            <v>1515899</v>
          </cell>
          <cell r="B3095" t="str">
            <v>07</v>
          </cell>
          <cell r="C3095" t="str">
            <v>Outaouais</v>
          </cell>
          <cell r="D3095" t="str">
            <v>Smith(Mervin)</v>
          </cell>
          <cell r="E3095" t="str">
            <v>Smith(Shawn)</v>
          </cell>
          <cell r="F3095" t="str">
            <v>30, montée des Érables, R.R. 2</v>
          </cell>
          <cell r="G3095" t="str">
            <v>L'Ile-du-Grand-Calumet</v>
          </cell>
          <cell r="H3095" t="str">
            <v>J0X1J0</v>
          </cell>
          <cell r="I3095">
            <v>819</v>
          </cell>
          <cell r="J3095">
            <v>6482404</v>
          </cell>
          <cell r="K3095">
            <v>53</v>
          </cell>
          <cell r="L3095">
            <v>4858</v>
          </cell>
        </row>
        <row r="3096">
          <cell r="A3096">
            <v>1516004</v>
          </cell>
          <cell r="B3096" t="str">
            <v>15</v>
          </cell>
          <cell r="C3096" t="str">
            <v>Laurentides</v>
          </cell>
          <cell r="D3096" t="str">
            <v>Prévost(Normand)</v>
          </cell>
          <cell r="F3096" t="str">
            <v>207, route 309 nord</v>
          </cell>
          <cell r="G3096" t="str">
            <v>Ferme-Neuve</v>
          </cell>
          <cell r="H3096" t="str">
            <v>J0W1C0</v>
          </cell>
          <cell r="I3096">
            <v>819</v>
          </cell>
          <cell r="J3096">
            <v>5873254</v>
          </cell>
          <cell r="K3096">
            <v>39</v>
          </cell>
          <cell r="L3096">
            <v>6642</v>
          </cell>
          <cell r="M3096">
            <v>40</v>
          </cell>
          <cell r="N3096">
            <v>3231</v>
          </cell>
        </row>
        <row r="3097">
          <cell r="A3097">
            <v>1516020</v>
          </cell>
          <cell r="B3097" t="str">
            <v>07</v>
          </cell>
          <cell r="C3097" t="str">
            <v>Outaouais</v>
          </cell>
          <cell r="D3097" t="str">
            <v>Lalonde(Daniel)</v>
          </cell>
          <cell r="F3097" t="str">
            <v>342, route 105, B.P. 53</v>
          </cell>
          <cell r="G3097" t="str">
            <v>Kazabazua</v>
          </cell>
          <cell r="H3097" t="str">
            <v>J0X1X0</v>
          </cell>
          <cell r="I3097">
            <v>819</v>
          </cell>
          <cell r="J3097">
            <v>4672196</v>
          </cell>
          <cell r="K3097">
            <v>21</v>
          </cell>
          <cell r="L3097">
            <v>1701</v>
          </cell>
          <cell r="M3097">
            <v>22</v>
          </cell>
          <cell r="N3097">
            <v>340</v>
          </cell>
        </row>
        <row r="3098">
          <cell r="A3098">
            <v>1516038</v>
          </cell>
          <cell r="B3098" t="str">
            <v>15</v>
          </cell>
          <cell r="C3098" t="str">
            <v>Laurentides</v>
          </cell>
          <cell r="D3098" t="str">
            <v>Prévost(Sylvain)</v>
          </cell>
          <cell r="F3098" t="str">
            <v>119, 14e Avenue, C.P. 555</v>
          </cell>
          <cell r="G3098" t="str">
            <v>Ferme-Neuve</v>
          </cell>
          <cell r="H3098" t="str">
            <v>J0W1C0</v>
          </cell>
          <cell r="I3098">
            <v>819</v>
          </cell>
          <cell r="J3098">
            <v>5874065</v>
          </cell>
          <cell r="K3098">
            <v>34</v>
          </cell>
          <cell r="L3098">
            <v>7463</v>
          </cell>
          <cell r="M3098">
            <v>38</v>
          </cell>
          <cell r="N3098">
            <v>3610</v>
          </cell>
        </row>
        <row r="3099">
          <cell r="A3099">
            <v>1516079</v>
          </cell>
          <cell r="B3099" t="str">
            <v>07</v>
          </cell>
          <cell r="C3099" t="str">
            <v>Outaouais</v>
          </cell>
          <cell r="D3099" t="str">
            <v>Quevillon(Paul)</v>
          </cell>
          <cell r="F3099" t="str">
            <v>24, ch. Quevillon</v>
          </cell>
          <cell r="G3099" t="str">
            <v>Notre-Dame-de-la-Salette</v>
          </cell>
          <cell r="H3099" t="str">
            <v>J0X2L0</v>
          </cell>
          <cell r="I3099">
            <v>819</v>
          </cell>
          <cell r="J3099">
            <v>7662373</v>
          </cell>
          <cell r="K3099">
            <v>19</v>
          </cell>
          <cell r="M3099">
            <v>19</v>
          </cell>
        </row>
        <row r="3100">
          <cell r="A3100">
            <v>1516137</v>
          </cell>
          <cell r="B3100" t="str">
            <v>07</v>
          </cell>
          <cell r="C3100" t="str">
            <v>Outaouais</v>
          </cell>
          <cell r="D3100" t="str">
            <v>Raymond(Cecil)</v>
          </cell>
          <cell r="F3100" t="str">
            <v>Redwood Drive #5, Box 32, Chapeau</v>
          </cell>
          <cell r="G3100" t="str">
            <v>l'isle-aux-Allumettes</v>
          </cell>
          <cell r="H3100" t="str">
            <v>J0X1M0</v>
          </cell>
          <cell r="I3100">
            <v>819</v>
          </cell>
          <cell r="J3100">
            <v>6895117</v>
          </cell>
          <cell r="K3100">
            <v>21</v>
          </cell>
          <cell r="L3100">
            <v>2241</v>
          </cell>
          <cell r="M3100">
            <v>17</v>
          </cell>
          <cell r="N3100">
            <v>8832</v>
          </cell>
        </row>
        <row r="3101">
          <cell r="A3101">
            <v>1516228</v>
          </cell>
          <cell r="B3101" t="str">
            <v>07</v>
          </cell>
          <cell r="C3101" t="str">
            <v>Outaouais</v>
          </cell>
          <cell r="D3101" t="str">
            <v>Renaud(Armand)</v>
          </cell>
          <cell r="F3101" t="str">
            <v>877, ch. River</v>
          </cell>
          <cell r="G3101" t="str">
            <v>L'Ange-Gardien</v>
          </cell>
          <cell r="H3101" t="str">
            <v>J8L2W7</v>
          </cell>
          <cell r="I3101">
            <v>819</v>
          </cell>
          <cell r="J3101">
            <v>9865172</v>
          </cell>
          <cell r="K3101">
            <v>14</v>
          </cell>
          <cell r="L3101">
            <v>274</v>
          </cell>
        </row>
        <row r="3102">
          <cell r="A3102">
            <v>1516251</v>
          </cell>
          <cell r="B3102" t="str">
            <v>07</v>
          </cell>
          <cell r="C3102" t="str">
            <v>Outaouais</v>
          </cell>
          <cell r="D3102" t="str">
            <v>Retty(Frank)</v>
          </cell>
          <cell r="F3102" t="str">
            <v>113 Sullivan Road</v>
          </cell>
          <cell r="G3102" t="str">
            <v>Sheenboro</v>
          </cell>
          <cell r="H3102" t="str">
            <v>J0X2Z0</v>
          </cell>
          <cell r="I3102">
            <v>819</v>
          </cell>
          <cell r="J3102">
            <v>6895640</v>
          </cell>
          <cell r="K3102">
            <v>38</v>
          </cell>
          <cell r="L3102">
            <v>5863</v>
          </cell>
          <cell r="M3102">
            <v>29</v>
          </cell>
          <cell r="N3102">
            <v>6543</v>
          </cell>
        </row>
        <row r="3103">
          <cell r="A3103">
            <v>1516343</v>
          </cell>
          <cell r="B3103" t="str">
            <v>07</v>
          </cell>
          <cell r="C3103" t="str">
            <v>Outaouais</v>
          </cell>
          <cell r="D3103" t="str">
            <v>Richardson(Richard)</v>
          </cell>
          <cell r="E3103" t="str">
            <v>Richardson(Richard)</v>
          </cell>
          <cell r="F3103" t="str">
            <v>C363, 11th Concession</v>
          </cell>
          <cell r="G3103" t="str">
            <v>Clarendon</v>
          </cell>
          <cell r="H3103" t="str">
            <v>J0X2Y0</v>
          </cell>
          <cell r="I3103">
            <v>819</v>
          </cell>
          <cell r="J3103">
            <v>6472687</v>
          </cell>
          <cell r="K3103">
            <v>56</v>
          </cell>
          <cell r="L3103">
            <v>14703</v>
          </cell>
          <cell r="M3103">
            <v>54</v>
          </cell>
          <cell r="N3103">
            <v>18491</v>
          </cell>
        </row>
        <row r="3104">
          <cell r="A3104">
            <v>1516368</v>
          </cell>
          <cell r="B3104" t="str">
            <v>07</v>
          </cell>
          <cell r="C3104" t="str">
            <v>Outaouais</v>
          </cell>
          <cell r="D3104" t="str">
            <v>Rivest-Bélisle(Huguette)</v>
          </cell>
          <cell r="E3104" t="str">
            <v>Bélisle(Lise)</v>
          </cell>
          <cell r="F3104" t="str">
            <v>564, chemin Parent</v>
          </cell>
          <cell r="G3104" t="str">
            <v>La Pèche</v>
          </cell>
          <cell r="H3104" t="str">
            <v>J0X1S0</v>
          </cell>
          <cell r="I3104">
            <v>819</v>
          </cell>
          <cell r="J3104">
            <v>4562253</v>
          </cell>
          <cell r="K3104">
            <v>36</v>
          </cell>
          <cell r="L3104">
            <v>1021</v>
          </cell>
        </row>
        <row r="3105">
          <cell r="A3105">
            <v>1516400</v>
          </cell>
          <cell r="B3105" t="str">
            <v>07</v>
          </cell>
          <cell r="C3105" t="str">
            <v>Outaouais</v>
          </cell>
          <cell r="D3105" t="str">
            <v>Roberge(Paul-André)</v>
          </cell>
          <cell r="F3105" t="str">
            <v>6075, chemin River</v>
          </cell>
          <cell r="G3105" t="str">
            <v>L'Ange-Gardien</v>
          </cell>
          <cell r="H3105" t="str">
            <v>J8L0H5</v>
          </cell>
          <cell r="I3105">
            <v>819</v>
          </cell>
          <cell r="J3105">
            <v>9865061</v>
          </cell>
          <cell r="K3105">
            <v>19</v>
          </cell>
          <cell r="L3105">
            <v>1361</v>
          </cell>
          <cell r="M3105">
            <v>23</v>
          </cell>
          <cell r="N3105">
            <v>4349</v>
          </cell>
        </row>
        <row r="3106">
          <cell r="A3106">
            <v>1516442</v>
          </cell>
          <cell r="B3106" t="str">
            <v>15</v>
          </cell>
          <cell r="C3106" t="str">
            <v>Laurentides</v>
          </cell>
          <cell r="D3106" t="str">
            <v>Robinette(Rémi)</v>
          </cell>
          <cell r="F3106" t="str">
            <v>3446, chemin Robinette</v>
          </cell>
          <cell r="G3106" t="str">
            <v>Mont-Laurier</v>
          </cell>
          <cell r="H3106" t="str">
            <v>J9L3G4</v>
          </cell>
          <cell r="I3106">
            <v>819</v>
          </cell>
          <cell r="J3106">
            <v>6234679</v>
          </cell>
          <cell r="K3106">
            <v>13</v>
          </cell>
        </row>
        <row r="3107">
          <cell r="A3107">
            <v>1517499</v>
          </cell>
          <cell r="B3107" t="str">
            <v>12</v>
          </cell>
          <cell r="C3107" t="str">
            <v>Chaudière-Appalaches</v>
          </cell>
          <cell r="D3107" t="str">
            <v>Labranche(Claude)</v>
          </cell>
          <cell r="F3107" t="str">
            <v>241, ch. de la Colline Est</v>
          </cell>
          <cell r="G3107" t="str">
            <v>Thetford Mines</v>
          </cell>
          <cell r="H3107" t="str">
            <v>G6G5R5</v>
          </cell>
          <cell r="I3107">
            <v>418</v>
          </cell>
          <cell r="J3107">
            <v>3386265</v>
          </cell>
          <cell r="K3107">
            <v>33</v>
          </cell>
          <cell r="L3107">
            <v>6245</v>
          </cell>
          <cell r="M3107">
            <v>30</v>
          </cell>
          <cell r="N3107">
            <v>4358</v>
          </cell>
        </row>
        <row r="3108">
          <cell r="A3108">
            <v>1518000</v>
          </cell>
          <cell r="B3108" t="str">
            <v>05</v>
          </cell>
          <cell r="C3108" t="str">
            <v>Estrie</v>
          </cell>
          <cell r="D3108" t="str">
            <v>Ferme Jean-Guy &amp; Yves Dallaire S.E.N.C.</v>
          </cell>
          <cell r="E3108" t="str">
            <v>Dallaire(Jean-Guy &amp; Yves)</v>
          </cell>
          <cell r="F3108" t="str">
            <v>441, chemin Cookshire</v>
          </cell>
          <cell r="G3108" t="str">
            <v>Compton</v>
          </cell>
          <cell r="H3108" t="str">
            <v>J0B1L0</v>
          </cell>
          <cell r="I3108">
            <v>819</v>
          </cell>
          <cell r="J3108">
            <v>8355671</v>
          </cell>
          <cell r="K3108">
            <v>16</v>
          </cell>
          <cell r="L3108">
            <v>275</v>
          </cell>
          <cell r="M3108">
            <v>19</v>
          </cell>
          <cell r="N3108">
            <v>1068</v>
          </cell>
        </row>
        <row r="3109">
          <cell r="A3109">
            <v>1518174</v>
          </cell>
          <cell r="B3109" t="str">
            <v>07</v>
          </cell>
          <cell r="C3109" t="str">
            <v>Outaouais</v>
          </cell>
          <cell r="D3109" t="str">
            <v>Wayne and Leslie Lonsdale</v>
          </cell>
          <cell r="E3109" t="str">
            <v>Lonsdale(Wayne And Leslie)</v>
          </cell>
          <cell r="F3109" t="str">
            <v>26, chemin Lajoie, R.R. 1</v>
          </cell>
          <cell r="G3109" t="str">
            <v>Notre-Dame-de-la-Salette</v>
          </cell>
          <cell r="H3109" t="str">
            <v>J0X2L0</v>
          </cell>
          <cell r="I3109">
            <v>819</v>
          </cell>
          <cell r="J3109">
            <v>7662316</v>
          </cell>
          <cell r="K3109">
            <v>44</v>
          </cell>
          <cell r="L3109">
            <v>3834</v>
          </cell>
          <cell r="M3109">
            <v>43</v>
          </cell>
          <cell r="N3109">
            <v>5535</v>
          </cell>
        </row>
        <row r="3110">
          <cell r="A3110">
            <v>1518497</v>
          </cell>
          <cell r="B3110" t="str">
            <v>15</v>
          </cell>
          <cell r="C3110" t="str">
            <v>Laurentides</v>
          </cell>
          <cell r="D3110" t="str">
            <v>Ouimet(Robin)</v>
          </cell>
          <cell r="E3110" t="str">
            <v>Ouimet(Robin)</v>
          </cell>
          <cell r="F3110" t="str">
            <v>777 Route 311 Nord</v>
          </cell>
          <cell r="G3110" t="str">
            <v>Lac-des-Écorces</v>
          </cell>
          <cell r="H3110" t="str">
            <v>J0W1H0</v>
          </cell>
          <cell r="I3110">
            <v>819</v>
          </cell>
          <cell r="J3110">
            <v>5852563</v>
          </cell>
          <cell r="K3110">
            <v>63</v>
          </cell>
          <cell r="L3110">
            <v>12110</v>
          </cell>
          <cell r="M3110">
            <v>61</v>
          </cell>
          <cell r="N3110">
            <v>12061</v>
          </cell>
        </row>
        <row r="3111">
          <cell r="A3111">
            <v>1518554</v>
          </cell>
          <cell r="B3111" t="str">
            <v>07</v>
          </cell>
          <cell r="C3111" t="str">
            <v>Outaouais</v>
          </cell>
          <cell r="D3111" t="str">
            <v>Palmer(Frank)</v>
          </cell>
          <cell r="F3111" t="str">
            <v>C248, 12e Concession Nord</v>
          </cell>
          <cell r="G3111" t="str">
            <v>Shawville</v>
          </cell>
          <cell r="H3111" t="str">
            <v>J0X2Y0</v>
          </cell>
          <cell r="I3111">
            <v>819</v>
          </cell>
          <cell r="J3111">
            <v>6475414</v>
          </cell>
          <cell r="K3111">
            <v>47</v>
          </cell>
          <cell r="M3111">
            <v>56</v>
          </cell>
          <cell r="N3111">
            <v>13276</v>
          </cell>
        </row>
        <row r="3112">
          <cell r="A3112">
            <v>1518612</v>
          </cell>
          <cell r="B3112" t="str">
            <v>15</v>
          </cell>
          <cell r="C3112" t="str">
            <v>Laurentides</v>
          </cell>
          <cell r="D3112" t="str">
            <v>Paquette(Sylvain)</v>
          </cell>
          <cell r="F3112" t="str">
            <v>9, rang 1 Wurtel</v>
          </cell>
          <cell r="G3112" t="str">
            <v>Ferme-Neuve</v>
          </cell>
          <cell r="H3112" t="str">
            <v>J0W1C0</v>
          </cell>
          <cell r="I3112">
            <v>819</v>
          </cell>
          <cell r="J3112">
            <v>5874481</v>
          </cell>
          <cell r="K3112">
            <v>20</v>
          </cell>
          <cell r="L3112">
            <v>2995</v>
          </cell>
        </row>
        <row r="3113">
          <cell r="A3113">
            <v>1518695</v>
          </cell>
          <cell r="B3113" t="str">
            <v>07</v>
          </cell>
          <cell r="C3113" t="str">
            <v>Outaouais</v>
          </cell>
          <cell r="D3113" t="str">
            <v>Parker(Gérard)</v>
          </cell>
          <cell r="F3113" t="str">
            <v>136, chemin Parker, R.R. 1</v>
          </cell>
          <cell r="G3113" t="str">
            <v>Gracefield</v>
          </cell>
          <cell r="H3113" t="str">
            <v>J0X1W0</v>
          </cell>
          <cell r="I3113">
            <v>819</v>
          </cell>
          <cell r="J3113">
            <v>4632540</v>
          </cell>
          <cell r="K3113">
            <v>38</v>
          </cell>
          <cell r="L3113">
            <v>3587</v>
          </cell>
          <cell r="M3113">
            <v>36</v>
          </cell>
          <cell r="N3113">
            <v>1134</v>
          </cell>
        </row>
        <row r="3114">
          <cell r="A3114">
            <v>1518711</v>
          </cell>
          <cell r="B3114" t="str">
            <v>16</v>
          </cell>
          <cell r="C3114" t="str">
            <v>Montérégie</v>
          </cell>
          <cell r="D3114" t="str">
            <v>Provost(Gilles)</v>
          </cell>
          <cell r="F3114" t="str">
            <v>16, rue Guévremont</v>
          </cell>
          <cell r="G3114" t="str">
            <v>Varennes</v>
          </cell>
          <cell r="H3114" t="str">
            <v>J3X1R2</v>
          </cell>
          <cell r="I3114">
            <v>450</v>
          </cell>
          <cell r="J3114">
            <v>6522176</v>
          </cell>
          <cell r="K3114">
            <v>38</v>
          </cell>
          <cell r="L3114">
            <v>5231</v>
          </cell>
          <cell r="M3114">
            <v>29</v>
          </cell>
          <cell r="N3114">
            <v>3098</v>
          </cell>
        </row>
        <row r="3115">
          <cell r="A3115">
            <v>1518745</v>
          </cell>
          <cell r="B3115" t="str">
            <v>07</v>
          </cell>
          <cell r="C3115" t="str">
            <v>Outaouais</v>
          </cell>
          <cell r="D3115" t="str">
            <v>Perrault(Andrew)</v>
          </cell>
          <cell r="F3115" t="str">
            <v>21 Tripp Road</v>
          </cell>
          <cell r="G3115" t="str">
            <v>Sheenboro</v>
          </cell>
          <cell r="H3115" t="str">
            <v>J0X2Z0</v>
          </cell>
          <cell r="I3115">
            <v>819</v>
          </cell>
          <cell r="J3115">
            <v>6891050</v>
          </cell>
          <cell r="K3115">
            <v>20</v>
          </cell>
          <cell r="L3115">
            <v>3928</v>
          </cell>
          <cell r="M3115">
            <v>21</v>
          </cell>
          <cell r="N3115">
            <v>3898</v>
          </cell>
        </row>
        <row r="3116">
          <cell r="A3116">
            <v>1518752</v>
          </cell>
          <cell r="B3116" t="str">
            <v>15</v>
          </cell>
          <cell r="C3116" t="str">
            <v>Laurentides</v>
          </cell>
          <cell r="D3116" t="str">
            <v>Perron(Germain)</v>
          </cell>
          <cell r="F3116" t="str">
            <v>221, chemin des Pionniers</v>
          </cell>
          <cell r="G3116" t="str">
            <v>Lac-Saint-Paul</v>
          </cell>
          <cell r="H3116" t="str">
            <v>J0W1K0</v>
          </cell>
          <cell r="I3116">
            <v>819</v>
          </cell>
          <cell r="J3116">
            <v>5874495</v>
          </cell>
          <cell r="K3116">
            <v>131</v>
          </cell>
          <cell r="L3116">
            <v>19193</v>
          </cell>
          <cell r="M3116">
            <v>133</v>
          </cell>
          <cell r="N3116">
            <v>33297</v>
          </cell>
        </row>
        <row r="3117">
          <cell r="A3117">
            <v>1518836</v>
          </cell>
          <cell r="B3117" t="str">
            <v>05</v>
          </cell>
          <cell r="C3117" t="str">
            <v>Estrie</v>
          </cell>
          <cell r="D3117" t="str">
            <v>Ferme Yvan et Micheline L'Étoile</v>
          </cell>
          <cell r="E3117" t="str">
            <v>Étoile(Yvan &amp; Micheline L')</v>
          </cell>
          <cell r="F3117" t="str">
            <v>149, rang 8 R.R. 2</v>
          </cell>
          <cell r="G3117" t="str">
            <v>Windsor</v>
          </cell>
          <cell r="H3117" t="str">
            <v>J1S2L5</v>
          </cell>
          <cell r="I3117">
            <v>819</v>
          </cell>
          <cell r="J3117">
            <v>8457906</v>
          </cell>
          <cell r="K3117">
            <v>36</v>
          </cell>
          <cell r="L3117">
            <v>4568</v>
          </cell>
          <cell r="M3117">
            <v>38</v>
          </cell>
          <cell r="N3117">
            <v>7541</v>
          </cell>
        </row>
        <row r="3118">
          <cell r="A3118">
            <v>1518851</v>
          </cell>
          <cell r="B3118" t="str">
            <v>07</v>
          </cell>
          <cell r="C3118" t="str">
            <v>Outaouais</v>
          </cell>
          <cell r="D3118" t="str">
            <v>Picard(Sandra)</v>
          </cell>
          <cell r="F3118" t="str">
            <v>323, Ryanville Road</v>
          </cell>
          <cell r="G3118" t="str">
            <v>Lac-Sainte-Marie</v>
          </cell>
          <cell r="H3118" t="str">
            <v>J0X1Z0</v>
          </cell>
          <cell r="I3118">
            <v>819</v>
          </cell>
          <cell r="J3118">
            <v>4675491</v>
          </cell>
          <cell r="K3118">
            <v>33</v>
          </cell>
          <cell r="L3118">
            <v>4107</v>
          </cell>
          <cell r="M3118">
            <v>37</v>
          </cell>
          <cell r="N3118">
            <v>5707</v>
          </cell>
        </row>
        <row r="3119">
          <cell r="A3119">
            <v>1519024</v>
          </cell>
          <cell r="B3119" t="str">
            <v>07</v>
          </cell>
          <cell r="C3119" t="str">
            <v>Outaouais</v>
          </cell>
          <cell r="D3119" t="str">
            <v>St-Pierre(Robert)</v>
          </cell>
          <cell r="F3119" t="str">
            <v>1181, rang Ste-Madeleine, B.P. 5062</v>
          </cell>
          <cell r="G3119" t="str">
            <v>Saint-André-Avellin</v>
          </cell>
          <cell r="H3119" t="str">
            <v>J0V1W0</v>
          </cell>
          <cell r="I3119">
            <v>819</v>
          </cell>
          <cell r="J3119">
            <v>9832859</v>
          </cell>
          <cell r="K3119">
            <v>38</v>
          </cell>
          <cell r="L3119">
            <v>3750</v>
          </cell>
          <cell r="M3119">
            <v>32</v>
          </cell>
          <cell r="N3119">
            <v>6314</v>
          </cell>
        </row>
        <row r="3120">
          <cell r="A3120">
            <v>1519107</v>
          </cell>
          <cell r="B3120" t="str">
            <v>07</v>
          </cell>
          <cell r="C3120" t="str">
            <v>Outaouais</v>
          </cell>
          <cell r="D3120" t="str">
            <v>Pilon(Gérald)</v>
          </cell>
          <cell r="F3120" t="str">
            <v>464 Principale</v>
          </cell>
          <cell r="G3120" t="str">
            <v>Mansfield-et-Pontefract</v>
          </cell>
          <cell r="H3120" t="str">
            <v>J0X1R0</v>
          </cell>
          <cell r="I3120">
            <v>819</v>
          </cell>
          <cell r="J3120">
            <v>6831454</v>
          </cell>
          <cell r="K3120">
            <v>27</v>
          </cell>
          <cell r="L3120">
            <v>2264</v>
          </cell>
          <cell r="M3120">
            <v>25</v>
          </cell>
          <cell r="N3120">
            <v>2615</v>
          </cell>
        </row>
        <row r="3121">
          <cell r="A3121">
            <v>1519164</v>
          </cell>
          <cell r="B3121" t="str">
            <v>07</v>
          </cell>
          <cell r="C3121" t="str">
            <v>Outaouais</v>
          </cell>
          <cell r="D3121" t="str">
            <v>Plouffe(Robert)</v>
          </cell>
          <cell r="F3121" t="str">
            <v>371, chemin Léo Leblanc</v>
          </cell>
          <cell r="G3121" t="str">
            <v>Gatineau</v>
          </cell>
          <cell r="H3121" t="str">
            <v>J8R3B3</v>
          </cell>
          <cell r="I3121">
            <v>819</v>
          </cell>
          <cell r="J3121">
            <v>2815089</v>
          </cell>
          <cell r="K3121">
            <v>13</v>
          </cell>
          <cell r="L3121">
            <v>1183</v>
          </cell>
        </row>
        <row r="3122">
          <cell r="A3122">
            <v>1519230</v>
          </cell>
          <cell r="B3122" t="str">
            <v>05</v>
          </cell>
          <cell r="C3122" t="str">
            <v>Estrie</v>
          </cell>
          <cell r="D3122" t="str">
            <v>Grandmont(Gilles)</v>
          </cell>
          <cell r="E3122" t="str">
            <v>Grandmont(Gilles)</v>
          </cell>
          <cell r="F3122" t="str">
            <v>919, rue Deschaillons</v>
          </cell>
          <cell r="G3122" t="str">
            <v>Sherbrooke</v>
          </cell>
          <cell r="H3122" t="str">
            <v>J1G1X4</v>
          </cell>
          <cell r="I3122">
            <v>819</v>
          </cell>
          <cell r="J3122">
            <v>5626748</v>
          </cell>
          <cell r="K3122">
            <v>14</v>
          </cell>
          <cell r="L3122">
            <v>2535</v>
          </cell>
        </row>
        <row r="3123">
          <cell r="A3123">
            <v>1519305</v>
          </cell>
          <cell r="B3123" t="str">
            <v>07</v>
          </cell>
          <cell r="C3123" t="str">
            <v>Outaouais</v>
          </cell>
          <cell r="D3123" t="str">
            <v>Pophal(Horst)</v>
          </cell>
          <cell r="E3123" t="str">
            <v>Pophal(Horst)</v>
          </cell>
          <cell r="F3123" t="str">
            <v>C.P. 657</v>
          </cell>
          <cell r="G3123" t="str">
            <v>Fort-Coulonge</v>
          </cell>
          <cell r="H3123" t="str">
            <v>J0X1V0</v>
          </cell>
          <cell r="I3123">
            <v>819</v>
          </cell>
          <cell r="J3123">
            <v>6832657</v>
          </cell>
          <cell r="K3123">
            <v>33</v>
          </cell>
          <cell r="L3123">
            <v>4669</v>
          </cell>
          <cell r="M3123">
            <v>32</v>
          </cell>
          <cell r="N3123">
            <v>2041</v>
          </cell>
        </row>
        <row r="3124">
          <cell r="A3124">
            <v>1519628</v>
          </cell>
          <cell r="B3124" t="str">
            <v>03</v>
          </cell>
          <cell r="C3124" t="str">
            <v>Capitale-Nationale</v>
          </cell>
          <cell r="D3124" t="str">
            <v>La Ferme Blondel</v>
          </cell>
          <cell r="E3124" t="str">
            <v>Rivard(Gilles)</v>
          </cell>
          <cell r="F3124" t="str">
            <v>47, Blondelle</v>
          </cell>
          <cell r="G3124" t="str">
            <v>Saint-Joachim</v>
          </cell>
          <cell r="H3124" t="str">
            <v>G0A3X0</v>
          </cell>
          <cell r="I3124">
            <v>418</v>
          </cell>
          <cell r="J3124">
            <v>8274676</v>
          </cell>
          <cell r="K3124">
            <v>21</v>
          </cell>
          <cell r="L3124">
            <v>2041</v>
          </cell>
          <cell r="M3124">
            <v>24</v>
          </cell>
          <cell r="N3124">
            <v>1701</v>
          </cell>
        </row>
        <row r="3125">
          <cell r="A3125">
            <v>1519685</v>
          </cell>
          <cell r="B3125" t="str">
            <v>16</v>
          </cell>
          <cell r="C3125" t="str">
            <v>Montérégie</v>
          </cell>
          <cell r="D3125" t="str">
            <v>Martin(Lee W.)</v>
          </cell>
          <cell r="F3125" t="str">
            <v>734 James Fisher road</v>
          </cell>
          <cell r="G3125" t="str">
            <v>Hemmingford</v>
          </cell>
          <cell r="H3125" t="str">
            <v>J0L1H0</v>
          </cell>
          <cell r="I3125">
            <v>450</v>
          </cell>
          <cell r="J3125">
            <v>2473722</v>
          </cell>
          <cell r="K3125">
            <v>18</v>
          </cell>
          <cell r="L3125">
            <v>601</v>
          </cell>
          <cell r="M3125">
            <v>18</v>
          </cell>
          <cell r="N3125">
            <v>2537</v>
          </cell>
        </row>
        <row r="3126">
          <cell r="A3126">
            <v>1519701</v>
          </cell>
          <cell r="B3126" t="str">
            <v>07</v>
          </cell>
          <cell r="C3126" t="str">
            <v>Outaouais</v>
          </cell>
          <cell r="D3126" t="str">
            <v>John Lacroix et Rachel Lafontaine</v>
          </cell>
          <cell r="E3126" t="str">
            <v>Lafontaine(John Lacroix et Rachel)</v>
          </cell>
          <cell r="F3126" t="str">
            <v>376, ch. St-Columban</v>
          </cell>
          <cell r="G3126" t="str">
            <v>Gatineau</v>
          </cell>
          <cell r="H3126" t="str">
            <v>J8V4E3</v>
          </cell>
          <cell r="I3126">
            <v>819</v>
          </cell>
          <cell r="J3126">
            <v>6639273</v>
          </cell>
          <cell r="K3126">
            <v>17</v>
          </cell>
          <cell r="M3126">
            <v>16</v>
          </cell>
        </row>
        <row r="3127">
          <cell r="A3127">
            <v>1520006</v>
          </cell>
          <cell r="B3127" t="str">
            <v>05</v>
          </cell>
          <cell r="C3127" t="str">
            <v>Estrie</v>
          </cell>
          <cell r="D3127" t="str">
            <v>Ranch Grande Vue SENC</v>
          </cell>
          <cell r="E3127" t="str">
            <v>Hivert(Michelle)</v>
          </cell>
          <cell r="F3127" t="str">
            <v>199, chemin Routhier</v>
          </cell>
          <cell r="G3127" t="str">
            <v>Stanstead</v>
          </cell>
          <cell r="H3127" t="str">
            <v>J0B3E0</v>
          </cell>
          <cell r="I3127">
            <v>819</v>
          </cell>
          <cell r="J3127">
            <v>8490909</v>
          </cell>
          <cell r="K3127">
            <v>46</v>
          </cell>
          <cell r="L3127">
            <v>6592</v>
          </cell>
          <cell r="M3127">
            <v>49</v>
          </cell>
          <cell r="N3127">
            <v>8395</v>
          </cell>
        </row>
        <row r="3128">
          <cell r="A3128">
            <v>1520030</v>
          </cell>
          <cell r="B3128" t="str">
            <v>16</v>
          </cell>
          <cell r="C3128" t="str">
            <v>Montérégie</v>
          </cell>
          <cell r="D3128" t="str">
            <v>Gibeault(André)</v>
          </cell>
          <cell r="F3128" t="str">
            <v>2071 1ère Concession</v>
          </cell>
          <cell r="G3128" t="str">
            <v>Elgin</v>
          </cell>
          <cell r="H3128" t="str">
            <v>J0S2E0</v>
          </cell>
          <cell r="I3128">
            <v>450</v>
          </cell>
          <cell r="J3128">
            <v>2644409</v>
          </cell>
          <cell r="K3128">
            <v>22</v>
          </cell>
          <cell r="L3128">
            <v>680</v>
          </cell>
          <cell r="M3128">
            <v>28</v>
          </cell>
          <cell r="N3128">
            <v>340</v>
          </cell>
        </row>
        <row r="3129">
          <cell r="A3129">
            <v>1520113</v>
          </cell>
          <cell r="B3129" t="str">
            <v>07</v>
          </cell>
          <cell r="C3129" t="str">
            <v>Outaouais</v>
          </cell>
          <cell r="D3129" t="str">
            <v>Ferme Ryan S.E.N.C.</v>
          </cell>
          <cell r="E3129" t="str">
            <v>Ryan(Edward Chartrand et Kelly Anne)</v>
          </cell>
          <cell r="F3129" t="str">
            <v>89, 7 Range, Box 95, Chapeau</v>
          </cell>
          <cell r="G3129" t="str">
            <v>l'isle-aux-Allumettes</v>
          </cell>
          <cell r="H3129" t="str">
            <v>J0X1M0</v>
          </cell>
          <cell r="I3129">
            <v>819</v>
          </cell>
          <cell r="J3129">
            <v>6892892</v>
          </cell>
          <cell r="K3129">
            <v>96</v>
          </cell>
          <cell r="L3129">
            <v>18903</v>
          </cell>
          <cell r="M3129">
            <v>96</v>
          </cell>
          <cell r="N3129">
            <v>13513</v>
          </cell>
        </row>
        <row r="3130">
          <cell r="A3130">
            <v>1520121</v>
          </cell>
          <cell r="B3130" t="str">
            <v>05</v>
          </cell>
          <cell r="C3130" t="str">
            <v>Estrie</v>
          </cell>
          <cell r="D3130" t="str">
            <v>Ferme des Trois Lacs S.E.N.C.</v>
          </cell>
          <cell r="E3130" t="str">
            <v>Moisan(Serge)</v>
          </cell>
          <cell r="F3130" t="str">
            <v>15, chemin Martin-Grenier</v>
          </cell>
          <cell r="G3130" t="str">
            <v>Bishopton</v>
          </cell>
          <cell r="H3130" t="str">
            <v>J0B1G0</v>
          </cell>
          <cell r="I3130">
            <v>819</v>
          </cell>
          <cell r="J3130">
            <v>8876305</v>
          </cell>
          <cell r="K3130">
            <v>42</v>
          </cell>
          <cell r="L3130">
            <v>3945</v>
          </cell>
          <cell r="M3130">
            <v>40</v>
          </cell>
          <cell r="N3130">
            <v>2574</v>
          </cell>
        </row>
        <row r="3131">
          <cell r="A3131">
            <v>1520212</v>
          </cell>
          <cell r="B3131" t="str">
            <v>07</v>
          </cell>
          <cell r="C3131" t="str">
            <v>Outaouais</v>
          </cell>
          <cell r="D3131" t="str">
            <v>Ferme RSJR S.E.N.C.</v>
          </cell>
          <cell r="E3131" t="str">
            <v>Donnell(Robert et Sharron Mc)</v>
          </cell>
          <cell r="F3131" t="str">
            <v>586, chemin de la Rivière</v>
          </cell>
          <cell r="G3131" t="str">
            <v>Mayo</v>
          </cell>
          <cell r="H3131" t="str">
            <v>J8L4L1</v>
          </cell>
          <cell r="I3131">
            <v>819</v>
          </cell>
          <cell r="J3131">
            <v>9866132</v>
          </cell>
          <cell r="K3131">
            <v>38</v>
          </cell>
          <cell r="L3131">
            <v>6601</v>
          </cell>
          <cell r="M3131">
            <v>37</v>
          </cell>
          <cell r="N3131">
            <v>8146</v>
          </cell>
        </row>
        <row r="3132">
          <cell r="A3132">
            <v>1520428</v>
          </cell>
          <cell r="B3132" t="str">
            <v>03</v>
          </cell>
          <cell r="C3132" t="str">
            <v>Capitale-Nationale</v>
          </cell>
          <cell r="D3132" t="str">
            <v>Philippe Dufour &amp; Fils inc.</v>
          </cell>
          <cell r="E3132" t="str">
            <v>Dufour(Joachim)</v>
          </cell>
          <cell r="F3132" t="str">
            <v>795, Malcolm-Fraser</v>
          </cell>
          <cell r="G3132" t="str">
            <v>La Malbaie</v>
          </cell>
          <cell r="H3132" t="str">
            <v>G5A2M7</v>
          </cell>
          <cell r="I3132">
            <v>418</v>
          </cell>
          <cell r="J3132">
            <v>6652065</v>
          </cell>
          <cell r="K3132">
            <v>50</v>
          </cell>
          <cell r="L3132">
            <v>8214</v>
          </cell>
          <cell r="M3132">
            <v>50</v>
          </cell>
          <cell r="N3132">
            <v>3853</v>
          </cell>
        </row>
        <row r="3133">
          <cell r="A3133">
            <v>1520808</v>
          </cell>
          <cell r="B3133" t="str">
            <v>03</v>
          </cell>
          <cell r="C3133" t="str">
            <v>Capitale-Nationale</v>
          </cell>
          <cell r="D3133" t="str">
            <v>Fiset(Jean-Louis)</v>
          </cell>
          <cell r="F3133" t="str">
            <v>264, rang 4 Est</v>
          </cell>
          <cell r="G3133" t="str">
            <v>Saint-Augustin-de-Desmaures</v>
          </cell>
          <cell r="H3133" t="str">
            <v>G3A1W8</v>
          </cell>
          <cell r="I3133">
            <v>418</v>
          </cell>
          <cell r="J3133">
            <v>8782611</v>
          </cell>
          <cell r="K3133">
            <v>28</v>
          </cell>
          <cell r="L3133">
            <v>8550</v>
          </cell>
          <cell r="M3133">
            <v>29</v>
          </cell>
          <cell r="N3133">
            <v>8092</v>
          </cell>
        </row>
        <row r="3134">
          <cell r="A3134">
            <v>1520824</v>
          </cell>
          <cell r="B3134" t="str">
            <v>03</v>
          </cell>
          <cell r="C3134" t="str">
            <v>Capitale-Nationale</v>
          </cell>
          <cell r="D3134" t="str">
            <v>Ferme Ernest Fiset et Fils inc.</v>
          </cell>
          <cell r="E3134" t="str">
            <v>Fiset(Laurent)</v>
          </cell>
          <cell r="F3134" t="str">
            <v>1180, St-Ange</v>
          </cell>
          <cell r="G3134" t="str">
            <v>Québec</v>
          </cell>
          <cell r="H3134" t="str">
            <v>G2G0E1</v>
          </cell>
          <cell r="I3134">
            <v>418</v>
          </cell>
          <cell r="J3134">
            <v>8721399</v>
          </cell>
          <cell r="K3134">
            <v>14</v>
          </cell>
          <cell r="L3134">
            <v>2274</v>
          </cell>
          <cell r="M3134">
            <v>15</v>
          </cell>
          <cell r="N3134">
            <v>2274</v>
          </cell>
        </row>
        <row r="3135">
          <cell r="A3135">
            <v>1521111</v>
          </cell>
          <cell r="B3135" t="str">
            <v>05</v>
          </cell>
          <cell r="C3135" t="str">
            <v>Estrie</v>
          </cell>
          <cell r="D3135" t="str">
            <v>Ferme Écologique Coop. D' Ulverton</v>
          </cell>
          <cell r="E3135" t="str">
            <v>Richard(Maurice)</v>
          </cell>
          <cell r="F3135" t="str">
            <v>51, rte 143</v>
          </cell>
          <cell r="G3135" t="str">
            <v>Ulverton</v>
          </cell>
          <cell r="H3135" t="str">
            <v>J0B2B0</v>
          </cell>
          <cell r="I3135">
            <v>819</v>
          </cell>
          <cell r="J3135">
            <v>8263855</v>
          </cell>
          <cell r="K3135">
            <v>22</v>
          </cell>
          <cell r="L3135">
            <v>332</v>
          </cell>
          <cell r="M3135">
            <v>20</v>
          </cell>
        </row>
        <row r="3136">
          <cell r="A3136">
            <v>1521160</v>
          </cell>
          <cell r="B3136" t="str">
            <v>05</v>
          </cell>
          <cell r="C3136" t="str">
            <v>Estrie</v>
          </cell>
          <cell r="D3136" t="str">
            <v>133195 Canada ltée</v>
          </cell>
          <cell r="E3136" t="str">
            <v>Hardy(Philippe)</v>
          </cell>
          <cell r="F3136" t="str">
            <v>80, Baker Talc Rd</v>
          </cell>
          <cell r="G3136" t="str">
            <v>Mansonville</v>
          </cell>
          <cell r="H3136" t="str">
            <v>J0E1X0</v>
          </cell>
          <cell r="I3136">
            <v>450</v>
          </cell>
          <cell r="J3136">
            <v>2430249</v>
          </cell>
          <cell r="K3136">
            <v>28</v>
          </cell>
          <cell r="L3136">
            <v>3456</v>
          </cell>
          <cell r="M3136">
            <v>32</v>
          </cell>
          <cell r="N3136">
            <v>5587</v>
          </cell>
        </row>
        <row r="3137">
          <cell r="A3137">
            <v>1521558</v>
          </cell>
          <cell r="B3137" t="str">
            <v>03</v>
          </cell>
          <cell r="C3137" t="str">
            <v>Capitale-Nationale</v>
          </cell>
          <cell r="D3137" t="str">
            <v>Aurel Harvey &amp; fils inc.</v>
          </cell>
          <cell r="E3137" t="str">
            <v>Harvey(Guillaume)</v>
          </cell>
          <cell r="F3137" t="str">
            <v>544, chemin de la Vallée</v>
          </cell>
          <cell r="G3137" t="str">
            <v>La Malbaie</v>
          </cell>
          <cell r="H3137" t="str">
            <v>G5A1C5</v>
          </cell>
          <cell r="I3137">
            <v>418</v>
          </cell>
          <cell r="J3137">
            <v>6654461</v>
          </cell>
          <cell r="K3137">
            <v>14</v>
          </cell>
          <cell r="L3137">
            <v>282</v>
          </cell>
        </row>
        <row r="3138">
          <cell r="A3138">
            <v>1521616</v>
          </cell>
          <cell r="B3138" t="str">
            <v>12</v>
          </cell>
          <cell r="C3138" t="str">
            <v>Chaudière-Appalaches</v>
          </cell>
          <cell r="D3138" t="str">
            <v>Ferme Du Cousin Germain inc.</v>
          </cell>
          <cell r="E3138" t="str">
            <v>Poulin(Germain)</v>
          </cell>
          <cell r="F3138" t="str">
            <v>526, Route 108</v>
          </cell>
          <cell r="G3138" t="str">
            <v>Saint-Victor</v>
          </cell>
          <cell r="H3138" t="str">
            <v>G0M2B0</v>
          </cell>
          <cell r="I3138">
            <v>418</v>
          </cell>
          <cell r="J3138">
            <v>5886447</v>
          </cell>
          <cell r="K3138">
            <v>105</v>
          </cell>
          <cell r="L3138">
            <v>16300</v>
          </cell>
          <cell r="M3138">
            <v>113</v>
          </cell>
          <cell r="N3138">
            <v>12176</v>
          </cell>
        </row>
        <row r="3139">
          <cell r="A3139">
            <v>1521707</v>
          </cell>
          <cell r="B3139" t="str">
            <v>16</v>
          </cell>
          <cell r="C3139" t="str">
            <v>Montérégie</v>
          </cell>
          <cell r="D3139" t="str">
            <v>Sylvestre(Yvan)</v>
          </cell>
          <cell r="F3139" t="str">
            <v>934, chenal du Moine</v>
          </cell>
          <cell r="G3139" t="str">
            <v>Sainte-Anne-de-Sorel</v>
          </cell>
          <cell r="H3139" t="str">
            <v>J3P5N3</v>
          </cell>
          <cell r="I3139">
            <v>450</v>
          </cell>
          <cell r="J3139">
            <v>7425717</v>
          </cell>
          <cell r="K3139">
            <v>10</v>
          </cell>
          <cell r="L3139">
            <v>1119</v>
          </cell>
        </row>
        <row r="3140">
          <cell r="A3140">
            <v>1521731</v>
          </cell>
          <cell r="B3140" t="str">
            <v>04</v>
          </cell>
          <cell r="C3140" t="str">
            <v>Mauricie</v>
          </cell>
          <cell r="D3140" t="str">
            <v>Lafrance(Jean-Claude)</v>
          </cell>
          <cell r="F3140" t="str">
            <v>21, chemin du Barrage</v>
          </cell>
          <cell r="G3140" t="str">
            <v>Saint-Narcisse</v>
          </cell>
          <cell r="H3140" t="str">
            <v>G0X2Y0</v>
          </cell>
          <cell r="I3140">
            <v>418</v>
          </cell>
          <cell r="J3140">
            <v>3288113</v>
          </cell>
          <cell r="K3140">
            <v>170</v>
          </cell>
          <cell r="L3140">
            <v>13329</v>
          </cell>
          <cell r="M3140">
            <v>206</v>
          </cell>
          <cell r="N3140">
            <v>23434</v>
          </cell>
        </row>
        <row r="3141">
          <cell r="A3141">
            <v>1521848</v>
          </cell>
          <cell r="B3141" t="str">
            <v>16</v>
          </cell>
          <cell r="C3141" t="str">
            <v>Montérégie</v>
          </cell>
          <cell r="D3141" t="str">
            <v>Lafrance(Jacques-Robert)</v>
          </cell>
          <cell r="E3141" t="str">
            <v>Lafrance(Jacques-Robert)</v>
          </cell>
          <cell r="F3141" t="str">
            <v>916, chemin de la Baie</v>
          </cell>
          <cell r="G3141" t="str">
            <v>Rigaud</v>
          </cell>
          <cell r="H3141" t="str">
            <v>J0P1P0</v>
          </cell>
          <cell r="I3141">
            <v>450</v>
          </cell>
          <cell r="J3141">
            <v>4514711</v>
          </cell>
          <cell r="K3141">
            <v>25</v>
          </cell>
          <cell r="L3141">
            <v>747</v>
          </cell>
          <cell r="M3141">
            <v>32</v>
          </cell>
          <cell r="N3141">
            <v>2033</v>
          </cell>
        </row>
        <row r="3142">
          <cell r="A3142">
            <v>1521921</v>
          </cell>
          <cell r="B3142" t="str">
            <v>16</v>
          </cell>
          <cell r="C3142" t="str">
            <v>Montérégie</v>
          </cell>
          <cell r="D3142" t="str">
            <v>Lalonde(Donald)</v>
          </cell>
          <cell r="F3142" t="str">
            <v>4785, montée Cazaville</v>
          </cell>
          <cell r="G3142" t="str">
            <v>Dundee</v>
          </cell>
          <cell r="H3142" t="str">
            <v>J0S1L0</v>
          </cell>
          <cell r="I3142">
            <v>450</v>
          </cell>
          <cell r="J3142">
            <v>2649621</v>
          </cell>
          <cell r="K3142">
            <v>24</v>
          </cell>
          <cell r="L3142">
            <v>7186</v>
          </cell>
          <cell r="M3142">
            <v>24</v>
          </cell>
          <cell r="N3142">
            <v>4785</v>
          </cell>
        </row>
        <row r="3143">
          <cell r="A3143">
            <v>1521939</v>
          </cell>
          <cell r="B3143" t="str">
            <v>07</v>
          </cell>
          <cell r="C3143" t="str">
            <v>Outaouais</v>
          </cell>
          <cell r="D3143" t="str">
            <v>Bergerie Jasyca inc.</v>
          </cell>
          <cell r="E3143" t="str">
            <v>Marcotte(Carole)</v>
          </cell>
          <cell r="F3143" t="str">
            <v>351, rang St-Louis</v>
          </cell>
          <cell r="G3143" t="str">
            <v>Saint-André-Avellin</v>
          </cell>
          <cell r="H3143" t="str">
            <v>J0V1W0</v>
          </cell>
          <cell r="I3143">
            <v>819</v>
          </cell>
          <cell r="J3143">
            <v>9837329</v>
          </cell>
          <cell r="K3143">
            <v>29</v>
          </cell>
          <cell r="L3143">
            <v>6365</v>
          </cell>
          <cell r="M3143">
            <v>25</v>
          </cell>
          <cell r="N3143">
            <v>340</v>
          </cell>
        </row>
        <row r="3144">
          <cell r="A3144">
            <v>1522127</v>
          </cell>
          <cell r="B3144" t="str">
            <v>16</v>
          </cell>
          <cell r="C3144" t="str">
            <v>Montérégie</v>
          </cell>
          <cell r="D3144" t="str">
            <v>Trépanier(Daniel)</v>
          </cell>
          <cell r="F3144" t="str">
            <v>224, rang Nord</v>
          </cell>
          <cell r="G3144" t="str">
            <v>Sainte-Victoire-de-Sorel</v>
          </cell>
          <cell r="H3144" t="str">
            <v>J0G1T0</v>
          </cell>
          <cell r="I3144">
            <v>450</v>
          </cell>
          <cell r="J3144">
            <v>7822260</v>
          </cell>
          <cell r="K3144">
            <v>17</v>
          </cell>
        </row>
        <row r="3145">
          <cell r="A3145">
            <v>1522135</v>
          </cell>
          <cell r="B3145" t="str">
            <v>16</v>
          </cell>
          <cell r="C3145" t="str">
            <v>Montérégie</v>
          </cell>
          <cell r="D3145" t="str">
            <v>Trudeau(Michel)</v>
          </cell>
          <cell r="F3145" t="str">
            <v>1265, rue Principale</v>
          </cell>
          <cell r="G3145" t="str">
            <v>Sainte-Julie</v>
          </cell>
          <cell r="H3145" t="str">
            <v>J3E1Y1</v>
          </cell>
          <cell r="I3145">
            <v>450</v>
          </cell>
          <cell r="J3145">
            <v>6493791</v>
          </cell>
          <cell r="K3145">
            <v>15</v>
          </cell>
          <cell r="L3145">
            <v>340</v>
          </cell>
          <cell r="M3145">
            <v>15</v>
          </cell>
          <cell r="N3145">
            <v>1361</v>
          </cell>
        </row>
        <row r="3146">
          <cell r="A3146">
            <v>1522168</v>
          </cell>
          <cell r="B3146" t="str">
            <v>16</v>
          </cell>
          <cell r="C3146" t="str">
            <v>Montérégie</v>
          </cell>
          <cell r="D3146" t="str">
            <v>Verrette(Daniel)</v>
          </cell>
          <cell r="E3146" t="str">
            <v>Verrette(Daniel)</v>
          </cell>
          <cell r="F3146" t="str">
            <v>180, rue Ste-Catherine</v>
          </cell>
          <cell r="G3146" t="str">
            <v>Saint-Gérard-Majella(Yamaska)</v>
          </cell>
          <cell r="H3146" t="str">
            <v>J0G1X0</v>
          </cell>
          <cell r="I3146">
            <v>450</v>
          </cell>
          <cell r="J3146">
            <v>7893029</v>
          </cell>
          <cell r="K3146">
            <v>17</v>
          </cell>
          <cell r="L3146">
            <v>1554</v>
          </cell>
          <cell r="M3146">
            <v>15</v>
          </cell>
          <cell r="N3146">
            <v>3234</v>
          </cell>
        </row>
        <row r="3147">
          <cell r="A3147">
            <v>1522457</v>
          </cell>
          <cell r="B3147" t="str">
            <v>16</v>
          </cell>
          <cell r="C3147" t="str">
            <v>Montérégie</v>
          </cell>
          <cell r="D3147" t="str">
            <v>Neil(Graham)</v>
          </cell>
          <cell r="E3147" t="str">
            <v>Neil(Graham)</v>
          </cell>
          <cell r="F3147" t="str">
            <v>48 Ridge Road</v>
          </cell>
          <cell r="G3147" t="str">
            <v>Stanbridge East</v>
          </cell>
          <cell r="H3147" t="str">
            <v>J0J2H0</v>
          </cell>
          <cell r="I3147">
            <v>450</v>
          </cell>
          <cell r="J3147">
            <v>2483185</v>
          </cell>
          <cell r="K3147">
            <v>13</v>
          </cell>
          <cell r="L3147">
            <v>1361</v>
          </cell>
          <cell r="M3147">
            <v>19</v>
          </cell>
        </row>
        <row r="3148">
          <cell r="A3148">
            <v>1522812</v>
          </cell>
          <cell r="B3148" t="str">
            <v>05</v>
          </cell>
          <cell r="C3148" t="str">
            <v>Estrie</v>
          </cell>
          <cell r="D3148" t="str">
            <v>9087-2573 Québec inc.</v>
          </cell>
          <cell r="E3148" t="str">
            <v>Leblanc(Marcelin)</v>
          </cell>
          <cell r="F3148" t="str">
            <v>51, Greenlay Nord</v>
          </cell>
          <cell r="G3148" t="str">
            <v>Windsor</v>
          </cell>
          <cell r="H3148" t="str">
            <v>J1S2K1</v>
          </cell>
          <cell r="I3148">
            <v>819</v>
          </cell>
          <cell r="J3148">
            <v>8210802</v>
          </cell>
          <cell r="K3148">
            <v>11</v>
          </cell>
          <cell r="L3148">
            <v>332</v>
          </cell>
          <cell r="M3148">
            <v>15</v>
          </cell>
          <cell r="N3148">
            <v>1451</v>
          </cell>
        </row>
        <row r="3149">
          <cell r="A3149">
            <v>1522895</v>
          </cell>
          <cell r="B3149" t="str">
            <v>12</v>
          </cell>
          <cell r="C3149" t="str">
            <v>Chaudière-Appalaches</v>
          </cell>
          <cell r="D3149" t="str">
            <v>Réjean Lapointe &amp; fils inc.</v>
          </cell>
          <cell r="F3149" t="str">
            <v>608, rang Ste-Thérèse</v>
          </cell>
          <cell r="G3149" t="str">
            <v>Sainte-Hénédine</v>
          </cell>
          <cell r="H3149" t="str">
            <v>G0S2R0</v>
          </cell>
          <cell r="I3149">
            <v>418</v>
          </cell>
          <cell r="J3149">
            <v>9353986</v>
          </cell>
          <cell r="K3149">
            <v>120</v>
          </cell>
          <cell r="L3149">
            <v>25725</v>
          </cell>
          <cell r="M3149">
            <v>120</v>
          </cell>
          <cell r="N3149">
            <v>23714</v>
          </cell>
        </row>
        <row r="3150">
          <cell r="A3150">
            <v>1523018</v>
          </cell>
          <cell r="B3150" t="str">
            <v>16</v>
          </cell>
          <cell r="C3150" t="str">
            <v>Montérégie</v>
          </cell>
          <cell r="D3150" t="str">
            <v>Lauzon(Alain)</v>
          </cell>
          <cell r="F3150" t="str">
            <v>400,  rang Principal</v>
          </cell>
          <cell r="G3150" t="str">
            <v>Très-Saint-Rédempteur</v>
          </cell>
          <cell r="H3150" t="str">
            <v>J0P1P0</v>
          </cell>
          <cell r="I3150">
            <v>514</v>
          </cell>
          <cell r="J3150">
            <v>9793811</v>
          </cell>
          <cell r="K3150">
            <v>38</v>
          </cell>
          <cell r="L3150">
            <v>4082</v>
          </cell>
          <cell r="M3150">
            <v>42</v>
          </cell>
          <cell r="N3150">
            <v>2041</v>
          </cell>
        </row>
        <row r="3151">
          <cell r="A3151">
            <v>1523034</v>
          </cell>
          <cell r="B3151" t="str">
            <v>16</v>
          </cell>
          <cell r="C3151" t="str">
            <v>Montérégie</v>
          </cell>
          <cell r="D3151" t="str">
            <v>Lavallée(Michel)</v>
          </cell>
          <cell r="E3151" t="str">
            <v>Lavallée(Michel)</v>
          </cell>
          <cell r="F3151" t="str">
            <v>721 Montée Cowan</v>
          </cell>
          <cell r="G3151" t="str">
            <v>Havelock</v>
          </cell>
          <cell r="H3151" t="str">
            <v>J0S2C0</v>
          </cell>
          <cell r="I3151">
            <v>450</v>
          </cell>
          <cell r="J3151">
            <v>8263494</v>
          </cell>
          <cell r="K3151">
            <v>24</v>
          </cell>
          <cell r="L3151">
            <v>3940</v>
          </cell>
          <cell r="M3151">
            <v>26</v>
          </cell>
          <cell r="N3151">
            <v>5338</v>
          </cell>
        </row>
        <row r="3152">
          <cell r="A3152">
            <v>1523224</v>
          </cell>
          <cell r="B3152" t="str">
            <v>03</v>
          </cell>
          <cell r="C3152" t="str">
            <v>Capitale-Nationale</v>
          </cell>
          <cell r="D3152" t="str">
            <v>Bernard(Jocelyn)</v>
          </cell>
          <cell r="F3152" t="str">
            <v>5738, route Ste-Geneviève</v>
          </cell>
          <cell r="G3152" t="str">
            <v>Québec</v>
          </cell>
          <cell r="H3152" t="str">
            <v>G3K1A6</v>
          </cell>
          <cell r="I3152">
            <v>418</v>
          </cell>
          <cell r="J3152">
            <v>8439466</v>
          </cell>
          <cell r="K3152">
            <v>35</v>
          </cell>
          <cell r="L3152">
            <v>4393</v>
          </cell>
          <cell r="M3152">
            <v>31</v>
          </cell>
          <cell r="N3152">
            <v>4465</v>
          </cell>
        </row>
        <row r="3153">
          <cell r="A3153">
            <v>1523331</v>
          </cell>
          <cell r="B3153" t="str">
            <v>03</v>
          </cell>
          <cell r="C3153" t="str">
            <v>Capitale-Nationale</v>
          </cell>
          <cell r="D3153" t="str">
            <v>Bherer(Elphège)</v>
          </cell>
          <cell r="F3153" t="str">
            <v>491, rang St-Nicolas</v>
          </cell>
          <cell r="G3153" t="str">
            <v>Saint-Irénée</v>
          </cell>
          <cell r="H3153" t="str">
            <v>G0T1V0</v>
          </cell>
          <cell r="I3153">
            <v>418</v>
          </cell>
          <cell r="J3153">
            <v>4523321</v>
          </cell>
          <cell r="K3153">
            <v>20</v>
          </cell>
          <cell r="L3153">
            <v>1617</v>
          </cell>
          <cell r="M3153">
            <v>21</v>
          </cell>
          <cell r="N3153">
            <v>1276</v>
          </cell>
        </row>
        <row r="3154">
          <cell r="A3154">
            <v>1523422</v>
          </cell>
          <cell r="B3154" t="str">
            <v>05</v>
          </cell>
          <cell r="C3154" t="str">
            <v>Estrie</v>
          </cell>
          <cell r="D3154" t="str">
            <v>Meunier Marie-Sylvie et Pépin Yvon Jr</v>
          </cell>
          <cell r="E3154" t="str">
            <v>Pépi(Marie Sylvie Meunier &amp; Yvon Jr)</v>
          </cell>
          <cell r="F3154" t="str">
            <v>7112, chemin Benoit</v>
          </cell>
          <cell r="G3154" t="str">
            <v>Valcourt</v>
          </cell>
          <cell r="H3154" t="str">
            <v>J0E2L0</v>
          </cell>
          <cell r="I3154">
            <v>450</v>
          </cell>
          <cell r="J3154">
            <v>5322999</v>
          </cell>
          <cell r="K3154">
            <v>61</v>
          </cell>
          <cell r="L3154">
            <v>14159</v>
          </cell>
          <cell r="M3154">
            <v>63</v>
          </cell>
          <cell r="N3154">
            <v>11472</v>
          </cell>
        </row>
        <row r="3155">
          <cell r="A3155">
            <v>1523430</v>
          </cell>
          <cell r="B3155" t="str">
            <v>16</v>
          </cell>
          <cell r="C3155" t="str">
            <v>Montérégie</v>
          </cell>
          <cell r="D3155" t="str">
            <v>Goettke Markus &amp; Hyndman Jocelyne</v>
          </cell>
          <cell r="F3155" t="str">
            <v>1801, chemin Vail</v>
          </cell>
          <cell r="G3155" t="str">
            <v>Cowansville</v>
          </cell>
          <cell r="H3155" t="str">
            <v>J2K3G8</v>
          </cell>
          <cell r="I3155">
            <v>450</v>
          </cell>
          <cell r="J3155">
            <v>2665314</v>
          </cell>
          <cell r="K3155">
            <v>32</v>
          </cell>
          <cell r="L3155">
            <v>680</v>
          </cell>
          <cell r="M3155">
            <v>26</v>
          </cell>
          <cell r="N3155">
            <v>907</v>
          </cell>
        </row>
        <row r="3156">
          <cell r="A3156">
            <v>1523513</v>
          </cell>
          <cell r="B3156" t="str">
            <v>07</v>
          </cell>
          <cell r="C3156" t="str">
            <v>Outaouais</v>
          </cell>
          <cell r="D3156" t="str">
            <v>La Ferme du Paternel inc.</v>
          </cell>
          <cell r="E3156" t="str">
            <v>Proulx(Sylvie)</v>
          </cell>
          <cell r="F3156" t="str">
            <v>33, ch. de la Prairie, B.M. 494</v>
          </cell>
          <cell r="G3156" t="str">
            <v>La Pèche</v>
          </cell>
          <cell r="H3156" t="str">
            <v>J0X2W0</v>
          </cell>
          <cell r="I3156">
            <v>819</v>
          </cell>
          <cell r="J3156">
            <v>4564627</v>
          </cell>
          <cell r="K3156">
            <v>29</v>
          </cell>
          <cell r="L3156">
            <v>3176</v>
          </cell>
          <cell r="M3156">
            <v>35</v>
          </cell>
          <cell r="N3156">
            <v>527</v>
          </cell>
        </row>
        <row r="3157">
          <cell r="A3157">
            <v>1523547</v>
          </cell>
          <cell r="B3157" t="str">
            <v>03</v>
          </cell>
          <cell r="C3157" t="str">
            <v>Capitale-Nationale</v>
          </cell>
          <cell r="D3157" t="str">
            <v>Lavoie(Anita D.)</v>
          </cell>
          <cell r="F3157" t="str">
            <v>70, rue du Gros Ruisseau</v>
          </cell>
          <cell r="G3157" t="str">
            <v>La Malbaie</v>
          </cell>
          <cell r="H3157" t="str">
            <v>G5A0A9</v>
          </cell>
          <cell r="I3157">
            <v>418</v>
          </cell>
          <cell r="J3157">
            <v>6652021</v>
          </cell>
          <cell r="K3157">
            <v>20</v>
          </cell>
          <cell r="L3157">
            <v>3090</v>
          </cell>
          <cell r="M3157">
            <v>20</v>
          </cell>
          <cell r="N3157">
            <v>2282</v>
          </cell>
        </row>
        <row r="3158">
          <cell r="A3158">
            <v>1523711</v>
          </cell>
          <cell r="B3158" t="str">
            <v>12</v>
          </cell>
          <cell r="C3158" t="str">
            <v>Chaudière-Appalaches</v>
          </cell>
          <cell r="D3158" t="str">
            <v>Les entreprises Josaphat Champagne inc.</v>
          </cell>
          <cell r="E3158" t="str">
            <v>Champagne(Josaphat)</v>
          </cell>
          <cell r="F3158" t="str">
            <v>2477, chemin Hamilton</v>
          </cell>
          <cell r="G3158" t="str">
            <v>Inverness</v>
          </cell>
          <cell r="H3158" t="str">
            <v>G0S1K0</v>
          </cell>
          <cell r="I3158">
            <v>418</v>
          </cell>
          <cell r="J3158">
            <v>4532834</v>
          </cell>
          <cell r="K3158">
            <v>184</v>
          </cell>
          <cell r="L3158">
            <v>29545</v>
          </cell>
          <cell r="M3158">
            <v>181</v>
          </cell>
          <cell r="N3158">
            <v>19102</v>
          </cell>
        </row>
        <row r="3159">
          <cell r="A3159">
            <v>1523729</v>
          </cell>
          <cell r="B3159" t="str">
            <v>03</v>
          </cell>
          <cell r="C3159" t="str">
            <v>Capitale-Nationale</v>
          </cell>
          <cell r="D3159" t="str">
            <v>Lavoie(Normand)</v>
          </cell>
          <cell r="E3159" t="str">
            <v>Lavoie(Normand)</v>
          </cell>
          <cell r="F3159" t="str">
            <v>151, rang Saint-Jean-Baptiste</v>
          </cell>
          <cell r="G3159" t="str">
            <v>Saint-Urbain</v>
          </cell>
          <cell r="H3159" t="str">
            <v>G0A4K0</v>
          </cell>
          <cell r="I3159">
            <v>418</v>
          </cell>
          <cell r="J3159">
            <v>6392176</v>
          </cell>
          <cell r="K3159">
            <v>27</v>
          </cell>
          <cell r="L3159">
            <v>2872</v>
          </cell>
          <cell r="M3159">
            <v>27</v>
          </cell>
          <cell r="N3159">
            <v>5580</v>
          </cell>
        </row>
        <row r="3160">
          <cell r="A3160">
            <v>1523752</v>
          </cell>
          <cell r="B3160" t="str">
            <v>03</v>
          </cell>
          <cell r="C3160" t="str">
            <v>Capitale-Nationale</v>
          </cell>
          <cell r="D3160" t="str">
            <v>Lavoie(Roger)</v>
          </cell>
          <cell r="F3160" t="str">
            <v>262, rue Principale</v>
          </cell>
          <cell r="G3160" t="str">
            <v>Saint-Aimé-des-Lacs</v>
          </cell>
          <cell r="H3160" t="str">
            <v>G0T1S0</v>
          </cell>
          <cell r="I3160">
            <v>418</v>
          </cell>
          <cell r="J3160">
            <v>4392674</v>
          </cell>
          <cell r="K3160">
            <v>13</v>
          </cell>
          <cell r="L3160">
            <v>3058</v>
          </cell>
        </row>
        <row r="3161">
          <cell r="A3161">
            <v>1524131</v>
          </cell>
          <cell r="B3161" t="str">
            <v>03</v>
          </cell>
          <cell r="C3161" t="str">
            <v>Capitale-Nationale</v>
          </cell>
          <cell r="D3161" t="str">
            <v>Bouchard(Arsène)</v>
          </cell>
          <cell r="E3161" t="str">
            <v>Bouchard(Nicolas)</v>
          </cell>
          <cell r="F3161" t="str">
            <v>3, rang Saint-Jean-Baptiste</v>
          </cell>
          <cell r="G3161" t="str">
            <v>Saint-Urbain</v>
          </cell>
          <cell r="H3161" t="str">
            <v>G0A4K0</v>
          </cell>
          <cell r="I3161">
            <v>418</v>
          </cell>
          <cell r="J3161">
            <v>6392572</v>
          </cell>
          <cell r="K3161">
            <v>27</v>
          </cell>
          <cell r="L3161">
            <v>2302</v>
          </cell>
          <cell r="M3161">
            <v>23</v>
          </cell>
          <cell r="N3161">
            <v>248</v>
          </cell>
        </row>
        <row r="3162">
          <cell r="A3162">
            <v>1524313</v>
          </cell>
          <cell r="B3162" t="str">
            <v>12</v>
          </cell>
          <cell r="C3162" t="str">
            <v>Chaudière-Appalaches</v>
          </cell>
          <cell r="D3162" t="str">
            <v>G. Cloutier &amp; Fils inc.</v>
          </cell>
          <cell r="E3162" t="str">
            <v>Cloutier(Gaétan)</v>
          </cell>
          <cell r="F3162" t="str">
            <v>180, rang Ste-Caroline</v>
          </cell>
          <cell r="G3162" t="str">
            <v>Saint-Jules</v>
          </cell>
          <cell r="H3162" t="str">
            <v>G0N1R0</v>
          </cell>
          <cell r="I3162">
            <v>418</v>
          </cell>
          <cell r="J3162">
            <v>7749468</v>
          </cell>
          <cell r="K3162">
            <v>218</v>
          </cell>
          <cell r="L3162">
            <v>34637</v>
          </cell>
          <cell r="M3162">
            <v>212</v>
          </cell>
          <cell r="N3162">
            <v>52265</v>
          </cell>
        </row>
        <row r="3163">
          <cell r="A3163">
            <v>1524321</v>
          </cell>
          <cell r="B3163" t="str">
            <v>05</v>
          </cell>
          <cell r="C3163" t="str">
            <v>Estrie</v>
          </cell>
          <cell r="D3163" t="str">
            <v>Ferme Michael &amp; Ross</v>
          </cell>
          <cell r="E3163" t="str">
            <v>Lister(Michael &amp; Ross)</v>
          </cell>
          <cell r="F3163" t="str">
            <v>40 rue Principale</v>
          </cell>
          <cell r="G3163" t="str">
            <v>Sawyerville</v>
          </cell>
          <cell r="H3163" t="str">
            <v>J0B3A0</v>
          </cell>
          <cell r="I3163">
            <v>819</v>
          </cell>
          <cell r="J3163">
            <v>8892865</v>
          </cell>
          <cell r="K3163">
            <v>42</v>
          </cell>
          <cell r="L3163">
            <v>6681</v>
          </cell>
          <cell r="M3163">
            <v>46</v>
          </cell>
          <cell r="N3163">
            <v>5615</v>
          </cell>
        </row>
        <row r="3164">
          <cell r="A3164">
            <v>1524347</v>
          </cell>
          <cell r="B3164" t="str">
            <v>03</v>
          </cell>
          <cell r="C3164" t="str">
            <v>Capitale-Nationale</v>
          </cell>
          <cell r="D3164" t="str">
            <v>Bouchard(Clément)</v>
          </cell>
          <cell r="F3164" t="str">
            <v>10, rue Principale</v>
          </cell>
          <cell r="G3164" t="str">
            <v>Saint-Irénée</v>
          </cell>
          <cell r="H3164" t="str">
            <v>G0T1V0</v>
          </cell>
          <cell r="I3164">
            <v>418</v>
          </cell>
          <cell r="J3164">
            <v>4521045</v>
          </cell>
          <cell r="K3164">
            <v>23</v>
          </cell>
          <cell r="L3164">
            <v>7300</v>
          </cell>
          <cell r="M3164">
            <v>25</v>
          </cell>
          <cell r="N3164">
            <v>5371</v>
          </cell>
        </row>
        <row r="3165">
          <cell r="A3165">
            <v>1524404</v>
          </cell>
          <cell r="B3165" t="str">
            <v>03</v>
          </cell>
          <cell r="C3165" t="str">
            <v>Capitale-Nationale</v>
          </cell>
          <cell r="D3165" t="str">
            <v>Marcotte(Gilles)</v>
          </cell>
          <cell r="F3165" t="str">
            <v>140, Rang 2 Est</v>
          </cell>
          <cell r="G3165" t="str">
            <v>Grondines</v>
          </cell>
          <cell r="H3165" t="str">
            <v>G0A1W0</v>
          </cell>
          <cell r="I3165">
            <v>418</v>
          </cell>
          <cell r="J3165">
            <v>2683772</v>
          </cell>
          <cell r="K3165">
            <v>32</v>
          </cell>
          <cell r="L3165">
            <v>3534</v>
          </cell>
          <cell r="M3165">
            <v>37</v>
          </cell>
          <cell r="N3165">
            <v>5479</v>
          </cell>
        </row>
        <row r="3166">
          <cell r="A3166">
            <v>1524669</v>
          </cell>
          <cell r="B3166" t="str">
            <v>03</v>
          </cell>
          <cell r="C3166" t="str">
            <v>Capitale-Nationale</v>
          </cell>
          <cell r="D3166" t="str">
            <v>Mercier(Gaétan)</v>
          </cell>
          <cell r="F3166" t="str">
            <v>377, rue Pichette</v>
          </cell>
          <cell r="G3166" t="str">
            <v>Château-Richer</v>
          </cell>
          <cell r="H3166" t="str">
            <v>G0A1N0</v>
          </cell>
          <cell r="I3166">
            <v>418</v>
          </cell>
          <cell r="J3166">
            <v>8244381</v>
          </cell>
          <cell r="K3166">
            <v>21</v>
          </cell>
          <cell r="L3166">
            <v>1701</v>
          </cell>
          <cell r="M3166">
            <v>19</v>
          </cell>
          <cell r="N3166">
            <v>2773</v>
          </cell>
        </row>
        <row r="3167">
          <cell r="A3167">
            <v>1524685</v>
          </cell>
          <cell r="B3167" t="str">
            <v>16</v>
          </cell>
          <cell r="C3167" t="str">
            <v>Montérégie</v>
          </cell>
          <cell r="D3167" t="str">
            <v>Noiseux(Normand)</v>
          </cell>
          <cell r="F3167" t="str">
            <v>5895, rang Rivière Nord</v>
          </cell>
          <cell r="G3167" t="str">
            <v>Saint-Jean-Baptiste</v>
          </cell>
          <cell r="H3167" t="str">
            <v>J0L2B0</v>
          </cell>
          <cell r="I3167">
            <v>450</v>
          </cell>
          <cell r="J3167">
            <v>4640637</v>
          </cell>
          <cell r="K3167">
            <v>34</v>
          </cell>
          <cell r="M3167">
            <v>25</v>
          </cell>
        </row>
        <row r="3168">
          <cell r="A3168">
            <v>1524768</v>
          </cell>
          <cell r="B3168" t="str">
            <v>16</v>
          </cell>
          <cell r="C3168" t="str">
            <v>Montérégie</v>
          </cell>
          <cell r="D3168" t="str">
            <v>Ouimet(Louis)</v>
          </cell>
          <cell r="F3168" t="str">
            <v>225, Back Bush</v>
          </cell>
          <cell r="G3168" t="str">
            <v>Hemmingford</v>
          </cell>
          <cell r="H3168" t="str">
            <v>J0L1H0</v>
          </cell>
          <cell r="I3168">
            <v>450</v>
          </cell>
          <cell r="J3168">
            <v>2472070</v>
          </cell>
          <cell r="K3168">
            <v>15</v>
          </cell>
          <cell r="M3168">
            <v>15</v>
          </cell>
        </row>
        <row r="3169">
          <cell r="A3169">
            <v>1524883</v>
          </cell>
          <cell r="B3169" t="str">
            <v>16</v>
          </cell>
          <cell r="C3169" t="str">
            <v>Montérégie</v>
          </cell>
          <cell r="D3169" t="str">
            <v>Machabee(Jacques)</v>
          </cell>
          <cell r="F3169" t="str">
            <v>7 rang Duncan</v>
          </cell>
          <cell r="G3169" t="str">
            <v>Saint-Chrysostome</v>
          </cell>
          <cell r="H3169" t="str">
            <v>J0S1R0</v>
          </cell>
          <cell r="I3169">
            <v>450</v>
          </cell>
          <cell r="J3169">
            <v>8263342</v>
          </cell>
          <cell r="K3169">
            <v>31</v>
          </cell>
          <cell r="L3169">
            <v>1701</v>
          </cell>
        </row>
        <row r="3170">
          <cell r="A3170">
            <v>1524917</v>
          </cell>
          <cell r="B3170" t="str">
            <v>16</v>
          </cell>
          <cell r="C3170" t="str">
            <v>Montérégie</v>
          </cell>
          <cell r="D3170" t="str">
            <v>Mailhot(Sylvie)</v>
          </cell>
          <cell r="F3170" t="str">
            <v>972, Notre-Dame</v>
          </cell>
          <cell r="G3170" t="str">
            <v>Saint-Chrysostome</v>
          </cell>
          <cell r="H3170" t="str">
            <v>J0S1R0</v>
          </cell>
          <cell r="I3170">
            <v>450</v>
          </cell>
          <cell r="J3170">
            <v>8263777</v>
          </cell>
          <cell r="K3170">
            <v>35</v>
          </cell>
          <cell r="M3170">
            <v>41</v>
          </cell>
          <cell r="N3170">
            <v>2133</v>
          </cell>
        </row>
        <row r="3171">
          <cell r="A3171">
            <v>1524925</v>
          </cell>
          <cell r="B3171" t="str">
            <v>07</v>
          </cell>
          <cell r="C3171" t="str">
            <v>Outaouais</v>
          </cell>
          <cell r="D3171" t="str">
            <v>JDH Simmental Farms inc.</v>
          </cell>
          <cell r="E3171" t="str">
            <v>Picard(Harold O'Neill Et Donna)</v>
          </cell>
          <cell r="F3171" t="str">
            <v>R.R. 1, ch. Burrough</v>
          </cell>
          <cell r="G3171" t="str">
            <v>Low</v>
          </cell>
          <cell r="H3171" t="str">
            <v>J0X3E0</v>
          </cell>
          <cell r="I3171">
            <v>819</v>
          </cell>
          <cell r="J3171">
            <v>4223704</v>
          </cell>
          <cell r="K3171">
            <v>24</v>
          </cell>
          <cell r="M3171">
            <v>29</v>
          </cell>
        </row>
        <row r="3172">
          <cell r="A3172">
            <v>1525070</v>
          </cell>
          <cell r="B3172" t="str">
            <v>16</v>
          </cell>
          <cell r="C3172" t="str">
            <v>Montérégie</v>
          </cell>
          <cell r="D3172" t="str">
            <v>Martin(William H.)</v>
          </cell>
          <cell r="E3172" t="str">
            <v>Martin(William H.)</v>
          </cell>
          <cell r="F3172" t="str">
            <v>198,  rte 138A</v>
          </cell>
          <cell r="G3172" t="str">
            <v>Ormstown</v>
          </cell>
          <cell r="H3172" t="str">
            <v>J0S1K0</v>
          </cell>
          <cell r="I3172">
            <v>450</v>
          </cell>
          <cell r="J3172">
            <v>2646530</v>
          </cell>
          <cell r="K3172">
            <v>30</v>
          </cell>
          <cell r="L3172">
            <v>3691</v>
          </cell>
          <cell r="M3172">
            <v>31</v>
          </cell>
          <cell r="N3172">
            <v>6297</v>
          </cell>
        </row>
        <row r="3173">
          <cell r="A3173">
            <v>1525260</v>
          </cell>
          <cell r="B3173" t="str">
            <v>03</v>
          </cell>
          <cell r="C3173" t="str">
            <v>Capitale-Nationale</v>
          </cell>
          <cell r="D3173" t="str">
            <v>Morency(Réjean)</v>
          </cell>
          <cell r="F3173" t="str">
            <v>4587, avenue Royale</v>
          </cell>
          <cell r="G3173" t="str">
            <v>Saint-Ferréol-les-Neiges</v>
          </cell>
          <cell r="H3173" t="str">
            <v>G0A3R0</v>
          </cell>
          <cell r="I3173">
            <v>418</v>
          </cell>
          <cell r="J3173">
            <v>8263260</v>
          </cell>
          <cell r="K3173">
            <v>25</v>
          </cell>
          <cell r="L3173">
            <v>1322</v>
          </cell>
          <cell r="M3173">
            <v>26</v>
          </cell>
          <cell r="N3173">
            <v>3034</v>
          </cell>
        </row>
        <row r="3174">
          <cell r="A3174">
            <v>1525328</v>
          </cell>
          <cell r="B3174" t="str">
            <v>05</v>
          </cell>
          <cell r="C3174" t="str">
            <v>Estrie</v>
          </cell>
          <cell r="D3174" t="str">
            <v>Paigedale S.E.N.C.</v>
          </cell>
          <cell r="E3174" t="str">
            <v>Paige(Eleanor Côté &amp; David)</v>
          </cell>
          <cell r="F3174" t="str">
            <v>49, Airport road</v>
          </cell>
          <cell r="G3174" t="str">
            <v>Potton</v>
          </cell>
          <cell r="H3174" t="str">
            <v>J0E1X0</v>
          </cell>
          <cell r="I3174">
            <v>450</v>
          </cell>
          <cell r="J3174">
            <v>2923941</v>
          </cell>
          <cell r="K3174">
            <v>31</v>
          </cell>
          <cell r="L3174">
            <v>6595</v>
          </cell>
          <cell r="M3174">
            <v>31</v>
          </cell>
          <cell r="N3174">
            <v>5483</v>
          </cell>
        </row>
        <row r="3175">
          <cell r="A3175">
            <v>1525377</v>
          </cell>
          <cell r="B3175" t="str">
            <v>05</v>
          </cell>
          <cell r="C3175" t="str">
            <v>Estrie</v>
          </cell>
          <cell r="D3175" t="str">
            <v>Ferme Patry de Weedon</v>
          </cell>
          <cell r="E3175" t="str">
            <v>Patry(Jean-Pierre)</v>
          </cell>
          <cell r="F3175" t="str">
            <v>1981, rang 2 Nord</v>
          </cell>
          <cell r="G3175" t="str">
            <v>Weedon</v>
          </cell>
          <cell r="H3175" t="str">
            <v>J0B3J0</v>
          </cell>
          <cell r="I3175">
            <v>819</v>
          </cell>
          <cell r="J3175">
            <v>8772450</v>
          </cell>
          <cell r="K3175">
            <v>74</v>
          </cell>
          <cell r="L3175">
            <v>15414</v>
          </cell>
          <cell r="M3175">
            <v>81</v>
          </cell>
          <cell r="N3175">
            <v>13608</v>
          </cell>
        </row>
        <row r="3176">
          <cell r="A3176">
            <v>1525393</v>
          </cell>
          <cell r="B3176" t="str">
            <v>04</v>
          </cell>
          <cell r="C3176" t="str">
            <v>Mauricie</v>
          </cell>
          <cell r="D3176" t="str">
            <v>Lebel(Michel)</v>
          </cell>
          <cell r="F3176" t="str">
            <v>1871, rang St-Michel</v>
          </cell>
          <cell r="G3176" t="str">
            <v>Sainte-Thècle</v>
          </cell>
          <cell r="H3176" t="str">
            <v>G0X3G0</v>
          </cell>
          <cell r="I3176">
            <v>418</v>
          </cell>
          <cell r="J3176">
            <v>2892968</v>
          </cell>
          <cell r="K3176">
            <v>23</v>
          </cell>
          <cell r="L3176">
            <v>3897</v>
          </cell>
          <cell r="M3176">
            <v>23</v>
          </cell>
          <cell r="N3176">
            <v>5289</v>
          </cell>
        </row>
        <row r="3177">
          <cell r="A3177">
            <v>1525484</v>
          </cell>
          <cell r="B3177" t="str">
            <v>04</v>
          </cell>
          <cell r="C3177" t="str">
            <v>Mauricie</v>
          </cell>
          <cell r="D3177" t="str">
            <v>Leblanc(Martial)</v>
          </cell>
          <cell r="F3177" t="str">
            <v>770, chemin Héroux</v>
          </cell>
          <cell r="G3177" t="str">
            <v>Saint-Boniface</v>
          </cell>
          <cell r="H3177" t="str">
            <v>G0X2L0</v>
          </cell>
          <cell r="I3177">
            <v>819</v>
          </cell>
          <cell r="J3177">
            <v>5355985</v>
          </cell>
          <cell r="K3177">
            <v>31</v>
          </cell>
          <cell r="L3177">
            <v>3380</v>
          </cell>
          <cell r="M3177">
            <v>29</v>
          </cell>
          <cell r="N3177">
            <v>2269</v>
          </cell>
        </row>
        <row r="3178">
          <cell r="A3178">
            <v>1525526</v>
          </cell>
          <cell r="B3178" t="str">
            <v>03</v>
          </cell>
          <cell r="C3178" t="str">
            <v>Capitale-Nationale</v>
          </cell>
          <cell r="D3178" t="str">
            <v>Bouchard(Jean-Marie)</v>
          </cell>
          <cell r="E3178" t="str">
            <v>Bouchard(Jean-Marie)</v>
          </cell>
          <cell r="F3178" t="str">
            <v>117, rang Saint-Antoine</v>
          </cell>
          <cell r="G3178" t="str">
            <v>Baie-Saint-Paul</v>
          </cell>
          <cell r="H3178" t="str">
            <v>G3Z2C2</v>
          </cell>
          <cell r="I3178">
            <v>418</v>
          </cell>
          <cell r="J3178">
            <v>4352167</v>
          </cell>
          <cell r="K3178">
            <v>19</v>
          </cell>
          <cell r="L3178">
            <v>1983</v>
          </cell>
          <cell r="M3178">
            <v>16</v>
          </cell>
          <cell r="N3178">
            <v>1509</v>
          </cell>
        </row>
        <row r="3179">
          <cell r="A3179">
            <v>1525609</v>
          </cell>
          <cell r="B3179" t="str">
            <v>03</v>
          </cell>
          <cell r="C3179" t="str">
            <v>Capitale-Nationale</v>
          </cell>
          <cell r="D3179" t="str">
            <v>Cocks(Wilfrid)</v>
          </cell>
          <cell r="F3179" t="str">
            <v>62, Grand-Rang</v>
          </cell>
          <cell r="G3179" t="str">
            <v>Saint-Basile</v>
          </cell>
          <cell r="H3179" t="str">
            <v>G0A3G0</v>
          </cell>
          <cell r="I3179">
            <v>418</v>
          </cell>
          <cell r="J3179">
            <v>3293151</v>
          </cell>
          <cell r="K3179">
            <v>17</v>
          </cell>
          <cell r="L3179">
            <v>1791</v>
          </cell>
        </row>
        <row r="3180">
          <cell r="A3180">
            <v>1525666</v>
          </cell>
          <cell r="B3180" t="str">
            <v>02</v>
          </cell>
          <cell r="C3180" t="str">
            <v>Saguenay-Lac-Saint-Jean</v>
          </cell>
          <cell r="D3180" t="str">
            <v>Fortin(Rémi)</v>
          </cell>
          <cell r="F3180" t="str">
            <v>639 rang 6</v>
          </cell>
          <cell r="G3180" t="str">
            <v>Saint-Nazaire</v>
          </cell>
          <cell r="H3180" t="str">
            <v>G0W2V0</v>
          </cell>
          <cell r="I3180">
            <v>418</v>
          </cell>
          <cell r="J3180">
            <v>6629201</v>
          </cell>
          <cell r="K3180">
            <v>22</v>
          </cell>
          <cell r="M3180">
            <v>22</v>
          </cell>
        </row>
        <row r="3181">
          <cell r="A3181">
            <v>1525732</v>
          </cell>
          <cell r="B3181" t="str">
            <v>04</v>
          </cell>
          <cell r="C3181" t="str">
            <v>Mauricie</v>
          </cell>
          <cell r="D3181" t="str">
            <v>Lemay(Claude)</v>
          </cell>
          <cell r="F3181" t="str">
            <v>551, chemin des Érables</v>
          </cell>
          <cell r="G3181" t="str">
            <v>Saint-Gérard-des-Laurentides</v>
          </cell>
          <cell r="H3181" t="str">
            <v>G9R1H1</v>
          </cell>
          <cell r="I3181">
            <v>819</v>
          </cell>
          <cell r="J3181">
            <v>5397616</v>
          </cell>
          <cell r="K3181">
            <v>56</v>
          </cell>
          <cell r="L3181">
            <v>13246</v>
          </cell>
          <cell r="M3181">
            <v>64</v>
          </cell>
          <cell r="N3181">
            <v>11913</v>
          </cell>
        </row>
        <row r="3182">
          <cell r="A3182">
            <v>1525781</v>
          </cell>
          <cell r="B3182" t="str">
            <v>04</v>
          </cell>
          <cell r="C3182" t="str">
            <v>Mauricie</v>
          </cell>
          <cell r="D3182" t="str">
            <v>Lemay(Ghislain)</v>
          </cell>
          <cell r="F3182" t="str">
            <v>3701, rue Williams</v>
          </cell>
          <cell r="G3182" t="str">
            <v>Saint-Paulin</v>
          </cell>
          <cell r="H3182" t="str">
            <v>J0K3G0</v>
          </cell>
          <cell r="I3182">
            <v>819</v>
          </cell>
          <cell r="J3182">
            <v>2685058</v>
          </cell>
          <cell r="K3182">
            <v>24</v>
          </cell>
          <cell r="L3182">
            <v>1911</v>
          </cell>
          <cell r="M3182">
            <v>25</v>
          </cell>
        </row>
        <row r="3183">
          <cell r="A3183">
            <v>1525955</v>
          </cell>
          <cell r="B3183" t="str">
            <v>03</v>
          </cell>
          <cell r="C3183" t="str">
            <v>Capitale-Nationale</v>
          </cell>
          <cell r="D3183" t="str">
            <v>Couturier(Maurice)</v>
          </cell>
          <cell r="E3183" t="str">
            <v>Couturier(Rachelle)</v>
          </cell>
          <cell r="F3183" t="str">
            <v>59, rue des Cimes</v>
          </cell>
          <cell r="G3183" t="str">
            <v>La Malbaie</v>
          </cell>
          <cell r="H3183" t="str">
            <v>G5A1R8</v>
          </cell>
          <cell r="I3183">
            <v>418</v>
          </cell>
          <cell r="J3183">
            <v>6652644</v>
          </cell>
          <cell r="K3183">
            <v>31</v>
          </cell>
          <cell r="L3183">
            <v>3826</v>
          </cell>
          <cell r="M3183">
            <v>28</v>
          </cell>
          <cell r="N3183">
            <v>3826</v>
          </cell>
        </row>
        <row r="3184">
          <cell r="A3184">
            <v>1525963</v>
          </cell>
          <cell r="B3184" t="str">
            <v>09</v>
          </cell>
          <cell r="C3184" t="str">
            <v>Cote-Nord</v>
          </cell>
          <cell r="D3184" t="str">
            <v>Nadeau(Denis)</v>
          </cell>
          <cell r="F3184" t="str">
            <v>230, Route 172 Nord</v>
          </cell>
          <cell r="G3184" t="str">
            <v>Sacré-Coeur</v>
          </cell>
          <cell r="H3184" t="str">
            <v>G0T1Y0</v>
          </cell>
          <cell r="I3184">
            <v>418</v>
          </cell>
          <cell r="J3184">
            <v>2364729</v>
          </cell>
          <cell r="K3184">
            <v>103</v>
          </cell>
          <cell r="L3184">
            <v>28594</v>
          </cell>
          <cell r="M3184">
            <v>107</v>
          </cell>
          <cell r="N3184">
            <v>24630</v>
          </cell>
        </row>
        <row r="3185">
          <cell r="A3185">
            <v>1526151</v>
          </cell>
          <cell r="B3185" t="str">
            <v>07</v>
          </cell>
          <cell r="C3185" t="str">
            <v>Outaouais</v>
          </cell>
          <cell r="D3185" t="str">
            <v>Cléroux, Marcel et Piché, Nathalie</v>
          </cell>
          <cell r="E3185" t="str">
            <v>Cléroux(Marcel)</v>
          </cell>
          <cell r="F3185" t="str">
            <v>267, ch. Montcerf</v>
          </cell>
          <cell r="G3185" t="str">
            <v>Montcerf-Lytton</v>
          </cell>
          <cell r="H3185" t="str">
            <v>J0W1N0</v>
          </cell>
          <cell r="I3185">
            <v>819</v>
          </cell>
          <cell r="J3185">
            <v>4497333</v>
          </cell>
          <cell r="L3185">
            <v>7178</v>
          </cell>
          <cell r="N3185">
            <v>227</v>
          </cell>
        </row>
        <row r="3186">
          <cell r="A3186">
            <v>1526193</v>
          </cell>
          <cell r="B3186" t="str">
            <v>04</v>
          </cell>
          <cell r="C3186" t="str">
            <v>Mauricie</v>
          </cell>
          <cell r="D3186" t="str">
            <v>Loranger(Jean-Guy)</v>
          </cell>
          <cell r="F3186" t="str">
            <v>297, chemin St-Thomas</v>
          </cell>
          <cell r="G3186" t="str">
            <v>Saint-Étienne-des-Grès</v>
          </cell>
          <cell r="H3186" t="str">
            <v>G0X2P0</v>
          </cell>
          <cell r="I3186">
            <v>819</v>
          </cell>
          <cell r="J3186">
            <v>3748525</v>
          </cell>
          <cell r="K3186">
            <v>22</v>
          </cell>
          <cell r="L3186">
            <v>3637</v>
          </cell>
          <cell r="M3186">
            <v>23</v>
          </cell>
          <cell r="N3186">
            <v>3863</v>
          </cell>
        </row>
        <row r="3187">
          <cell r="A3187">
            <v>1526367</v>
          </cell>
          <cell r="B3187" t="str">
            <v>07</v>
          </cell>
          <cell r="C3187" t="str">
            <v>Outaouais</v>
          </cell>
          <cell r="D3187" t="str">
            <v>André et Linda Cyr</v>
          </cell>
          <cell r="E3187" t="str">
            <v>Cyr(André et Linda)</v>
          </cell>
          <cell r="F3187" t="str">
            <v>650, chemin Derry</v>
          </cell>
          <cell r="G3187" t="str">
            <v>Mulgrave-et-Derry</v>
          </cell>
          <cell r="H3187" t="str">
            <v>J8L2W9</v>
          </cell>
          <cell r="I3187">
            <v>819</v>
          </cell>
          <cell r="J3187">
            <v>9867581</v>
          </cell>
          <cell r="K3187">
            <v>19</v>
          </cell>
          <cell r="L3187">
            <v>2632</v>
          </cell>
          <cell r="M3187">
            <v>16</v>
          </cell>
          <cell r="N3187">
            <v>2632</v>
          </cell>
        </row>
        <row r="3188">
          <cell r="A3188">
            <v>1526920</v>
          </cell>
          <cell r="B3188" t="str">
            <v>08</v>
          </cell>
          <cell r="C3188" t="str">
            <v>Abitibi-Témiscamingue</v>
          </cell>
          <cell r="D3188" t="str">
            <v>Gauthier(Tony)</v>
          </cell>
          <cell r="F3188" t="str">
            <v>301 chemin Père Jean, Laferté</v>
          </cell>
          <cell r="G3188" t="str">
            <v>Taschereau</v>
          </cell>
          <cell r="H3188" t="str">
            <v>J0Z3N0</v>
          </cell>
          <cell r="I3188">
            <v>819</v>
          </cell>
          <cell r="J3188">
            <v>7963203</v>
          </cell>
          <cell r="K3188">
            <v>26</v>
          </cell>
          <cell r="L3188">
            <v>2291</v>
          </cell>
          <cell r="M3188">
            <v>17</v>
          </cell>
          <cell r="N3188">
            <v>1755</v>
          </cell>
        </row>
        <row r="3189">
          <cell r="A3189">
            <v>1526961</v>
          </cell>
          <cell r="B3189" t="str">
            <v>04</v>
          </cell>
          <cell r="C3189" t="str">
            <v>Mauricie</v>
          </cell>
          <cell r="D3189" t="str">
            <v>Magny(Jeannot)</v>
          </cell>
          <cell r="F3189" t="str">
            <v>780, Route 352</v>
          </cell>
          <cell r="G3189" t="str">
            <v>Saint-Adelphe</v>
          </cell>
          <cell r="H3189" t="str">
            <v>G0X2G0</v>
          </cell>
          <cell r="I3189">
            <v>418</v>
          </cell>
          <cell r="J3189">
            <v>3225751</v>
          </cell>
          <cell r="K3189">
            <v>13</v>
          </cell>
          <cell r="L3189">
            <v>627</v>
          </cell>
        </row>
        <row r="3190">
          <cell r="A3190">
            <v>1526979</v>
          </cell>
          <cell r="B3190" t="str">
            <v>14</v>
          </cell>
          <cell r="C3190" t="str">
            <v>Lanaudière</v>
          </cell>
          <cell r="D3190" t="str">
            <v>Allard(René)</v>
          </cell>
          <cell r="F3190" t="str">
            <v>1727, route 158</v>
          </cell>
          <cell r="G3190" t="str">
            <v>Saint-Thomas</v>
          </cell>
          <cell r="H3190" t="str">
            <v>J0K3L0</v>
          </cell>
          <cell r="I3190">
            <v>450</v>
          </cell>
          <cell r="J3190">
            <v>7539630</v>
          </cell>
          <cell r="K3190">
            <v>31</v>
          </cell>
          <cell r="L3190">
            <v>536</v>
          </cell>
          <cell r="M3190">
            <v>29</v>
          </cell>
          <cell r="N3190">
            <v>876</v>
          </cell>
        </row>
        <row r="3191">
          <cell r="A3191">
            <v>1527167</v>
          </cell>
          <cell r="B3191" t="str">
            <v>16</v>
          </cell>
          <cell r="C3191" t="str">
            <v>Montérégie</v>
          </cell>
          <cell r="D3191" t="str">
            <v>Paradis(Robert)</v>
          </cell>
          <cell r="F3191" t="str">
            <v>100, 8ème Rang</v>
          </cell>
          <cell r="G3191" t="str">
            <v>Saint-Alexandre</v>
          </cell>
          <cell r="H3191" t="str">
            <v>J0J1S0</v>
          </cell>
          <cell r="I3191">
            <v>450</v>
          </cell>
          <cell r="J3191">
            <v>2968240</v>
          </cell>
          <cell r="K3191">
            <v>69</v>
          </cell>
          <cell r="L3191">
            <v>5103</v>
          </cell>
          <cell r="M3191">
            <v>68</v>
          </cell>
          <cell r="N3191">
            <v>7968</v>
          </cell>
        </row>
        <row r="3192">
          <cell r="A3192">
            <v>1527639</v>
          </cell>
          <cell r="B3192" t="str">
            <v>07</v>
          </cell>
          <cell r="C3192" t="str">
            <v>Outaouais</v>
          </cell>
          <cell r="D3192" t="str">
            <v>Cousineau, Joanne et Gravel, Denis</v>
          </cell>
          <cell r="F3192" t="str">
            <v>610, chemin Saint-Pierre</v>
          </cell>
          <cell r="G3192" t="str">
            <v>Val-des-Monts</v>
          </cell>
          <cell r="H3192" t="str">
            <v>J8N7L6</v>
          </cell>
          <cell r="I3192">
            <v>819</v>
          </cell>
          <cell r="J3192">
            <v>6710838</v>
          </cell>
          <cell r="K3192">
            <v>19</v>
          </cell>
          <cell r="L3192">
            <v>1701</v>
          </cell>
          <cell r="M3192">
            <v>22</v>
          </cell>
          <cell r="N3192">
            <v>4213</v>
          </cell>
        </row>
        <row r="3193">
          <cell r="A3193">
            <v>1527704</v>
          </cell>
          <cell r="B3193" t="str">
            <v>04</v>
          </cell>
          <cell r="C3193" t="str">
            <v>Mauricie</v>
          </cell>
          <cell r="D3193" t="str">
            <v>Massicotte(Sylvain)</v>
          </cell>
          <cell r="F3193" t="str">
            <v>65, rue Massicotte</v>
          </cell>
          <cell r="G3193" t="str">
            <v>Sainte-Geneviève-de-Batiscan</v>
          </cell>
          <cell r="H3193" t="str">
            <v>G0X2R0</v>
          </cell>
          <cell r="I3193">
            <v>418</v>
          </cell>
          <cell r="J3193">
            <v>3622716</v>
          </cell>
          <cell r="K3193">
            <v>26</v>
          </cell>
          <cell r="L3193">
            <v>680</v>
          </cell>
          <cell r="M3193">
            <v>32</v>
          </cell>
          <cell r="N3193">
            <v>4517</v>
          </cell>
        </row>
        <row r="3194">
          <cell r="A3194">
            <v>1527746</v>
          </cell>
          <cell r="B3194" t="str">
            <v>04</v>
          </cell>
          <cell r="C3194" t="str">
            <v>Mauricie</v>
          </cell>
          <cell r="D3194" t="str">
            <v>Milot(Réjean)</v>
          </cell>
          <cell r="F3194" t="str">
            <v>1161, Grande Rivière Nord</v>
          </cell>
          <cell r="G3194" t="str">
            <v>Yamachiche</v>
          </cell>
          <cell r="H3194" t="str">
            <v>G0X3L0</v>
          </cell>
          <cell r="I3194">
            <v>819</v>
          </cell>
          <cell r="J3194">
            <v>2963287</v>
          </cell>
          <cell r="K3194">
            <v>22</v>
          </cell>
          <cell r="L3194">
            <v>3061</v>
          </cell>
          <cell r="M3194">
            <v>23</v>
          </cell>
          <cell r="N3194">
            <v>4278</v>
          </cell>
        </row>
        <row r="3195">
          <cell r="A3195">
            <v>1527852</v>
          </cell>
          <cell r="B3195" t="str">
            <v>12</v>
          </cell>
          <cell r="C3195" t="str">
            <v>Chaudière-Appalaches</v>
          </cell>
          <cell r="D3195" t="str">
            <v>Ferme Sam-Clyde</v>
          </cell>
          <cell r="E3195" t="str">
            <v>Roy(Hervé)</v>
          </cell>
          <cell r="F3195" t="str">
            <v>159, Rang 6</v>
          </cell>
          <cell r="G3195" t="str">
            <v>Saint-Gédeon-de-Beauce</v>
          </cell>
          <cell r="H3195" t="str">
            <v>G0M1T0</v>
          </cell>
          <cell r="I3195">
            <v>418</v>
          </cell>
          <cell r="J3195">
            <v>5826223</v>
          </cell>
          <cell r="K3195">
            <v>24</v>
          </cell>
          <cell r="L3195">
            <v>1744</v>
          </cell>
          <cell r="M3195">
            <v>25</v>
          </cell>
          <cell r="N3195">
            <v>1744</v>
          </cell>
        </row>
        <row r="3196">
          <cell r="A3196">
            <v>1527985</v>
          </cell>
          <cell r="B3196" t="str">
            <v>12</v>
          </cell>
          <cell r="C3196" t="str">
            <v>Chaudière-Appalaches</v>
          </cell>
          <cell r="D3196" t="str">
            <v>Ferme Réginald Coulombe enr.</v>
          </cell>
          <cell r="E3196" t="str">
            <v>Coulombe(Réginald)</v>
          </cell>
          <cell r="F3196" t="str">
            <v>57, rang Grande-Ligne</v>
          </cell>
          <cell r="G3196" t="str">
            <v>Saint-Isidore (Beauce-Nord)</v>
          </cell>
          <cell r="H3196" t="str">
            <v>G0S2S0</v>
          </cell>
          <cell r="I3196">
            <v>418</v>
          </cell>
          <cell r="J3196">
            <v>8825261</v>
          </cell>
          <cell r="K3196">
            <v>16</v>
          </cell>
          <cell r="L3196">
            <v>3418</v>
          </cell>
        </row>
        <row r="3197">
          <cell r="A3197">
            <v>1528181</v>
          </cell>
          <cell r="B3197" t="str">
            <v>05</v>
          </cell>
          <cell r="C3197" t="str">
            <v>Estrie</v>
          </cell>
          <cell r="D3197" t="str">
            <v>Ferme Mont- Soleil</v>
          </cell>
          <cell r="E3197" t="str">
            <v>Steiner(Samuel et Anna-Rosa)</v>
          </cell>
          <cell r="F3197" t="str">
            <v>903, chemin Stratford</v>
          </cell>
          <cell r="G3197" t="str">
            <v>Stratford</v>
          </cell>
          <cell r="H3197" t="str">
            <v>G0Y1P0</v>
          </cell>
          <cell r="I3197">
            <v>418</v>
          </cell>
          <cell r="J3197">
            <v>4431215</v>
          </cell>
          <cell r="K3197">
            <v>70</v>
          </cell>
          <cell r="L3197">
            <v>22081</v>
          </cell>
          <cell r="M3197">
            <v>68</v>
          </cell>
          <cell r="N3197">
            <v>21351</v>
          </cell>
        </row>
        <row r="3198">
          <cell r="A3198">
            <v>1528215</v>
          </cell>
          <cell r="B3198" t="str">
            <v>12</v>
          </cell>
          <cell r="C3198" t="str">
            <v>Chaudière-Appalaches</v>
          </cell>
          <cell r="D3198" t="str">
            <v>Ferme Desmaheux inc.</v>
          </cell>
          <cell r="E3198" t="str">
            <v>Maheu(Étienne)</v>
          </cell>
          <cell r="F3198" t="str">
            <v>1520 rang St-Étienne Sud</v>
          </cell>
          <cell r="G3198" t="str">
            <v>Sainte-Marie</v>
          </cell>
          <cell r="H3198" t="str">
            <v>G6E3A7</v>
          </cell>
          <cell r="I3198">
            <v>418</v>
          </cell>
          <cell r="J3198">
            <v>3874345</v>
          </cell>
          <cell r="K3198">
            <v>92</v>
          </cell>
          <cell r="L3198">
            <v>15417</v>
          </cell>
          <cell r="M3198">
            <v>87</v>
          </cell>
          <cell r="N3198">
            <v>15833</v>
          </cell>
        </row>
        <row r="3199">
          <cell r="A3199">
            <v>1528389</v>
          </cell>
          <cell r="B3199" t="str">
            <v>12</v>
          </cell>
          <cell r="C3199" t="str">
            <v>Chaudière-Appalaches</v>
          </cell>
          <cell r="D3199" t="str">
            <v>Laurier &amp; Réal Toulouse</v>
          </cell>
          <cell r="E3199" t="str">
            <v>Toulouse(Réal)</v>
          </cell>
          <cell r="F3199" t="str">
            <v>686, 8e Rue Est</v>
          </cell>
          <cell r="G3199" t="str">
            <v>La Guadeloupe</v>
          </cell>
          <cell r="H3199" t="str">
            <v>G0M1G0</v>
          </cell>
          <cell r="I3199">
            <v>418</v>
          </cell>
          <cell r="J3199">
            <v>4596507</v>
          </cell>
          <cell r="K3199">
            <v>14</v>
          </cell>
          <cell r="L3199">
            <v>1182</v>
          </cell>
          <cell r="M3199">
            <v>19</v>
          </cell>
          <cell r="N3199">
            <v>3532</v>
          </cell>
        </row>
        <row r="3200">
          <cell r="A3200">
            <v>1528504</v>
          </cell>
          <cell r="B3200" t="str">
            <v>05</v>
          </cell>
          <cell r="C3200" t="str">
            <v>Estrie</v>
          </cell>
          <cell r="D3200" t="str">
            <v>Ferme Tomuschat S.E.N.C.</v>
          </cell>
          <cell r="E3200" t="str">
            <v>Tomuschat(Ernest)</v>
          </cell>
          <cell r="F3200" t="str">
            <v>345 Principale, B.P. 165</v>
          </cell>
          <cell r="G3200" t="str">
            <v>Potton</v>
          </cell>
          <cell r="H3200" t="str">
            <v>J0E1X0</v>
          </cell>
          <cell r="I3200">
            <v>450</v>
          </cell>
          <cell r="J3200">
            <v>2923375</v>
          </cell>
          <cell r="K3200">
            <v>12</v>
          </cell>
          <cell r="L3200">
            <v>5621</v>
          </cell>
        </row>
        <row r="3201">
          <cell r="A3201">
            <v>1528595</v>
          </cell>
          <cell r="B3201" t="str">
            <v>04</v>
          </cell>
          <cell r="C3201" t="str">
            <v>Mauricie</v>
          </cell>
          <cell r="D3201" t="str">
            <v>Normandin(Luc)</v>
          </cell>
          <cell r="F3201" t="str">
            <v>3211, rang St-Joseph</v>
          </cell>
          <cell r="G3201" t="str">
            <v>Saint-Luc-de-Vincennes</v>
          </cell>
          <cell r="H3201" t="str">
            <v>G0X3K0</v>
          </cell>
          <cell r="I3201">
            <v>819</v>
          </cell>
          <cell r="J3201">
            <v>2953411</v>
          </cell>
          <cell r="K3201">
            <v>41</v>
          </cell>
          <cell r="L3201">
            <v>3759</v>
          </cell>
          <cell r="M3201">
            <v>40</v>
          </cell>
          <cell r="N3201">
            <v>10534</v>
          </cell>
        </row>
        <row r="3202">
          <cell r="A3202">
            <v>1528603</v>
          </cell>
          <cell r="B3202" t="str">
            <v>05</v>
          </cell>
          <cell r="C3202" t="str">
            <v>Estrie</v>
          </cell>
          <cell r="D3202" t="str">
            <v>Favreau Manon &amp; Ferland Richard</v>
          </cell>
          <cell r="F3202" t="str">
            <v>1439, route 222</v>
          </cell>
          <cell r="G3202" t="str">
            <v>Valcourt</v>
          </cell>
          <cell r="H3202" t="str">
            <v>J0E2L0</v>
          </cell>
          <cell r="I3202">
            <v>450</v>
          </cell>
          <cell r="J3202">
            <v>5323681</v>
          </cell>
          <cell r="K3202">
            <v>58</v>
          </cell>
          <cell r="L3202">
            <v>10900</v>
          </cell>
          <cell r="M3202">
            <v>59</v>
          </cell>
          <cell r="N3202">
            <v>13529</v>
          </cell>
        </row>
        <row r="3203">
          <cell r="A3203">
            <v>1528645</v>
          </cell>
          <cell r="B3203" t="str">
            <v>05</v>
          </cell>
          <cell r="C3203" t="str">
            <v>Estrie</v>
          </cell>
          <cell r="D3203" t="str">
            <v>Ferland Sylvie &amp; Foucher Réginald</v>
          </cell>
          <cell r="F3203" t="str">
            <v>305, chemin Robert</v>
          </cell>
          <cell r="G3203" t="str">
            <v>Compton</v>
          </cell>
          <cell r="H3203" t="str">
            <v>J0B1L0</v>
          </cell>
          <cell r="I3203">
            <v>819</v>
          </cell>
          <cell r="J3203">
            <v>8355530</v>
          </cell>
          <cell r="K3203">
            <v>30</v>
          </cell>
          <cell r="L3203">
            <v>5734</v>
          </cell>
          <cell r="M3203">
            <v>20</v>
          </cell>
          <cell r="N3203">
            <v>6733</v>
          </cell>
        </row>
        <row r="3204">
          <cell r="A3204">
            <v>1528694</v>
          </cell>
          <cell r="B3204" t="str">
            <v>07</v>
          </cell>
          <cell r="C3204" t="str">
            <v>Outaouais</v>
          </cell>
          <cell r="D3204" t="str">
            <v>Moore(Charles)</v>
          </cell>
          <cell r="F3204" t="str">
            <v>Box 336</v>
          </cell>
          <cell r="G3204" t="str">
            <v>Campbell's Bay</v>
          </cell>
          <cell r="H3204" t="str">
            <v>J0X1K0</v>
          </cell>
          <cell r="I3204">
            <v>819</v>
          </cell>
          <cell r="J3204">
            <v>6482596</v>
          </cell>
          <cell r="K3204">
            <v>123</v>
          </cell>
          <cell r="L3204">
            <v>35058</v>
          </cell>
          <cell r="M3204">
            <v>108</v>
          </cell>
          <cell r="N3204">
            <v>36730</v>
          </cell>
        </row>
        <row r="3205">
          <cell r="A3205">
            <v>1528843</v>
          </cell>
          <cell r="B3205" t="str">
            <v>07</v>
          </cell>
          <cell r="C3205" t="str">
            <v>Outaouais</v>
          </cell>
          <cell r="D3205" t="str">
            <v>Morin(Émile J.)</v>
          </cell>
          <cell r="F3205" t="str">
            <v>R.R. 3,  100 Sand Hill Road</v>
          </cell>
          <cell r="G3205" t="str">
            <v>Campbell's Bay</v>
          </cell>
          <cell r="H3205" t="str">
            <v>J0X1K0</v>
          </cell>
          <cell r="I3205">
            <v>819</v>
          </cell>
          <cell r="J3205">
            <v>6482749</v>
          </cell>
          <cell r="K3205">
            <v>41</v>
          </cell>
          <cell r="L3205">
            <v>4732</v>
          </cell>
          <cell r="M3205">
            <v>34</v>
          </cell>
          <cell r="N3205">
            <v>5289</v>
          </cell>
        </row>
        <row r="3206">
          <cell r="A3206">
            <v>1528850</v>
          </cell>
          <cell r="B3206" t="str">
            <v>07</v>
          </cell>
          <cell r="C3206" t="str">
            <v>Outaouais</v>
          </cell>
          <cell r="D3206" t="str">
            <v>Morin(Gilbert)</v>
          </cell>
          <cell r="F3206" t="str">
            <v>224, chemin Montcerf</v>
          </cell>
          <cell r="G3206" t="str">
            <v>Egan-Sud</v>
          </cell>
          <cell r="H3206" t="str">
            <v>J0W1N0</v>
          </cell>
          <cell r="I3206">
            <v>819</v>
          </cell>
          <cell r="J3206">
            <v>4492649</v>
          </cell>
          <cell r="K3206">
            <v>27</v>
          </cell>
          <cell r="L3206">
            <v>6834</v>
          </cell>
          <cell r="M3206">
            <v>24</v>
          </cell>
          <cell r="N3206">
            <v>5590</v>
          </cell>
        </row>
        <row r="3207">
          <cell r="A3207">
            <v>1528868</v>
          </cell>
          <cell r="B3207" t="str">
            <v>07</v>
          </cell>
          <cell r="C3207" t="str">
            <v>Outaouais</v>
          </cell>
          <cell r="D3207" t="str">
            <v>Murdock(Michael)</v>
          </cell>
          <cell r="F3207" t="str">
            <v>31, 12th Line</v>
          </cell>
          <cell r="G3207" t="str">
            <v>Bristol</v>
          </cell>
          <cell r="H3207" t="str">
            <v>J0X1G0</v>
          </cell>
          <cell r="I3207">
            <v>819</v>
          </cell>
          <cell r="J3207">
            <v>6473114</v>
          </cell>
          <cell r="K3207">
            <v>29</v>
          </cell>
          <cell r="L3207">
            <v>4878</v>
          </cell>
        </row>
        <row r="3208">
          <cell r="A3208">
            <v>1528900</v>
          </cell>
          <cell r="B3208" t="str">
            <v>07</v>
          </cell>
          <cell r="C3208" t="str">
            <v>Outaouais</v>
          </cell>
          <cell r="D3208" t="str">
            <v>Murray(Susan)</v>
          </cell>
          <cell r="E3208" t="str">
            <v>Murray(Susan)</v>
          </cell>
          <cell r="F3208" t="str">
            <v>365 Hillcrest, Box 618</v>
          </cell>
          <cell r="G3208" t="str">
            <v>Shawville</v>
          </cell>
          <cell r="H3208" t="str">
            <v>J0X2Y0</v>
          </cell>
          <cell r="I3208">
            <v>819</v>
          </cell>
          <cell r="J3208">
            <v>6476722</v>
          </cell>
          <cell r="K3208">
            <v>71</v>
          </cell>
          <cell r="L3208">
            <v>4229</v>
          </cell>
          <cell r="M3208">
            <v>77</v>
          </cell>
          <cell r="N3208">
            <v>14402</v>
          </cell>
        </row>
        <row r="3209">
          <cell r="A3209">
            <v>1529015</v>
          </cell>
          <cell r="B3209" t="str">
            <v>07</v>
          </cell>
          <cell r="C3209" t="str">
            <v>Outaouais</v>
          </cell>
          <cell r="D3209" t="str">
            <v>Neill(John Arthur Mc)</v>
          </cell>
          <cell r="F3209" t="str">
            <v>73, Aylmer Road</v>
          </cell>
          <cell r="G3209" t="str">
            <v>Bristol</v>
          </cell>
          <cell r="H3209" t="str">
            <v>J0X1G0</v>
          </cell>
          <cell r="I3209">
            <v>819</v>
          </cell>
          <cell r="J3209">
            <v>6473914</v>
          </cell>
          <cell r="K3209">
            <v>17</v>
          </cell>
          <cell r="L3209">
            <v>1764</v>
          </cell>
        </row>
        <row r="3210">
          <cell r="A3210">
            <v>1529114</v>
          </cell>
          <cell r="B3210" t="str">
            <v>01</v>
          </cell>
          <cell r="C3210" t="str">
            <v>Bas-Saint-Laurent</v>
          </cell>
          <cell r="D3210" t="str">
            <v>Ferme J.A.M.P. inc.</v>
          </cell>
          <cell r="E3210" t="str">
            <v>Cummings(Antoinette)</v>
          </cell>
          <cell r="F3210" t="str">
            <v>1388, 3e Rang</v>
          </cell>
          <cell r="G3210" t="str">
            <v>Lac-au-Saumon</v>
          </cell>
          <cell r="H3210" t="str">
            <v>G0J1M0</v>
          </cell>
          <cell r="I3210">
            <v>418</v>
          </cell>
          <cell r="J3210">
            <v>7783437</v>
          </cell>
          <cell r="K3210">
            <v>15</v>
          </cell>
        </row>
        <row r="3211">
          <cell r="A3211">
            <v>1529155</v>
          </cell>
          <cell r="B3211" t="str">
            <v>07</v>
          </cell>
          <cell r="C3211" t="str">
            <v>Outaouais</v>
          </cell>
          <cell r="D3211" t="str">
            <v>Newcommon(Robert J)</v>
          </cell>
          <cell r="F3211" t="str">
            <v>110, ch. Newcommon</v>
          </cell>
          <cell r="G3211" t="str">
            <v>La Pèche</v>
          </cell>
          <cell r="H3211" t="str">
            <v>J0X1T0</v>
          </cell>
          <cell r="I3211">
            <v>819</v>
          </cell>
          <cell r="J3211">
            <v>4593231</v>
          </cell>
          <cell r="K3211">
            <v>13</v>
          </cell>
        </row>
        <row r="3212">
          <cell r="A3212">
            <v>1529213</v>
          </cell>
          <cell r="B3212" t="str">
            <v>07</v>
          </cell>
          <cell r="C3212" t="str">
            <v>Outaouais</v>
          </cell>
          <cell r="D3212" t="str">
            <v>Nitschke(Raymond)</v>
          </cell>
          <cell r="F3212" t="str">
            <v>24, chemin Ivall</v>
          </cell>
          <cell r="G3212" t="str">
            <v>Mulgrave-et-Derry</v>
          </cell>
          <cell r="H3212" t="str">
            <v>J8L2W9</v>
          </cell>
          <cell r="I3212">
            <v>819</v>
          </cell>
          <cell r="J3212">
            <v>9868447</v>
          </cell>
          <cell r="K3212">
            <v>34</v>
          </cell>
          <cell r="L3212">
            <v>5391</v>
          </cell>
          <cell r="M3212">
            <v>36</v>
          </cell>
          <cell r="N3212">
            <v>7334</v>
          </cell>
        </row>
        <row r="3213">
          <cell r="A3213">
            <v>1529247</v>
          </cell>
          <cell r="B3213" t="str">
            <v>07</v>
          </cell>
          <cell r="C3213" t="str">
            <v>Outaouais</v>
          </cell>
          <cell r="D3213" t="str">
            <v>Nitschkie(Gérald)</v>
          </cell>
          <cell r="F3213" t="str">
            <v>145, rue de Margaux</v>
          </cell>
          <cell r="G3213" t="str">
            <v>Gatineau</v>
          </cell>
          <cell r="H3213" t="str">
            <v>J8M2A7</v>
          </cell>
          <cell r="I3213">
            <v>819</v>
          </cell>
          <cell r="J3213">
            <v>9862562</v>
          </cell>
          <cell r="K3213">
            <v>44</v>
          </cell>
          <cell r="L3213">
            <v>10001</v>
          </cell>
        </row>
        <row r="3214">
          <cell r="A3214">
            <v>1529270</v>
          </cell>
          <cell r="B3214" t="str">
            <v>05</v>
          </cell>
          <cell r="C3214" t="str">
            <v>Estrie</v>
          </cell>
          <cell r="D3214" t="str">
            <v>Ferme Noël Lamontagne inc.</v>
          </cell>
          <cell r="E3214" t="str">
            <v>Lamontagne(Noël)</v>
          </cell>
          <cell r="F3214" t="str">
            <v>1145, chemin Ayer's Cliff</v>
          </cell>
          <cell r="G3214" t="str">
            <v>Magog</v>
          </cell>
          <cell r="H3214" t="str">
            <v>J1X3W2</v>
          </cell>
          <cell r="I3214">
            <v>819</v>
          </cell>
          <cell r="J3214">
            <v>8433148</v>
          </cell>
          <cell r="K3214">
            <v>57</v>
          </cell>
          <cell r="L3214">
            <v>7766</v>
          </cell>
          <cell r="M3214">
            <v>70</v>
          </cell>
          <cell r="N3214">
            <v>7290</v>
          </cell>
        </row>
        <row r="3215">
          <cell r="A3215">
            <v>1529296</v>
          </cell>
          <cell r="B3215" t="str">
            <v>07</v>
          </cell>
          <cell r="C3215" t="str">
            <v>Outaouais</v>
          </cell>
          <cell r="D3215" t="str">
            <v>Noël(Carl Andrew)</v>
          </cell>
          <cell r="E3215" t="str">
            <v>Noël(Carl Andrew)</v>
          </cell>
          <cell r="F3215" t="str">
            <v>Box 73</v>
          </cell>
          <cell r="G3215" t="str">
            <v>Kazabazua</v>
          </cell>
          <cell r="H3215" t="str">
            <v>J0X1X0</v>
          </cell>
          <cell r="I3215">
            <v>819</v>
          </cell>
          <cell r="J3215">
            <v>4672448</v>
          </cell>
          <cell r="K3215">
            <v>16</v>
          </cell>
          <cell r="L3215">
            <v>2863</v>
          </cell>
          <cell r="M3215">
            <v>17</v>
          </cell>
          <cell r="N3215">
            <v>2165</v>
          </cell>
        </row>
        <row r="3216">
          <cell r="A3216">
            <v>1529312</v>
          </cell>
          <cell r="B3216" t="str">
            <v>07</v>
          </cell>
          <cell r="C3216" t="str">
            <v>Outaouais</v>
          </cell>
          <cell r="D3216" t="str">
            <v>Normandeau(Guy)</v>
          </cell>
          <cell r="F3216" t="str">
            <v>R.R. 3, 732, chemin 301</v>
          </cell>
          <cell r="G3216" t="str">
            <v>Campbell's Bay</v>
          </cell>
          <cell r="H3216" t="str">
            <v>J0X1K0</v>
          </cell>
          <cell r="I3216">
            <v>819</v>
          </cell>
          <cell r="J3216">
            <v>6482444</v>
          </cell>
          <cell r="K3216">
            <v>13</v>
          </cell>
        </row>
        <row r="3217">
          <cell r="A3217">
            <v>1529320</v>
          </cell>
          <cell r="B3217" t="str">
            <v>07</v>
          </cell>
          <cell r="C3217" t="str">
            <v>Outaouais</v>
          </cell>
          <cell r="D3217" t="str">
            <v>Nugent(Roy)</v>
          </cell>
          <cell r="F3217" t="str">
            <v>3281, route 148, Luskville</v>
          </cell>
          <cell r="G3217" t="str">
            <v>Pontiac</v>
          </cell>
          <cell r="H3217" t="str">
            <v>J0X2G0</v>
          </cell>
          <cell r="I3217">
            <v>819</v>
          </cell>
          <cell r="J3217">
            <v>4552229</v>
          </cell>
          <cell r="K3217">
            <v>140</v>
          </cell>
          <cell r="L3217">
            <v>36921</v>
          </cell>
          <cell r="M3217">
            <v>177</v>
          </cell>
          <cell r="N3217">
            <v>34506</v>
          </cell>
        </row>
        <row r="3218">
          <cell r="A3218">
            <v>1529361</v>
          </cell>
          <cell r="B3218" t="str">
            <v>07</v>
          </cell>
          <cell r="C3218" t="str">
            <v>Outaouais</v>
          </cell>
          <cell r="D3218" t="str">
            <v>Olmsted(Stephen)</v>
          </cell>
          <cell r="E3218" t="str">
            <v>Senden(Karen)</v>
          </cell>
          <cell r="F3218" t="str">
            <v>355 Eardley Road</v>
          </cell>
          <cell r="G3218" t="str">
            <v>Gatineau</v>
          </cell>
          <cell r="H3218" t="str">
            <v>J9J2Y9</v>
          </cell>
          <cell r="I3218">
            <v>819</v>
          </cell>
          <cell r="J3218">
            <v>6842214</v>
          </cell>
          <cell r="K3218">
            <v>115</v>
          </cell>
          <cell r="L3218">
            <v>24491</v>
          </cell>
          <cell r="M3218">
            <v>61</v>
          </cell>
          <cell r="N3218">
            <v>13100</v>
          </cell>
        </row>
        <row r="3219">
          <cell r="A3219">
            <v>1529379</v>
          </cell>
          <cell r="B3219" t="str">
            <v>07</v>
          </cell>
          <cell r="C3219" t="str">
            <v>Outaouais</v>
          </cell>
          <cell r="D3219" t="str">
            <v>Orr(Brent)</v>
          </cell>
          <cell r="F3219" t="str">
            <v>15,10th Line Road</v>
          </cell>
          <cell r="G3219" t="str">
            <v>Bristol</v>
          </cell>
          <cell r="H3219" t="str">
            <v>J0X1G0</v>
          </cell>
          <cell r="I3219">
            <v>819</v>
          </cell>
          <cell r="J3219">
            <v>6472374</v>
          </cell>
          <cell r="K3219">
            <v>15</v>
          </cell>
          <cell r="L3219">
            <v>2758</v>
          </cell>
          <cell r="M3219">
            <v>20</v>
          </cell>
          <cell r="N3219">
            <v>6114</v>
          </cell>
        </row>
        <row r="3220">
          <cell r="A3220">
            <v>1529387</v>
          </cell>
          <cell r="B3220" t="str">
            <v>07</v>
          </cell>
          <cell r="C3220" t="str">
            <v>Outaouais</v>
          </cell>
          <cell r="D3220" t="str">
            <v>Orr(Robert)</v>
          </cell>
          <cell r="F3220" t="str">
            <v>8, 10th Line</v>
          </cell>
          <cell r="G3220" t="str">
            <v>Bristol</v>
          </cell>
          <cell r="H3220" t="str">
            <v>J0X1G0</v>
          </cell>
          <cell r="I3220">
            <v>819</v>
          </cell>
          <cell r="J3220">
            <v>6476610</v>
          </cell>
          <cell r="K3220">
            <v>32</v>
          </cell>
          <cell r="L3220">
            <v>8110</v>
          </cell>
          <cell r="M3220">
            <v>23</v>
          </cell>
          <cell r="N3220">
            <v>6192</v>
          </cell>
        </row>
        <row r="3221">
          <cell r="A3221">
            <v>1529726</v>
          </cell>
          <cell r="B3221" t="str">
            <v>07</v>
          </cell>
          <cell r="C3221" t="str">
            <v>Outaouais</v>
          </cell>
          <cell r="D3221" t="str">
            <v>Manseau(Jean)</v>
          </cell>
          <cell r="F3221" t="str">
            <v>49, chemin Beauregard</v>
          </cell>
          <cell r="G3221" t="str">
            <v>Messines</v>
          </cell>
          <cell r="H3221" t="str">
            <v>J0X2J0</v>
          </cell>
          <cell r="I3221">
            <v>819</v>
          </cell>
          <cell r="J3221">
            <v>4652781</v>
          </cell>
          <cell r="K3221">
            <v>47</v>
          </cell>
          <cell r="L3221">
            <v>8562</v>
          </cell>
          <cell r="M3221">
            <v>40</v>
          </cell>
          <cell r="N3221">
            <v>2187</v>
          </cell>
        </row>
        <row r="3222">
          <cell r="A3222">
            <v>1529783</v>
          </cell>
          <cell r="B3222" t="str">
            <v>08</v>
          </cell>
          <cell r="C3222" t="str">
            <v>Abitibi-Témiscamingue</v>
          </cell>
          <cell r="D3222" t="str">
            <v>Marion(Daniel)</v>
          </cell>
          <cell r="F3222" t="str">
            <v>379, C.P. 15</v>
          </cell>
          <cell r="G3222" t="str">
            <v>Saint-Lambert-de-Desmeloizes</v>
          </cell>
          <cell r="H3222" t="str">
            <v>J0Z1V0</v>
          </cell>
          <cell r="I3222">
            <v>819</v>
          </cell>
          <cell r="J3222">
            <v>7882692</v>
          </cell>
          <cell r="K3222">
            <v>72</v>
          </cell>
          <cell r="L3222">
            <v>17132</v>
          </cell>
          <cell r="M3222">
            <v>69</v>
          </cell>
          <cell r="N3222">
            <v>8891</v>
          </cell>
        </row>
        <row r="3223">
          <cell r="A3223">
            <v>1529833</v>
          </cell>
          <cell r="B3223" t="str">
            <v>08</v>
          </cell>
          <cell r="C3223" t="str">
            <v>Abitibi-Témiscamingue</v>
          </cell>
          <cell r="D3223" t="str">
            <v>Mayrand(Réjean)</v>
          </cell>
          <cell r="F3223" t="str">
            <v>94, R.R.1, Desmeloizes</v>
          </cell>
          <cell r="G3223" t="str">
            <v>Saint-Lambert-de-Desmeloizes</v>
          </cell>
          <cell r="H3223" t="str">
            <v>J0Z1V0</v>
          </cell>
          <cell r="I3223">
            <v>819</v>
          </cell>
          <cell r="J3223">
            <v>7882665</v>
          </cell>
          <cell r="K3223">
            <v>16</v>
          </cell>
          <cell r="L3223">
            <v>2174</v>
          </cell>
          <cell r="M3223">
            <v>19</v>
          </cell>
        </row>
        <row r="3224">
          <cell r="A3224">
            <v>1529874</v>
          </cell>
          <cell r="B3224" t="str">
            <v>08</v>
          </cell>
          <cell r="C3224" t="str">
            <v>Abitibi-Témiscamingue</v>
          </cell>
          <cell r="D3224" t="str">
            <v>Morin(Jean)</v>
          </cell>
          <cell r="F3224" t="str">
            <v>900, rang 2-3</v>
          </cell>
          <cell r="G3224" t="str">
            <v>Clerval</v>
          </cell>
          <cell r="H3224" t="str">
            <v>J0Z1R0</v>
          </cell>
          <cell r="I3224">
            <v>819</v>
          </cell>
          <cell r="J3224">
            <v>7832792</v>
          </cell>
          <cell r="K3224">
            <v>18</v>
          </cell>
          <cell r="L3224">
            <v>2500</v>
          </cell>
          <cell r="M3224">
            <v>17</v>
          </cell>
          <cell r="N3224">
            <v>1381</v>
          </cell>
        </row>
        <row r="3225">
          <cell r="A3225">
            <v>1529908</v>
          </cell>
          <cell r="B3225" t="str">
            <v>08</v>
          </cell>
          <cell r="C3225" t="str">
            <v>Abitibi-Témiscamingue</v>
          </cell>
          <cell r="D3225" t="str">
            <v>Morneau(Richard)</v>
          </cell>
          <cell r="F3225" t="str">
            <v>688, chemin des Pionniers</v>
          </cell>
          <cell r="G3225" t="str">
            <v>Taschereau</v>
          </cell>
          <cell r="H3225" t="str">
            <v>J0Z3N0</v>
          </cell>
          <cell r="I3225">
            <v>819</v>
          </cell>
          <cell r="J3225">
            <v>7962449</v>
          </cell>
          <cell r="K3225">
            <v>48</v>
          </cell>
          <cell r="L3225">
            <v>6464</v>
          </cell>
          <cell r="M3225">
            <v>50</v>
          </cell>
          <cell r="N3225">
            <v>1007</v>
          </cell>
        </row>
        <row r="3226">
          <cell r="A3226">
            <v>1529924</v>
          </cell>
          <cell r="B3226" t="str">
            <v>08</v>
          </cell>
          <cell r="C3226" t="str">
            <v>Abitibi-Témiscamingue</v>
          </cell>
          <cell r="D3226" t="str">
            <v>Neil(Réjean Mc)</v>
          </cell>
          <cell r="E3226" t="str">
            <v>Neil(Réjean Mc)</v>
          </cell>
          <cell r="F3226" t="str">
            <v>27, chemin Charolais,C.P. 62</v>
          </cell>
          <cell r="G3226" t="str">
            <v>Saint-Marc-de-Figuery</v>
          </cell>
          <cell r="H3226" t="str">
            <v>J0Y1J0</v>
          </cell>
          <cell r="I3226">
            <v>819</v>
          </cell>
          <cell r="J3226">
            <v>7320241</v>
          </cell>
          <cell r="K3226">
            <v>42</v>
          </cell>
          <cell r="L3226">
            <v>9391</v>
          </cell>
          <cell r="M3226">
            <v>39</v>
          </cell>
          <cell r="N3226">
            <v>7434</v>
          </cell>
        </row>
        <row r="3227">
          <cell r="A3227">
            <v>1529940</v>
          </cell>
          <cell r="B3227" t="str">
            <v>04</v>
          </cell>
          <cell r="C3227" t="str">
            <v>Mauricie</v>
          </cell>
          <cell r="D3227" t="str">
            <v>Ferme M. J. Hamelin inc.</v>
          </cell>
          <cell r="E3227" t="str">
            <v>Hamelin(Mario)</v>
          </cell>
          <cell r="F3227" t="str">
            <v>1851, rang St-Alexis</v>
          </cell>
          <cell r="G3227" t="str">
            <v>Saint-Maurice</v>
          </cell>
          <cell r="H3227" t="str">
            <v>G0X2X0</v>
          </cell>
          <cell r="I3227">
            <v>819</v>
          </cell>
          <cell r="J3227">
            <v>3732920</v>
          </cell>
          <cell r="K3227">
            <v>78</v>
          </cell>
          <cell r="L3227">
            <v>19732</v>
          </cell>
          <cell r="M3227">
            <v>84</v>
          </cell>
          <cell r="N3227">
            <v>18711</v>
          </cell>
        </row>
        <row r="3228">
          <cell r="A3228">
            <v>1529999</v>
          </cell>
          <cell r="B3228" t="str">
            <v>08</v>
          </cell>
          <cell r="C3228" t="str">
            <v>Abitibi-Témiscamingue</v>
          </cell>
          <cell r="D3228" t="str">
            <v>Ouellet(Jean-Charles)</v>
          </cell>
          <cell r="F3228" t="str">
            <v>404, rang 4, R.R.1</v>
          </cell>
          <cell r="G3228" t="str">
            <v>Clermont</v>
          </cell>
          <cell r="H3228" t="str">
            <v>J0Z3M0</v>
          </cell>
          <cell r="I3228">
            <v>819</v>
          </cell>
          <cell r="J3228">
            <v>3335209</v>
          </cell>
          <cell r="K3228">
            <v>17</v>
          </cell>
          <cell r="L3228">
            <v>650</v>
          </cell>
          <cell r="M3228">
            <v>18</v>
          </cell>
        </row>
        <row r="3229">
          <cell r="A3229">
            <v>1530005</v>
          </cell>
          <cell r="B3229" t="str">
            <v>08</v>
          </cell>
          <cell r="C3229" t="str">
            <v>Abitibi-Témiscamingue</v>
          </cell>
          <cell r="D3229" t="str">
            <v>Peddie(Robbie)</v>
          </cell>
          <cell r="F3229" t="str">
            <v>504, Chemin Petit Nédélec Nord</v>
          </cell>
          <cell r="G3229" t="str">
            <v>Nédélec</v>
          </cell>
          <cell r="H3229" t="str">
            <v>J0Z2Z0</v>
          </cell>
          <cell r="I3229">
            <v>819</v>
          </cell>
          <cell r="J3229">
            <v>7842061</v>
          </cell>
          <cell r="K3229">
            <v>138</v>
          </cell>
          <cell r="L3229">
            <v>20196</v>
          </cell>
          <cell r="M3229">
            <v>132</v>
          </cell>
          <cell r="N3229">
            <v>16309</v>
          </cell>
        </row>
        <row r="3230">
          <cell r="A3230">
            <v>1530013</v>
          </cell>
          <cell r="B3230" t="str">
            <v>08</v>
          </cell>
          <cell r="C3230" t="str">
            <v>Abitibi-Témiscamingue</v>
          </cell>
          <cell r="D3230" t="str">
            <v>Pelletier(Expedit)</v>
          </cell>
          <cell r="F3230" t="str">
            <v>1169, rang 9 Est</v>
          </cell>
          <cell r="G3230" t="str">
            <v>Palmarolle</v>
          </cell>
          <cell r="H3230" t="str">
            <v>J0Z3C0</v>
          </cell>
          <cell r="I3230">
            <v>819</v>
          </cell>
          <cell r="J3230">
            <v>7872823</v>
          </cell>
          <cell r="K3230">
            <v>46</v>
          </cell>
          <cell r="L3230">
            <v>3402</v>
          </cell>
          <cell r="M3230">
            <v>34</v>
          </cell>
          <cell r="N3230">
            <v>227</v>
          </cell>
        </row>
        <row r="3231">
          <cell r="A3231">
            <v>1530039</v>
          </cell>
          <cell r="B3231" t="str">
            <v>16</v>
          </cell>
          <cell r="C3231" t="str">
            <v>Montérégie</v>
          </cell>
          <cell r="D3231" t="str">
            <v>Ferme Binette &amp; Fils inc.</v>
          </cell>
          <cell r="E3231" t="str">
            <v>Binette(Gérard)</v>
          </cell>
          <cell r="F3231" t="str">
            <v>1499 chemin St-Féréol</v>
          </cell>
          <cell r="G3231" t="str">
            <v>Les Cèdres</v>
          </cell>
          <cell r="H3231" t="str">
            <v>J7T1N9</v>
          </cell>
          <cell r="I3231">
            <v>450</v>
          </cell>
          <cell r="J3231">
            <v>4524895</v>
          </cell>
          <cell r="K3231">
            <v>24</v>
          </cell>
          <cell r="L3231">
            <v>4125</v>
          </cell>
          <cell r="M3231">
            <v>27</v>
          </cell>
          <cell r="N3231">
            <v>3453</v>
          </cell>
        </row>
        <row r="3232">
          <cell r="A3232">
            <v>1530419</v>
          </cell>
          <cell r="B3232" t="str">
            <v>01</v>
          </cell>
          <cell r="C3232" t="str">
            <v>Bas-Saint-Laurent</v>
          </cell>
          <cell r="D3232" t="str">
            <v>2732-1140 Québec inc.</v>
          </cell>
          <cell r="E3232" t="str">
            <v>St-Laurent(Gilles)</v>
          </cell>
          <cell r="F3232" t="str">
            <v>101, du Noviciat</v>
          </cell>
          <cell r="G3232" t="str">
            <v>Lac-au-Saumon</v>
          </cell>
          <cell r="H3232" t="str">
            <v>G0J1M0</v>
          </cell>
          <cell r="I3232">
            <v>418</v>
          </cell>
          <cell r="J3232">
            <v>7785962</v>
          </cell>
          <cell r="K3232">
            <v>163</v>
          </cell>
          <cell r="L3232">
            <v>21773</v>
          </cell>
          <cell r="M3232">
            <v>225</v>
          </cell>
          <cell r="N3232">
            <v>78246</v>
          </cell>
        </row>
        <row r="3233">
          <cell r="A3233">
            <v>1530492</v>
          </cell>
          <cell r="B3233" t="str">
            <v>08</v>
          </cell>
          <cell r="C3233" t="str">
            <v>Abitibi-Témiscamingue</v>
          </cell>
          <cell r="D3233" t="str">
            <v>Perreault(Raynald)</v>
          </cell>
          <cell r="F3233" t="str">
            <v>401, rang 3</v>
          </cell>
          <cell r="G3233" t="str">
            <v>La Reine</v>
          </cell>
          <cell r="H3233" t="str">
            <v>J0Z2L0</v>
          </cell>
          <cell r="I3233">
            <v>819</v>
          </cell>
          <cell r="J3233">
            <v>9472104</v>
          </cell>
          <cell r="K3233">
            <v>27</v>
          </cell>
          <cell r="L3233">
            <v>6080</v>
          </cell>
          <cell r="M3233">
            <v>29</v>
          </cell>
          <cell r="N3233">
            <v>9255</v>
          </cell>
        </row>
        <row r="3234">
          <cell r="A3234">
            <v>1530575</v>
          </cell>
          <cell r="B3234" t="str">
            <v>04</v>
          </cell>
          <cell r="C3234" t="str">
            <v>Mauricie</v>
          </cell>
          <cell r="D3234" t="str">
            <v>Pellerin(Gilles)</v>
          </cell>
          <cell r="E3234" t="str">
            <v>Pellerin(Gilles)</v>
          </cell>
          <cell r="F3234" t="str">
            <v>2780, 15e Rue</v>
          </cell>
          <cell r="G3234" t="str">
            <v>Grand-Mère</v>
          </cell>
          <cell r="H3234" t="str">
            <v>G9T5K5</v>
          </cell>
          <cell r="I3234">
            <v>819</v>
          </cell>
          <cell r="J3234">
            <v>5335674</v>
          </cell>
          <cell r="K3234">
            <v>10</v>
          </cell>
        </row>
        <row r="3235">
          <cell r="A3235">
            <v>1530583</v>
          </cell>
          <cell r="B3235" t="str">
            <v>08</v>
          </cell>
          <cell r="C3235" t="str">
            <v>Abitibi-Témiscamingue</v>
          </cell>
          <cell r="D3235" t="str">
            <v>Perrier(Gilles)</v>
          </cell>
          <cell r="E3235" t="str">
            <v>Perrier(Gilles)</v>
          </cell>
          <cell r="F3235" t="str">
            <v>621, chemin Croteau</v>
          </cell>
          <cell r="G3235" t="str">
            <v>Amos</v>
          </cell>
          <cell r="H3235" t="str">
            <v>J9T3A1</v>
          </cell>
          <cell r="I3235">
            <v>819</v>
          </cell>
          <cell r="J3235">
            <v>7329197</v>
          </cell>
          <cell r="K3235">
            <v>16</v>
          </cell>
          <cell r="L3235">
            <v>7428</v>
          </cell>
          <cell r="M3235">
            <v>18</v>
          </cell>
          <cell r="N3235">
            <v>2041</v>
          </cell>
        </row>
        <row r="3236">
          <cell r="A3236">
            <v>1530740</v>
          </cell>
          <cell r="B3236" t="str">
            <v>05</v>
          </cell>
          <cell r="C3236" t="str">
            <v>Estrie</v>
          </cell>
          <cell r="D3236" t="str">
            <v>Angus et Cora Mac Leod</v>
          </cell>
          <cell r="E3236" t="str">
            <v>Leod(Angus et Cora Mac)</v>
          </cell>
          <cell r="F3236" t="str">
            <v>8, Alden Road</v>
          </cell>
          <cell r="G3236" t="str">
            <v>Cookshire-Eaton</v>
          </cell>
          <cell r="H3236" t="str">
            <v>J0B1M0</v>
          </cell>
          <cell r="I3236">
            <v>819</v>
          </cell>
          <cell r="J3236">
            <v>8751205</v>
          </cell>
          <cell r="K3236">
            <v>70</v>
          </cell>
          <cell r="L3236">
            <v>9588</v>
          </cell>
          <cell r="M3236">
            <v>72</v>
          </cell>
          <cell r="N3236">
            <v>12028</v>
          </cell>
        </row>
        <row r="3237">
          <cell r="A3237">
            <v>1530831</v>
          </cell>
          <cell r="B3237" t="str">
            <v>05</v>
          </cell>
          <cell r="C3237" t="str">
            <v>Estrie</v>
          </cell>
          <cell r="D3237" t="str">
            <v>Ranch Lougami ltée</v>
          </cell>
          <cell r="E3237" t="str">
            <v>Gagné(Michel)</v>
          </cell>
          <cell r="F3237" t="str">
            <v>155, rue des Vétérans, R.R. 1</v>
          </cell>
          <cell r="G3237" t="str">
            <v>Asbestos</v>
          </cell>
          <cell r="H3237" t="str">
            <v>J1T3M7</v>
          </cell>
          <cell r="I3237">
            <v>819</v>
          </cell>
          <cell r="J3237">
            <v>8792905</v>
          </cell>
          <cell r="K3237">
            <v>27</v>
          </cell>
          <cell r="L3237">
            <v>11227</v>
          </cell>
          <cell r="M3237">
            <v>26</v>
          </cell>
          <cell r="N3237">
            <v>5502</v>
          </cell>
        </row>
        <row r="3238">
          <cell r="A3238">
            <v>1530849</v>
          </cell>
          <cell r="B3238" t="str">
            <v>05</v>
          </cell>
          <cell r="C3238" t="str">
            <v>Estrie</v>
          </cell>
          <cell r="D3238" t="str">
            <v>Bowen Lance and Nichols Kathryn</v>
          </cell>
          <cell r="E3238" t="str">
            <v>Bowen(Lance)</v>
          </cell>
          <cell r="F3238" t="str">
            <v>145, ch. Flanders</v>
          </cell>
          <cell r="G3238" t="str">
            <v>Waterville</v>
          </cell>
          <cell r="H3238" t="str">
            <v>J0B3H0</v>
          </cell>
          <cell r="I3238">
            <v>819</v>
          </cell>
          <cell r="J3238">
            <v>8370573</v>
          </cell>
          <cell r="K3238">
            <v>33</v>
          </cell>
          <cell r="L3238">
            <v>4512</v>
          </cell>
          <cell r="M3238">
            <v>34</v>
          </cell>
          <cell r="N3238">
            <v>4583</v>
          </cell>
        </row>
        <row r="3239">
          <cell r="A3239">
            <v>1530914</v>
          </cell>
          <cell r="B3239" t="str">
            <v>05</v>
          </cell>
          <cell r="C3239" t="str">
            <v>Estrie</v>
          </cell>
          <cell r="D3239" t="str">
            <v>Gestion Maplehurst inc.</v>
          </cell>
          <cell r="E3239" t="str">
            <v>Hull(Barry)</v>
          </cell>
          <cell r="F3239" t="str">
            <v>955, ch. Perras</v>
          </cell>
          <cell r="G3239" t="str">
            <v>Compton</v>
          </cell>
          <cell r="H3239" t="str">
            <v>J0B1L0</v>
          </cell>
          <cell r="I3239">
            <v>819</v>
          </cell>
          <cell r="J3239">
            <v>8492077</v>
          </cell>
          <cell r="K3239">
            <v>34</v>
          </cell>
          <cell r="L3239">
            <v>15649</v>
          </cell>
          <cell r="M3239">
            <v>45</v>
          </cell>
          <cell r="N3239">
            <v>12587</v>
          </cell>
        </row>
        <row r="3240">
          <cell r="A3240">
            <v>1531011</v>
          </cell>
          <cell r="B3240" t="str">
            <v>05</v>
          </cell>
          <cell r="C3240" t="str">
            <v>Estrie</v>
          </cell>
          <cell r="D3240" t="str">
            <v>Élevages Pier-Zane enr.</v>
          </cell>
          <cell r="E3240" t="str">
            <v>Lavoie(Suzie Fortin et Jean-Pierre)</v>
          </cell>
          <cell r="F3240" t="str">
            <v>5124, route 222</v>
          </cell>
          <cell r="G3240" t="str">
            <v>Valcourt</v>
          </cell>
          <cell r="H3240" t="str">
            <v>J0E2L0</v>
          </cell>
          <cell r="I3240">
            <v>450</v>
          </cell>
          <cell r="J3240">
            <v>5323675</v>
          </cell>
          <cell r="K3240">
            <v>12</v>
          </cell>
          <cell r="L3240">
            <v>340</v>
          </cell>
          <cell r="M3240">
            <v>16</v>
          </cell>
          <cell r="N3240">
            <v>1915</v>
          </cell>
        </row>
        <row r="3241">
          <cell r="A3241">
            <v>1531037</v>
          </cell>
          <cell r="B3241" t="str">
            <v>04</v>
          </cell>
          <cell r="C3241" t="str">
            <v>Mauricie</v>
          </cell>
          <cell r="D3241" t="str">
            <v>Quessy(Omer)</v>
          </cell>
          <cell r="F3241" t="str">
            <v>1163, Lanaudière</v>
          </cell>
          <cell r="G3241" t="str">
            <v>Sainte-Anne-de-la-Pérade</v>
          </cell>
          <cell r="H3241" t="str">
            <v>G0X2J0</v>
          </cell>
          <cell r="I3241">
            <v>418</v>
          </cell>
          <cell r="J3241">
            <v>3252310</v>
          </cell>
          <cell r="K3241">
            <v>28</v>
          </cell>
          <cell r="L3241">
            <v>2867</v>
          </cell>
          <cell r="M3241">
            <v>27</v>
          </cell>
          <cell r="N3241">
            <v>2867</v>
          </cell>
        </row>
        <row r="3242">
          <cell r="A3242">
            <v>1531813</v>
          </cell>
          <cell r="B3242" t="str">
            <v>07</v>
          </cell>
          <cell r="C3242" t="str">
            <v>Outaouais</v>
          </cell>
          <cell r="D3242" t="str">
            <v>Éthier(Josée)</v>
          </cell>
          <cell r="F3242" t="str">
            <v>177, rue Ethier app. 16</v>
          </cell>
          <cell r="G3242" t="str">
            <v>Maniwaki</v>
          </cell>
          <cell r="H3242" t="str">
            <v>J9E3K7</v>
          </cell>
          <cell r="I3242">
            <v>0</v>
          </cell>
          <cell r="J3242">
            <v>0</v>
          </cell>
          <cell r="K3242">
            <v>75</v>
          </cell>
          <cell r="L3242">
            <v>3062</v>
          </cell>
        </row>
        <row r="3243">
          <cell r="A3243">
            <v>1532175</v>
          </cell>
          <cell r="B3243" t="str">
            <v>16</v>
          </cell>
          <cell r="C3243" t="str">
            <v>Montérégie</v>
          </cell>
          <cell r="D3243" t="str">
            <v>Robinson(Michael)</v>
          </cell>
          <cell r="E3243" t="str">
            <v>Robinson(Michael)</v>
          </cell>
          <cell r="F3243" t="str">
            <v>1178 chemin St-Armand</v>
          </cell>
          <cell r="G3243" t="str">
            <v>Saint-Armand</v>
          </cell>
          <cell r="H3243" t="str">
            <v>J0J1T0</v>
          </cell>
          <cell r="I3243">
            <v>450</v>
          </cell>
          <cell r="J3243">
            <v>2482359</v>
          </cell>
          <cell r="K3243">
            <v>32</v>
          </cell>
          <cell r="L3243">
            <v>3054</v>
          </cell>
          <cell r="M3243">
            <v>36</v>
          </cell>
          <cell r="N3243">
            <v>3664</v>
          </cell>
        </row>
        <row r="3244">
          <cell r="A3244">
            <v>1532183</v>
          </cell>
          <cell r="B3244" t="str">
            <v>16</v>
          </cell>
          <cell r="C3244" t="str">
            <v>Montérégie</v>
          </cell>
          <cell r="D3244" t="str">
            <v>Robinson(Vallance)</v>
          </cell>
          <cell r="F3244" t="str">
            <v>1178 chemin St-Armand</v>
          </cell>
          <cell r="G3244" t="str">
            <v>Saint-Armand</v>
          </cell>
          <cell r="H3244" t="str">
            <v>J0J1T0</v>
          </cell>
          <cell r="I3244">
            <v>450</v>
          </cell>
          <cell r="J3244">
            <v>2482359</v>
          </cell>
          <cell r="K3244">
            <v>94</v>
          </cell>
          <cell r="L3244">
            <v>4100</v>
          </cell>
          <cell r="M3244">
            <v>103</v>
          </cell>
          <cell r="N3244">
            <v>9009</v>
          </cell>
        </row>
        <row r="3245">
          <cell r="A3245">
            <v>1532399</v>
          </cell>
          <cell r="B3245" t="str">
            <v>16</v>
          </cell>
          <cell r="C3245" t="str">
            <v>Montérégie</v>
          </cell>
          <cell r="D3245" t="str">
            <v>Stacey(Bryan)</v>
          </cell>
          <cell r="F3245" t="str">
            <v>1230, Grand Rg</v>
          </cell>
          <cell r="G3245" t="str">
            <v>Sainte-Clotilde-de-Châteauguay</v>
          </cell>
          <cell r="H3245" t="str">
            <v>J0L1W0</v>
          </cell>
          <cell r="I3245">
            <v>450</v>
          </cell>
          <cell r="J3245">
            <v>8263926</v>
          </cell>
          <cell r="K3245">
            <v>28</v>
          </cell>
          <cell r="M3245">
            <v>27</v>
          </cell>
          <cell r="N3245">
            <v>1021</v>
          </cell>
        </row>
        <row r="3246">
          <cell r="A3246">
            <v>1532449</v>
          </cell>
          <cell r="B3246" t="str">
            <v>16</v>
          </cell>
          <cell r="C3246" t="str">
            <v>Montérégie</v>
          </cell>
          <cell r="D3246" t="str">
            <v>Suciu(Ioan)</v>
          </cell>
          <cell r="E3246" t="str">
            <v>Siciu(Ioan)</v>
          </cell>
          <cell r="F3246" t="str">
            <v>505 St-Patrice</v>
          </cell>
          <cell r="G3246" t="str">
            <v>Saint-Patrice-de-Sherrington</v>
          </cell>
          <cell r="H3246" t="str">
            <v>J0L2N0</v>
          </cell>
          <cell r="I3246">
            <v>450</v>
          </cell>
          <cell r="J3246">
            <v>4546288</v>
          </cell>
          <cell r="K3246">
            <v>45</v>
          </cell>
          <cell r="L3246">
            <v>1701</v>
          </cell>
          <cell r="M3246">
            <v>45</v>
          </cell>
        </row>
        <row r="3247">
          <cell r="A3247">
            <v>1532787</v>
          </cell>
          <cell r="B3247" t="str">
            <v>16</v>
          </cell>
          <cell r="C3247" t="str">
            <v>Montérégie</v>
          </cell>
          <cell r="D3247" t="str">
            <v>Whyte(D'Arcy)</v>
          </cell>
          <cell r="F3247" t="str">
            <v>200, Hurley Road</v>
          </cell>
          <cell r="G3247" t="str">
            <v>Hemmingford</v>
          </cell>
          <cell r="H3247" t="str">
            <v>J0L1H0</v>
          </cell>
          <cell r="I3247">
            <v>450</v>
          </cell>
          <cell r="J3247">
            <v>2473703</v>
          </cell>
          <cell r="K3247">
            <v>32</v>
          </cell>
          <cell r="L3247">
            <v>2768</v>
          </cell>
          <cell r="M3247">
            <v>19</v>
          </cell>
          <cell r="N3247">
            <v>1267</v>
          </cell>
        </row>
        <row r="3248">
          <cell r="A3248">
            <v>1532811</v>
          </cell>
          <cell r="B3248" t="str">
            <v>03</v>
          </cell>
          <cell r="C3248" t="str">
            <v>Capitale-Nationale</v>
          </cell>
          <cell r="D3248" t="str">
            <v>2620-2754 Québec inc.</v>
          </cell>
          <cell r="E3248" t="str">
            <v>Richer(Fernand et Gilles)</v>
          </cell>
          <cell r="F3248" t="str">
            <v>268, 3ième Rang  C.P. 710</v>
          </cell>
          <cell r="G3248" t="str">
            <v>Saint-Marc-des-Carrières</v>
          </cell>
          <cell r="H3248" t="str">
            <v>G0A4B0</v>
          </cell>
          <cell r="I3248">
            <v>418</v>
          </cell>
          <cell r="J3248">
            <v>2688501</v>
          </cell>
          <cell r="K3248">
            <v>49</v>
          </cell>
          <cell r="L3248">
            <v>10988</v>
          </cell>
          <cell r="M3248">
            <v>46</v>
          </cell>
          <cell r="N3248">
            <v>13680</v>
          </cell>
        </row>
        <row r="3249">
          <cell r="A3249">
            <v>1532829</v>
          </cell>
          <cell r="B3249" t="str">
            <v>05</v>
          </cell>
          <cell r="C3249" t="str">
            <v>Estrie</v>
          </cell>
          <cell r="D3249" t="str">
            <v>Ferme Wallace Mosher inc.</v>
          </cell>
          <cell r="E3249" t="str">
            <v>Mosher(Wallace)</v>
          </cell>
          <cell r="F3249" t="str">
            <v>230, Colline Merrill</v>
          </cell>
          <cell r="G3249" t="str">
            <v>Ayer's Cliff</v>
          </cell>
          <cell r="H3249" t="str">
            <v>J0B1C0</v>
          </cell>
          <cell r="I3249">
            <v>819</v>
          </cell>
          <cell r="J3249">
            <v>8384344</v>
          </cell>
          <cell r="K3249">
            <v>63</v>
          </cell>
          <cell r="L3249">
            <v>12027</v>
          </cell>
          <cell r="M3249">
            <v>66</v>
          </cell>
          <cell r="N3249">
            <v>10614</v>
          </cell>
        </row>
        <row r="3250">
          <cell r="A3250">
            <v>1532878</v>
          </cell>
          <cell r="B3250" t="str">
            <v>11</v>
          </cell>
          <cell r="C3250" t="str">
            <v>Gaspésie-Iles-de-la-Madeleine</v>
          </cell>
          <cell r="D3250" t="str">
            <v>Chiasson Jules et Benoit</v>
          </cell>
          <cell r="E3250" t="str">
            <v>Chiasson(Jules)</v>
          </cell>
          <cell r="F3250" t="str">
            <v>459 chemin Bassin  C.P. 3028</v>
          </cell>
          <cell r="G3250" t="str">
            <v>Bassin</v>
          </cell>
          <cell r="H3250" t="str">
            <v>G4T0B9</v>
          </cell>
          <cell r="I3250">
            <v>418</v>
          </cell>
          <cell r="J3250">
            <v>9375385</v>
          </cell>
          <cell r="K3250">
            <v>13</v>
          </cell>
          <cell r="L3250">
            <v>3740</v>
          </cell>
          <cell r="M3250">
            <v>15</v>
          </cell>
          <cell r="N3250">
            <v>1940</v>
          </cell>
        </row>
        <row r="3251">
          <cell r="A3251">
            <v>1532928</v>
          </cell>
          <cell r="B3251" t="str">
            <v>05</v>
          </cell>
          <cell r="C3251" t="str">
            <v>Estrie</v>
          </cell>
          <cell r="D3251" t="str">
            <v>Pen V.S. inc.</v>
          </cell>
          <cell r="E3251" t="str">
            <v>Langlois(Jean-Marie)</v>
          </cell>
          <cell r="F3251" t="str">
            <v>632, rang 2</v>
          </cell>
          <cell r="G3251" t="str">
            <v>Saint-François-Xavier-de-Brompton</v>
          </cell>
          <cell r="H3251" t="str">
            <v>J0B2V0</v>
          </cell>
          <cell r="I3251">
            <v>819</v>
          </cell>
          <cell r="J3251">
            <v>8455386</v>
          </cell>
          <cell r="K3251">
            <v>70</v>
          </cell>
          <cell r="L3251">
            <v>12847</v>
          </cell>
          <cell r="M3251">
            <v>68</v>
          </cell>
          <cell r="N3251">
            <v>10012</v>
          </cell>
        </row>
        <row r="3252">
          <cell r="A3252">
            <v>1533074</v>
          </cell>
          <cell r="B3252" t="str">
            <v>05</v>
          </cell>
          <cell r="C3252" t="str">
            <v>Estrie</v>
          </cell>
          <cell r="D3252" t="str">
            <v>Ferme S.H. Provencher inc.</v>
          </cell>
          <cell r="E3252" t="str">
            <v>Provencher(Hervé)</v>
          </cell>
          <cell r="F3252" t="str">
            <v>464 5ième rang, R.R. 1</v>
          </cell>
          <cell r="G3252" t="str">
            <v>Saint-Georges-de-Windsor</v>
          </cell>
          <cell r="H3252" t="str">
            <v>J0A1J0</v>
          </cell>
          <cell r="I3252">
            <v>819</v>
          </cell>
          <cell r="J3252">
            <v>8457383</v>
          </cell>
          <cell r="K3252">
            <v>37</v>
          </cell>
          <cell r="L3252">
            <v>5054</v>
          </cell>
          <cell r="M3252">
            <v>39</v>
          </cell>
          <cell r="N3252">
            <v>6464</v>
          </cell>
        </row>
        <row r="3253">
          <cell r="A3253">
            <v>1533124</v>
          </cell>
          <cell r="B3253" t="str">
            <v>01</v>
          </cell>
          <cell r="C3253" t="str">
            <v>Bas-Saint-Laurent</v>
          </cell>
          <cell r="D3253" t="str">
            <v>Brochu Hélène et Lavoie Denis</v>
          </cell>
          <cell r="F3253" t="str">
            <v>665, rue du Moulin</v>
          </cell>
          <cell r="G3253" t="str">
            <v>Saint-Tharcisius</v>
          </cell>
          <cell r="H3253" t="str">
            <v>G0J3G0</v>
          </cell>
          <cell r="I3253">
            <v>418</v>
          </cell>
          <cell r="J3253">
            <v>6292203</v>
          </cell>
          <cell r="K3253">
            <v>27</v>
          </cell>
          <cell r="L3253">
            <v>5103</v>
          </cell>
          <cell r="M3253">
            <v>29</v>
          </cell>
          <cell r="N3253">
            <v>4990</v>
          </cell>
        </row>
        <row r="3254">
          <cell r="A3254">
            <v>1533165</v>
          </cell>
          <cell r="B3254" t="str">
            <v>07</v>
          </cell>
          <cell r="C3254" t="str">
            <v>Outaouais</v>
          </cell>
          <cell r="D3254" t="str">
            <v>Marlot(Ferdinand)</v>
          </cell>
          <cell r="F3254" t="str">
            <v>B.P. 33</v>
          </cell>
          <cell r="G3254" t="str">
            <v>Low</v>
          </cell>
          <cell r="H3254" t="str">
            <v>J0X2C0</v>
          </cell>
          <cell r="I3254">
            <v>819</v>
          </cell>
          <cell r="J3254">
            <v>4223344</v>
          </cell>
          <cell r="K3254">
            <v>14</v>
          </cell>
          <cell r="L3254">
            <v>3626</v>
          </cell>
        </row>
        <row r="3255">
          <cell r="A3255">
            <v>1533173</v>
          </cell>
          <cell r="B3255" t="str">
            <v>05</v>
          </cell>
          <cell r="C3255" t="str">
            <v>Estrie</v>
          </cell>
          <cell r="D3255" t="str">
            <v>Ferme Radiale inc.</v>
          </cell>
          <cell r="E3255" t="str">
            <v>Desmarais(Guy)</v>
          </cell>
          <cell r="F3255" t="str">
            <v>620, rang 10</v>
          </cell>
          <cell r="G3255" t="str">
            <v>Windsor</v>
          </cell>
          <cell r="H3255" t="str">
            <v>J1S2X2</v>
          </cell>
          <cell r="I3255">
            <v>819</v>
          </cell>
          <cell r="J3255">
            <v>8453403</v>
          </cell>
          <cell r="K3255">
            <v>19</v>
          </cell>
        </row>
        <row r="3256">
          <cell r="A3256">
            <v>1533207</v>
          </cell>
          <cell r="B3256" t="str">
            <v>07</v>
          </cell>
          <cell r="C3256" t="str">
            <v>Outaouais</v>
          </cell>
          <cell r="D3256" t="str">
            <v>Martin(Richard)</v>
          </cell>
          <cell r="E3256" t="str">
            <v>Martin(Richard)</v>
          </cell>
          <cell r="F3256" t="str">
            <v>50, ch. Daly, Box 74</v>
          </cell>
          <cell r="G3256" t="str">
            <v>La Pèche</v>
          </cell>
          <cell r="H3256" t="str">
            <v>J0X3G0</v>
          </cell>
          <cell r="I3256">
            <v>819</v>
          </cell>
          <cell r="J3256">
            <v>4592618</v>
          </cell>
          <cell r="K3256">
            <v>53</v>
          </cell>
          <cell r="L3256">
            <v>3666</v>
          </cell>
          <cell r="M3256">
            <v>54</v>
          </cell>
          <cell r="N3256">
            <v>2986</v>
          </cell>
        </row>
        <row r="3257">
          <cell r="A3257">
            <v>1533272</v>
          </cell>
          <cell r="B3257" t="str">
            <v>05</v>
          </cell>
          <cell r="C3257" t="str">
            <v>Estrie</v>
          </cell>
          <cell r="D3257" t="str">
            <v>Benoît Johanne &amp; Racicot François</v>
          </cell>
          <cell r="E3257" t="str">
            <v>Benoit-Racicot(Johanne)</v>
          </cell>
          <cell r="F3257" t="str">
            <v>202, rang 3 Nord</v>
          </cell>
          <cell r="G3257" t="str">
            <v>Valcourt</v>
          </cell>
          <cell r="H3257" t="str">
            <v>J0E2L0</v>
          </cell>
          <cell r="I3257">
            <v>450</v>
          </cell>
          <cell r="J3257">
            <v>5325221</v>
          </cell>
          <cell r="K3257">
            <v>17</v>
          </cell>
          <cell r="L3257">
            <v>2338</v>
          </cell>
          <cell r="M3257">
            <v>17</v>
          </cell>
          <cell r="N3257">
            <v>2541</v>
          </cell>
        </row>
        <row r="3258">
          <cell r="A3258">
            <v>1533389</v>
          </cell>
          <cell r="B3258" t="str">
            <v>07</v>
          </cell>
          <cell r="C3258" t="str">
            <v>Outaouais</v>
          </cell>
          <cell r="D3258" t="str">
            <v>Meehan(Neil)</v>
          </cell>
          <cell r="F3258" t="str">
            <v>Meehan Line</v>
          </cell>
          <cell r="G3258" t="str">
            <v>Sheenboro</v>
          </cell>
          <cell r="H3258" t="str">
            <v>J0X2Z0</v>
          </cell>
          <cell r="I3258">
            <v>819</v>
          </cell>
          <cell r="J3258">
            <v>6895722</v>
          </cell>
          <cell r="K3258">
            <v>26</v>
          </cell>
          <cell r="L3258">
            <v>3259</v>
          </cell>
          <cell r="M3258">
            <v>25</v>
          </cell>
          <cell r="N3258">
            <v>3259</v>
          </cell>
        </row>
        <row r="3259">
          <cell r="A3259">
            <v>1533462</v>
          </cell>
          <cell r="B3259" t="str">
            <v>07</v>
          </cell>
          <cell r="C3259" t="str">
            <v>Outaouais</v>
          </cell>
          <cell r="D3259" t="str">
            <v>Mercier(Richard)</v>
          </cell>
          <cell r="E3259" t="str">
            <v>Mercier(Richard)</v>
          </cell>
          <cell r="F3259" t="str">
            <v>476, chemin Derry</v>
          </cell>
          <cell r="G3259" t="str">
            <v>Mulgrave-et-Derry</v>
          </cell>
          <cell r="H3259" t="str">
            <v>J8L2W9</v>
          </cell>
          <cell r="I3259">
            <v>819</v>
          </cell>
          <cell r="J3259">
            <v>9861427</v>
          </cell>
          <cell r="K3259">
            <v>18</v>
          </cell>
          <cell r="M3259">
            <v>17</v>
          </cell>
          <cell r="N3259">
            <v>595</v>
          </cell>
        </row>
        <row r="3260">
          <cell r="A3260">
            <v>1533876</v>
          </cell>
          <cell r="B3260" t="str">
            <v>07</v>
          </cell>
          <cell r="C3260" t="str">
            <v>Outaouais</v>
          </cell>
          <cell r="D3260" t="str">
            <v>Merrifield(Gary Brent)</v>
          </cell>
          <cell r="F3260" t="str">
            <v>3495 Provincial Highway 148, R.R. 1</v>
          </cell>
          <cell r="G3260" t="str">
            <v>Pontiac</v>
          </cell>
          <cell r="H3260" t="str">
            <v>J0X2V0</v>
          </cell>
          <cell r="I3260">
            <v>819</v>
          </cell>
          <cell r="J3260">
            <v>4582438</v>
          </cell>
          <cell r="K3260">
            <v>24</v>
          </cell>
          <cell r="L3260">
            <v>9821</v>
          </cell>
          <cell r="M3260">
            <v>19</v>
          </cell>
          <cell r="N3260">
            <v>5704</v>
          </cell>
        </row>
        <row r="3261">
          <cell r="A3261">
            <v>1534254</v>
          </cell>
          <cell r="B3261" t="str">
            <v>07</v>
          </cell>
          <cell r="C3261" t="str">
            <v>Outaouais</v>
          </cell>
          <cell r="D3261" t="str">
            <v>Mineault(Gérard)</v>
          </cell>
          <cell r="F3261" t="str">
            <v>72, chemin St-Joseph</v>
          </cell>
          <cell r="G3261" t="str">
            <v>Val-des-Monts</v>
          </cell>
          <cell r="H3261" t="str">
            <v>J8N7J2</v>
          </cell>
          <cell r="I3261">
            <v>819</v>
          </cell>
          <cell r="J3261">
            <v>6712202</v>
          </cell>
          <cell r="K3261">
            <v>12</v>
          </cell>
          <cell r="L3261">
            <v>1038</v>
          </cell>
          <cell r="M3261">
            <v>15</v>
          </cell>
          <cell r="N3261">
            <v>753</v>
          </cell>
        </row>
        <row r="3262">
          <cell r="A3262">
            <v>1534296</v>
          </cell>
          <cell r="B3262" t="str">
            <v>07</v>
          </cell>
          <cell r="C3262" t="str">
            <v>Outaouais</v>
          </cell>
          <cell r="D3262" t="str">
            <v>Molloy(Jean-Pierre)</v>
          </cell>
          <cell r="F3262" t="str">
            <v>236, chemin Brookdale</v>
          </cell>
          <cell r="G3262" t="str">
            <v>Namur</v>
          </cell>
          <cell r="H3262" t="str">
            <v>J0V1N0</v>
          </cell>
          <cell r="I3262">
            <v>819</v>
          </cell>
          <cell r="J3262">
            <v>4262113</v>
          </cell>
          <cell r="K3262">
            <v>40</v>
          </cell>
          <cell r="M3262">
            <v>42</v>
          </cell>
        </row>
        <row r="3263">
          <cell r="A3263">
            <v>1534338</v>
          </cell>
          <cell r="B3263" t="str">
            <v>07</v>
          </cell>
          <cell r="C3263" t="str">
            <v>Outaouais</v>
          </cell>
          <cell r="D3263" t="str">
            <v>Monette(Cleo)</v>
          </cell>
          <cell r="E3263" t="str">
            <v>Monette(Cleo)</v>
          </cell>
          <cell r="F3263" t="str">
            <v>226, route 105, R.R. 3</v>
          </cell>
          <cell r="G3263" t="str">
            <v>Gracefield</v>
          </cell>
          <cell r="H3263" t="str">
            <v>J0X1W0</v>
          </cell>
          <cell r="I3263">
            <v>819</v>
          </cell>
          <cell r="J3263">
            <v>4631145</v>
          </cell>
          <cell r="K3263">
            <v>16</v>
          </cell>
          <cell r="L3263">
            <v>1535</v>
          </cell>
          <cell r="M3263">
            <v>16</v>
          </cell>
          <cell r="N3263">
            <v>2879</v>
          </cell>
        </row>
        <row r="3264">
          <cell r="A3264">
            <v>1534601</v>
          </cell>
          <cell r="B3264" t="str">
            <v>14</v>
          </cell>
          <cell r="C3264" t="str">
            <v>Lanaudière</v>
          </cell>
          <cell r="D3264" t="str">
            <v>Forest(Claude)</v>
          </cell>
          <cell r="E3264" t="str">
            <v>Forest(Claude)</v>
          </cell>
          <cell r="F3264" t="str">
            <v>700, chemin Beauparlant</v>
          </cell>
          <cell r="G3264" t="str">
            <v>Saint-Damien</v>
          </cell>
          <cell r="H3264" t="str">
            <v>J0K2E0</v>
          </cell>
          <cell r="I3264">
            <v>450</v>
          </cell>
          <cell r="J3264">
            <v>8357181</v>
          </cell>
          <cell r="K3264">
            <v>58</v>
          </cell>
          <cell r="L3264">
            <v>14750</v>
          </cell>
          <cell r="M3264">
            <v>61</v>
          </cell>
          <cell r="N3264">
            <v>13998</v>
          </cell>
        </row>
        <row r="3265">
          <cell r="A3265">
            <v>1534700</v>
          </cell>
          <cell r="B3265" t="str">
            <v>12</v>
          </cell>
          <cell r="C3265" t="str">
            <v>Chaudière-Appalaches</v>
          </cell>
          <cell r="D3265" t="str">
            <v>Ferme Harold et Pierrette Hamel enr.</v>
          </cell>
          <cell r="E3265" t="str">
            <v>Hamel(Harold)</v>
          </cell>
          <cell r="F3265" t="str">
            <v>1067, 14e Avenue</v>
          </cell>
          <cell r="G3265" t="str">
            <v>La Guadeloupe</v>
          </cell>
          <cell r="H3265" t="str">
            <v>G0M1G0</v>
          </cell>
          <cell r="I3265">
            <v>418</v>
          </cell>
          <cell r="J3265">
            <v>4596831</v>
          </cell>
          <cell r="K3265">
            <v>25</v>
          </cell>
          <cell r="L3265">
            <v>859</v>
          </cell>
          <cell r="M3265">
            <v>18</v>
          </cell>
        </row>
        <row r="3266">
          <cell r="A3266">
            <v>1535996</v>
          </cell>
          <cell r="B3266" t="str">
            <v>12</v>
          </cell>
          <cell r="C3266" t="str">
            <v>Chaudière-Appalaches</v>
          </cell>
          <cell r="D3266" t="str">
            <v>Jean-Louis et Sylvio Busque</v>
          </cell>
          <cell r="E3266" t="str">
            <v>Busque(Sylvio)</v>
          </cell>
          <cell r="F3266" t="str">
            <v>393, route 271</v>
          </cell>
          <cell r="G3266" t="str">
            <v>Saint-Benoît-Labre</v>
          </cell>
          <cell r="H3266" t="str">
            <v>G0M1P0</v>
          </cell>
          <cell r="I3266">
            <v>418</v>
          </cell>
          <cell r="J3266">
            <v>2283342</v>
          </cell>
          <cell r="K3266">
            <v>40</v>
          </cell>
          <cell r="L3266">
            <v>10724</v>
          </cell>
          <cell r="M3266">
            <v>38</v>
          </cell>
          <cell r="N3266">
            <v>6982</v>
          </cell>
        </row>
        <row r="3267">
          <cell r="A3267">
            <v>1536762</v>
          </cell>
          <cell r="B3267" t="str">
            <v>03</v>
          </cell>
          <cell r="C3267" t="str">
            <v>Capitale-Nationale</v>
          </cell>
          <cell r="D3267" t="str">
            <v>Laganière(Succession Gérald)</v>
          </cell>
          <cell r="E3267" t="str">
            <v>Laganière(Gérald)</v>
          </cell>
          <cell r="F3267" t="str">
            <v>635, Rapide Nord</v>
          </cell>
          <cell r="G3267" t="str">
            <v>Saint-Casimir</v>
          </cell>
          <cell r="H3267" t="str">
            <v>G0A3L0</v>
          </cell>
          <cell r="I3267">
            <v>418</v>
          </cell>
          <cell r="J3267">
            <v>3392046</v>
          </cell>
          <cell r="K3267">
            <v>15</v>
          </cell>
          <cell r="L3267">
            <v>996</v>
          </cell>
        </row>
        <row r="3268">
          <cell r="A3268">
            <v>1536788</v>
          </cell>
          <cell r="B3268" t="str">
            <v>14</v>
          </cell>
          <cell r="C3268" t="str">
            <v>Lanaudière</v>
          </cell>
          <cell r="D3268" t="str">
            <v>Bélanger(Marcel)</v>
          </cell>
          <cell r="F3268" t="str">
            <v>120, Bas L'Achigan</v>
          </cell>
          <cell r="G3268" t="str">
            <v>L'Épiphanie</v>
          </cell>
          <cell r="H3268" t="str">
            <v>J5X2N7</v>
          </cell>
          <cell r="I3268">
            <v>450</v>
          </cell>
          <cell r="J3268">
            <v>5883655</v>
          </cell>
          <cell r="K3268">
            <v>14</v>
          </cell>
          <cell r="L3268">
            <v>674</v>
          </cell>
          <cell r="M3268">
            <v>18</v>
          </cell>
          <cell r="N3268">
            <v>844</v>
          </cell>
        </row>
        <row r="3269">
          <cell r="A3269">
            <v>1536978</v>
          </cell>
          <cell r="B3269" t="str">
            <v>03</v>
          </cell>
          <cell r="C3269" t="str">
            <v>Capitale-Nationale</v>
          </cell>
          <cell r="D3269" t="str">
            <v>Laperrière(Denis)</v>
          </cell>
          <cell r="F3269" t="str">
            <v>252, rang Grand Capsa</v>
          </cell>
          <cell r="G3269" t="str">
            <v>Pont-Rouge</v>
          </cell>
          <cell r="H3269" t="str">
            <v>G3H1K8</v>
          </cell>
          <cell r="I3269">
            <v>418</v>
          </cell>
          <cell r="J3269">
            <v>8732411</v>
          </cell>
          <cell r="K3269">
            <v>15</v>
          </cell>
          <cell r="L3269">
            <v>2307</v>
          </cell>
          <cell r="M3269">
            <v>19</v>
          </cell>
          <cell r="N3269">
            <v>2163</v>
          </cell>
        </row>
        <row r="3270">
          <cell r="A3270">
            <v>1537059</v>
          </cell>
          <cell r="B3270" t="str">
            <v>03</v>
          </cell>
          <cell r="C3270" t="str">
            <v>Capitale-Nationale</v>
          </cell>
          <cell r="D3270" t="str">
            <v>Laquerre(Normand)</v>
          </cell>
          <cell r="F3270" t="str">
            <v>145, Rang 3</v>
          </cell>
          <cell r="G3270" t="str">
            <v>Saint-Casimir</v>
          </cell>
          <cell r="H3270" t="str">
            <v>G0A3L0</v>
          </cell>
          <cell r="I3270">
            <v>418</v>
          </cell>
          <cell r="J3270">
            <v>3392058</v>
          </cell>
          <cell r="K3270">
            <v>32</v>
          </cell>
          <cell r="L3270">
            <v>968</v>
          </cell>
          <cell r="M3270">
            <v>26</v>
          </cell>
          <cell r="N3270">
            <v>2581</v>
          </cell>
        </row>
        <row r="3271">
          <cell r="A3271">
            <v>1537117</v>
          </cell>
          <cell r="B3271" t="str">
            <v>12</v>
          </cell>
          <cell r="C3271" t="str">
            <v>Chaudière-Appalaches</v>
          </cell>
          <cell r="D3271" t="str">
            <v>Michel et Gilles Chamberland</v>
          </cell>
          <cell r="E3271" t="str">
            <v>Chamberland(Gilles)</v>
          </cell>
          <cell r="F3271" t="str">
            <v>121, rang Saint-Léon</v>
          </cell>
          <cell r="G3271" t="str">
            <v>Saint-Théophile</v>
          </cell>
          <cell r="H3271" t="str">
            <v>G0M2A0</v>
          </cell>
          <cell r="I3271">
            <v>418</v>
          </cell>
          <cell r="J3271">
            <v>5973250</v>
          </cell>
          <cell r="K3271">
            <v>26</v>
          </cell>
          <cell r="L3271">
            <v>5836</v>
          </cell>
          <cell r="M3271">
            <v>29</v>
          </cell>
          <cell r="N3271">
            <v>4343</v>
          </cell>
        </row>
        <row r="3272">
          <cell r="A3272">
            <v>1537356</v>
          </cell>
          <cell r="B3272" t="str">
            <v>01</v>
          </cell>
          <cell r="C3272" t="str">
            <v>Bas-Saint-Laurent</v>
          </cell>
          <cell r="D3272" t="str">
            <v>Bélanger(Wellie)</v>
          </cell>
          <cell r="F3272" t="str">
            <v>164, rue Lebel</v>
          </cell>
          <cell r="G3272" t="str">
            <v>Matane</v>
          </cell>
          <cell r="H3272" t="str">
            <v>G4W3E8</v>
          </cell>
          <cell r="I3272">
            <v>418</v>
          </cell>
          <cell r="J3272">
            <v>5625647</v>
          </cell>
          <cell r="K3272">
            <v>17</v>
          </cell>
          <cell r="M3272">
            <v>23</v>
          </cell>
          <cell r="N3272">
            <v>564</v>
          </cell>
        </row>
        <row r="3273">
          <cell r="A3273">
            <v>1537471</v>
          </cell>
          <cell r="B3273" t="str">
            <v>12</v>
          </cell>
          <cell r="C3273" t="str">
            <v>Chaudière-Appalaches</v>
          </cell>
          <cell r="D3273" t="str">
            <v>Ferme Danaud SENC</v>
          </cell>
          <cell r="E3273" t="str">
            <v>St-Pierre(Dany)</v>
          </cell>
          <cell r="F3273" t="str">
            <v>510 rang St-Jean Baptiste</v>
          </cell>
          <cell r="G3273" t="str">
            <v>Saint-Éphrem-de-Beauce</v>
          </cell>
          <cell r="H3273" t="str">
            <v>G0M1R0</v>
          </cell>
          <cell r="I3273">
            <v>418</v>
          </cell>
          <cell r="J3273">
            <v>4842685</v>
          </cell>
          <cell r="K3273">
            <v>57</v>
          </cell>
          <cell r="L3273">
            <v>14665</v>
          </cell>
          <cell r="M3273">
            <v>54</v>
          </cell>
          <cell r="N3273">
            <v>13774</v>
          </cell>
        </row>
        <row r="3274">
          <cell r="A3274">
            <v>1537562</v>
          </cell>
          <cell r="B3274" t="str">
            <v>12</v>
          </cell>
          <cell r="C3274" t="str">
            <v>Chaudière-Appalaches</v>
          </cell>
          <cell r="D3274" t="str">
            <v>Ferme M.L. Dubord S.E.N.C.</v>
          </cell>
          <cell r="E3274" t="str">
            <v>Dubord(Léonne)</v>
          </cell>
          <cell r="F3274" t="str">
            <v>768, 14e Avenue</v>
          </cell>
          <cell r="G3274" t="str">
            <v>La Guadeloupe</v>
          </cell>
          <cell r="H3274" t="str">
            <v>G0M1G0</v>
          </cell>
          <cell r="I3274">
            <v>418</v>
          </cell>
          <cell r="J3274">
            <v>4596662</v>
          </cell>
          <cell r="K3274">
            <v>26</v>
          </cell>
          <cell r="L3274">
            <v>1694</v>
          </cell>
          <cell r="M3274">
            <v>23</v>
          </cell>
          <cell r="N3274">
            <v>709</v>
          </cell>
        </row>
        <row r="3275">
          <cell r="A3275">
            <v>1537612</v>
          </cell>
          <cell r="B3275" t="str">
            <v>03</v>
          </cell>
          <cell r="C3275" t="str">
            <v>Capitale-Nationale</v>
          </cell>
          <cell r="D3275" t="str">
            <v>Perron(Ghislain)</v>
          </cell>
          <cell r="F3275" t="str">
            <v>563, Route 138</v>
          </cell>
          <cell r="G3275" t="str">
            <v>Saint-Hilarion</v>
          </cell>
          <cell r="H3275" t="str">
            <v>G0A3V0</v>
          </cell>
          <cell r="I3275">
            <v>418</v>
          </cell>
          <cell r="J3275">
            <v>4573291</v>
          </cell>
          <cell r="K3275">
            <v>36</v>
          </cell>
          <cell r="L3275">
            <v>3632</v>
          </cell>
          <cell r="M3275">
            <v>33</v>
          </cell>
          <cell r="N3275">
            <v>2273</v>
          </cell>
        </row>
        <row r="3276">
          <cell r="A3276">
            <v>1537794</v>
          </cell>
          <cell r="B3276" t="str">
            <v>08</v>
          </cell>
          <cell r="C3276" t="str">
            <v>Abitibi-Témiscamingue</v>
          </cell>
          <cell r="D3276" t="str">
            <v>Pigeon(Dolores)</v>
          </cell>
          <cell r="F3276" t="str">
            <v>770, Rang 2-3 C.P. 11</v>
          </cell>
          <cell r="G3276" t="str">
            <v>Sainte-Germaine-Boulé</v>
          </cell>
          <cell r="H3276" t="str">
            <v>J0Z1M0</v>
          </cell>
          <cell r="I3276">
            <v>819</v>
          </cell>
          <cell r="J3276">
            <v>7876667</v>
          </cell>
          <cell r="K3276">
            <v>96</v>
          </cell>
          <cell r="L3276">
            <v>25134</v>
          </cell>
          <cell r="M3276">
            <v>100</v>
          </cell>
          <cell r="N3276">
            <v>25333</v>
          </cell>
        </row>
        <row r="3277">
          <cell r="A3277">
            <v>1537810</v>
          </cell>
          <cell r="B3277" t="str">
            <v>12</v>
          </cell>
          <cell r="C3277" t="str">
            <v>Chaudière-Appalaches</v>
          </cell>
          <cell r="D3277" t="str">
            <v>Pomerleau(Steeve)</v>
          </cell>
          <cell r="E3277" t="str">
            <v>Pomerleau(Steeve)</v>
          </cell>
          <cell r="F3277" t="str">
            <v>387 rang Langevin</v>
          </cell>
          <cell r="G3277" t="str">
            <v>Saint-Philibert</v>
          </cell>
          <cell r="H3277" t="str">
            <v>G0M1X0</v>
          </cell>
          <cell r="I3277">
            <v>418</v>
          </cell>
          <cell r="J3277">
            <v>2277557</v>
          </cell>
          <cell r="K3277">
            <v>10</v>
          </cell>
        </row>
        <row r="3278">
          <cell r="A3278">
            <v>1537828</v>
          </cell>
          <cell r="B3278" t="str">
            <v>08</v>
          </cell>
          <cell r="C3278" t="str">
            <v>Abitibi-Témiscamingue</v>
          </cell>
          <cell r="D3278" t="str">
            <v>Proulx(Jacques)</v>
          </cell>
          <cell r="E3278" t="str">
            <v>Proulx(Jacques)</v>
          </cell>
          <cell r="F3278" t="str">
            <v>53, rang 5, C.P. 122</v>
          </cell>
          <cell r="G3278" t="str">
            <v>Cadillac</v>
          </cell>
          <cell r="H3278" t="str">
            <v>J0Y1C0</v>
          </cell>
          <cell r="I3278">
            <v>819</v>
          </cell>
          <cell r="J3278">
            <v>7593226</v>
          </cell>
          <cell r="K3278">
            <v>27</v>
          </cell>
          <cell r="L3278">
            <v>6676</v>
          </cell>
          <cell r="M3278">
            <v>34</v>
          </cell>
          <cell r="N3278">
            <v>5769</v>
          </cell>
        </row>
        <row r="3279">
          <cell r="A3279">
            <v>1537836</v>
          </cell>
          <cell r="B3279" t="str">
            <v>08</v>
          </cell>
          <cell r="C3279" t="str">
            <v>Abitibi-Témiscamingue</v>
          </cell>
          <cell r="D3279" t="str">
            <v>Rancourt(Réal)</v>
          </cell>
          <cell r="F3279" t="str">
            <v>855, rang 6-7, R.R. 2</v>
          </cell>
          <cell r="G3279" t="str">
            <v>Poularies</v>
          </cell>
          <cell r="H3279" t="str">
            <v>J0Z3E0</v>
          </cell>
          <cell r="I3279">
            <v>819</v>
          </cell>
          <cell r="J3279">
            <v>7825903</v>
          </cell>
          <cell r="K3279">
            <v>19</v>
          </cell>
          <cell r="M3279">
            <v>22</v>
          </cell>
        </row>
        <row r="3280">
          <cell r="A3280">
            <v>1537893</v>
          </cell>
          <cell r="B3280" t="str">
            <v>08</v>
          </cell>
          <cell r="C3280" t="str">
            <v>Abitibi-Témiscamingue</v>
          </cell>
          <cell r="D3280" t="str">
            <v>Rouillard(Luc)</v>
          </cell>
          <cell r="F3280" t="str">
            <v>123, route 109</v>
          </cell>
          <cell r="G3280" t="str">
            <v>La Motte</v>
          </cell>
          <cell r="H3280" t="str">
            <v>J0Y1T0</v>
          </cell>
          <cell r="I3280">
            <v>819</v>
          </cell>
          <cell r="J3280">
            <v>7352257</v>
          </cell>
          <cell r="K3280">
            <v>28</v>
          </cell>
          <cell r="L3280">
            <v>241</v>
          </cell>
          <cell r="M3280">
            <v>30</v>
          </cell>
        </row>
        <row r="3281">
          <cell r="A3281">
            <v>1537927</v>
          </cell>
          <cell r="B3281" t="str">
            <v>08</v>
          </cell>
          <cell r="C3281" t="str">
            <v>Abitibi-Témiscamingue</v>
          </cell>
          <cell r="D3281" t="str">
            <v>Roussel(Maurice)</v>
          </cell>
          <cell r="F3281" t="str">
            <v>24, principale</v>
          </cell>
          <cell r="G3281" t="str">
            <v>Moffet</v>
          </cell>
          <cell r="H3281" t="str">
            <v>J0Z2W0</v>
          </cell>
          <cell r="I3281">
            <v>819</v>
          </cell>
          <cell r="J3281">
            <v>7472479</v>
          </cell>
          <cell r="K3281">
            <v>48</v>
          </cell>
          <cell r="L3281">
            <v>5205</v>
          </cell>
          <cell r="M3281">
            <v>34</v>
          </cell>
          <cell r="N3281">
            <v>11553</v>
          </cell>
        </row>
        <row r="3282">
          <cell r="A3282">
            <v>1537943</v>
          </cell>
          <cell r="B3282" t="str">
            <v>08</v>
          </cell>
          <cell r="C3282" t="str">
            <v>Abitibi-Témiscamingue</v>
          </cell>
          <cell r="D3282" t="str">
            <v>Roy(Michel)</v>
          </cell>
          <cell r="F3282" t="str">
            <v>111, rang 2</v>
          </cell>
          <cell r="G3282" t="str">
            <v>La Reine</v>
          </cell>
          <cell r="H3282" t="str">
            <v>J0Z2L0</v>
          </cell>
          <cell r="I3282">
            <v>819</v>
          </cell>
          <cell r="J3282">
            <v>9478581</v>
          </cell>
          <cell r="K3282">
            <v>22</v>
          </cell>
          <cell r="L3282">
            <v>340</v>
          </cell>
        </row>
        <row r="3283">
          <cell r="A3283">
            <v>1538099</v>
          </cell>
          <cell r="B3283" t="str">
            <v>01</v>
          </cell>
          <cell r="C3283" t="str">
            <v>Bas-Saint-Laurent</v>
          </cell>
          <cell r="D3283" t="str">
            <v>Blouin(Yvon)</v>
          </cell>
          <cell r="F3283" t="str">
            <v>15 Saint-Pierre Ouest B.P. 212</v>
          </cell>
          <cell r="G3283" t="str">
            <v>Val-Brillant</v>
          </cell>
          <cell r="H3283" t="str">
            <v>G0J3L0</v>
          </cell>
          <cell r="I3283">
            <v>418</v>
          </cell>
          <cell r="J3283">
            <v>7423807</v>
          </cell>
          <cell r="K3283">
            <v>45</v>
          </cell>
          <cell r="L3283">
            <v>786</v>
          </cell>
          <cell r="M3283">
            <v>42</v>
          </cell>
          <cell r="N3283">
            <v>5269</v>
          </cell>
        </row>
        <row r="3284">
          <cell r="A3284">
            <v>1538131</v>
          </cell>
          <cell r="B3284" t="str">
            <v>01</v>
          </cell>
          <cell r="C3284" t="str">
            <v>Bas-Saint-Laurent</v>
          </cell>
          <cell r="D3284" t="str">
            <v>Bouffard(Ediane)</v>
          </cell>
          <cell r="E3284" t="str">
            <v>Bouffard(Paul-André)</v>
          </cell>
          <cell r="F3284" t="str">
            <v>2315, Matane sur Mer</v>
          </cell>
          <cell r="G3284" t="str">
            <v>Matane</v>
          </cell>
          <cell r="H3284" t="str">
            <v>G4W3M6</v>
          </cell>
          <cell r="I3284">
            <v>418</v>
          </cell>
          <cell r="J3284">
            <v>5620919</v>
          </cell>
          <cell r="K3284">
            <v>25</v>
          </cell>
          <cell r="L3284">
            <v>3957</v>
          </cell>
          <cell r="M3284">
            <v>31</v>
          </cell>
          <cell r="N3284">
            <v>4946</v>
          </cell>
        </row>
        <row r="3285">
          <cell r="A3285">
            <v>1538198</v>
          </cell>
          <cell r="B3285" t="str">
            <v>11</v>
          </cell>
          <cell r="C3285" t="str">
            <v>Gaspésie-Iles-de-la-Madeleine</v>
          </cell>
          <cell r="D3285" t="str">
            <v>Bourgeois(Denis)</v>
          </cell>
          <cell r="F3285" t="str">
            <v>1543, chemin de l'Étang-des-Caps</v>
          </cell>
          <cell r="G3285" t="str">
            <v>Bassin</v>
          </cell>
          <cell r="H3285" t="str">
            <v>G4T0K1</v>
          </cell>
          <cell r="I3285">
            <v>418</v>
          </cell>
          <cell r="J3285">
            <v>9372809</v>
          </cell>
          <cell r="K3285">
            <v>11</v>
          </cell>
        </row>
        <row r="3286">
          <cell r="A3286">
            <v>1538313</v>
          </cell>
          <cell r="B3286" t="str">
            <v>16</v>
          </cell>
          <cell r="C3286" t="str">
            <v>Montérégie</v>
          </cell>
          <cell r="D3286" t="str">
            <v>Jolin Line et Lessard Jacques</v>
          </cell>
          <cell r="F3286" t="str">
            <v>1011, chemin Laprade</v>
          </cell>
          <cell r="G3286" t="str">
            <v>Roxton Falls</v>
          </cell>
          <cell r="H3286" t="str">
            <v>J0H1E0</v>
          </cell>
          <cell r="I3286">
            <v>450</v>
          </cell>
          <cell r="J3286">
            <v>5485980</v>
          </cell>
          <cell r="K3286">
            <v>28</v>
          </cell>
          <cell r="L3286">
            <v>3354</v>
          </cell>
          <cell r="M3286">
            <v>27</v>
          </cell>
          <cell r="N3286">
            <v>1588</v>
          </cell>
        </row>
        <row r="3287">
          <cell r="A3287">
            <v>1538438</v>
          </cell>
          <cell r="B3287" t="str">
            <v>01</v>
          </cell>
          <cell r="C3287" t="str">
            <v>Bas-Saint-Laurent</v>
          </cell>
          <cell r="D3287" t="str">
            <v>Chassé(Viateur)</v>
          </cell>
          <cell r="F3287" t="str">
            <v>413, rang 5 Est</v>
          </cell>
          <cell r="G3287" t="str">
            <v>Saint-Valérien (Rimouski)</v>
          </cell>
          <cell r="H3287" t="str">
            <v>G0L4E0</v>
          </cell>
          <cell r="I3287">
            <v>418</v>
          </cell>
          <cell r="J3287">
            <v>7365691</v>
          </cell>
          <cell r="K3287">
            <v>53</v>
          </cell>
          <cell r="L3287">
            <v>7167</v>
          </cell>
          <cell r="M3287">
            <v>52</v>
          </cell>
          <cell r="N3287">
            <v>9468</v>
          </cell>
        </row>
        <row r="3288">
          <cell r="A3288">
            <v>1538685</v>
          </cell>
          <cell r="B3288" t="str">
            <v>08</v>
          </cell>
          <cell r="C3288" t="str">
            <v>Abitibi-Témiscamingue</v>
          </cell>
          <cell r="D3288" t="str">
            <v>Thivierge(Yvon)</v>
          </cell>
          <cell r="F3288" t="str">
            <v>306, rang Lac Filion</v>
          </cell>
          <cell r="G3288" t="str">
            <v>Berry</v>
          </cell>
          <cell r="H3288" t="str">
            <v>J0Y2G0</v>
          </cell>
          <cell r="I3288">
            <v>819</v>
          </cell>
          <cell r="J3288">
            <v>7329740</v>
          </cell>
          <cell r="K3288">
            <v>13</v>
          </cell>
          <cell r="L3288">
            <v>2269</v>
          </cell>
          <cell r="M3288">
            <v>15</v>
          </cell>
          <cell r="N3288">
            <v>2269</v>
          </cell>
        </row>
        <row r="3289">
          <cell r="A3289">
            <v>1538701</v>
          </cell>
          <cell r="B3289" t="str">
            <v>08</v>
          </cell>
          <cell r="C3289" t="str">
            <v>Abitibi-Témiscamingue</v>
          </cell>
          <cell r="D3289" t="str">
            <v>St-Amand(Viateur)</v>
          </cell>
          <cell r="F3289" t="str">
            <v>1949, Rte 111 Est</v>
          </cell>
          <cell r="G3289" t="str">
            <v>Macamic</v>
          </cell>
          <cell r="H3289" t="str">
            <v>J0Z2S0</v>
          </cell>
          <cell r="I3289">
            <v>819</v>
          </cell>
          <cell r="J3289">
            <v>7824116</v>
          </cell>
          <cell r="K3289">
            <v>279</v>
          </cell>
          <cell r="L3289">
            <v>81574</v>
          </cell>
          <cell r="M3289">
            <v>251</v>
          </cell>
          <cell r="N3289">
            <v>66679</v>
          </cell>
        </row>
        <row r="3290">
          <cell r="A3290">
            <v>1538867</v>
          </cell>
          <cell r="B3290" t="str">
            <v>14</v>
          </cell>
          <cell r="C3290" t="str">
            <v>Lanaudière</v>
          </cell>
          <cell r="D3290" t="str">
            <v>Baril(Gilles)</v>
          </cell>
          <cell r="F3290" t="str">
            <v>6698, Montauban</v>
          </cell>
          <cell r="G3290" t="str">
            <v>Saint-Damien</v>
          </cell>
          <cell r="H3290" t="str">
            <v>J0K2E0</v>
          </cell>
          <cell r="I3290">
            <v>450</v>
          </cell>
          <cell r="J3290">
            <v>8353613</v>
          </cell>
          <cell r="K3290">
            <v>18</v>
          </cell>
          <cell r="L3290">
            <v>1123</v>
          </cell>
          <cell r="M3290">
            <v>18</v>
          </cell>
          <cell r="N3290">
            <v>503</v>
          </cell>
        </row>
        <row r="3291">
          <cell r="A3291">
            <v>1538875</v>
          </cell>
          <cell r="B3291" t="str">
            <v>14</v>
          </cell>
          <cell r="C3291" t="str">
            <v>Lanaudière</v>
          </cell>
          <cell r="D3291" t="str">
            <v>Baril(Martin)</v>
          </cell>
          <cell r="E3291" t="str">
            <v>Baril(Martin)</v>
          </cell>
          <cell r="F3291" t="str">
            <v>6860, rue Principale</v>
          </cell>
          <cell r="G3291" t="str">
            <v>Saint-Damien</v>
          </cell>
          <cell r="H3291" t="str">
            <v>J0K2E0</v>
          </cell>
          <cell r="I3291">
            <v>450</v>
          </cell>
          <cell r="J3291">
            <v>8351448</v>
          </cell>
          <cell r="K3291">
            <v>24</v>
          </cell>
          <cell r="M3291">
            <v>28</v>
          </cell>
          <cell r="N3291">
            <v>469</v>
          </cell>
        </row>
        <row r="3292">
          <cell r="A3292">
            <v>1538958</v>
          </cell>
          <cell r="B3292" t="str">
            <v>01</v>
          </cell>
          <cell r="C3292" t="str">
            <v>Bas-Saint-Laurent</v>
          </cell>
          <cell r="D3292" t="str">
            <v>Cummings(Jeannine)</v>
          </cell>
          <cell r="F3292" t="str">
            <v>325, rang Barrette</v>
          </cell>
          <cell r="G3292" t="str">
            <v>Saint-Léon-le-Grand(Bas-Saint-Laurent)</v>
          </cell>
          <cell r="H3292" t="str">
            <v>G0J2W0</v>
          </cell>
          <cell r="I3292">
            <v>418</v>
          </cell>
          <cell r="J3292">
            <v>7565331</v>
          </cell>
          <cell r="K3292">
            <v>21</v>
          </cell>
          <cell r="M3292">
            <v>20</v>
          </cell>
          <cell r="N3292">
            <v>340</v>
          </cell>
        </row>
        <row r="3293">
          <cell r="A3293">
            <v>1538982</v>
          </cell>
          <cell r="B3293" t="str">
            <v>01</v>
          </cell>
          <cell r="C3293" t="str">
            <v>Bas-Saint-Laurent</v>
          </cell>
          <cell r="D3293" t="str">
            <v>Cyr(Clermont)</v>
          </cell>
          <cell r="F3293" t="str">
            <v>975,  rang 6</v>
          </cell>
          <cell r="G3293" t="str">
            <v>Lac-au-Saumon</v>
          </cell>
          <cell r="H3293" t="str">
            <v>G0J1M0</v>
          </cell>
          <cell r="I3293">
            <v>418</v>
          </cell>
          <cell r="J3293">
            <v>7783427</v>
          </cell>
          <cell r="K3293">
            <v>35</v>
          </cell>
          <cell r="L3293">
            <v>5270</v>
          </cell>
          <cell r="M3293">
            <v>36</v>
          </cell>
          <cell r="N3293">
            <v>7060</v>
          </cell>
        </row>
        <row r="3294">
          <cell r="A3294">
            <v>1539154</v>
          </cell>
          <cell r="B3294" t="str">
            <v>14</v>
          </cell>
          <cell r="C3294" t="str">
            <v>Lanaudière</v>
          </cell>
          <cell r="D3294" t="str">
            <v>Bergeron(Alfred)</v>
          </cell>
          <cell r="E3294" t="str">
            <v>Bergeron(Alfred)</v>
          </cell>
          <cell r="F3294" t="str">
            <v>1391, rang St-Michel</v>
          </cell>
          <cell r="G3294" t="str">
            <v>Saint-Ignace-de-Loyola</v>
          </cell>
          <cell r="H3294" t="str">
            <v>J0K2P0</v>
          </cell>
          <cell r="I3294">
            <v>450</v>
          </cell>
          <cell r="J3294">
            <v>8363968</v>
          </cell>
          <cell r="K3294">
            <v>35</v>
          </cell>
          <cell r="L3294">
            <v>1945</v>
          </cell>
          <cell r="M3294">
            <v>28</v>
          </cell>
          <cell r="N3294">
            <v>1390</v>
          </cell>
        </row>
        <row r="3295">
          <cell r="A3295">
            <v>1539196</v>
          </cell>
          <cell r="B3295" t="str">
            <v>14</v>
          </cell>
          <cell r="C3295" t="str">
            <v>Lanaudière</v>
          </cell>
          <cell r="D3295" t="str">
            <v>Bergeron(François)</v>
          </cell>
          <cell r="F3295" t="str">
            <v>804 rang St-Isidore</v>
          </cell>
          <cell r="G3295" t="str">
            <v>Saint-Ignace-de-Loyola</v>
          </cell>
          <cell r="H3295" t="str">
            <v>J0K2P0</v>
          </cell>
          <cell r="I3295">
            <v>450</v>
          </cell>
          <cell r="J3295">
            <v>8362152</v>
          </cell>
          <cell r="K3295">
            <v>13</v>
          </cell>
          <cell r="L3295">
            <v>994</v>
          </cell>
          <cell r="M3295">
            <v>18</v>
          </cell>
          <cell r="N3295">
            <v>1776</v>
          </cell>
        </row>
        <row r="3296">
          <cell r="A3296">
            <v>1539204</v>
          </cell>
          <cell r="B3296" t="str">
            <v>14</v>
          </cell>
          <cell r="C3296" t="str">
            <v>Lanaudière</v>
          </cell>
          <cell r="D3296" t="str">
            <v>Bergeron(Jules)</v>
          </cell>
          <cell r="E3296" t="str">
            <v>Bergeron(Jules)</v>
          </cell>
          <cell r="F3296" t="str">
            <v>1530 rang Ste-Marie</v>
          </cell>
          <cell r="G3296" t="str">
            <v>Saint-Ignace-de-Loyola</v>
          </cell>
          <cell r="H3296" t="str">
            <v>J0K2P0</v>
          </cell>
          <cell r="I3296">
            <v>450</v>
          </cell>
          <cell r="J3296">
            <v>8363138</v>
          </cell>
          <cell r="K3296">
            <v>25</v>
          </cell>
          <cell r="L3296">
            <v>1486</v>
          </cell>
          <cell r="M3296">
            <v>22</v>
          </cell>
          <cell r="N3296">
            <v>1034</v>
          </cell>
        </row>
        <row r="3297">
          <cell r="A3297">
            <v>1539337</v>
          </cell>
          <cell r="B3297" t="str">
            <v>01</v>
          </cell>
          <cell r="C3297" t="str">
            <v>Bas-Saint-Laurent</v>
          </cell>
          <cell r="D3297" t="str">
            <v>Côté(Réjean)</v>
          </cell>
          <cell r="F3297" t="str">
            <v>1051, rue Lausanne</v>
          </cell>
          <cell r="G3297" t="str">
            <v>Rimouski</v>
          </cell>
          <cell r="H3297" t="str">
            <v>G5L8Y9</v>
          </cell>
          <cell r="I3297">
            <v>418</v>
          </cell>
          <cell r="J3297">
            <v>7239319</v>
          </cell>
          <cell r="K3297">
            <v>28</v>
          </cell>
          <cell r="L3297">
            <v>2189</v>
          </cell>
          <cell r="M3297">
            <v>17</v>
          </cell>
          <cell r="N3297">
            <v>2883</v>
          </cell>
        </row>
        <row r="3298">
          <cell r="A3298">
            <v>1539634</v>
          </cell>
          <cell r="B3298" t="str">
            <v>14</v>
          </cell>
          <cell r="C3298" t="str">
            <v>Lanaudière</v>
          </cell>
          <cell r="D3298" t="str">
            <v>Chapron(Yves)</v>
          </cell>
          <cell r="F3298" t="str">
            <v>1164 rang Lépine</v>
          </cell>
          <cell r="G3298" t="str">
            <v>Saint-Liguori</v>
          </cell>
          <cell r="H3298" t="str">
            <v>J0K2X0</v>
          </cell>
          <cell r="I3298">
            <v>450</v>
          </cell>
          <cell r="J3298">
            <v>7535288</v>
          </cell>
          <cell r="K3298">
            <v>42</v>
          </cell>
          <cell r="L3298">
            <v>3783</v>
          </cell>
          <cell r="M3298">
            <v>43</v>
          </cell>
          <cell r="N3298">
            <v>9949</v>
          </cell>
        </row>
        <row r="3299">
          <cell r="A3299">
            <v>1539683</v>
          </cell>
          <cell r="B3299" t="str">
            <v>01</v>
          </cell>
          <cell r="C3299" t="str">
            <v>Bas-Saint-Laurent</v>
          </cell>
          <cell r="D3299" t="str">
            <v>Desjardins(Daniel)</v>
          </cell>
          <cell r="F3299" t="str">
            <v>1554, route Grand-Détour</v>
          </cell>
          <cell r="G3299" t="str">
            <v>Matane</v>
          </cell>
          <cell r="H3299" t="str">
            <v>G4W3N7</v>
          </cell>
          <cell r="I3299">
            <v>418</v>
          </cell>
          <cell r="J3299">
            <v>5566283</v>
          </cell>
          <cell r="K3299">
            <v>35</v>
          </cell>
          <cell r="L3299">
            <v>2381</v>
          </cell>
          <cell r="M3299">
            <v>37</v>
          </cell>
          <cell r="N3299">
            <v>2493</v>
          </cell>
        </row>
        <row r="3300">
          <cell r="A3300">
            <v>1539774</v>
          </cell>
          <cell r="B3300" t="str">
            <v>05</v>
          </cell>
          <cell r="C3300" t="str">
            <v>Estrie</v>
          </cell>
          <cell r="D3300" t="str">
            <v>Cloutier(Rémi)</v>
          </cell>
          <cell r="F3300" t="str">
            <v>161 ch. McNamee</v>
          </cell>
          <cell r="G3300" t="str">
            <v>Hampden</v>
          </cell>
          <cell r="H3300" t="str">
            <v>J0B1J0</v>
          </cell>
          <cell r="I3300">
            <v>819</v>
          </cell>
          <cell r="J3300">
            <v>6571128</v>
          </cell>
          <cell r="K3300">
            <v>82</v>
          </cell>
          <cell r="L3300">
            <v>11123</v>
          </cell>
          <cell r="M3300">
            <v>85</v>
          </cell>
          <cell r="N3300">
            <v>14130</v>
          </cell>
        </row>
        <row r="3301">
          <cell r="A3301">
            <v>1539964</v>
          </cell>
          <cell r="B3301" t="str">
            <v>14</v>
          </cell>
          <cell r="C3301" t="str">
            <v>Lanaudière</v>
          </cell>
          <cell r="D3301" t="str">
            <v>Chevalier(Luc)</v>
          </cell>
          <cell r="F3301" t="str">
            <v>714, Rang St-Isidore</v>
          </cell>
          <cell r="G3301" t="str">
            <v>Saint-Ignace-de-Loyola</v>
          </cell>
          <cell r="H3301" t="str">
            <v>J0K2P0</v>
          </cell>
          <cell r="I3301">
            <v>450</v>
          </cell>
          <cell r="J3301">
            <v>8363301</v>
          </cell>
          <cell r="K3301">
            <v>18</v>
          </cell>
          <cell r="L3301">
            <v>1149</v>
          </cell>
          <cell r="M3301">
            <v>18</v>
          </cell>
          <cell r="N3301">
            <v>809</v>
          </cell>
        </row>
        <row r="3302">
          <cell r="A3302">
            <v>1540004</v>
          </cell>
          <cell r="B3302" t="str">
            <v>12</v>
          </cell>
          <cell r="C3302" t="str">
            <v>Chaudière-Appalaches</v>
          </cell>
          <cell r="D3302" t="str">
            <v>Ferme Bernier et frère inc.</v>
          </cell>
          <cell r="E3302" t="str">
            <v>Bernier(Gilles)</v>
          </cell>
          <cell r="F3302" t="str">
            <v>200, chemin Lamartine Est</v>
          </cell>
          <cell r="G3302" t="str">
            <v>L'Islet</v>
          </cell>
          <cell r="H3302" t="str">
            <v>G0R1X0</v>
          </cell>
          <cell r="I3302">
            <v>418</v>
          </cell>
          <cell r="J3302">
            <v>2475626</v>
          </cell>
          <cell r="K3302">
            <v>52</v>
          </cell>
          <cell r="L3302">
            <v>4989</v>
          </cell>
          <cell r="M3302">
            <v>51</v>
          </cell>
          <cell r="N3302">
            <v>2992</v>
          </cell>
        </row>
        <row r="3303">
          <cell r="A3303">
            <v>1540020</v>
          </cell>
          <cell r="B3303" t="str">
            <v>12</v>
          </cell>
          <cell r="C3303" t="str">
            <v>Chaudière-Appalaches</v>
          </cell>
          <cell r="D3303" t="str">
            <v>Ferme G.R. Bilodeau enr.</v>
          </cell>
          <cell r="E3303" t="str">
            <v>Bilodeau(Gilles et René)</v>
          </cell>
          <cell r="F3303" t="str">
            <v>466, boul. Blais Ouest</v>
          </cell>
          <cell r="G3303" t="str">
            <v>Berthier-sur-Mer</v>
          </cell>
          <cell r="H3303" t="str">
            <v>G0R1E0</v>
          </cell>
          <cell r="I3303">
            <v>418</v>
          </cell>
          <cell r="J3303">
            <v>2597066</v>
          </cell>
          <cell r="K3303">
            <v>34</v>
          </cell>
          <cell r="L3303">
            <v>3250</v>
          </cell>
          <cell r="M3303">
            <v>33</v>
          </cell>
          <cell r="N3303">
            <v>7686</v>
          </cell>
        </row>
        <row r="3304">
          <cell r="A3304">
            <v>1540426</v>
          </cell>
          <cell r="B3304" t="str">
            <v>15</v>
          </cell>
          <cell r="C3304" t="str">
            <v>Laurentides</v>
          </cell>
          <cell r="D3304" t="str">
            <v>Brassard(Gerald)</v>
          </cell>
          <cell r="F3304" t="str">
            <v>6689, chemin du Moulin</v>
          </cell>
          <cell r="G3304" t="str">
            <v>Labelle</v>
          </cell>
          <cell r="H3304" t="str">
            <v>J0T1H0</v>
          </cell>
          <cell r="I3304">
            <v>819</v>
          </cell>
          <cell r="J3304">
            <v>6863638</v>
          </cell>
          <cell r="K3304">
            <v>18</v>
          </cell>
          <cell r="L3304">
            <v>804</v>
          </cell>
          <cell r="M3304">
            <v>20</v>
          </cell>
          <cell r="N3304">
            <v>597</v>
          </cell>
        </row>
        <row r="3305">
          <cell r="A3305">
            <v>1540913</v>
          </cell>
          <cell r="B3305" t="str">
            <v>03</v>
          </cell>
          <cell r="C3305" t="str">
            <v>Capitale-Nationale</v>
          </cell>
          <cell r="D3305" t="str">
            <v>Ferme Augustin Girard inc.</v>
          </cell>
          <cell r="E3305" t="str">
            <v>Girard(Augustin, Marc et Alain)</v>
          </cell>
          <cell r="F3305" t="str">
            <v>400, rang St-Antoine</v>
          </cell>
          <cell r="G3305" t="str">
            <v>Saint-Irénée</v>
          </cell>
          <cell r="H3305" t="str">
            <v>G0T1V0</v>
          </cell>
          <cell r="I3305">
            <v>418</v>
          </cell>
          <cell r="J3305">
            <v>4523349</v>
          </cell>
          <cell r="K3305">
            <v>18</v>
          </cell>
          <cell r="L3305">
            <v>3631</v>
          </cell>
        </row>
        <row r="3306">
          <cell r="A3306">
            <v>1541531</v>
          </cell>
          <cell r="B3306" t="str">
            <v>07</v>
          </cell>
          <cell r="C3306" t="str">
            <v>Outaouais</v>
          </cell>
          <cell r="D3306" t="str">
            <v>Alexander(Jeff)</v>
          </cell>
          <cell r="F3306" t="str">
            <v>5832, Wolf Lake Road</v>
          </cell>
          <cell r="G3306" t="str">
            <v>Pontiac</v>
          </cell>
          <cell r="H3306" t="str">
            <v>J0X2V0</v>
          </cell>
          <cell r="I3306">
            <v>819</v>
          </cell>
          <cell r="J3306">
            <v>4581379</v>
          </cell>
          <cell r="K3306">
            <v>17</v>
          </cell>
          <cell r="M3306">
            <v>22</v>
          </cell>
        </row>
        <row r="3307">
          <cell r="A3307">
            <v>1541580</v>
          </cell>
          <cell r="B3307" t="str">
            <v>07</v>
          </cell>
          <cell r="C3307" t="str">
            <v>Outaouais</v>
          </cell>
          <cell r="D3307" t="str">
            <v>Alexander(Mark)</v>
          </cell>
          <cell r="F3307" t="str">
            <v>1717, Alexander Road</v>
          </cell>
          <cell r="G3307" t="str">
            <v>Quyon</v>
          </cell>
          <cell r="H3307" t="str">
            <v>J0X2V0</v>
          </cell>
          <cell r="I3307">
            <v>819</v>
          </cell>
          <cell r="J3307">
            <v>4582385</v>
          </cell>
          <cell r="K3307">
            <v>18</v>
          </cell>
          <cell r="L3307">
            <v>4126</v>
          </cell>
          <cell r="M3307">
            <v>19</v>
          </cell>
          <cell r="N3307">
            <v>5177</v>
          </cell>
        </row>
        <row r="3308">
          <cell r="A3308">
            <v>1541671</v>
          </cell>
          <cell r="B3308" t="str">
            <v>15</v>
          </cell>
          <cell r="C3308" t="str">
            <v>Laurentides</v>
          </cell>
          <cell r="D3308" t="str">
            <v>Abbey(Arthur G.)</v>
          </cell>
          <cell r="F3308" t="str">
            <v>22 Walker Road</v>
          </cell>
          <cell r="G3308" t="str">
            <v>Grenville-sur-la-Rouge</v>
          </cell>
          <cell r="H3308" t="str">
            <v>J0V1B0</v>
          </cell>
          <cell r="I3308">
            <v>819</v>
          </cell>
          <cell r="J3308">
            <v>2423950</v>
          </cell>
          <cell r="K3308">
            <v>15</v>
          </cell>
          <cell r="L3308">
            <v>5274</v>
          </cell>
          <cell r="M3308">
            <v>16</v>
          </cell>
          <cell r="N3308">
            <v>1659</v>
          </cell>
        </row>
        <row r="3309">
          <cell r="A3309">
            <v>1541713</v>
          </cell>
          <cell r="B3309" t="str">
            <v>15</v>
          </cell>
          <cell r="C3309" t="str">
            <v>Laurentides</v>
          </cell>
          <cell r="D3309" t="str">
            <v>Arsenault(Léonard)</v>
          </cell>
          <cell r="F3309" t="str">
            <v>18720, Côte St-Pierre</v>
          </cell>
          <cell r="G3309" t="str">
            <v>Mirabel</v>
          </cell>
          <cell r="H3309" t="str">
            <v>J7J1P4</v>
          </cell>
          <cell r="I3309">
            <v>450</v>
          </cell>
          <cell r="J3309">
            <v>4342836</v>
          </cell>
          <cell r="K3309">
            <v>43</v>
          </cell>
          <cell r="L3309">
            <v>7257</v>
          </cell>
          <cell r="M3309">
            <v>40</v>
          </cell>
          <cell r="N3309">
            <v>6526</v>
          </cell>
        </row>
        <row r="3310">
          <cell r="A3310">
            <v>1541721</v>
          </cell>
          <cell r="B3310" t="str">
            <v>07</v>
          </cell>
          <cell r="C3310" t="str">
            <v>Outaouais</v>
          </cell>
          <cell r="D3310" t="str">
            <v>Allard(Patrick)</v>
          </cell>
          <cell r="F3310" t="str">
            <v>R.R. 1</v>
          </cell>
          <cell r="G3310" t="str">
            <v>l'isle-aux-Allumettes</v>
          </cell>
          <cell r="H3310" t="str">
            <v>J0X1M0</v>
          </cell>
          <cell r="I3310">
            <v>819</v>
          </cell>
          <cell r="J3310">
            <v>6892646</v>
          </cell>
          <cell r="K3310">
            <v>13</v>
          </cell>
          <cell r="L3310">
            <v>1845</v>
          </cell>
        </row>
        <row r="3311">
          <cell r="A3311">
            <v>1541762</v>
          </cell>
          <cell r="B3311" t="str">
            <v>15</v>
          </cell>
          <cell r="C3311" t="str">
            <v>Laurentides</v>
          </cell>
          <cell r="D3311" t="str">
            <v>Aubin(Léonard)</v>
          </cell>
          <cell r="E3311" t="str">
            <v>Aubin(Léonard)</v>
          </cell>
          <cell r="F3311" t="str">
            <v>1137, Morel</v>
          </cell>
          <cell r="G3311" t="str">
            <v>Sainte-Sophie</v>
          </cell>
          <cell r="H3311" t="str">
            <v>J5J2S2</v>
          </cell>
          <cell r="I3311">
            <v>450</v>
          </cell>
          <cell r="J3311">
            <v>4381553</v>
          </cell>
          <cell r="K3311">
            <v>15</v>
          </cell>
          <cell r="M3311">
            <v>17</v>
          </cell>
          <cell r="N3311">
            <v>3568</v>
          </cell>
        </row>
        <row r="3312">
          <cell r="A3312">
            <v>1541820</v>
          </cell>
          <cell r="B3312" t="str">
            <v>15</v>
          </cell>
          <cell r="C3312" t="str">
            <v>Laurentides</v>
          </cell>
          <cell r="D3312" t="str">
            <v>Bates(Alexander G.)</v>
          </cell>
          <cell r="E3312" t="str">
            <v>Bates(Alexander G.)</v>
          </cell>
          <cell r="F3312" t="str">
            <v>471 Harrington Road</v>
          </cell>
          <cell r="G3312" t="str">
            <v>Grenville-sur-la-Rouge</v>
          </cell>
          <cell r="H3312" t="str">
            <v>J0V1B0</v>
          </cell>
          <cell r="I3312">
            <v>819</v>
          </cell>
          <cell r="J3312">
            <v>2426101</v>
          </cell>
          <cell r="K3312">
            <v>23</v>
          </cell>
          <cell r="L3312">
            <v>5477</v>
          </cell>
          <cell r="M3312">
            <v>25</v>
          </cell>
          <cell r="N3312">
            <v>806</v>
          </cell>
        </row>
        <row r="3313">
          <cell r="A3313">
            <v>1541861</v>
          </cell>
          <cell r="B3313" t="str">
            <v>15</v>
          </cell>
          <cell r="C3313" t="str">
            <v>Laurentides</v>
          </cell>
          <cell r="D3313" t="str">
            <v>Bates(Kevin)</v>
          </cell>
          <cell r="F3313" t="str">
            <v>42 Bates Road</v>
          </cell>
          <cell r="G3313" t="str">
            <v>Harrington</v>
          </cell>
          <cell r="H3313" t="str">
            <v>J8G2S4</v>
          </cell>
          <cell r="I3313">
            <v>819</v>
          </cell>
          <cell r="J3313">
            <v>2428384</v>
          </cell>
          <cell r="K3313">
            <v>19</v>
          </cell>
          <cell r="L3313">
            <v>1848</v>
          </cell>
          <cell r="M3313">
            <v>20</v>
          </cell>
        </row>
        <row r="3314">
          <cell r="A3314">
            <v>1541895</v>
          </cell>
          <cell r="B3314" t="str">
            <v>07</v>
          </cell>
          <cell r="C3314" t="str">
            <v>Outaouais</v>
          </cell>
          <cell r="D3314" t="str">
            <v>Amyot(Maurice)</v>
          </cell>
          <cell r="F3314" t="str">
            <v>359, chemin de Bellechasse, R.R. 1</v>
          </cell>
          <cell r="G3314" t="str">
            <v>Gatineau</v>
          </cell>
          <cell r="H3314" t="str">
            <v>J8V3Y4</v>
          </cell>
          <cell r="I3314">
            <v>819</v>
          </cell>
          <cell r="J3314">
            <v>5680735</v>
          </cell>
          <cell r="K3314">
            <v>22</v>
          </cell>
          <cell r="L3314">
            <v>3148</v>
          </cell>
          <cell r="M3314">
            <v>20</v>
          </cell>
          <cell r="N3314">
            <v>3089</v>
          </cell>
        </row>
        <row r="3315">
          <cell r="A3315">
            <v>1541945</v>
          </cell>
          <cell r="B3315" t="str">
            <v>07</v>
          </cell>
          <cell r="C3315" t="str">
            <v>Outaouais</v>
          </cell>
          <cell r="D3315" t="str">
            <v>Amyotte(Succession Roland)</v>
          </cell>
          <cell r="F3315" t="str">
            <v>140, chemin Patin</v>
          </cell>
          <cell r="G3315" t="str">
            <v>Campbell's Bay</v>
          </cell>
          <cell r="H3315" t="str">
            <v>J0X1K0</v>
          </cell>
          <cell r="I3315">
            <v>819</v>
          </cell>
          <cell r="J3315">
            <v>6482281</v>
          </cell>
          <cell r="K3315">
            <v>30</v>
          </cell>
          <cell r="L3315">
            <v>5521</v>
          </cell>
        </row>
        <row r="3316">
          <cell r="A3316">
            <v>1541994</v>
          </cell>
          <cell r="B3316" t="str">
            <v>12</v>
          </cell>
          <cell r="C3316" t="str">
            <v>Chaudière-Appalaches</v>
          </cell>
          <cell r="D3316" t="str">
            <v>Boutin Louis-Georges &amp; Marcoux Doris</v>
          </cell>
          <cell r="F3316" t="str">
            <v>235, rang de la Montagne</v>
          </cell>
          <cell r="G3316" t="str">
            <v>Saint-Anselme</v>
          </cell>
          <cell r="H3316" t="str">
            <v>G0R2N0</v>
          </cell>
          <cell r="I3316">
            <v>418</v>
          </cell>
          <cell r="J3316">
            <v>8854111</v>
          </cell>
          <cell r="K3316">
            <v>18</v>
          </cell>
          <cell r="M3316">
            <v>18</v>
          </cell>
          <cell r="N3316">
            <v>2220</v>
          </cell>
        </row>
        <row r="3317">
          <cell r="A3317">
            <v>1542026</v>
          </cell>
          <cell r="B3317" t="str">
            <v>07</v>
          </cell>
          <cell r="C3317" t="str">
            <v>Outaouais</v>
          </cell>
          <cell r="D3317" t="str">
            <v>Angus(Gordon A.)</v>
          </cell>
          <cell r="F3317" t="str">
            <v>100 Highway 148, R.R. 1</v>
          </cell>
          <cell r="G3317" t="str">
            <v>Bristol</v>
          </cell>
          <cell r="H3317" t="str">
            <v>J0X1G0</v>
          </cell>
          <cell r="I3317">
            <v>819</v>
          </cell>
          <cell r="J3317">
            <v>6473691</v>
          </cell>
          <cell r="K3317">
            <v>16</v>
          </cell>
          <cell r="L3317">
            <v>2137</v>
          </cell>
        </row>
        <row r="3318">
          <cell r="A3318">
            <v>1542034</v>
          </cell>
          <cell r="B3318" t="str">
            <v>07</v>
          </cell>
          <cell r="C3318" t="str">
            <v>Outaouais</v>
          </cell>
          <cell r="D3318" t="str">
            <v>D'Aragon(Jean-Paul)</v>
          </cell>
          <cell r="F3318" t="str">
            <v>808, route 148</v>
          </cell>
          <cell r="G3318" t="str">
            <v>Thurso</v>
          </cell>
          <cell r="H3318" t="str">
            <v>J0X3B0</v>
          </cell>
          <cell r="I3318">
            <v>819</v>
          </cell>
          <cell r="J3318">
            <v>9853107</v>
          </cell>
          <cell r="K3318">
            <v>46</v>
          </cell>
          <cell r="L3318">
            <v>11259</v>
          </cell>
        </row>
        <row r="3319">
          <cell r="A3319">
            <v>1542125</v>
          </cell>
          <cell r="B3319" t="str">
            <v>07</v>
          </cell>
          <cell r="C3319" t="str">
            <v>Outaouais</v>
          </cell>
          <cell r="D3319" t="str">
            <v>Arthurs(Howard)</v>
          </cell>
          <cell r="F3319" t="str">
            <v>380 rang 7 Est, Thurso</v>
          </cell>
          <cell r="G3319" t="str">
            <v>Lochaber</v>
          </cell>
          <cell r="H3319" t="str">
            <v>J0X3B0</v>
          </cell>
          <cell r="I3319">
            <v>819</v>
          </cell>
          <cell r="J3319">
            <v>9852489</v>
          </cell>
          <cell r="K3319">
            <v>33</v>
          </cell>
          <cell r="L3319">
            <v>1442</v>
          </cell>
          <cell r="M3319">
            <v>32</v>
          </cell>
          <cell r="N3319">
            <v>3911</v>
          </cell>
        </row>
        <row r="3320">
          <cell r="A3320">
            <v>1542141</v>
          </cell>
          <cell r="B3320" t="str">
            <v>07</v>
          </cell>
          <cell r="C3320" t="str">
            <v>Outaouais</v>
          </cell>
          <cell r="D3320" t="str">
            <v>Arthurs(Milton)</v>
          </cell>
          <cell r="F3320" t="str">
            <v>759, rang 5 Ouest, Thurso</v>
          </cell>
          <cell r="G3320" t="str">
            <v>Lochaber</v>
          </cell>
          <cell r="H3320" t="str">
            <v>J0X3B0</v>
          </cell>
          <cell r="I3320">
            <v>819</v>
          </cell>
          <cell r="J3320">
            <v>9853295</v>
          </cell>
          <cell r="K3320">
            <v>38</v>
          </cell>
          <cell r="L3320">
            <v>7102</v>
          </cell>
          <cell r="M3320">
            <v>68</v>
          </cell>
          <cell r="N3320">
            <v>9069</v>
          </cell>
        </row>
        <row r="3321">
          <cell r="A3321">
            <v>1542299</v>
          </cell>
          <cell r="B3321" t="str">
            <v>07</v>
          </cell>
          <cell r="C3321" t="str">
            <v>Outaouais</v>
          </cell>
          <cell r="D3321" t="str">
            <v>Bélec(Ronald)</v>
          </cell>
          <cell r="E3321" t="str">
            <v>Bélec(Ronald)</v>
          </cell>
          <cell r="F3321" t="str">
            <v>54 rue Thérien</v>
          </cell>
          <cell r="G3321" t="str">
            <v>Gatineau</v>
          </cell>
          <cell r="H3321" t="str">
            <v>J8Y2M9</v>
          </cell>
          <cell r="I3321">
            <v>819</v>
          </cell>
          <cell r="J3321">
            <v>7714295</v>
          </cell>
          <cell r="K3321">
            <v>157</v>
          </cell>
          <cell r="M3321">
            <v>157</v>
          </cell>
        </row>
        <row r="3322">
          <cell r="A3322">
            <v>1542323</v>
          </cell>
          <cell r="B3322" t="str">
            <v>15</v>
          </cell>
          <cell r="C3322" t="str">
            <v>Laurentides</v>
          </cell>
          <cell r="D3322" t="str">
            <v>Bigras(David)</v>
          </cell>
          <cell r="F3322" t="str">
            <v>438, ch. Harrington</v>
          </cell>
          <cell r="G3322" t="str">
            <v>Harrington</v>
          </cell>
          <cell r="H3322" t="str">
            <v>J8G2S5</v>
          </cell>
          <cell r="I3322">
            <v>819</v>
          </cell>
          <cell r="J3322">
            <v>2420930</v>
          </cell>
          <cell r="K3322">
            <v>18</v>
          </cell>
          <cell r="M3322">
            <v>18</v>
          </cell>
        </row>
        <row r="3323">
          <cell r="A3323">
            <v>1542414</v>
          </cell>
          <cell r="B3323" t="str">
            <v>15</v>
          </cell>
          <cell r="C3323" t="str">
            <v>Laurentides</v>
          </cell>
          <cell r="D3323" t="str">
            <v>Boyd(Bevin)</v>
          </cell>
          <cell r="F3323" t="str">
            <v>11 Beaven Lake Road</v>
          </cell>
          <cell r="G3323" t="str">
            <v>Arundel</v>
          </cell>
          <cell r="H3323" t="str">
            <v>J0T1A0</v>
          </cell>
          <cell r="I3323">
            <v>819</v>
          </cell>
          <cell r="J3323">
            <v>6873798</v>
          </cell>
          <cell r="K3323">
            <v>14</v>
          </cell>
          <cell r="L3323">
            <v>3117</v>
          </cell>
        </row>
        <row r="3324">
          <cell r="A3324">
            <v>1542430</v>
          </cell>
          <cell r="B3324" t="str">
            <v>15</v>
          </cell>
          <cell r="C3324" t="str">
            <v>Laurentides</v>
          </cell>
          <cell r="D3324" t="str">
            <v>Brassard(Rémy)</v>
          </cell>
          <cell r="F3324" t="str">
            <v>C.P. 81</v>
          </cell>
          <cell r="G3324" t="str">
            <v>Lachute</v>
          </cell>
          <cell r="H3324" t="str">
            <v>J8H3X2</v>
          </cell>
          <cell r="I3324">
            <v>514</v>
          </cell>
          <cell r="J3324">
            <v>7930290</v>
          </cell>
          <cell r="K3324">
            <v>24</v>
          </cell>
          <cell r="M3324">
            <v>21</v>
          </cell>
          <cell r="N3324">
            <v>2148</v>
          </cell>
        </row>
        <row r="3325">
          <cell r="A3325">
            <v>1542570</v>
          </cell>
          <cell r="B3325" t="str">
            <v>15</v>
          </cell>
          <cell r="C3325" t="str">
            <v>Laurentides</v>
          </cell>
          <cell r="D3325" t="str">
            <v>Campbell(Emmett)</v>
          </cell>
          <cell r="F3325" t="str">
            <v>83, chemin Dobbie</v>
          </cell>
          <cell r="G3325" t="str">
            <v>Harrington</v>
          </cell>
          <cell r="H3325" t="str">
            <v>J8G2S5</v>
          </cell>
          <cell r="I3325">
            <v>819</v>
          </cell>
          <cell r="J3325">
            <v>2426449</v>
          </cell>
          <cell r="K3325">
            <v>45</v>
          </cell>
          <cell r="M3325">
            <v>41</v>
          </cell>
          <cell r="N3325">
            <v>3079</v>
          </cell>
        </row>
        <row r="3326">
          <cell r="A3326">
            <v>1542612</v>
          </cell>
          <cell r="B3326" t="str">
            <v>15</v>
          </cell>
          <cell r="C3326" t="str">
            <v>Laurentides</v>
          </cell>
          <cell r="D3326" t="str">
            <v>Campbell(Gilbert)</v>
          </cell>
          <cell r="F3326" t="str">
            <v>260 Harrington Road</v>
          </cell>
          <cell r="G3326" t="str">
            <v>Harrington</v>
          </cell>
          <cell r="H3326" t="str">
            <v>J8G2S8</v>
          </cell>
          <cell r="I3326">
            <v>819</v>
          </cell>
          <cell r="J3326">
            <v>2426096</v>
          </cell>
          <cell r="K3326">
            <v>39</v>
          </cell>
          <cell r="L3326">
            <v>4414</v>
          </cell>
          <cell r="M3326">
            <v>39</v>
          </cell>
          <cell r="N3326">
            <v>5232</v>
          </cell>
        </row>
        <row r="3327">
          <cell r="A3327">
            <v>1542646</v>
          </cell>
          <cell r="B3327" t="str">
            <v>04</v>
          </cell>
          <cell r="C3327" t="str">
            <v>Mauricie</v>
          </cell>
          <cell r="D3327" t="str">
            <v>3474411 Canada inc.</v>
          </cell>
          <cell r="E3327" t="str">
            <v>Imhof(Oskar)</v>
          </cell>
          <cell r="F3327" t="str">
            <v>200, route du Village Champlain</v>
          </cell>
          <cell r="G3327" t="str">
            <v>Sainte-Geneviève-de-Batiscan</v>
          </cell>
          <cell r="H3327" t="str">
            <v>G0X2R0</v>
          </cell>
          <cell r="I3327">
            <v>418</v>
          </cell>
          <cell r="J3327">
            <v>3623400</v>
          </cell>
          <cell r="K3327">
            <v>76</v>
          </cell>
          <cell r="L3327">
            <v>10131</v>
          </cell>
          <cell r="M3327">
            <v>97</v>
          </cell>
          <cell r="N3327">
            <v>21404</v>
          </cell>
        </row>
        <row r="3328">
          <cell r="A3328">
            <v>1542653</v>
          </cell>
          <cell r="B3328" t="str">
            <v>07</v>
          </cell>
          <cell r="C3328" t="str">
            <v>Outaouais</v>
          </cell>
          <cell r="D3328" t="str">
            <v>Bélisle(Ronald)</v>
          </cell>
          <cell r="F3328" t="str">
            <v>R.R. 1, 655 Parent</v>
          </cell>
          <cell r="G3328" t="str">
            <v>La Pèche</v>
          </cell>
          <cell r="H3328" t="str">
            <v>J0X1S0</v>
          </cell>
          <cell r="I3328">
            <v>819</v>
          </cell>
          <cell r="J3328">
            <v>4562521</v>
          </cell>
          <cell r="K3328">
            <v>28</v>
          </cell>
          <cell r="M3328">
            <v>27</v>
          </cell>
        </row>
        <row r="3329">
          <cell r="A3329">
            <v>1542661</v>
          </cell>
          <cell r="B3329" t="str">
            <v>07</v>
          </cell>
          <cell r="C3329" t="str">
            <v>Outaouais</v>
          </cell>
          <cell r="D3329" t="str">
            <v>Bélisle(Serge)</v>
          </cell>
          <cell r="E3329" t="str">
            <v>Legault(Serge Bélisle ou Anne)</v>
          </cell>
          <cell r="F3329" t="str">
            <v>544, route 148 Est</v>
          </cell>
          <cell r="G3329" t="str">
            <v>Thurso</v>
          </cell>
          <cell r="H3329" t="str">
            <v>J0X3B0</v>
          </cell>
          <cell r="I3329">
            <v>819</v>
          </cell>
          <cell r="J3329">
            <v>9853490</v>
          </cell>
          <cell r="K3329">
            <v>63</v>
          </cell>
          <cell r="L3329">
            <v>8979</v>
          </cell>
          <cell r="M3329">
            <v>62</v>
          </cell>
          <cell r="N3329">
            <v>15618</v>
          </cell>
        </row>
        <row r="3330">
          <cell r="A3330">
            <v>1542786</v>
          </cell>
          <cell r="B3330" t="str">
            <v>07</v>
          </cell>
          <cell r="C3330" t="str">
            <v>Outaouais</v>
          </cell>
          <cell r="D3330" t="str">
            <v>Barbe(Réjean)</v>
          </cell>
          <cell r="F3330" t="str">
            <v>143, chemin Lac Vert</v>
          </cell>
          <cell r="G3330" t="str">
            <v>Lac-Sainte-Marie</v>
          </cell>
          <cell r="H3330" t="str">
            <v>J0X1Z0</v>
          </cell>
          <cell r="I3330">
            <v>819</v>
          </cell>
          <cell r="J3330">
            <v>4675235</v>
          </cell>
          <cell r="K3330">
            <v>33</v>
          </cell>
          <cell r="L3330">
            <v>4247</v>
          </cell>
          <cell r="M3330">
            <v>30</v>
          </cell>
          <cell r="N3330">
            <v>4834</v>
          </cell>
        </row>
        <row r="3331">
          <cell r="A3331">
            <v>1542802</v>
          </cell>
          <cell r="B3331" t="str">
            <v>07</v>
          </cell>
          <cell r="C3331" t="str">
            <v>Outaouais</v>
          </cell>
          <cell r="D3331" t="str">
            <v>Barbe(Réjean)</v>
          </cell>
          <cell r="F3331" t="str">
            <v>67, chemin Cayamant, C.P. 265</v>
          </cell>
          <cell r="G3331" t="str">
            <v>Gracefield</v>
          </cell>
          <cell r="H3331" t="str">
            <v>J0X1W0</v>
          </cell>
          <cell r="I3331">
            <v>819</v>
          </cell>
          <cell r="J3331">
            <v>4633289</v>
          </cell>
          <cell r="K3331">
            <v>11</v>
          </cell>
          <cell r="L3331">
            <v>1559</v>
          </cell>
        </row>
        <row r="3332">
          <cell r="A3332">
            <v>1542893</v>
          </cell>
          <cell r="B3332" t="str">
            <v>07</v>
          </cell>
          <cell r="C3332" t="str">
            <v>Outaouais</v>
          </cell>
          <cell r="D3332" t="str">
            <v>Barr(Brent L.)</v>
          </cell>
          <cell r="F3332" t="str">
            <v>P.O.Box 575, 281 Young St.</v>
          </cell>
          <cell r="G3332" t="str">
            <v>Shawville</v>
          </cell>
          <cell r="H3332" t="str">
            <v>J0X2Y0</v>
          </cell>
          <cell r="I3332">
            <v>819</v>
          </cell>
          <cell r="J3332">
            <v>6473892</v>
          </cell>
          <cell r="K3332">
            <v>64</v>
          </cell>
          <cell r="L3332">
            <v>14304</v>
          </cell>
          <cell r="M3332">
            <v>66</v>
          </cell>
          <cell r="N3332">
            <v>340</v>
          </cell>
        </row>
        <row r="3333">
          <cell r="A3333">
            <v>1543024</v>
          </cell>
          <cell r="B3333" t="str">
            <v>07</v>
          </cell>
          <cell r="C3333" t="str">
            <v>Outaouais</v>
          </cell>
          <cell r="D3333" t="str">
            <v>Beaulne(Réjean)</v>
          </cell>
          <cell r="F3333" t="str">
            <v>39, montée Berndt</v>
          </cell>
          <cell r="G3333" t="str">
            <v>Thurso</v>
          </cell>
          <cell r="H3333" t="str">
            <v>J0X3B0</v>
          </cell>
          <cell r="I3333">
            <v>819</v>
          </cell>
          <cell r="J3333">
            <v>9862146</v>
          </cell>
          <cell r="K3333">
            <v>19</v>
          </cell>
          <cell r="L3333">
            <v>2312</v>
          </cell>
          <cell r="M3333">
            <v>21</v>
          </cell>
          <cell r="N3333">
            <v>1588</v>
          </cell>
        </row>
        <row r="3334">
          <cell r="A3334">
            <v>1543032</v>
          </cell>
          <cell r="B3334" t="str">
            <v>07</v>
          </cell>
          <cell r="C3334" t="str">
            <v>Outaouais</v>
          </cell>
          <cell r="D3334" t="str">
            <v>Beaulne(René)</v>
          </cell>
          <cell r="F3334" t="str">
            <v>35, chemin Charron</v>
          </cell>
          <cell r="G3334" t="str">
            <v>L'Ange-Gardien</v>
          </cell>
          <cell r="H3334" t="str">
            <v>J8L2W9</v>
          </cell>
          <cell r="I3334">
            <v>819</v>
          </cell>
          <cell r="J3334">
            <v>9868474</v>
          </cell>
          <cell r="K3334">
            <v>23</v>
          </cell>
          <cell r="L3334">
            <v>2296</v>
          </cell>
          <cell r="M3334">
            <v>21</v>
          </cell>
          <cell r="N3334">
            <v>488</v>
          </cell>
        </row>
        <row r="3335">
          <cell r="A3335">
            <v>1543057</v>
          </cell>
          <cell r="B3335" t="str">
            <v>07</v>
          </cell>
          <cell r="C3335" t="str">
            <v>Outaouais</v>
          </cell>
          <cell r="D3335" t="str">
            <v>Bennett(Russell)</v>
          </cell>
          <cell r="F3335" t="str">
            <v>2, Bennett Road</v>
          </cell>
          <cell r="G3335" t="str">
            <v>Bristol</v>
          </cell>
          <cell r="H3335" t="str">
            <v>J0X1G0</v>
          </cell>
          <cell r="I3335">
            <v>819</v>
          </cell>
          <cell r="J3335">
            <v>4582337</v>
          </cell>
          <cell r="K3335">
            <v>14</v>
          </cell>
          <cell r="L3335">
            <v>340</v>
          </cell>
        </row>
        <row r="3336">
          <cell r="A3336">
            <v>1543164</v>
          </cell>
          <cell r="B3336" t="str">
            <v>07</v>
          </cell>
          <cell r="C3336" t="str">
            <v>Outaouais</v>
          </cell>
          <cell r="D3336" t="str">
            <v>Bernatchez(Ronald)</v>
          </cell>
          <cell r="F3336" t="str">
            <v>175, chemin des Eaux, R.R. 2, Maniwaki</v>
          </cell>
          <cell r="G3336" t="str">
            <v>Egan-Sud</v>
          </cell>
          <cell r="H3336" t="str">
            <v>J9E3A9</v>
          </cell>
          <cell r="I3336">
            <v>819</v>
          </cell>
          <cell r="J3336">
            <v>4493155</v>
          </cell>
          <cell r="K3336">
            <v>32</v>
          </cell>
          <cell r="L3336">
            <v>3904</v>
          </cell>
          <cell r="M3336">
            <v>34</v>
          </cell>
          <cell r="N3336">
            <v>4567</v>
          </cell>
        </row>
        <row r="3337">
          <cell r="A3337">
            <v>1543339</v>
          </cell>
          <cell r="B3337" t="str">
            <v>12</v>
          </cell>
          <cell r="C3337" t="str">
            <v>Chaudière-Appalaches</v>
          </cell>
          <cell r="D3337" t="str">
            <v>Société Écono-cel</v>
          </cell>
          <cell r="E3337" t="str">
            <v>Guay(Marcel Blouin et Françoise)</v>
          </cell>
          <cell r="F3337" t="str">
            <v>100, rue Nadeau</v>
          </cell>
          <cell r="G3337" t="str">
            <v>Saint-Jacques-de-Leeds</v>
          </cell>
          <cell r="H3337" t="str">
            <v>G0N1J0</v>
          </cell>
          <cell r="I3337">
            <v>418</v>
          </cell>
          <cell r="J3337">
            <v>4243827</v>
          </cell>
          <cell r="K3337">
            <v>32</v>
          </cell>
          <cell r="L3337">
            <v>3101</v>
          </cell>
          <cell r="M3337">
            <v>38</v>
          </cell>
          <cell r="N3337">
            <v>5727</v>
          </cell>
        </row>
        <row r="3338">
          <cell r="A3338">
            <v>1543461</v>
          </cell>
          <cell r="B3338" t="str">
            <v>15</v>
          </cell>
          <cell r="C3338" t="str">
            <v>Laurentides</v>
          </cell>
          <cell r="D3338" t="str">
            <v>Cleary(Angus)</v>
          </cell>
          <cell r="F3338" t="str">
            <v>3353, ch. Ile-aux-Chats</v>
          </cell>
          <cell r="G3338" t="str">
            <v>Saint-André-d'Argenteuil</v>
          </cell>
          <cell r="H3338" t="str">
            <v>J0V1X0</v>
          </cell>
          <cell r="I3338">
            <v>450</v>
          </cell>
          <cell r="J3338">
            <v>5626293</v>
          </cell>
          <cell r="K3338">
            <v>20</v>
          </cell>
          <cell r="L3338">
            <v>494</v>
          </cell>
          <cell r="M3338">
            <v>19</v>
          </cell>
          <cell r="N3338">
            <v>1711</v>
          </cell>
        </row>
        <row r="3339">
          <cell r="A3339">
            <v>1543511</v>
          </cell>
          <cell r="B3339" t="str">
            <v>15</v>
          </cell>
          <cell r="C3339" t="str">
            <v>Laurentides</v>
          </cell>
          <cell r="D3339" t="str">
            <v>Coursol(Gilles)</v>
          </cell>
          <cell r="F3339" t="str">
            <v>17425, côte St-Pierre</v>
          </cell>
          <cell r="G3339" t="str">
            <v>Mirabel</v>
          </cell>
          <cell r="H3339" t="str">
            <v>J7J1P4</v>
          </cell>
          <cell r="I3339">
            <v>450</v>
          </cell>
          <cell r="J3339">
            <v>4302915</v>
          </cell>
          <cell r="K3339">
            <v>45</v>
          </cell>
          <cell r="L3339">
            <v>259</v>
          </cell>
          <cell r="M3339">
            <v>41</v>
          </cell>
        </row>
        <row r="3340">
          <cell r="A3340">
            <v>1543529</v>
          </cell>
          <cell r="B3340" t="str">
            <v>07</v>
          </cell>
          <cell r="C3340" t="str">
            <v>Outaouais</v>
          </cell>
          <cell r="D3340" t="str">
            <v>Bigelow(Reginald)</v>
          </cell>
          <cell r="F3340" t="str">
            <v>1574, Route 148</v>
          </cell>
          <cell r="G3340" t="str">
            <v>Luskville</v>
          </cell>
          <cell r="H3340" t="str">
            <v>J0X2G0</v>
          </cell>
          <cell r="I3340">
            <v>819</v>
          </cell>
          <cell r="J3340">
            <v>6825258</v>
          </cell>
          <cell r="K3340">
            <v>67</v>
          </cell>
          <cell r="L3340">
            <v>508</v>
          </cell>
          <cell r="M3340">
            <v>65</v>
          </cell>
          <cell r="N3340">
            <v>508</v>
          </cell>
        </row>
        <row r="3341">
          <cell r="A3341">
            <v>1543552</v>
          </cell>
          <cell r="B3341" t="str">
            <v>15</v>
          </cell>
          <cell r="C3341" t="str">
            <v>Laurentides</v>
          </cell>
          <cell r="D3341" t="str">
            <v>Bilodeau(Emmanuel)</v>
          </cell>
          <cell r="F3341" t="str">
            <v>8, rang 9</v>
          </cell>
          <cell r="G3341" t="str">
            <v>Sainte-Anne-du-Lac</v>
          </cell>
          <cell r="H3341" t="str">
            <v>J0W1V0</v>
          </cell>
          <cell r="I3341">
            <v>819</v>
          </cell>
          <cell r="J3341">
            <v>5862332</v>
          </cell>
          <cell r="K3341">
            <v>43</v>
          </cell>
          <cell r="L3341">
            <v>6153</v>
          </cell>
          <cell r="M3341">
            <v>40</v>
          </cell>
          <cell r="N3341">
            <v>6495</v>
          </cell>
        </row>
        <row r="3342">
          <cell r="A3342">
            <v>1543586</v>
          </cell>
          <cell r="B3342" t="str">
            <v>12</v>
          </cell>
          <cell r="C3342" t="str">
            <v>Chaudière-Appalaches</v>
          </cell>
          <cell r="D3342" t="str">
            <v>Ferme d'Élevage Samson S.E.N.C.</v>
          </cell>
          <cell r="E3342" t="str">
            <v>Samson(Pier-Olivier)</v>
          </cell>
          <cell r="F3342" t="str">
            <v>2560, 42e Rue</v>
          </cell>
          <cell r="G3342" t="str">
            <v>Saint-Prosper (de Beauce)</v>
          </cell>
          <cell r="H3342" t="str">
            <v>G0M1Y0</v>
          </cell>
          <cell r="I3342">
            <v>418</v>
          </cell>
          <cell r="J3342">
            <v>5948393</v>
          </cell>
          <cell r="K3342">
            <v>194</v>
          </cell>
          <cell r="L3342">
            <v>39556</v>
          </cell>
          <cell r="M3342">
            <v>442</v>
          </cell>
          <cell r="N3342">
            <v>76420</v>
          </cell>
        </row>
        <row r="3343">
          <cell r="A3343">
            <v>1543602</v>
          </cell>
          <cell r="B3343" t="str">
            <v>15</v>
          </cell>
          <cell r="C3343" t="str">
            <v>Laurentides</v>
          </cell>
          <cell r="D3343" t="str">
            <v>Bilodeau(Rosaire)</v>
          </cell>
          <cell r="F3343" t="str">
            <v>114, rang 4 Gravel, R.R. 3</v>
          </cell>
          <cell r="G3343" t="str">
            <v>Ferme-Neuve</v>
          </cell>
          <cell r="H3343" t="str">
            <v>J0W1C0</v>
          </cell>
          <cell r="I3343">
            <v>819</v>
          </cell>
          <cell r="J3343">
            <v>5873972</v>
          </cell>
          <cell r="K3343">
            <v>43</v>
          </cell>
          <cell r="L3343">
            <v>6535</v>
          </cell>
          <cell r="M3343">
            <v>35</v>
          </cell>
          <cell r="N3343">
            <v>10326</v>
          </cell>
        </row>
        <row r="3344">
          <cell r="A3344">
            <v>1543636</v>
          </cell>
          <cell r="B3344" t="str">
            <v>07</v>
          </cell>
          <cell r="C3344" t="str">
            <v>Outaouais</v>
          </cell>
          <cell r="D3344" t="str">
            <v>Blais(Denis)</v>
          </cell>
          <cell r="F3344" t="str">
            <v>1048, route 321 Nord</v>
          </cell>
          <cell r="G3344" t="str">
            <v>Saint-André-Avellin</v>
          </cell>
          <cell r="H3344" t="str">
            <v>J0V1W0</v>
          </cell>
          <cell r="I3344">
            <v>819</v>
          </cell>
          <cell r="J3344">
            <v>9832667</v>
          </cell>
          <cell r="K3344">
            <v>57</v>
          </cell>
          <cell r="L3344">
            <v>4751</v>
          </cell>
          <cell r="M3344">
            <v>54</v>
          </cell>
          <cell r="N3344">
            <v>7827</v>
          </cell>
        </row>
        <row r="3345">
          <cell r="A3345">
            <v>1543651</v>
          </cell>
          <cell r="B3345" t="str">
            <v>07</v>
          </cell>
          <cell r="C3345" t="str">
            <v>Outaouais</v>
          </cell>
          <cell r="D3345" t="str">
            <v>Blanchard(Michel)</v>
          </cell>
          <cell r="F3345" t="str">
            <v>128, rang Ste-Augustine</v>
          </cell>
          <cell r="G3345" t="str">
            <v>Notre-Dame-de-la-Paix</v>
          </cell>
          <cell r="H3345" t="str">
            <v>J0V1P0</v>
          </cell>
          <cell r="I3345">
            <v>819</v>
          </cell>
          <cell r="J3345">
            <v>9831255</v>
          </cell>
          <cell r="K3345">
            <v>19</v>
          </cell>
          <cell r="L3345">
            <v>1471</v>
          </cell>
          <cell r="M3345">
            <v>17</v>
          </cell>
          <cell r="N3345">
            <v>3179</v>
          </cell>
        </row>
        <row r="3346">
          <cell r="A3346">
            <v>1543784</v>
          </cell>
          <cell r="B3346" t="str">
            <v>09</v>
          </cell>
          <cell r="C3346" t="str">
            <v>Cote-Nord</v>
          </cell>
          <cell r="D3346" t="str">
            <v>Ferme Heppell &amp; Maltais inc.</v>
          </cell>
          <cell r="E3346" t="str">
            <v>Heppell(Lorrain)</v>
          </cell>
          <cell r="F3346" t="str">
            <v>2327, Rang 2, C.P. 129</v>
          </cell>
          <cell r="G3346" t="str">
            <v>Ragueneau</v>
          </cell>
          <cell r="H3346" t="str">
            <v>G0H1S0</v>
          </cell>
          <cell r="I3346">
            <v>418</v>
          </cell>
          <cell r="J3346">
            <v>5672043</v>
          </cell>
          <cell r="K3346">
            <v>21</v>
          </cell>
          <cell r="L3346">
            <v>3107</v>
          </cell>
          <cell r="M3346">
            <v>20</v>
          </cell>
        </row>
        <row r="3347">
          <cell r="A3347">
            <v>1543859</v>
          </cell>
          <cell r="B3347" t="str">
            <v>12</v>
          </cell>
          <cell r="C3347" t="str">
            <v>Chaudière-Appalaches</v>
          </cell>
          <cell r="D3347" t="str">
            <v>Veilleux(Roger)</v>
          </cell>
          <cell r="F3347" t="str">
            <v>1299, Rang 8</v>
          </cell>
          <cell r="G3347" t="str">
            <v>Saint-Côme-Linière</v>
          </cell>
          <cell r="H3347" t="str">
            <v>G0M1J0</v>
          </cell>
          <cell r="I3347">
            <v>418</v>
          </cell>
          <cell r="J3347">
            <v>6853282</v>
          </cell>
          <cell r="K3347">
            <v>57</v>
          </cell>
          <cell r="L3347">
            <v>1413</v>
          </cell>
          <cell r="M3347">
            <v>41</v>
          </cell>
          <cell r="N3347">
            <v>5898</v>
          </cell>
        </row>
        <row r="3348">
          <cell r="A3348">
            <v>1543933</v>
          </cell>
          <cell r="B3348" t="str">
            <v>12</v>
          </cell>
          <cell r="C3348" t="str">
            <v>Chaudière-Appalaches</v>
          </cell>
          <cell r="D3348" t="str">
            <v>Les entreprises Jocelyn Veilleux inc.</v>
          </cell>
          <cell r="E3348" t="str">
            <v>Veilleux(Jocelyn)</v>
          </cell>
          <cell r="F3348" t="str">
            <v>516, 10e Rue Est, C.P. 541</v>
          </cell>
          <cell r="G3348" t="str">
            <v>La Guadeloupe</v>
          </cell>
          <cell r="H3348" t="str">
            <v>G0M1G0</v>
          </cell>
          <cell r="I3348">
            <v>418</v>
          </cell>
          <cell r="J3348">
            <v>4596618</v>
          </cell>
          <cell r="K3348">
            <v>13</v>
          </cell>
          <cell r="L3348">
            <v>3404</v>
          </cell>
        </row>
        <row r="3349">
          <cell r="A3349">
            <v>1544246</v>
          </cell>
          <cell r="B3349" t="str">
            <v>15</v>
          </cell>
          <cell r="C3349" t="str">
            <v>Laurentides</v>
          </cell>
          <cell r="D3349" t="str">
            <v>Doig-Harland(Marilyn)</v>
          </cell>
          <cell r="F3349" t="str">
            <v>2317 Main St.</v>
          </cell>
          <cell r="G3349" t="str">
            <v>Lachute</v>
          </cell>
          <cell r="H3349" t="str">
            <v>J8H3W7</v>
          </cell>
          <cell r="I3349">
            <v>450</v>
          </cell>
          <cell r="J3349">
            <v>5625790</v>
          </cell>
          <cell r="K3349">
            <v>18</v>
          </cell>
          <cell r="L3349">
            <v>680</v>
          </cell>
          <cell r="M3349">
            <v>20</v>
          </cell>
        </row>
        <row r="3350">
          <cell r="A3350">
            <v>1544477</v>
          </cell>
          <cell r="B3350" t="str">
            <v>15</v>
          </cell>
          <cell r="C3350" t="str">
            <v>Laurentides</v>
          </cell>
          <cell r="D3350" t="str">
            <v>Fleurant(Thérèse)</v>
          </cell>
          <cell r="F3350" t="str">
            <v>49, chemin de la Pipe à Chagasso</v>
          </cell>
          <cell r="G3350" t="str">
            <v>Arundel</v>
          </cell>
          <cell r="H3350" t="str">
            <v>J0T1A0</v>
          </cell>
          <cell r="I3350">
            <v>819</v>
          </cell>
          <cell r="J3350">
            <v>6879323</v>
          </cell>
          <cell r="K3350">
            <v>16</v>
          </cell>
          <cell r="L3350">
            <v>4966</v>
          </cell>
        </row>
        <row r="3351">
          <cell r="A3351">
            <v>1544535</v>
          </cell>
          <cell r="B3351" t="str">
            <v>15</v>
          </cell>
          <cell r="C3351" t="str">
            <v>Laurentides</v>
          </cell>
          <cell r="D3351" t="str">
            <v>Fox(John E.)</v>
          </cell>
          <cell r="F3351" t="str">
            <v>64, ch. de la Rivière Maskinongé</v>
          </cell>
          <cell r="G3351" t="str">
            <v>Harrington</v>
          </cell>
          <cell r="H3351" t="str">
            <v>J8G2S4</v>
          </cell>
          <cell r="I3351">
            <v>819</v>
          </cell>
          <cell r="J3351">
            <v>2423445</v>
          </cell>
          <cell r="K3351">
            <v>22</v>
          </cell>
          <cell r="M3351">
            <v>22</v>
          </cell>
          <cell r="N3351">
            <v>4063</v>
          </cell>
        </row>
        <row r="3352">
          <cell r="A3352">
            <v>1544543</v>
          </cell>
          <cell r="B3352" t="str">
            <v>01</v>
          </cell>
          <cell r="C3352" t="str">
            <v>Bas-Saint-Laurent</v>
          </cell>
          <cell r="D3352" t="str">
            <v>Ferme Kana, senc</v>
          </cell>
          <cell r="E3352" t="str">
            <v>Boulet(Karl)</v>
          </cell>
          <cell r="F3352" t="str">
            <v>165, route 132 Est</v>
          </cell>
          <cell r="G3352" t="str">
            <v>Saint-André</v>
          </cell>
          <cell r="H3352" t="str">
            <v>G0L2H0</v>
          </cell>
          <cell r="I3352">
            <v>418</v>
          </cell>
          <cell r="J3352">
            <v>4931087</v>
          </cell>
          <cell r="L3352">
            <v>3970</v>
          </cell>
          <cell r="N3352">
            <v>3937</v>
          </cell>
        </row>
        <row r="3353">
          <cell r="A3353">
            <v>1544584</v>
          </cell>
          <cell r="B3353" t="str">
            <v>15</v>
          </cell>
          <cell r="C3353" t="str">
            <v>Laurentides</v>
          </cell>
          <cell r="D3353" t="str">
            <v>Gascon(Marc)</v>
          </cell>
          <cell r="F3353" t="str">
            <v>17201 côte St-Pierre</v>
          </cell>
          <cell r="G3353" t="str">
            <v>Mirabel</v>
          </cell>
          <cell r="H3353" t="str">
            <v>J7J1P4</v>
          </cell>
          <cell r="I3353">
            <v>450</v>
          </cell>
          <cell r="J3353">
            <v>4304482</v>
          </cell>
          <cell r="K3353">
            <v>19</v>
          </cell>
          <cell r="L3353">
            <v>2558</v>
          </cell>
          <cell r="M3353">
            <v>17</v>
          </cell>
          <cell r="N3353">
            <v>1839</v>
          </cell>
        </row>
        <row r="3354">
          <cell r="A3354">
            <v>1544667</v>
          </cell>
          <cell r="B3354" t="str">
            <v>15</v>
          </cell>
          <cell r="C3354" t="str">
            <v>Laurentides</v>
          </cell>
          <cell r="D3354" t="str">
            <v>Gibbon(Gordon Mc)</v>
          </cell>
          <cell r="E3354" t="str">
            <v>Gibbon(Gordon Mc)</v>
          </cell>
          <cell r="F3354" t="str">
            <v>8426, chemin des Sources</v>
          </cell>
          <cell r="G3354" t="str">
            <v>Mirabel</v>
          </cell>
          <cell r="H3354" t="str">
            <v>J7N3B1</v>
          </cell>
          <cell r="I3354">
            <v>450</v>
          </cell>
          <cell r="J3354">
            <v>5626313</v>
          </cell>
          <cell r="K3354">
            <v>44</v>
          </cell>
          <cell r="L3354">
            <v>8731</v>
          </cell>
          <cell r="M3354">
            <v>38</v>
          </cell>
          <cell r="N3354">
            <v>4754</v>
          </cell>
        </row>
        <row r="3355">
          <cell r="A3355">
            <v>1544717</v>
          </cell>
          <cell r="B3355" t="str">
            <v>03</v>
          </cell>
          <cell r="C3355" t="str">
            <v>Capitale-Nationale</v>
          </cell>
          <cell r="D3355" t="str">
            <v>Ferme Martel 1999 inc.</v>
          </cell>
          <cell r="E3355" t="str">
            <v>Martel(André et Serge)</v>
          </cell>
          <cell r="F3355" t="str">
            <v>1715, boul. de Comporté</v>
          </cell>
          <cell r="G3355" t="str">
            <v>La Malbaie</v>
          </cell>
          <cell r="H3355" t="str">
            <v>G5A1P3</v>
          </cell>
          <cell r="I3355">
            <v>418</v>
          </cell>
          <cell r="J3355">
            <v>6653023</v>
          </cell>
          <cell r="K3355">
            <v>101</v>
          </cell>
          <cell r="L3355">
            <v>29662</v>
          </cell>
          <cell r="M3355">
            <v>109</v>
          </cell>
          <cell r="N3355">
            <v>9675</v>
          </cell>
        </row>
        <row r="3356">
          <cell r="A3356">
            <v>1544733</v>
          </cell>
          <cell r="B3356" t="str">
            <v>15</v>
          </cell>
          <cell r="C3356" t="str">
            <v>Laurentides</v>
          </cell>
          <cell r="D3356" t="str">
            <v>Giroux(Robert)</v>
          </cell>
          <cell r="F3356" t="str">
            <v>551, route du Long Sault</v>
          </cell>
          <cell r="G3356" t="str">
            <v>Saint-André-d'Argenteuil</v>
          </cell>
          <cell r="H3356" t="str">
            <v>J0V1X0</v>
          </cell>
          <cell r="I3356">
            <v>450</v>
          </cell>
          <cell r="J3356">
            <v>5378264</v>
          </cell>
          <cell r="K3356">
            <v>16</v>
          </cell>
          <cell r="L3356">
            <v>519</v>
          </cell>
          <cell r="M3356">
            <v>17</v>
          </cell>
        </row>
        <row r="3357">
          <cell r="A3357">
            <v>1544824</v>
          </cell>
          <cell r="B3357" t="str">
            <v>01</v>
          </cell>
          <cell r="C3357" t="str">
            <v>Bas-Saint-Laurent</v>
          </cell>
          <cell r="D3357" t="str">
            <v>Mägerli Beaulieu(Corinne)</v>
          </cell>
          <cell r="F3357" t="str">
            <v>245 rang 1 Est</v>
          </cell>
          <cell r="G3357" t="str">
            <v>Saint-Fabien</v>
          </cell>
          <cell r="H3357" t="str">
            <v>G0L2Z0</v>
          </cell>
          <cell r="I3357">
            <v>418</v>
          </cell>
          <cell r="J3357">
            <v>8692140</v>
          </cell>
          <cell r="K3357">
            <v>22</v>
          </cell>
          <cell r="L3357">
            <v>5081</v>
          </cell>
          <cell r="M3357">
            <v>26</v>
          </cell>
          <cell r="N3357">
            <v>2666</v>
          </cell>
        </row>
        <row r="3358">
          <cell r="A3358">
            <v>1544949</v>
          </cell>
          <cell r="B3358" t="str">
            <v>01</v>
          </cell>
          <cell r="C3358" t="str">
            <v>Bas-Saint-Laurent</v>
          </cell>
          <cell r="D3358" t="str">
            <v>Ferme C. et Y. Labonté</v>
          </cell>
          <cell r="E3358" t="str">
            <v>Labonté(Claude)</v>
          </cell>
          <cell r="F3358" t="str">
            <v>741 Notre-Dame-des-Champs - Sully</v>
          </cell>
          <cell r="G3358" t="str">
            <v>Pohénégamook</v>
          </cell>
          <cell r="H3358" t="str">
            <v>G0L1J0</v>
          </cell>
          <cell r="I3358">
            <v>418</v>
          </cell>
          <cell r="J3358">
            <v>8932408</v>
          </cell>
          <cell r="K3358">
            <v>23</v>
          </cell>
          <cell r="L3358">
            <v>7760</v>
          </cell>
          <cell r="M3358">
            <v>21</v>
          </cell>
          <cell r="N3358">
            <v>6536</v>
          </cell>
        </row>
        <row r="3359">
          <cell r="A3359">
            <v>1544972</v>
          </cell>
          <cell r="B3359" t="str">
            <v>04</v>
          </cell>
          <cell r="C3359" t="str">
            <v>Mauricie</v>
          </cell>
          <cell r="D3359" t="str">
            <v>Ricard(Jean-Pierre)</v>
          </cell>
          <cell r="F3359" t="str">
            <v>1300, Brodeur</v>
          </cell>
          <cell r="G3359" t="str">
            <v>Saint-Paulin</v>
          </cell>
          <cell r="H3359" t="str">
            <v>J0K3G0</v>
          </cell>
          <cell r="I3359">
            <v>819</v>
          </cell>
          <cell r="J3359">
            <v>2683365</v>
          </cell>
          <cell r="K3359">
            <v>38</v>
          </cell>
          <cell r="M3359">
            <v>39</v>
          </cell>
          <cell r="N3359">
            <v>2516</v>
          </cell>
        </row>
        <row r="3360">
          <cell r="A3360">
            <v>1545011</v>
          </cell>
          <cell r="B3360" t="str">
            <v>04</v>
          </cell>
          <cell r="C3360" t="str">
            <v>Mauricie</v>
          </cell>
          <cell r="D3360" t="str">
            <v>Richards(Mario)</v>
          </cell>
          <cell r="F3360" t="str">
            <v>677 route 155 Sud</v>
          </cell>
          <cell r="G3360" t="str">
            <v>La Tuque</v>
          </cell>
          <cell r="H3360" t="str">
            <v>G9X3N8</v>
          </cell>
          <cell r="I3360">
            <v>819</v>
          </cell>
          <cell r="J3360">
            <v>5236915</v>
          </cell>
          <cell r="K3360">
            <v>16</v>
          </cell>
          <cell r="L3360">
            <v>839</v>
          </cell>
          <cell r="M3360">
            <v>21</v>
          </cell>
          <cell r="N3360">
            <v>1508</v>
          </cell>
        </row>
        <row r="3361">
          <cell r="A3361">
            <v>1545037</v>
          </cell>
          <cell r="B3361" t="str">
            <v>04</v>
          </cell>
          <cell r="C3361" t="str">
            <v>Mauricie</v>
          </cell>
          <cell r="D3361" t="str">
            <v>Ringuette(Yves)</v>
          </cell>
          <cell r="F3361" t="str">
            <v>1265, Clovis Hébert</v>
          </cell>
          <cell r="G3361" t="str">
            <v>Shawinigan-Sud</v>
          </cell>
          <cell r="H3361" t="str">
            <v>G9P5G1</v>
          </cell>
          <cell r="I3361">
            <v>819</v>
          </cell>
          <cell r="J3361">
            <v>5362030</v>
          </cell>
          <cell r="K3361">
            <v>14</v>
          </cell>
          <cell r="L3361">
            <v>263</v>
          </cell>
        </row>
        <row r="3362">
          <cell r="A3362">
            <v>1545045</v>
          </cell>
          <cell r="B3362" t="str">
            <v>04</v>
          </cell>
          <cell r="C3362" t="str">
            <v>Mauricie</v>
          </cell>
          <cell r="D3362" t="str">
            <v>Rivard(Laurier)</v>
          </cell>
          <cell r="F3362" t="str">
            <v>20, rang Sud, R.R.4</v>
          </cell>
          <cell r="G3362" t="str">
            <v>Sainte-Geneviève-de-Batiscan</v>
          </cell>
          <cell r="H3362" t="str">
            <v>G0X2R0</v>
          </cell>
          <cell r="I3362">
            <v>418</v>
          </cell>
          <cell r="J3362">
            <v>3622675</v>
          </cell>
          <cell r="K3362">
            <v>32</v>
          </cell>
          <cell r="L3362">
            <v>2592</v>
          </cell>
          <cell r="M3362">
            <v>29</v>
          </cell>
          <cell r="N3362">
            <v>340</v>
          </cell>
        </row>
        <row r="3363">
          <cell r="A3363">
            <v>1545052</v>
          </cell>
          <cell r="B3363" t="str">
            <v>15</v>
          </cell>
          <cell r="C3363" t="str">
            <v>Laurentides</v>
          </cell>
          <cell r="D3363" t="str">
            <v>Marleau(François)</v>
          </cell>
          <cell r="F3363" t="str">
            <v>3777, Route l'Ascension</v>
          </cell>
          <cell r="G3363" t="str">
            <v>Riviere-Rouge</v>
          </cell>
          <cell r="H3363" t="str">
            <v>J0T1T0</v>
          </cell>
          <cell r="I3363">
            <v>819</v>
          </cell>
          <cell r="J3363">
            <v>2757027</v>
          </cell>
          <cell r="K3363">
            <v>64</v>
          </cell>
          <cell r="L3363">
            <v>3175</v>
          </cell>
          <cell r="M3363">
            <v>61</v>
          </cell>
          <cell r="N3363">
            <v>3175</v>
          </cell>
        </row>
        <row r="3364">
          <cell r="A3364">
            <v>1545086</v>
          </cell>
          <cell r="B3364" t="str">
            <v>15</v>
          </cell>
          <cell r="C3364" t="str">
            <v>Laurentides</v>
          </cell>
          <cell r="D3364" t="str">
            <v>Boivin(Michel)</v>
          </cell>
          <cell r="F3364" t="str">
            <v>70, rang 4, Wurtele</v>
          </cell>
          <cell r="G3364" t="str">
            <v>Ferme-Neuve</v>
          </cell>
          <cell r="H3364" t="str">
            <v>J0W1C0</v>
          </cell>
          <cell r="I3364">
            <v>819</v>
          </cell>
          <cell r="J3364">
            <v>5874723</v>
          </cell>
          <cell r="K3364">
            <v>40</v>
          </cell>
          <cell r="L3364">
            <v>3055</v>
          </cell>
          <cell r="M3364">
            <v>30</v>
          </cell>
          <cell r="N3364">
            <v>8730</v>
          </cell>
        </row>
        <row r="3365">
          <cell r="A3365">
            <v>1545227</v>
          </cell>
          <cell r="B3365" t="str">
            <v>07</v>
          </cell>
          <cell r="C3365" t="str">
            <v>Outaouais</v>
          </cell>
          <cell r="D3365" t="str">
            <v>Bouladier(Germain)</v>
          </cell>
          <cell r="F3365" t="str">
            <v>16, ch. de la Lièvre</v>
          </cell>
          <cell r="G3365" t="str">
            <v>Val-des-Monts</v>
          </cell>
          <cell r="H3365" t="str">
            <v>J8N3B8</v>
          </cell>
          <cell r="I3365">
            <v>819</v>
          </cell>
          <cell r="J3365">
            <v>7662313</v>
          </cell>
          <cell r="K3365">
            <v>17</v>
          </cell>
          <cell r="L3365">
            <v>1761</v>
          </cell>
          <cell r="M3365">
            <v>17</v>
          </cell>
          <cell r="N3365">
            <v>1761</v>
          </cell>
        </row>
        <row r="3366">
          <cell r="A3366">
            <v>1545250</v>
          </cell>
          <cell r="B3366" t="str">
            <v>16</v>
          </cell>
          <cell r="C3366" t="str">
            <v>Montérégie</v>
          </cell>
          <cell r="D3366" t="str">
            <v>Honourable John Howard Gomery</v>
          </cell>
          <cell r="E3366" t="str">
            <v>Gomery(John H.)</v>
          </cell>
          <cell r="F3366" t="str">
            <v>533, route 203</v>
          </cell>
          <cell r="G3366" t="str">
            <v>Havelock</v>
          </cell>
          <cell r="H3366" t="str">
            <v>J0S2C0</v>
          </cell>
          <cell r="I3366">
            <v>450</v>
          </cell>
          <cell r="J3366">
            <v>8263231</v>
          </cell>
          <cell r="K3366">
            <v>19</v>
          </cell>
          <cell r="L3366">
            <v>577</v>
          </cell>
          <cell r="M3366">
            <v>18</v>
          </cell>
        </row>
        <row r="3367">
          <cell r="A3367">
            <v>1545284</v>
          </cell>
          <cell r="B3367" t="str">
            <v>07</v>
          </cell>
          <cell r="C3367" t="str">
            <v>Outaouais</v>
          </cell>
          <cell r="D3367" t="str">
            <v>Bourbonnais(Robert)</v>
          </cell>
          <cell r="F3367" t="str">
            <v>126, rue Gorman</v>
          </cell>
          <cell r="G3367" t="str">
            <v>Gatineau</v>
          </cell>
          <cell r="H3367" t="str">
            <v>J8L1A3</v>
          </cell>
          <cell r="I3367">
            <v>819</v>
          </cell>
          <cell r="J3367">
            <v>9865432</v>
          </cell>
          <cell r="K3367">
            <v>16</v>
          </cell>
          <cell r="L3367">
            <v>2381</v>
          </cell>
          <cell r="M3367">
            <v>16</v>
          </cell>
          <cell r="N3367">
            <v>3704</v>
          </cell>
        </row>
        <row r="3368">
          <cell r="A3368">
            <v>1545466</v>
          </cell>
          <cell r="B3368" t="str">
            <v>17</v>
          </cell>
          <cell r="C3368" t="str">
            <v>Centre-du-Québec</v>
          </cell>
          <cell r="D3368" t="str">
            <v>Dubois Luc &amp; Isabelle Carole</v>
          </cell>
          <cell r="E3368" t="str">
            <v>Isabelle(Luc Dubois &amp; Carole)</v>
          </cell>
          <cell r="F3368" t="str">
            <v>169, rue Principale</v>
          </cell>
          <cell r="G3368" t="str">
            <v>Sainte-Sophie-d'Halifax</v>
          </cell>
          <cell r="H3368" t="str">
            <v>G0P1L0</v>
          </cell>
          <cell r="I3368">
            <v>819</v>
          </cell>
          <cell r="J3368">
            <v>3623889</v>
          </cell>
          <cell r="K3368">
            <v>47</v>
          </cell>
          <cell r="L3368">
            <v>10560</v>
          </cell>
          <cell r="M3368">
            <v>44</v>
          </cell>
          <cell r="N3368">
            <v>9312</v>
          </cell>
        </row>
        <row r="3369">
          <cell r="A3369">
            <v>1545672</v>
          </cell>
          <cell r="B3369" t="str">
            <v>16</v>
          </cell>
          <cell r="C3369" t="str">
            <v>Montérégie</v>
          </cell>
          <cell r="D3369" t="str">
            <v>Blake Hooker inc.</v>
          </cell>
          <cell r="E3369" t="str">
            <v>Hooker(Robert Blake)</v>
          </cell>
          <cell r="F3369" t="str">
            <v>147, route 201</v>
          </cell>
          <cell r="G3369" t="str">
            <v>Ormstown</v>
          </cell>
          <cell r="H3369" t="str">
            <v>J0S1K0</v>
          </cell>
          <cell r="I3369">
            <v>450</v>
          </cell>
          <cell r="J3369">
            <v>8293533</v>
          </cell>
          <cell r="K3369">
            <v>12</v>
          </cell>
          <cell r="L3369">
            <v>1021</v>
          </cell>
        </row>
        <row r="3370">
          <cell r="A3370">
            <v>1546126</v>
          </cell>
          <cell r="B3370" t="str">
            <v>07</v>
          </cell>
          <cell r="C3370" t="str">
            <v>Outaouais</v>
          </cell>
          <cell r="D3370" t="str">
            <v>Bradford(Delbert)</v>
          </cell>
          <cell r="F3370" t="str">
            <v>8161, 5e concession, Quyon</v>
          </cell>
          <cell r="G3370" t="str">
            <v>Pontiac</v>
          </cell>
          <cell r="H3370" t="str">
            <v>J0X2V0</v>
          </cell>
          <cell r="I3370">
            <v>819</v>
          </cell>
          <cell r="J3370">
            <v>4581644</v>
          </cell>
          <cell r="K3370">
            <v>30</v>
          </cell>
          <cell r="L3370">
            <v>2425</v>
          </cell>
          <cell r="M3370">
            <v>30</v>
          </cell>
          <cell r="N3370">
            <v>340</v>
          </cell>
        </row>
        <row r="3371">
          <cell r="A3371">
            <v>1546142</v>
          </cell>
          <cell r="B3371" t="str">
            <v>14</v>
          </cell>
          <cell r="C3371" t="str">
            <v>Lanaudière</v>
          </cell>
          <cell r="D3371" t="str">
            <v>Denis(Marcel)</v>
          </cell>
          <cell r="F3371" t="str">
            <v>258, rang Rivière Sud</v>
          </cell>
          <cell r="G3371" t="str">
            <v>Saint-Lin-Laurentides</v>
          </cell>
          <cell r="H3371" t="str">
            <v>J5M2A1</v>
          </cell>
          <cell r="I3371">
            <v>450</v>
          </cell>
          <cell r="J3371">
            <v>4396325</v>
          </cell>
          <cell r="K3371">
            <v>25</v>
          </cell>
          <cell r="L3371">
            <v>973</v>
          </cell>
        </row>
        <row r="3372">
          <cell r="A3372">
            <v>1546167</v>
          </cell>
          <cell r="B3372" t="str">
            <v>15</v>
          </cell>
          <cell r="C3372" t="str">
            <v>Laurentides</v>
          </cell>
          <cell r="D3372" t="str">
            <v>Heatlie(James A.)</v>
          </cell>
          <cell r="F3372" t="str">
            <v>1148, Staynerville West</v>
          </cell>
          <cell r="G3372" t="str">
            <v>Brownsburg-Chatham</v>
          </cell>
          <cell r="H3372" t="str">
            <v>J8G1S1</v>
          </cell>
          <cell r="I3372">
            <v>450</v>
          </cell>
          <cell r="J3372">
            <v>5336124</v>
          </cell>
          <cell r="K3372">
            <v>25</v>
          </cell>
          <cell r="L3372">
            <v>2067</v>
          </cell>
          <cell r="M3372">
            <v>27</v>
          </cell>
        </row>
        <row r="3373">
          <cell r="A3373">
            <v>1546407</v>
          </cell>
          <cell r="B3373" t="str">
            <v>15</v>
          </cell>
          <cell r="C3373" t="str">
            <v>Laurentides</v>
          </cell>
          <cell r="D3373" t="str">
            <v>Hodge(Winston)</v>
          </cell>
          <cell r="F3373" t="str">
            <v>1325 Coteau des Hêtres</v>
          </cell>
          <cell r="G3373" t="str">
            <v>Saint-André-d'Argenteuil</v>
          </cell>
          <cell r="H3373" t="str">
            <v>J0V1X0</v>
          </cell>
          <cell r="I3373">
            <v>450</v>
          </cell>
          <cell r="J3373">
            <v>5628365</v>
          </cell>
          <cell r="K3373">
            <v>24</v>
          </cell>
          <cell r="L3373">
            <v>9813</v>
          </cell>
          <cell r="M3373">
            <v>22</v>
          </cell>
          <cell r="N3373">
            <v>9115</v>
          </cell>
        </row>
        <row r="3374">
          <cell r="A3374">
            <v>1546472</v>
          </cell>
          <cell r="B3374" t="str">
            <v>12</v>
          </cell>
          <cell r="C3374" t="str">
            <v>Chaudière-Appalaches</v>
          </cell>
          <cell r="D3374" t="str">
            <v>Desjardins Germain &amp; Fons Doris</v>
          </cell>
          <cell r="F3374" t="str">
            <v>444, 4e rang Est</v>
          </cell>
          <cell r="G3374" t="str">
            <v>Saint-Janvier-de-Joly</v>
          </cell>
          <cell r="H3374" t="str">
            <v>G0S1M0</v>
          </cell>
          <cell r="I3374">
            <v>418</v>
          </cell>
          <cell r="J3374">
            <v>7285148</v>
          </cell>
          <cell r="K3374">
            <v>36</v>
          </cell>
          <cell r="L3374">
            <v>7546</v>
          </cell>
          <cell r="M3374">
            <v>35</v>
          </cell>
          <cell r="N3374">
            <v>7226</v>
          </cell>
        </row>
        <row r="3375">
          <cell r="A3375">
            <v>1546498</v>
          </cell>
          <cell r="B3375" t="str">
            <v>15</v>
          </cell>
          <cell r="C3375" t="str">
            <v>Laurentides</v>
          </cell>
          <cell r="D3375" t="str">
            <v>Kirk(Norman)</v>
          </cell>
          <cell r="F3375" t="str">
            <v>588, rue Kirk</v>
          </cell>
          <cell r="G3375" t="str">
            <v>Sainte-Sophie</v>
          </cell>
          <cell r="H3375" t="str">
            <v>J5J1J5</v>
          </cell>
          <cell r="I3375">
            <v>450</v>
          </cell>
          <cell r="J3375">
            <v>4364928</v>
          </cell>
          <cell r="K3375">
            <v>44</v>
          </cell>
          <cell r="L3375">
            <v>3543</v>
          </cell>
          <cell r="M3375">
            <v>48</v>
          </cell>
          <cell r="N3375">
            <v>2506</v>
          </cell>
        </row>
        <row r="3376">
          <cell r="A3376">
            <v>1546506</v>
          </cell>
          <cell r="B3376" t="str">
            <v>15</v>
          </cell>
          <cell r="C3376" t="str">
            <v>Laurentides</v>
          </cell>
          <cell r="D3376" t="str">
            <v>Kroitor(Stéphanie)</v>
          </cell>
          <cell r="F3376" t="str">
            <v>780, ch. de la Rouge</v>
          </cell>
          <cell r="G3376" t="str">
            <v>Harrington</v>
          </cell>
          <cell r="H3376" t="str">
            <v>J8G2S7</v>
          </cell>
          <cell r="I3376">
            <v>819</v>
          </cell>
          <cell r="J3376">
            <v>6879420</v>
          </cell>
          <cell r="K3376">
            <v>14</v>
          </cell>
          <cell r="L3376">
            <v>1615</v>
          </cell>
        </row>
        <row r="3377">
          <cell r="A3377">
            <v>1546514</v>
          </cell>
          <cell r="B3377" t="str">
            <v>15</v>
          </cell>
          <cell r="C3377" t="str">
            <v>Laurentides</v>
          </cell>
          <cell r="D3377" t="str">
            <v>Kuchar(Joseph)</v>
          </cell>
          <cell r="E3377" t="str">
            <v>Albert(Réjean)</v>
          </cell>
          <cell r="F3377" t="str">
            <v>1056, chemin de la Station</v>
          </cell>
          <cell r="G3377" t="str">
            <v>La Conception</v>
          </cell>
          <cell r="H3377" t="str">
            <v>J0T1M0</v>
          </cell>
          <cell r="I3377">
            <v>819</v>
          </cell>
          <cell r="J3377">
            <v>6863335</v>
          </cell>
          <cell r="K3377">
            <v>29</v>
          </cell>
          <cell r="L3377">
            <v>635</v>
          </cell>
          <cell r="M3377">
            <v>27</v>
          </cell>
        </row>
        <row r="3378">
          <cell r="A3378">
            <v>1546589</v>
          </cell>
          <cell r="B3378" t="str">
            <v>16</v>
          </cell>
          <cell r="C3378" t="str">
            <v>Montérégie</v>
          </cell>
          <cell r="D3378" t="str">
            <v>Ferme porcine J.P.S.D. inc.</v>
          </cell>
          <cell r="E3378" t="str">
            <v>Berthiaume(Daniel &amp; Shirley)</v>
          </cell>
          <cell r="F3378" t="str">
            <v>2772, rang 2</v>
          </cell>
          <cell r="G3378" t="str">
            <v>Sainte-Justine-de-Newton</v>
          </cell>
          <cell r="H3378" t="str">
            <v>J0P1T0</v>
          </cell>
          <cell r="I3378">
            <v>450</v>
          </cell>
          <cell r="J3378">
            <v>7643367</v>
          </cell>
          <cell r="K3378">
            <v>30</v>
          </cell>
          <cell r="L3378">
            <v>873</v>
          </cell>
          <cell r="M3378">
            <v>18</v>
          </cell>
          <cell r="N3378">
            <v>1585</v>
          </cell>
        </row>
        <row r="3379">
          <cell r="A3379">
            <v>1546761</v>
          </cell>
          <cell r="B3379" t="str">
            <v>07</v>
          </cell>
          <cell r="C3379" t="str">
            <v>Outaouais</v>
          </cell>
          <cell r="D3379" t="str">
            <v>Brown(Rick)</v>
          </cell>
          <cell r="F3379" t="str">
            <v>279, ch. Poisson Blanc</v>
          </cell>
          <cell r="G3379" t="str">
            <v>Gracefield</v>
          </cell>
          <cell r="H3379" t="str">
            <v>J0X1W0</v>
          </cell>
          <cell r="I3379">
            <v>819</v>
          </cell>
          <cell r="J3379">
            <v>4632619</v>
          </cell>
          <cell r="K3379">
            <v>24</v>
          </cell>
          <cell r="L3379">
            <v>2020</v>
          </cell>
          <cell r="M3379">
            <v>24</v>
          </cell>
          <cell r="N3379">
            <v>680</v>
          </cell>
        </row>
        <row r="3380">
          <cell r="A3380">
            <v>1546787</v>
          </cell>
          <cell r="B3380" t="str">
            <v>07</v>
          </cell>
          <cell r="C3380" t="str">
            <v>Outaouais</v>
          </cell>
          <cell r="D3380" t="str">
            <v>Brownlee(Brian)</v>
          </cell>
          <cell r="F3380" t="str">
            <v>C16, R.R. 2, Shawville</v>
          </cell>
          <cell r="G3380" t="str">
            <v>Clarendon</v>
          </cell>
          <cell r="H3380" t="str">
            <v>J0X2Y0</v>
          </cell>
          <cell r="I3380">
            <v>819</v>
          </cell>
          <cell r="J3380">
            <v>6473227</v>
          </cell>
          <cell r="K3380">
            <v>58</v>
          </cell>
          <cell r="M3380">
            <v>58</v>
          </cell>
        </row>
        <row r="3381">
          <cell r="A3381">
            <v>1546803</v>
          </cell>
          <cell r="B3381" t="str">
            <v>07</v>
          </cell>
          <cell r="C3381" t="str">
            <v>Outaouais</v>
          </cell>
          <cell r="D3381" t="str">
            <v>Brownlee(Don)</v>
          </cell>
          <cell r="F3381" t="str">
            <v>C458, 7th Line</v>
          </cell>
          <cell r="G3381" t="str">
            <v>Shawville</v>
          </cell>
          <cell r="H3381" t="str">
            <v>J0X2Y0</v>
          </cell>
          <cell r="I3381">
            <v>819</v>
          </cell>
          <cell r="J3381">
            <v>6473629</v>
          </cell>
          <cell r="K3381">
            <v>48</v>
          </cell>
          <cell r="L3381">
            <v>7116</v>
          </cell>
          <cell r="M3381">
            <v>42</v>
          </cell>
          <cell r="N3381">
            <v>2782</v>
          </cell>
        </row>
        <row r="3382">
          <cell r="A3382">
            <v>1546852</v>
          </cell>
          <cell r="B3382" t="str">
            <v>14</v>
          </cell>
          <cell r="C3382" t="str">
            <v>Lanaudière</v>
          </cell>
          <cell r="D3382" t="str">
            <v>Desroches(Anna)</v>
          </cell>
          <cell r="F3382" t="str">
            <v>4231 1er rang Castell Hill</v>
          </cell>
          <cell r="G3382" t="str">
            <v>Saint-Félix-de-Valois</v>
          </cell>
          <cell r="H3382" t="str">
            <v>J0K2M0</v>
          </cell>
          <cell r="I3382">
            <v>450</v>
          </cell>
          <cell r="J3382">
            <v>8895420</v>
          </cell>
          <cell r="K3382">
            <v>27</v>
          </cell>
          <cell r="L3382">
            <v>4404</v>
          </cell>
          <cell r="M3382">
            <v>26</v>
          </cell>
          <cell r="N3382">
            <v>6077</v>
          </cell>
        </row>
        <row r="3383">
          <cell r="A3383">
            <v>1546910</v>
          </cell>
          <cell r="B3383" t="str">
            <v>14</v>
          </cell>
          <cell r="C3383" t="str">
            <v>Lanaudière</v>
          </cell>
          <cell r="D3383" t="str">
            <v>Desrosiers(Jean-Claude)</v>
          </cell>
          <cell r="F3383" t="str">
            <v>1320 5e Rang</v>
          </cell>
          <cell r="G3383" t="str">
            <v>Saint-Ambroise-de-Kildare</v>
          </cell>
          <cell r="H3383" t="str">
            <v>J0K1C0</v>
          </cell>
          <cell r="I3383">
            <v>450</v>
          </cell>
          <cell r="J3383">
            <v>7520523</v>
          </cell>
          <cell r="K3383">
            <v>48</v>
          </cell>
          <cell r="L3383">
            <v>7484</v>
          </cell>
          <cell r="M3383">
            <v>41</v>
          </cell>
          <cell r="N3383">
            <v>7374</v>
          </cell>
        </row>
        <row r="3384">
          <cell r="A3384">
            <v>1547033</v>
          </cell>
          <cell r="B3384" t="str">
            <v>14</v>
          </cell>
          <cell r="C3384" t="str">
            <v>Lanaudière</v>
          </cell>
          <cell r="D3384" t="str">
            <v>Drainville(Martin)</v>
          </cell>
          <cell r="F3384" t="str">
            <v>21, Curé Bonin</v>
          </cell>
          <cell r="G3384" t="str">
            <v>Saint-Thomas</v>
          </cell>
          <cell r="H3384" t="str">
            <v>J0K3L0</v>
          </cell>
          <cell r="I3384">
            <v>450</v>
          </cell>
          <cell r="J3384">
            <v>7609492</v>
          </cell>
          <cell r="K3384">
            <v>87</v>
          </cell>
          <cell r="L3384">
            <v>27783</v>
          </cell>
          <cell r="M3384">
            <v>82</v>
          </cell>
        </row>
        <row r="3385">
          <cell r="A3385">
            <v>1547058</v>
          </cell>
          <cell r="B3385" t="str">
            <v>14</v>
          </cell>
          <cell r="C3385" t="str">
            <v>Lanaudière</v>
          </cell>
          <cell r="D3385" t="str">
            <v>Dubois(Marc)</v>
          </cell>
          <cell r="F3385" t="str">
            <v>1695, chemin Comtois</v>
          </cell>
          <cell r="G3385" t="str">
            <v>Terrebonne</v>
          </cell>
          <cell r="H3385" t="str">
            <v>J6X4H4</v>
          </cell>
          <cell r="I3385">
            <v>450</v>
          </cell>
          <cell r="J3385">
            <v>4779720</v>
          </cell>
          <cell r="K3385">
            <v>21</v>
          </cell>
        </row>
        <row r="3386">
          <cell r="A3386">
            <v>1547231</v>
          </cell>
          <cell r="B3386" t="str">
            <v>14</v>
          </cell>
          <cell r="C3386" t="str">
            <v>Lanaudière</v>
          </cell>
          <cell r="D3386" t="str">
            <v>Dupuis(Sylvain)</v>
          </cell>
          <cell r="F3386" t="str">
            <v>2826 rang St-Jacques</v>
          </cell>
          <cell r="G3386" t="str">
            <v>Saint-Jacques</v>
          </cell>
          <cell r="H3386" t="str">
            <v>J0K2R0</v>
          </cell>
          <cell r="I3386">
            <v>450</v>
          </cell>
          <cell r="J3386">
            <v>8393735</v>
          </cell>
          <cell r="K3386">
            <v>52</v>
          </cell>
          <cell r="L3386">
            <v>2969</v>
          </cell>
          <cell r="M3386">
            <v>50</v>
          </cell>
          <cell r="N3386">
            <v>6336</v>
          </cell>
        </row>
        <row r="3387">
          <cell r="A3387">
            <v>1547405</v>
          </cell>
          <cell r="B3387" t="str">
            <v>07</v>
          </cell>
          <cell r="C3387" t="str">
            <v>Outaouais</v>
          </cell>
          <cell r="D3387" t="str">
            <v>Cambley(Roderick Mc)</v>
          </cell>
          <cell r="E3387" t="str">
            <v>Cambley(Roderick Mc)</v>
          </cell>
          <cell r="F3387" t="str">
            <v>100, Highway 105, R.R. 1</v>
          </cell>
          <cell r="G3387" t="str">
            <v>Kazabazua</v>
          </cell>
          <cell r="H3387" t="str">
            <v>J0X1X0</v>
          </cell>
          <cell r="I3387">
            <v>819</v>
          </cell>
          <cell r="J3387">
            <v>4673134</v>
          </cell>
          <cell r="K3387">
            <v>46</v>
          </cell>
          <cell r="L3387">
            <v>6607</v>
          </cell>
          <cell r="M3387">
            <v>42</v>
          </cell>
          <cell r="N3387">
            <v>11479</v>
          </cell>
        </row>
        <row r="3388">
          <cell r="A3388">
            <v>1547546</v>
          </cell>
          <cell r="B3388" t="str">
            <v>15</v>
          </cell>
          <cell r="C3388" t="str">
            <v>Laurentides</v>
          </cell>
          <cell r="D3388" t="str">
            <v>Caron(Louis)</v>
          </cell>
          <cell r="F3388" t="str">
            <v>136, chemin des Cèdres</v>
          </cell>
          <cell r="G3388" t="str">
            <v>Notre-Dame-du-Laus</v>
          </cell>
          <cell r="H3388" t="str">
            <v>J0X2M0</v>
          </cell>
          <cell r="I3388">
            <v>819</v>
          </cell>
          <cell r="J3388">
            <v>7672906</v>
          </cell>
          <cell r="K3388">
            <v>16</v>
          </cell>
        </row>
        <row r="3389">
          <cell r="A3389">
            <v>1547595</v>
          </cell>
          <cell r="B3389" t="str">
            <v>15</v>
          </cell>
          <cell r="C3389" t="str">
            <v>Laurentides</v>
          </cell>
          <cell r="D3389" t="str">
            <v>Caron(Succession Richard)</v>
          </cell>
          <cell r="F3389" t="str">
            <v>248, chemin des Cedres</v>
          </cell>
          <cell r="G3389" t="str">
            <v>Notre-Dame-du-Laus</v>
          </cell>
          <cell r="H3389" t="str">
            <v>J0X2M0</v>
          </cell>
          <cell r="I3389">
            <v>819</v>
          </cell>
          <cell r="J3389">
            <v>7672308</v>
          </cell>
          <cell r="K3389">
            <v>18</v>
          </cell>
          <cell r="L3389">
            <v>648</v>
          </cell>
          <cell r="M3389">
            <v>21</v>
          </cell>
          <cell r="N3389">
            <v>308</v>
          </cell>
        </row>
        <row r="3390">
          <cell r="A3390">
            <v>1547694</v>
          </cell>
          <cell r="B3390" t="str">
            <v>07</v>
          </cell>
          <cell r="C3390" t="str">
            <v>Outaouais</v>
          </cell>
          <cell r="D3390" t="str">
            <v>Carrier(Réal)</v>
          </cell>
          <cell r="F3390" t="str">
            <v>830, route 317</v>
          </cell>
          <cell r="G3390" t="str">
            <v>Saint-Sixte</v>
          </cell>
          <cell r="H3390" t="str">
            <v>J0X3B0</v>
          </cell>
          <cell r="I3390">
            <v>819</v>
          </cell>
          <cell r="J3390">
            <v>9833195</v>
          </cell>
          <cell r="K3390">
            <v>240</v>
          </cell>
          <cell r="L3390">
            <v>48515</v>
          </cell>
          <cell r="M3390">
            <v>195</v>
          </cell>
          <cell r="N3390">
            <v>74274</v>
          </cell>
        </row>
        <row r="3391">
          <cell r="A3391">
            <v>1547702</v>
          </cell>
          <cell r="B3391" t="str">
            <v>04</v>
          </cell>
          <cell r="C3391" t="str">
            <v>Mauricie</v>
          </cell>
          <cell r="D3391" t="str">
            <v>Thiffault(Jean-France)</v>
          </cell>
          <cell r="F3391" t="str">
            <v>850 Les Pointes</v>
          </cell>
          <cell r="G3391" t="str">
            <v>Hérouxville</v>
          </cell>
          <cell r="H3391" t="str">
            <v>G0X1J0</v>
          </cell>
          <cell r="I3391">
            <v>418</v>
          </cell>
          <cell r="J3391">
            <v>3654279</v>
          </cell>
          <cell r="L3391">
            <v>3429</v>
          </cell>
          <cell r="N3391">
            <v>3769</v>
          </cell>
        </row>
        <row r="3392">
          <cell r="A3392">
            <v>1547710</v>
          </cell>
          <cell r="B3392" t="str">
            <v>07</v>
          </cell>
          <cell r="C3392" t="str">
            <v>Outaouais</v>
          </cell>
          <cell r="D3392" t="str">
            <v>Carroll Junior(James)</v>
          </cell>
          <cell r="F3392" t="str">
            <v>96, Martindale Road</v>
          </cell>
          <cell r="G3392" t="str">
            <v>Low</v>
          </cell>
          <cell r="H3392" t="str">
            <v>J0X2C0</v>
          </cell>
          <cell r="I3392">
            <v>819</v>
          </cell>
          <cell r="J3392">
            <v>4223477</v>
          </cell>
          <cell r="K3392">
            <v>71</v>
          </cell>
          <cell r="L3392">
            <v>6956</v>
          </cell>
          <cell r="M3392">
            <v>70</v>
          </cell>
          <cell r="N3392">
            <v>5436</v>
          </cell>
        </row>
        <row r="3393">
          <cell r="A3393">
            <v>1547769</v>
          </cell>
          <cell r="B3393" t="str">
            <v>07</v>
          </cell>
          <cell r="C3393" t="str">
            <v>Outaouais</v>
          </cell>
          <cell r="D3393" t="str">
            <v>Carroll Michaud(Succession Mary)</v>
          </cell>
          <cell r="E3393" t="str">
            <v>Michaud(Edward)</v>
          </cell>
          <cell r="F3393" t="str">
            <v>1662 Chapeau-Sheenboro Road</v>
          </cell>
          <cell r="G3393" t="str">
            <v>Chichester</v>
          </cell>
          <cell r="H3393" t="str">
            <v>J0X1M0</v>
          </cell>
          <cell r="I3393">
            <v>819</v>
          </cell>
          <cell r="J3393">
            <v>6892463</v>
          </cell>
          <cell r="K3393">
            <v>22</v>
          </cell>
          <cell r="L3393">
            <v>3368</v>
          </cell>
          <cell r="M3393">
            <v>19</v>
          </cell>
          <cell r="N3393">
            <v>3817</v>
          </cell>
        </row>
        <row r="3394">
          <cell r="A3394">
            <v>1547793</v>
          </cell>
          <cell r="B3394" t="str">
            <v>15</v>
          </cell>
          <cell r="C3394" t="str">
            <v>Laurentides</v>
          </cell>
          <cell r="D3394" t="str">
            <v>Lépine(Aimé)</v>
          </cell>
          <cell r="F3394" t="str">
            <v>27 rang Lepage</v>
          </cell>
          <cell r="G3394" t="str">
            <v>Sainte-Anne-des-Plaines</v>
          </cell>
          <cell r="H3394" t="str">
            <v>J0N1H0</v>
          </cell>
          <cell r="I3394">
            <v>450</v>
          </cell>
          <cell r="J3394">
            <v>4781848</v>
          </cell>
          <cell r="K3394">
            <v>47</v>
          </cell>
          <cell r="L3394">
            <v>2444</v>
          </cell>
          <cell r="M3394">
            <v>44</v>
          </cell>
          <cell r="N3394">
            <v>4727</v>
          </cell>
        </row>
        <row r="3395">
          <cell r="A3395">
            <v>1547892</v>
          </cell>
          <cell r="B3395" t="str">
            <v>07</v>
          </cell>
          <cell r="C3395" t="str">
            <v>Outaouais</v>
          </cell>
          <cell r="D3395" t="str">
            <v>Carroll(Herbert)</v>
          </cell>
          <cell r="F3395" t="str">
            <v>1, ch. de l'Aigle</v>
          </cell>
          <cell r="G3395" t="str">
            <v>Montcerf-Lytton</v>
          </cell>
          <cell r="H3395" t="str">
            <v>J0W1N0</v>
          </cell>
          <cell r="I3395">
            <v>819</v>
          </cell>
          <cell r="J3395">
            <v>4491891</v>
          </cell>
          <cell r="K3395">
            <v>14</v>
          </cell>
          <cell r="L3395">
            <v>2688</v>
          </cell>
          <cell r="M3395">
            <v>16</v>
          </cell>
        </row>
        <row r="3396">
          <cell r="A3396">
            <v>1547975</v>
          </cell>
          <cell r="B3396" t="str">
            <v>07</v>
          </cell>
          <cell r="C3396" t="str">
            <v>Outaouais</v>
          </cell>
          <cell r="D3396" t="str">
            <v>Carroll(Robert)</v>
          </cell>
          <cell r="E3396" t="str">
            <v>Carroll(Robert)</v>
          </cell>
          <cell r="F3396" t="str">
            <v>11 Donlan, R.R. 2, Chapeau</v>
          </cell>
          <cell r="G3396" t="str">
            <v>l'isle-aux-Allumettes</v>
          </cell>
          <cell r="H3396" t="str">
            <v>J0X1M0</v>
          </cell>
          <cell r="I3396">
            <v>819</v>
          </cell>
          <cell r="J3396">
            <v>6892510</v>
          </cell>
          <cell r="K3396">
            <v>26</v>
          </cell>
          <cell r="L3396">
            <v>576</v>
          </cell>
          <cell r="M3396">
            <v>29</v>
          </cell>
          <cell r="N3396">
            <v>1597</v>
          </cell>
        </row>
        <row r="3397">
          <cell r="A3397">
            <v>1548122</v>
          </cell>
          <cell r="B3397" t="str">
            <v>15</v>
          </cell>
          <cell r="C3397" t="str">
            <v>Laurentides</v>
          </cell>
          <cell r="D3397" t="str">
            <v>Lapointe(Jean-Claude)</v>
          </cell>
          <cell r="F3397" t="str">
            <v>19150 côte St-Pierre</v>
          </cell>
          <cell r="G3397" t="str">
            <v>Mirabel</v>
          </cell>
          <cell r="H3397" t="str">
            <v>J7J1P4</v>
          </cell>
          <cell r="I3397">
            <v>450</v>
          </cell>
          <cell r="J3397">
            <v>4350791</v>
          </cell>
          <cell r="K3397">
            <v>12</v>
          </cell>
        </row>
        <row r="3398">
          <cell r="A3398">
            <v>1548247</v>
          </cell>
          <cell r="B3398" t="str">
            <v>15</v>
          </cell>
          <cell r="C3398" t="str">
            <v>Laurentides</v>
          </cell>
          <cell r="D3398" t="str">
            <v>Laughren(Lindsay)</v>
          </cell>
          <cell r="F3398" t="str">
            <v>14 Thomson Road</v>
          </cell>
          <cell r="G3398" t="str">
            <v>Arundel</v>
          </cell>
          <cell r="H3398" t="str">
            <v>J0T1A0</v>
          </cell>
          <cell r="I3398">
            <v>819</v>
          </cell>
          <cell r="J3398">
            <v>6879572</v>
          </cell>
          <cell r="K3398">
            <v>13</v>
          </cell>
          <cell r="L3398">
            <v>1457</v>
          </cell>
          <cell r="M3398">
            <v>15</v>
          </cell>
          <cell r="N3398">
            <v>2140</v>
          </cell>
        </row>
        <row r="3399">
          <cell r="A3399">
            <v>1548288</v>
          </cell>
          <cell r="B3399" t="str">
            <v>07</v>
          </cell>
          <cell r="C3399" t="str">
            <v>Outaouais</v>
          </cell>
          <cell r="D3399" t="str">
            <v>Chabot(Michel)</v>
          </cell>
          <cell r="E3399" t="str">
            <v>Chabot(Michel)</v>
          </cell>
          <cell r="F3399" t="str">
            <v>1061, côte du Front</v>
          </cell>
          <cell r="G3399" t="str">
            <v>Montebello</v>
          </cell>
          <cell r="H3399" t="str">
            <v>J0V1L0</v>
          </cell>
          <cell r="I3399">
            <v>819</v>
          </cell>
          <cell r="J3399">
            <v>4236986</v>
          </cell>
          <cell r="K3399">
            <v>18</v>
          </cell>
          <cell r="L3399">
            <v>3977</v>
          </cell>
          <cell r="M3399">
            <v>19</v>
          </cell>
          <cell r="N3399">
            <v>4515</v>
          </cell>
        </row>
        <row r="3400">
          <cell r="A3400">
            <v>1548387</v>
          </cell>
          <cell r="B3400" t="str">
            <v>07</v>
          </cell>
          <cell r="C3400" t="str">
            <v>Outaouais</v>
          </cell>
          <cell r="D3400" t="str">
            <v>Chamberland Papineau(Thérèse)</v>
          </cell>
          <cell r="E3400" t="str">
            <v>Papineau(Denis)</v>
          </cell>
          <cell r="F3400" t="str">
            <v>578, chemin Papineau</v>
          </cell>
          <cell r="G3400" t="str">
            <v>Pontiac</v>
          </cell>
          <cell r="H3400" t="str">
            <v>J0X2G0</v>
          </cell>
          <cell r="I3400">
            <v>819</v>
          </cell>
          <cell r="J3400">
            <v>4552701</v>
          </cell>
          <cell r="K3400">
            <v>15</v>
          </cell>
          <cell r="L3400">
            <v>1501</v>
          </cell>
        </row>
        <row r="3401">
          <cell r="A3401">
            <v>1548577</v>
          </cell>
          <cell r="B3401" t="str">
            <v>04</v>
          </cell>
          <cell r="C3401" t="str">
            <v>Mauricie</v>
          </cell>
          <cell r="D3401" t="str">
            <v>Vallières(Stephane)</v>
          </cell>
          <cell r="F3401" t="str">
            <v>1885, Grand Rang</v>
          </cell>
          <cell r="G3401" t="str">
            <v>Saint-Léon-le-Grand (de Mauricie)</v>
          </cell>
          <cell r="H3401" t="str">
            <v>J0K2W0</v>
          </cell>
          <cell r="I3401">
            <v>819</v>
          </cell>
          <cell r="J3401">
            <v>2682543</v>
          </cell>
          <cell r="K3401">
            <v>34</v>
          </cell>
          <cell r="L3401">
            <v>5633</v>
          </cell>
          <cell r="M3401">
            <v>36</v>
          </cell>
          <cell r="N3401">
            <v>6890</v>
          </cell>
        </row>
        <row r="3402">
          <cell r="A3402">
            <v>1548874</v>
          </cell>
          <cell r="B3402" t="str">
            <v>15</v>
          </cell>
          <cell r="C3402" t="str">
            <v>Laurentides</v>
          </cell>
          <cell r="D3402" t="str">
            <v>Leduc(Jean-Mercier)</v>
          </cell>
          <cell r="E3402" t="str">
            <v>Leduc(Jean-Mercier)</v>
          </cell>
          <cell r="F3402" t="str">
            <v>2995, St-Charles</v>
          </cell>
          <cell r="G3402" t="str">
            <v>Montréal</v>
          </cell>
          <cell r="H3402" t="str">
            <v>H4R1B5</v>
          </cell>
          <cell r="I3402">
            <v>514</v>
          </cell>
          <cell r="J3402">
            <v>3364767</v>
          </cell>
          <cell r="K3402">
            <v>41</v>
          </cell>
          <cell r="L3402">
            <v>4423</v>
          </cell>
          <cell r="M3402">
            <v>47</v>
          </cell>
        </row>
        <row r="3403">
          <cell r="A3403">
            <v>1548940</v>
          </cell>
          <cell r="B3403" t="str">
            <v>04</v>
          </cell>
          <cell r="C3403" t="str">
            <v>Mauricie</v>
          </cell>
          <cell r="D3403" t="str">
            <v>Vincent(Rosaire)</v>
          </cell>
          <cell r="F3403" t="str">
            <v>889, chemin des Érables</v>
          </cell>
          <cell r="G3403" t="str">
            <v>Saint-Gérard-des-Laurentides</v>
          </cell>
          <cell r="H3403" t="str">
            <v>G9R1H5</v>
          </cell>
          <cell r="I3403">
            <v>819</v>
          </cell>
          <cell r="J3403">
            <v>5399318</v>
          </cell>
          <cell r="K3403">
            <v>32</v>
          </cell>
          <cell r="L3403">
            <v>6334</v>
          </cell>
          <cell r="M3403">
            <v>32</v>
          </cell>
          <cell r="N3403">
            <v>8188</v>
          </cell>
        </row>
        <row r="3404">
          <cell r="A3404">
            <v>1548973</v>
          </cell>
          <cell r="B3404" t="str">
            <v>07</v>
          </cell>
          <cell r="C3404" t="str">
            <v>Outaouais</v>
          </cell>
          <cell r="D3404" t="str">
            <v>Charette(Marcel)</v>
          </cell>
          <cell r="E3404" t="str">
            <v>Séguin(Francine)</v>
          </cell>
          <cell r="F3404" t="str">
            <v>1976, rang la Rouge</v>
          </cell>
          <cell r="G3404" t="str">
            <v>Papineauville</v>
          </cell>
          <cell r="H3404" t="str">
            <v>J0V1R0</v>
          </cell>
          <cell r="I3404">
            <v>819</v>
          </cell>
          <cell r="J3404">
            <v>7731229</v>
          </cell>
          <cell r="K3404">
            <v>25</v>
          </cell>
          <cell r="L3404">
            <v>1858</v>
          </cell>
          <cell r="M3404">
            <v>25</v>
          </cell>
          <cell r="N3404">
            <v>2034</v>
          </cell>
        </row>
        <row r="3405">
          <cell r="A3405">
            <v>1549062</v>
          </cell>
          <cell r="B3405" t="str">
            <v>07</v>
          </cell>
          <cell r="C3405" t="str">
            <v>Outaouais</v>
          </cell>
          <cell r="D3405" t="str">
            <v>Charette(Nathalie)</v>
          </cell>
          <cell r="E3405" t="str">
            <v>Charette(Nathalie)</v>
          </cell>
          <cell r="F3405" t="str">
            <v>949, route 321 Nord</v>
          </cell>
          <cell r="G3405" t="str">
            <v>Saint-André-Avellin</v>
          </cell>
          <cell r="H3405" t="str">
            <v>J0V1W0</v>
          </cell>
          <cell r="I3405">
            <v>819</v>
          </cell>
          <cell r="J3405">
            <v>9833499</v>
          </cell>
          <cell r="K3405">
            <v>15</v>
          </cell>
          <cell r="L3405">
            <v>1318</v>
          </cell>
          <cell r="M3405">
            <v>15</v>
          </cell>
          <cell r="N3405">
            <v>680</v>
          </cell>
        </row>
        <row r="3406">
          <cell r="A3406">
            <v>1549237</v>
          </cell>
          <cell r="B3406" t="str">
            <v>07</v>
          </cell>
          <cell r="C3406" t="str">
            <v>Outaouais</v>
          </cell>
          <cell r="D3406" t="str">
            <v>Charlebois(Jean-Pierre)</v>
          </cell>
          <cell r="F3406" t="str">
            <v>286, rue Roupe</v>
          </cell>
          <cell r="G3406" t="str">
            <v>Montebello</v>
          </cell>
          <cell r="H3406" t="str">
            <v>J0V1L0</v>
          </cell>
          <cell r="I3406">
            <v>819</v>
          </cell>
          <cell r="J3406">
            <v>4236973</v>
          </cell>
          <cell r="K3406">
            <v>26</v>
          </cell>
          <cell r="L3406">
            <v>4467</v>
          </cell>
          <cell r="M3406">
            <v>24</v>
          </cell>
          <cell r="N3406">
            <v>5952</v>
          </cell>
        </row>
        <row r="3407">
          <cell r="A3407">
            <v>1549351</v>
          </cell>
          <cell r="B3407" t="str">
            <v>17</v>
          </cell>
          <cell r="C3407" t="str">
            <v>Centre-du-Québec</v>
          </cell>
          <cell r="D3407" t="str">
            <v>Bergeron(Éric)</v>
          </cell>
          <cell r="E3407" t="str">
            <v>Bergeron(Éric)</v>
          </cell>
          <cell r="F3407" t="str">
            <v>803, Petit Rang 9</v>
          </cell>
          <cell r="G3407" t="str">
            <v>Laurierville</v>
          </cell>
          <cell r="H3407" t="str">
            <v>G0S1P0</v>
          </cell>
          <cell r="I3407">
            <v>819</v>
          </cell>
          <cell r="J3407">
            <v>3651059</v>
          </cell>
          <cell r="K3407">
            <v>140</v>
          </cell>
          <cell r="L3407">
            <v>10944</v>
          </cell>
          <cell r="M3407">
            <v>132</v>
          </cell>
          <cell r="N3407">
            <v>19339</v>
          </cell>
        </row>
        <row r="3408">
          <cell r="A3408">
            <v>1549385</v>
          </cell>
          <cell r="B3408" t="str">
            <v>07</v>
          </cell>
          <cell r="C3408" t="str">
            <v>Outaouais</v>
          </cell>
          <cell r="D3408" t="str">
            <v>Legault(André)</v>
          </cell>
          <cell r="F3408" t="str">
            <v>1176, rang Ste-Madeleine</v>
          </cell>
          <cell r="G3408" t="str">
            <v>Notre-Dame-de-la-Paix</v>
          </cell>
          <cell r="H3408" t="str">
            <v>J0V1P0</v>
          </cell>
          <cell r="I3408">
            <v>819</v>
          </cell>
          <cell r="J3408">
            <v>9832892</v>
          </cell>
          <cell r="K3408">
            <v>12</v>
          </cell>
          <cell r="L3408">
            <v>1255</v>
          </cell>
          <cell r="M3408">
            <v>17</v>
          </cell>
          <cell r="N3408">
            <v>1329</v>
          </cell>
        </row>
        <row r="3409">
          <cell r="A3409">
            <v>1549393</v>
          </cell>
          <cell r="B3409" t="str">
            <v>07</v>
          </cell>
          <cell r="C3409" t="str">
            <v>Outaouais</v>
          </cell>
          <cell r="D3409" t="str">
            <v>Legault(Denis)</v>
          </cell>
          <cell r="F3409" t="str">
            <v>5, rue du Vieux Pont</v>
          </cell>
          <cell r="G3409" t="str">
            <v>Saint-Sixte</v>
          </cell>
          <cell r="H3409" t="str">
            <v>J0X3B0</v>
          </cell>
          <cell r="I3409">
            <v>819</v>
          </cell>
          <cell r="J3409">
            <v>9831419</v>
          </cell>
          <cell r="K3409">
            <v>29</v>
          </cell>
          <cell r="M3409">
            <v>30</v>
          </cell>
        </row>
        <row r="3410">
          <cell r="A3410">
            <v>1549401</v>
          </cell>
          <cell r="B3410" t="str">
            <v>07</v>
          </cell>
          <cell r="C3410" t="str">
            <v>Outaouais</v>
          </cell>
          <cell r="D3410" t="str">
            <v>Legault(Jean)</v>
          </cell>
          <cell r="F3410" t="str">
            <v>630, montee Dambremont</v>
          </cell>
          <cell r="G3410" t="str">
            <v>Thurso</v>
          </cell>
          <cell r="H3410" t="str">
            <v>J0X3B0</v>
          </cell>
          <cell r="I3410">
            <v>819</v>
          </cell>
          <cell r="J3410">
            <v>9853419</v>
          </cell>
          <cell r="K3410">
            <v>24</v>
          </cell>
          <cell r="L3410">
            <v>5008</v>
          </cell>
          <cell r="M3410">
            <v>23</v>
          </cell>
          <cell r="N3410">
            <v>1637</v>
          </cell>
        </row>
        <row r="3411">
          <cell r="A3411">
            <v>1549468</v>
          </cell>
          <cell r="B3411" t="str">
            <v>07</v>
          </cell>
          <cell r="C3411" t="str">
            <v>Outaouais</v>
          </cell>
          <cell r="D3411" t="str">
            <v>Leggett(Thomas)</v>
          </cell>
          <cell r="E3411" t="str">
            <v>Leggett(Thomas)</v>
          </cell>
          <cell r="F3411" t="str">
            <v>1281 chemin Boileau</v>
          </cell>
          <cell r="G3411" t="str">
            <v>Namur</v>
          </cell>
          <cell r="H3411" t="str">
            <v>J0V1N0</v>
          </cell>
          <cell r="I3411">
            <v>819</v>
          </cell>
          <cell r="J3411">
            <v>4263327</v>
          </cell>
          <cell r="K3411">
            <v>14</v>
          </cell>
          <cell r="L3411">
            <v>3026</v>
          </cell>
          <cell r="M3411">
            <v>17</v>
          </cell>
          <cell r="N3411">
            <v>3026</v>
          </cell>
        </row>
        <row r="3412">
          <cell r="A3412">
            <v>1549492</v>
          </cell>
          <cell r="B3412" t="str">
            <v>07</v>
          </cell>
          <cell r="C3412" t="str">
            <v>Outaouais</v>
          </cell>
          <cell r="D3412" t="str">
            <v>Legros(Éric)</v>
          </cell>
          <cell r="F3412" t="str">
            <v>429, ch. Fieldville</v>
          </cell>
          <cell r="G3412" t="str">
            <v>Low</v>
          </cell>
          <cell r="H3412" t="str">
            <v>J0X2C0</v>
          </cell>
          <cell r="I3412">
            <v>819</v>
          </cell>
          <cell r="J3412">
            <v>4221648</v>
          </cell>
          <cell r="K3412">
            <v>57</v>
          </cell>
          <cell r="L3412">
            <v>7048</v>
          </cell>
          <cell r="M3412">
            <v>54</v>
          </cell>
          <cell r="N3412">
            <v>1127</v>
          </cell>
        </row>
        <row r="3413">
          <cell r="A3413">
            <v>1549658</v>
          </cell>
          <cell r="B3413" t="str">
            <v>15</v>
          </cell>
          <cell r="C3413" t="str">
            <v>Laurentides</v>
          </cell>
          <cell r="D3413" t="str">
            <v>Maurice(Gaston St-)</v>
          </cell>
          <cell r="F3413" t="str">
            <v>780 St-Vincent</v>
          </cell>
          <cell r="G3413" t="str">
            <v>Saint-Placide</v>
          </cell>
          <cell r="H3413" t="str">
            <v>J0V2B0</v>
          </cell>
          <cell r="I3413">
            <v>450</v>
          </cell>
          <cell r="J3413">
            <v>2583067</v>
          </cell>
          <cell r="K3413">
            <v>12</v>
          </cell>
          <cell r="L3413">
            <v>2405</v>
          </cell>
        </row>
        <row r="3414">
          <cell r="A3414">
            <v>1549740</v>
          </cell>
          <cell r="B3414" t="str">
            <v>15</v>
          </cell>
          <cell r="C3414" t="str">
            <v>Laurentides</v>
          </cell>
          <cell r="D3414" t="str">
            <v>Morrow(Calvin)</v>
          </cell>
          <cell r="F3414" t="str">
            <v>372, rue du Canton, rte 148</v>
          </cell>
          <cell r="G3414" t="str">
            <v>Brownsburg-Chatham</v>
          </cell>
          <cell r="H3414" t="str">
            <v>J8G1R2</v>
          </cell>
          <cell r="I3414">
            <v>450</v>
          </cell>
          <cell r="J3414">
            <v>5624273</v>
          </cell>
          <cell r="K3414">
            <v>19</v>
          </cell>
          <cell r="L3414">
            <v>3185</v>
          </cell>
          <cell r="M3414">
            <v>20</v>
          </cell>
          <cell r="N3414">
            <v>3718</v>
          </cell>
        </row>
        <row r="3415">
          <cell r="A3415">
            <v>1549807</v>
          </cell>
          <cell r="B3415" t="str">
            <v>15</v>
          </cell>
          <cell r="C3415" t="str">
            <v>Laurentides</v>
          </cell>
          <cell r="D3415" t="str">
            <v>McOuat(John)</v>
          </cell>
          <cell r="E3415" t="str">
            <v>Ouat(John Mc)</v>
          </cell>
          <cell r="F3415" t="str">
            <v>1910, Rivière Rouge Nord</v>
          </cell>
          <cell r="G3415" t="str">
            <v>Saint-André-d'Argenteuil</v>
          </cell>
          <cell r="H3415" t="str">
            <v>J0V1X0</v>
          </cell>
          <cell r="I3415">
            <v>450</v>
          </cell>
          <cell r="J3415">
            <v>5371172</v>
          </cell>
          <cell r="K3415">
            <v>51</v>
          </cell>
          <cell r="L3415">
            <v>680</v>
          </cell>
          <cell r="M3415">
            <v>42</v>
          </cell>
          <cell r="N3415">
            <v>6999</v>
          </cell>
        </row>
        <row r="3416">
          <cell r="A3416">
            <v>1549880</v>
          </cell>
          <cell r="B3416" t="str">
            <v>07</v>
          </cell>
          <cell r="C3416" t="str">
            <v>Outaouais</v>
          </cell>
          <cell r="D3416" t="str">
            <v>Lennan(Grant P. Mac)</v>
          </cell>
          <cell r="F3416" t="str">
            <v>5748 River Road</v>
          </cell>
          <cell r="G3416" t="str">
            <v>L'Ange-Gardien</v>
          </cell>
          <cell r="H3416" t="str">
            <v>J8L2W7</v>
          </cell>
          <cell r="I3416">
            <v>819</v>
          </cell>
          <cell r="J3416">
            <v>9863634</v>
          </cell>
          <cell r="K3416">
            <v>17</v>
          </cell>
          <cell r="L3416">
            <v>4241</v>
          </cell>
          <cell r="M3416">
            <v>16</v>
          </cell>
          <cell r="N3416">
            <v>4460</v>
          </cell>
        </row>
        <row r="3417">
          <cell r="A3417">
            <v>1550037</v>
          </cell>
          <cell r="B3417" t="str">
            <v>03</v>
          </cell>
          <cell r="C3417" t="str">
            <v>Capitale-Nationale</v>
          </cell>
          <cell r="D3417" t="str">
            <v>Gestion Dostie &amp; Drouin inc.</v>
          </cell>
          <cell r="E3417" t="str">
            <v>Drouin(André Dostie et Lucie)</v>
          </cell>
          <cell r="F3417" t="str">
            <v>110, rang Sainte-Anne</v>
          </cell>
          <cell r="G3417" t="str">
            <v>Saint-Basile</v>
          </cell>
          <cell r="H3417" t="str">
            <v>G0A3G0</v>
          </cell>
          <cell r="I3417">
            <v>418</v>
          </cell>
          <cell r="J3417">
            <v>3293865</v>
          </cell>
          <cell r="K3417">
            <v>16</v>
          </cell>
          <cell r="L3417">
            <v>3052</v>
          </cell>
          <cell r="M3417">
            <v>16</v>
          </cell>
          <cell r="N3417">
            <v>2268</v>
          </cell>
        </row>
        <row r="3418">
          <cell r="A3418">
            <v>1550078</v>
          </cell>
          <cell r="B3418" t="str">
            <v>07</v>
          </cell>
          <cell r="C3418" t="str">
            <v>Outaouais</v>
          </cell>
          <cell r="D3418" t="str">
            <v>Louis(Carol St-)</v>
          </cell>
          <cell r="E3418" t="str">
            <v>Louis(Carol St-)</v>
          </cell>
          <cell r="F3418" t="str">
            <v>410, chemin Proulx</v>
          </cell>
          <cell r="G3418" t="str">
            <v>Gatineau</v>
          </cell>
          <cell r="H3418" t="str">
            <v>J8R3B9</v>
          </cell>
          <cell r="I3418">
            <v>819</v>
          </cell>
          <cell r="J3418">
            <v>6694659</v>
          </cell>
          <cell r="K3418">
            <v>24</v>
          </cell>
          <cell r="L3418">
            <v>2245</v>
          </cell>
          <cell r="M3418">
            <v>25</v>
          </cell>
          <cell r="N3418">
            <v>2162</v>
          </cell>
        </row>
        <row r="3419">
          <cell r="A3419">
            <v>1550086</v>
          </cell>
          <cell r="B3419" t="str">
            <v>07</v>
          </cell>
          <cell r="C3419" t="str">
            <v>Outaouais</v>
          </cell>
          <cell r="D3419" t="str">
            <v>Louis(Claude St-)</v>
          </cell>
          <cell r="F3419" t="str">
            <v>641, chemin Montréal Ouest</v>
          </cell>
          <cell r="G3419" t="str">
            <v>Gatineau</v>
          </cell>
          <cell r="H3419" t="str">
            <v>J8M1N8</v>
          </cell>
          <cell r="I3419">
            <v>819</v>
          </cell>
          <cell r="J3419">
            <v>9862943</v>
          </cell>
          <cell r="K3419">
            <v>29</v>
          </cell>
          <cell r="L3419">
            <v>3180</v>
          </cell>
          <cell r="M3419">
            <v>26</v>
          </cell>
          <cell r="N3419">
            <v>3788</v>
          </cell>
        </row>
        <row r="3420">
          <cell r="A3420">
            <v>1550185</v>
          </cell>
          <cell r="B3420" t="str">
            <v>14</v>
          </cell>
          <cell r="C3420" t="str">
            <v>Lanaudière</v>
          </cell>
          <cell r="D3420" t="str">
            <v>Gauthier(Ghyslain)</v>
          </cell>
          <cell r="F3420" t="str">
            <v>1030 Kildare</v>
          </cell>
          <cell r="G3420" t="str">
            <v>Saint-Ambroise-de-Kildare</v>
          </cell>
          <cell r="H3420" t="str">
            <v>J0K1C0</v>
          </cell>
          <cell r="I3420">
            <v>450</v>
          </cell>
          <cell r="J3420">
            <v>7597680</v>
          </cell>
          <cell r="K3420">
            <v>33</v>
          </cell>
          <cell r="L3420">
            <v>680</v>
          </cell>
          <cell r="M3420">
            <v>35</v>
          </cell>
          <cell r="N3420">
            <v>3160</v>
          </cell>
        </row>
        <row r="3421">
          <cell r="A3421">
            <v>1550250</v>
          </cell>
          <cell r="B3421" t="str">
            <v>14</v>
          </cell>
          <cell r="C3421" t="str">
            <v>Lanaudière</v>
          </cell>
          <cell r="D3421" t="str">
            <v>Gladu(Marc-Henri)</v>
          </cell>
          <cell r="F3421" t="str">
            <v>84, rang St-François</v>
          </cell>
          <cell r="G3421" t="str">
            <v>Saint-Ignace-de-Loyola</v>
          </cell>
          <cell r="H3421" t="str">
            <v>J0K2P0</v>
          </cell>
          <cell r="I3421">
            <v>450</v>
          </cell>
          <cell r="J3421">
            <v>8367415</v>
          </cell>
          <cell r="K3421">
            <v>37</v>
          </cell>
          <cell r="L3421">
            <v>246</v>
          </cell>
          <cell r="M3421">
            <v>43</v>
          </cell>
        </row>
        <row r="3422">
          <cell r="A3422">
            <v>1550334</v>
          </cell>
          <cell r="B3422" t="str">
            <v>14</v>
          </cell>
          <cell r="C3422" t="str">
            <v>Lanaudière</v>
          </cell>
          <cell r="D3422" t="str">
            <v>Goyette-Beauchesne(Madeleine)</v>
          </cell>
          <cell r="F3422" t="str">
            <v>1860 rang du Domaine</v>
          </cell>
          <cell r="G3422" t="str">
            <v>Sainte-Mélanie</v>
          </cell>
          <cell r="H3422" t="str">
            <v>J0K3A0</v>
          </cell>
          <cell r="I3422">
            <v>450</v>
          </cell>
          <cell r="J3422">
            <v>8892463</v>
          </cell>
          <cell r="K3422">
            <v>16</v>
          </cell>
          <cell r="M3422">
            <v>15</v>
          </cell>
          <cell r="N3422">
            <v>2653</v>
          </cell>
        </row>
        <row r="3423">
          <cell r="A3423">
            <v>1550409</v>
          </cell>
          <cell r="B3423" t="str">
            <v>14</v>
          </cell>
          <cell r="C3423" t="str">
            <v>Lanaudière</v>
          </cell>
          <cell r="D3423" t="str">
            <v>Grandchamp(Claude)</v>
          </cell>
          <cell r="F3423" t="str">
            <v>371 50e Avenue</v>
          </cell>
          <cell r="G3423" t="str">
            <v>Mandeville</v>
          </cell>
          <cell r="H3423" t="str">
            <v>J0K1L0</v>
          </cell>
          <cell r="I3423">
            <v>450</v>
          </cell>
          <cell r="J3423">
            <v>8351375</v>
          </cell>
          <cell r="K3423">
            <v>15</v>
          </cell>
          <cell r="M3423">
            <v>15</v>
          </cell>
        </row>
        <row r="3424">
          <cell r="A3424">
            <v>1550466</v>
          </cell>
          <cell r="B3424" t="str">
            <v>12</v>
          </cell>
          <cell r="C3424" t="str">
            <v>Chaudière-Appalaches</v>
          </cell>
          <cell r="D3424" t="str">
            <v>Ranch Charolais GRDM SENC</v>
          </cell>
          <cell r="E3424" t="str">
            <v>Robin(Denise Deschamps et Gilles)</v>
          </cell>
          <cell r="F3424" t="str">
            <v>884, boul. Taché Ouest</v>
          </cell>
          <cell r="G3424" t="str">
            <v>Montmagny</v>
          </cell>
          <cell r="H3424" t="str">
            <v>G5V3R8</v>
          </cell>
          <cell r="I3424">
            <v>418</v>
          </cell>
          <cell r="J3424">
            <v>2484517</v>
          </cell>
          <cell r="K3424">
            <v>14</v>
          </cell>
          <cell r="L3424">
            <v>1090</v>
          </cell>
        </row>
        <row r="3425">
          <cell r="A3425">
            <v>1550474</v>
          </cell>
          <cell r="B3425" t="str">
            <v>07</v>
          </cell>
          <cell r="C3425" t="str">
            <v>Outaouais</v>
          </cell>
          <cell r="D3425" t="str">
            <v>Lynott(Gérald)</v>
          </cell>
          <cell r="F3425" t="str">
            <v>12 Pine Ridge Street</v>
          </cell>
          <cell r="G3425" t="str">
            <v>Cantley</v>
          </cell>
          <cell r="H3425" t="str">
            <v>J8V3C8</v>
          </cell>
          <cell r="I3425">
            <v>819</v>
          </cell>
          <cell r="J3425">
            <v>8270527</v>
          </cell>
          <cell r="K3425">
            <v>12</v>
          </cell>
          <cell r="L3425">
            <v>680</v>
          </cell>
        </row>
        <row r="3426">
          <cell r="A3426">
            <v>1550748</v>
          </cell>
          <cell r="B3426" t="str">
            <v>16</v>
          </cell>
          <cell r="C3426" t="str">
            <v>Montérégie</v>
          </cell>
          <cell r="D3426" t="str">
            <v>Ferme Henry Ménard et Fils enr.</v>
          </cell>
          <cell r="E3426" t="str">
            <v>Ménard(Richard)</v>
          </cell>
          <cell r="F3426" t="str">
            <v>2103, ch. Lotbinière</v>
          </cell>
          <cell r="G3426" t="str">
            <v>Saint-Lazare</v>
          </cell>
          <cell r="H3426" t="str">
            <v>J7T2Z5</v>
          </cell>
          <cell r="I3426">
            <v>450</v>
          </cell>
          <cell r="J3426">
            <v>4553668</v>
          </cell>
          <cell r="K3426">
            <v>51</v>
          </cell>
          <cell r="L3426">
            <v>920</v>
          </cell>
          <cell r="M3426">
            <v>56</v>
          </cell>
          <cell r="N3426">
            <v>680</v>
          </cell>
        </row>
        <row r="3427">
          <cell r="A3427">
            <v>1550839</v>
          </cell>
          <cell r="B3427" t="str">
            <v>07</v>
          </cell>
          <cell r="C3427" t="str">
            <v>Outaouais</v>
          </cell>
          <cell r="D3427" t="str">
            <v>Rice(Robert)</v>
          </cell>
          <cell r="E3427" t="str">
            <v>Rice(Robert)</v>
          </cell>
          <cell r="F3427" t="str">
            <v>841, highway 105</v>
          </cell>
          <cell r="G3427" t="str">
            <v>Venosta</v>
          </cell>
          <cell r="H3427" t="str">
            <v>J0X3E0</v>
          </cell>
          <cell r="I3427">
            <v>819</v>
          </cell>
          <cell r="J3427">
            <v>4223692</v>
          </cell>
          <cell r="K3427">
            <v>100</v>
          </cell>
          <cell r="L3427">
            <v>14742</v>
          </cell>
          <cell r="M3427">
            <v>100</v>
          </cell>
          <cell r="N3427">
            <v>14742</v>
          </cell>
        </row>
        <row r="3428">
          <cell r="A3428">
            <v>1550888</v>
          </cell>
          <cell r="B3428" t="str">
            <v>07</v>
          </cell>
          <cell r="C3428" t="str">
            <v>Outaouais</v>
          </cell>
          <cell r="D3428" t="str">
            <v>Mainville(Edmond)</v>
          </cell>
          <cell r="F3428" t="str">
            <v>R.R. 1</v>
          </cell>
          <cell r="G3428" t="str">
            <v>l'isle-aux-Allumettes</v>
          </cell>
          <cell r="H3428" t="str">
            <v>J0X1M0</v>
          </cell>
          <cell r="I3428">
            <v>819</v>
          </cell>
          <cell r="J3428">
            <v>6892215</v>
          </cell>
          <cell r="K3428">
            <v>66</v>
          </cell>
          <cell r="L3428">
            <v>10163</v>
          </cell>
          <cell r="M3428">
            <v>66</v>
          </cell>
          <cell r="N3428">
            <v>9590</v>
          </cell>
        </row>
        <row r="3429">
          <cell r="A3429">
            <v>1550912</v>
          </cell>
          <cell r="B3429" t="str">
            <v>12</v>
          </cell>
          <cell r="C3429" t="str">
            <v>Chaudière-Appalaches</v>
          </cell>
          <cell r="D3429" t="str">
            <v>John Houley inc.</v>
          </cell>
          <cell r="E3429" t="str">
            <v>Houley(Steve)</v>
          </cell>
          <cell r="F3429" t="str">
            <v>439, chemin Craig</v>
          </cell>
          <cell r="G3429" t="str">
            <v>Saint-Sylvestre</v>
          </cell>
          <cell r="H3429" t="str">
            <v>G0S3C0</v>
          </cell>
          <cell r="I3429">
            <v>418</v>
          </cell>
          <cell r="J3429">
            <v>5962872</v>
          </cell>
          <cell r="K3429">
            <v>165</v>
          </cell>
          <cell r="L3429">
            <v>39803</v>
          </cell>
          <cell r="M3429">
            <v>158</v>
          </cell>
          <cell r="N3429">
            <v>22453</v>
          </cell>
        </row>
        <row r="3430">
          <cell r="A3430">
            <v>1550961</v>
          </cell>
          <cell r="B3430" t="str">
            <v>12</v>
          </cell>
          <cell r="C3430" t="str">
            <v>Chaudière-Appalaches</v>
          </cell>
          <cell r="D3430" t="str">
            <v>Ferme HRD</v>
          </cell>
          <cell r="E3430" t="str">
            <v>Dupont(Gil W.)</v>
          </cell>
          <cell r="F3430" t="str">
            <v>254, route de la Seigneurie</v>
          </cell>
          <cell r="G3430" t="str">
            <v>Saint-Roch-des-Aulnaies</v>
          </cell>
          <cell r="H3430" t="str">
            <v>G0R4E0</v>
          </cell>
          <cell r="I3430">
            <v>418</v>
          </cell>
          <cell r="J3430">
            <v>3542993</v>
          </cell>
          <cell r="K3430">
            <v>31</v>
          </cell>
          <cell r="L3430">
            <v>1786</v>
          </cell>
          <cell r="M3430">
            <v>29</v>
          </cell>
          <cell r="N3430">
            <v>2081</v>
          </cell>
        </row>
        <row r="3431">
          <cell r="A3431">
            <v>1551001</v>
          </cell>
          <cell r="B3431" t="str">
            <v>14</v>
          </cell>
          <cell r="C3431" t="str">
            <v>Lanaudière</v>
          </cell>
          <cell r="D3431" t="str">
            <v>Hervieux(Paul-Aimé)</v>
          </cell>
          <cell r="F3431" t="str">
            <v>3779 St-Charles</v>
          </cell>
          <cell r="G3431" t="str">
            <v>Terrebonne</v>
          </cell>
          <cell r="H3431" t="str">
            <v>J6V1A3</v>
          </cell>
          <cell r="I3431">
            <v>450</v>
          </cell>
          <cell r="J3431">
            <v>4713636</v>
          </cell>
          <cell r="K3431">
            <v>28</v>
          </cell>
          <cell r="L3431">
            <v>2473</v>
          </cell>
          <cell r="M3431">
            <v>30</v>
          </cell>
          <cell r="N3431">
            <v>340</v>
          </cell>
        </row>
        <row r="3432">
          <cell r="A3432">
            <v>1551019</v>
          </cell>
          <cell r="B3432" t="str">
            <v>07</v>
          </cell>
          <cell r="C3432" t="str">
            <v>Outaouais</v>
          </cell>
          <cell r="D3432" t="str">
            <v>Picard(Karl A.)</v>
          </cell>
          <cell r="F3432" t="str">
            <v>R.R. 1</v>
          </cell>
          <cell r="G3432" t="str">
            <v>Low</v>
          </cell>
          <cell r="H3432" t="str">
            <v>J0X3E0</v>
          </cell>
          <cell r="I3432">
            <v>819</v>
          </cell>
          <cell r="J3432">
            <v>4223484</v>
          </cell>
          <cell r="K3432">
            <v>13</v>
          </cell>
        </row>
        <row r="3433">
          <cell r="A3433">
            <v>1551092</v>
          </cell>
          <cell r="B3433" t="str">
            <v>14</v>
          </cell>
          <cell r="C3433" t="str">
            <v>Lanaudière</v>
          </cell>
          <cell r="D3433" t="str">
            <v>Jossart(William)</v>
          </cell>
          <cell r="F3433" t="str">
            <v>1351 Barrette</v>
          </cell>
          <cell r="G3433" t="str">
            <v>Saint-Félix-de-Valois</v>
          </cell>
          <cell r="H3433" t="str">
            <v>J0K2M0</v>
          </cell>
          <cell r="I3433">
            <v>450</v>
          </cell>
          <cell r="J3433">
            <v>8895230</v>
          </cell>
          <cell r="K3433">
            <v>12</v>
          </cell>
          <cell r="L3433">
            <v>1329</v>
          </cell>
          <cell r="M3433">
            <v>15</v>
          </cell>
          <cell r="N3433">
            <v>533</v>
          </cell>
        </row>
        <row r="3434">
          <cell r="A3434">
            <v>1551175</v>
          </cell>
          <cell r="B3434" t="str">
            <v>14</v>
          </cell>
          <cell r="C3434" t="str">
            <v>Lanaudière</v>
          </cell>
          <cell r="D3434" t="str">
            <v>Lépine(Bruno)</v>
          </cell>
          <cell r="E3434" t="str">
            <v>Lépine(Bruno)</v>
          </cell>
          <cell r="F3434" t="str">
            <v>1220, rang St-Albert</v>
          </cell>
          <cell r="G3434" t="str">
            <v>Sainte-Mélanie</v>
          </cell>
          <cell r="H3434" t="str">
            <v>J0K3A0</v>
          </cell>
          <cell r="I3434">
            <v>450</v>
          </cell>
          <cell r="J3434">
            <v>8897003</v>
          </cell>
          <cell r="K3434">
            <v>30</v>
          </cell>
          <cell r="L3434">
            <v>3656</v>
          </cell>
          <cell r="M3434">
            <v>26</v>
          </cell>
          <cell r="N3434">
            <v>9423</v>
          </cell>
        </row>
        <row r="3435">
          <cell r="A3435">
            <v>1551316</v>
          </cell>
          <cell r="B3435" t="str">
            <v>07</v>
          </cell>
          <cell r="C3435" t="str">
            <v>Outaouais</v>
          </cell>
          <cell r="D3435" t="str">
            <v>Charron(Gérard)</v>
          </cell>
          <cell r="F3435" t="str">
            <v>Box 133</v>
          </cell>
          <cell r="G3435" t="str">
            <v>Low</v>
          </cell>
          <cell r="H3435" t="str">
            <v>J0X2C0</v>
          </cell>
          <cell r="I3435">
            <v>819</v>
          </cell>
          <cell r="J3435">
            <v>4223613</v>
          </cell>
          <cell r="K3435">
            <v>22</v>
          </cell>
          <cell r="M3435">
            <v>23</v>
          </cell>
          <cell r="N3435">
            <v>2495</v>
          </cell>
        </row>
        <row r="3436">
          <cell r="A3436">
            <v>1551597</v>
          </cell>
          <cell r="B3436" t="str">
            <v>03</v>
          </cell>
          <cell r="C3436" t="str">
            <v>Capitale-Nationale</v>
          </cell>
          <cell r="D3436" t="str">
            <v>Desbiens Benoit et Jean-Pierre</v>
          </cell>
          <cell r="E3436" t="str">
            <v>Desbiens(Jean-Pierre)</v>
          </cell>
          <cell r="F3436" t="str">
            <v>17, Principale</v>
          </cell>
          <cell r="G3436" t="str">
            <v>La Malbaie</v>
          </cell>
          <cell r="H3436" t="str">
            <v>G5A2A5</v>
          </cell>
          <cell r="I3436">
            <v>418</v>
          </cell>
          <cell r="J3436">
            <v>4392663</v>
          </cell>
          <cell r="K3436">
            <v>18</v>
          </cell>
          <cell r="L3436">
            <v>2506</v>
          </cell>
          <cell r="M3436">
            <v>23</v>
          </cell>
          <cell r="N3436">
            <v>3489</v>
          </cell>
        </row>
        <row r="3437">
          <cell r="A3437">
            <v>1551787</v>
          </cell>
          <cell r="B3437" t="str">
            <v>07</v>
          </cell>
          <cell r="C3437" t="str">
            <v>Outaouais</v>
          </cell>
          <cell r="D3437" t="str">
            <v>Larabie(Marquis)</v>
          </cell>
          <cell r="F3437" t="str">
            <v>1363, Rang 6</v>
          </cell>
          <cell r="G3437" t="str">
            <v>Val-des-Monts</v>
          </cell>
          <cell r="H3437" t="str">
            <v>J8N7V5</v>
          </cell>
          <cell r="I3437">
            <v>819</v>
          </cell>
          <cell r="J3437">
            <v>2811162</v>
          </cell>
          <cell r="K3437">
            <v>24</v>
          </cell>
          <cell r="L3437">
            <v>3102</v>
          </cell>
          <cell r="M3437">
            <v>23</v>
          </cell>
          <cell r="N3437">
            <v>4142</v>
          </cell>
        </row>
        <row r="3438">
          <cell r="A3438">
            <v>1551985</v>
          </cell>
          <cell r="B3438" t="str">
            <v>01</v>
          </cell>
          <cell r="C3438" t="str">
            <v>Bas-Saint-Laurent</v>
          </cell>
          <cell r="D3438" t="str">
            <v>Sirois(Mario)</v>
          </cell>
          <cell r="F3438" t="str">
            <v>646, rue Lafontaine, bureau 204</v>
          </cell>
          <cell r="G3438" t="str">
            <v>Rivière-du-Loup</v>
          </cell>
          <cell r="H3438" t="str">
            <v>G5R3C8</v>
          </cell>
          <cell r="I3438">
            <v>418</v>
          </cell>
          <cell r="J3438">
            <v>8604114</v>
          </cell>
          <cell r="K3438">
            <v>228</v>
          </cell>
          <cell r="L3438">
            <v>12727</v>
          </cell>
          <cell r="M3438">
            <v>242</v>
          </cell>
          <cell r="N3438">
            <v>13600</v>
          </cell>
        </row>
        <row r="3439">
          <cell r="A3439">
            <v>1552025</v>
          </cell>
          <cell r="B3439" t="str">
            <v>03</v>
          </cell>
          <cell r="C3439" t="str">
            <v>Capitale-Nationale</v>
          </cell>
          <cell r="D3439" t="str">
            <v>Gagnon Herman et Jean-Michel</v>
          </cell>
          <cell r="F3439" t="str">
            <v>23, Route 138</v>
          </cell>
          <cell r="G3439" t="str">
            <v>La Malbaie</v>
          </cell>
          <cell r="H3439" t="str">
            <v>G5A2B9</v>
          </cell>
          <cell r="I3439">
            <v>418</v>
          </cell>
          <cell r="J3439">
            <v>4392237</v>
          </cell>
          <cell r="K3439">
            <v>28</v>
          </cell>
          <cell r="L3439">
            <v>4370</v>
          </cell>
          <cell r="M3439">
            <v>25</v>
          </cell>
          <cell r="N3439">
            <v>4710</v>
          </cell>
        </row>
        <row r="3440">
          <cell r="A3440">
            <v>1552066</v>
          </cell>
          <cell r="B3440" t="str">
            <v>07</v>
          </cell>
          <cell r="C3440" t="str">
            <v>Outaouais</v>
          </cell>
          <cell r="D3440" t="str">
            <v>Chartrand(André)</v>
          </cell>
          <cell r="E3440" t="str">
            <v>Chartrand(André)</v>
          </cell>
          <cell r="F3440" t="str">
            <v>274 Pembrooke Road, C.P. 21, Chapeau</v>
          </cell>
          <cell r="G3440" t="str">
            <v>l'isle-aux-Allumettes</v>
          </cell>
          <cell r="H3440" t="str">
            <v>J0X1M0</v>
          </cell>
          <cell r="I3440">
            <v>819</v>
          </cell>
          <cell r="J3440">
            <v>6892972</v>
          </cell>
          <cell r="K3440">
            <v>10</v>
          </cell>
          <cell r="L3440">
            <v>1043</v>
          </cell>
        </row>
        <row r="3441">
          <cell r="A3441">
            <v>1552173</v>
          </cell>
          <cell r="B3441" t="str">
            <v>07</v>
          </cell>
          <cell r="C3441" t="str">
            <v>Outaouais</v>
          </cell>
          <cell r="D3441" t="str">
            <v>Lasalle(Daniel)</v>
          </cell>
          <cell r="F3441" t="str">
            <v>98, montée Mgr Martel</v>
          </cell>
          <cell r="G3441" t="str">
            <v>L'Ile-du-Grand-Calumet</v>
          </cell>
          <cell r="H3441" t="str">
            <v>J0X1J0</v>
          </cell>
          <cell r="I3441">
            <v>819</v>
          </cell>
          <cell r="J3441">
            <v>6482714</v>
          </cell>
          <cell r="K3441">
            <v>62</v>
          </cell>
          <cell r="L3441">
            <v>12057</v>
          </cell>
          <cell r="M3441">
            <v>60</v>
          </cell>
          <cell r="N3441">
            <v>16372</v>
          </cell>
        </row>
        <row r="3442">
          <cell r="A3442">
            <v>1552231</v>
          </cell>
          <cell r="B3442" t="str">
            <v>15</v>
          </cell>
          <cell r="C3442" t="str">
            <v>Laurentides</v>
          </cell>
          <cell r="D3442" t="str">
            <v>Perreault(Denis)</v>
          </cell>
          <cell r="F3442" t="str">
            <v>354, chemin de la Rouge</v>
          </cell>
          <cell r="G3442" t="str">
            <v>Huberdeau</v>
          </cell>
          <cell r="H3442" t="str">
            <v>J0T1G0</v>
          </cell>
          <cell r="I3442">
            <v>819</v>
          </cell>
          <cell r="J3442">
            <v>4252874</v>
          </cell>
          <cell r="K3442">
            <v>19</v>
          </cell>
          <cell r="L3442">
            <v>3053</v>
          </cell>
          <cell r="M3442">
            <v>19</v>
          </cell>
          <cell r="N3442">
            <v>1584</v>
          </cell>
        </row>
        <row r="3443">
          <cell r="A3443">
            <v>1552389</v>
          </cell>
          <cell r="B3443" t="str">
            <v>15</v>
          </cell>
          <cell r="C3443" t="str">
            <v>Laurentides</v>
          </cell>
          <cell r="D3443" t="str">
            <v>Provost(Alain)</v>
          </cell>
          <cell r="F3443" t="str">
            <v>151 Tour du Carré</v>
          </cell>
          <cell r="G3443" t="str">
            <v>Brébeuf</v>
          </cell>
          <cell r="H3443" t="str">
            <v>J0T1B0</v>
          </cell>
          <cell r="I3443">
            <v>819</v>
          </cell>
          <cell r="J3443">
            <v>4252296</v>
          </cell>
          <cell r="K3443">
            <v>20</v>
          </cell>
          <cell r="L3443">
            <v>5773</v>
          </cell>
          <cell r="M3443">
            <v>19</v>
          </cell>
          <cell r="N3443">
            <v>4666</v>
          </cell>
        </row>
        <row r="3444">
          <cell r="A3444">
            <v>1552470</v>
          </cell>
          <cell r="B3444" t="str">
            <v>07</v>
          </cell>
          <cell r="C3444" t="str">
            <v>Outaouais</v>
          </cell>
          <cell r="D3444" t="str">
            <v>Last(Richard)</v>
          </cell>
          <cell r="F3444" t="str">
            <v>3, ch. Industriel</v>
          </cell>
          <cell r="G3444" t="str">
            <v>Gatineau</v>
          </cell>
          <cell r="H3444" t="str">
            <v>J8R3C1</v>
          </cell>
          <cell r="I3444">
            <v>819</v>
          </cell>
          <cell r="J3444">
            <v>6630437</v>
          </cell>
          <cell r="K3444">
            <v>26</v>
          </cell>
          <cell r="L3444">
            <v>2360</v>
          </cell>
          <cell r="M3444">
            <v>23</v>
          </cell>
        </row>
        <row r="3445">
          <cell r="A3445">
            <v>1552504</v>
          </cell>
          <cell r="B3445" t="str">
            <v>07</v>
          </cell>
          <cell r="C3445" t="str">
            <v>Outaouais</v>
          </cell>
          <cell r="D3445" t="str">
            <v>Latourelle(Armel)</v>
          </cell>
          <cell r="F3445" t="str">
            <v>225, ch. du Ruisseau des Cerises</v>
          </cell>
          <cell r="G3445" t="str">
            <v>Gracefield</v>
          </cell>
          <cell r="H3445" t="str">
            <v>J0X1W0</v>
          </cell>
          <cell r="I3445">
            <v>819</v>
          </cell>
          <cell r="J3445">
            <v>4633045</v>
          </cell>
          <cell r="K3445">
            <v>14</v>
          </cell>
          <cell r="M3445">
            <v>13</v>
          </cell>
          <cell r="N3445">
            <v>2323</v>
          </cell>
        </row>
        <row r="3446">
          <cell r="A3446">
            <v>1552561</v>
          </cell>
          <cell r="B3446" t="str">
            <v>07</v>
          </cell>
          <cell r="C3446" t="str">
            <v>Outaouais</v>
          </cell>
          <cell r="D3446" t="str">
            <v>Laughlin(Jim Mc)</v>
          </cell>
          <cell r="F3446" t="str">
            <v>294, Lacharity Road, Venosta</v>
          </cell>
          <cell r="G3446" t="str">
            <v>Low</v>
          </cell>
          <cell r="H3446" t="str">
            <v>J0X3E0</v>
          </cell>
          <cell r="I3446">
            <v>819</v>
          </cell>
          <cell r="J3446">
            <v>4223410</v>
          </cell>
          <cell r="K3446">
            <v>29</v>
          </cell>
          <cell r="L3446">
            <v>6758</v>
          </cell>
        </row>
        <row r="3447">
          <cell r="A3447">
            <v>1552652</v>
          </cell>
          <cell r="B3447" t="str">
            <v>03</v>
          </cell>
          <cell r="C3447" t="str">
            <v>Capitale-Nationale</v>
          </cell>
          <cell r="D3447" t="str">
            <v>Eggen Pierre et Roy Fanny</v>
          </cell>
          <cell r="E3447" t="str">
            <v>Roy(Fanny)</v>
          </cell>
          <cell r="F3447" t="str">
            <v>1428, rang Notre-Dame</v>
          </cell>
          <cell r="G3447" t="str">
            <v>Saint-Raymond</v>
          </cell>
          <cell r="H3447" t="str">
            <v>G3L1N5</v>
          </cell>
          <cell r="I3447">
            <v>418</v>
          </cell>
          <cell r="J3447">
            <v>3401360</v>
          </cell>
          <cell r="K3447">
            <v>19</v>
          </cell>
          <cell r="L3447">
            <v>2380</v>
          </cell>
          <cell r="M3447">
            <v>18</v>
          </cell>
        </row>
        <row r="3448">
          <cell r="A3448">
            <v>1552751</v>
          </cell>
          <cell r="B3448" t="str">
            <v>07</v>
          </cell>
          <cell r="C3448" t="str">
            <v>Outaouais</v>
          </cell>
          <cell r="D3448" t="str">
            <v>Clarke(John A.)</v>
          </cell>
          <cell r="F3448" t="str">
            <v>C57 Moorehead Rd, Clarendon</v>
          </cell>
          <cell r="G3448" t="str">
            <v>Campbell's Bay</v>
          </cell>
          <cell r="H3448" t="str">
            <v>J0X1K0</v>
          </cell>
          <cell r="I3448">
            <v>819</v>
          </cell>
          <cell r="J3448">
            <v>6482423</v>
          </cell>
          <cell r="K3448">
            <v>22</v>
          </cell>
          <cell r="M3448">
            <v>23</v>
          </cell>
        </row>
        <row r="3449">
          <cell r="A3449">
            <v>1552793</v>
          </cell>
          <cell r="B3449" t="str">
            <v>07</v>
          </cell>
          <cell r="C3449" t="str">
            <v>Outaouais</v>
          </cell>
          <cell r="D3449" t="str">
            <v>Lavergne(Germain)</v>
          </cell>
          <cell r="F3449" t="str">
            <v>125 chemin Montpellier</v>
          </cell>
          <cell r="G3449" t="str">
            <v>Ripon</v>
          </cell>
          <cell r="H3449" t="str">
            <v>J0V1V0</v>
          </cell>
          <cell r="I3449">
            <v>819</v>
          </cell>
          <cell r="J3449">
            <v>9832250</v>
          </cell>
          <cell r="K3449">
            <v>45</v>
          </cell>
          <cell r="L3449">
            <v>7754</v>
          </cell>
          <cell r="M3449">
            <v>34</v>
          </cell>
          <cell r="N3449">
            <v>6916</v>
          </cell>
        </row>
        <row r="3450">
          <cell r="A3450">
            <v>1552835</v>
          </cell>
          <cell r="B3450" t="str">
            <v>16</v>
          </cell>
          <cell r="C3450" t="str">
            <v>Montérégie</v>
          </cell>
          <cell r="D3450" t="str">
            <v>Nancy Grimard et Marc Léger</v>
          </cell>
          <cell r="E3450" t="str">
            <v>Léger(Nancy Grimard &amp; Marc)</v>
          </cell>
          <cell r="F3450" t="str">
            <v>1769, chemin Ste-Catherine</v>
          </cell>
          <cell r="G3450" t="str">
            <v>Saint-Polycarpe</v>
          </cell>
          <cell r="H3450" t="str">
            <v>J0P1X0</v>
          </cell>
          <cell r="I3450">
            <v>450</v>
          </cell>
          <cell r="J3450">
            <v>2651119</v>
          </cell>
          <cell r="K3450">
            <v>25</v>
          </cell>
          <cell r="L3450">
            <v>3307</v>
          </cell>
          <cell r="M3450">
            <v>23</v>
          </cell>
          <cell r="N3450">
            <v>3134</v>
          </cell>
        </row>
        <row r="3451">
          <cell r="A3451">
            <v>1552868</v>
          </cell>
          <cell r="B3451" t="str">
            <v>07</v>
          </cell>
          <cell r="C3451" t="str">
            <v>Outaouais</v>
          </cell>
          <cell r="D3451" t="str">
            <v>Lavigne(Marc)</v>
          </cell>
          <cell r="F3451" t="str">
            <v>239, ch. Tremblay</v>
          </cell>
          <cell r="G3451" t="str">
            <v>Pontiac</v>
          </cell>
          <cell r="H3451" t="str">
            <v>J0X2G0</v>
          </cell>
          <cell r="I3451">
            <v>819</v>
          </cell>
          <cell r="J3451">
            <v>4559734</v>
          </cell>
          <cell r="K3451">
            <v>67</v>
          </cell>
          <cell r="L3451">
            <v>8749</v>
          </cell>
          <cell r="M3451">
            <v>76</v>
          </cell>
          <cell r="N3451">
            <v>11871</v>
          </cell>
        </row>
        <row r="3452">
          <cell r="A3452">
            <v>1552900</v>
          </cell>
          <cell r="B3452" t="str">
            <v>07</v>
          </cell>
          <cell r="C3452" t="str">
            <v>Outaouais</v>
          </cell>
          <cell r="D3452" t="str">
            <v>McClelland(Robert)</v>
          </cell>
          <cell r="E3452" t="str">
            <v>McClelland(Robert)</v>
          </cell>
          <cell r="F3452" t="str">
            <v>1045, de la Source</v>
          </cell>
          <cell r="G3452" t="str">
            <v>Cantley</v>
          </cell>
          <cell r="H3452" t="str">
            <v>J8V3J9</v>
          </cell>
          <cell r="I3452">
            <v>819</v>
          </cell>
          <cell r="J3452">
            <v>8270540</v>
          </cell>
          <cell r="K3452">
            <v>27</v>
          </cell>
          <cell r="L3452">
            <v>3951</v>
          </cell>
          <cell r="M3452">
            <v>24</v>
          </cell>
          <cell r="N3452">
            <v>2137</v>
          </cell>
        </row>
        <row r="3453">
          <cell r="A3453">
            <v>1552975</v>
          </cell>
          <cell r="B3453" t="str">
            <v>07</v>
          </cell>
          <cell r="C3453" t="str">
            <v>Outaouais</v>
          </cell>
          <cell r="D3453" t="str">
            <v>McConnell(John)</v>
          </cell>
          <cell r="E3453" t="str">
            <v>Connell(Jon Mc)</v>
          </cell>
          <cell r="F3453" t="str">
            <v>12 McConnell Road</v>
          </cell>
          <cell r="G3453" t="str">
            <v>Kazabazua</v>
          </cell>
          <cell r="H3453" t="str">
            <v>J0X1X0</v>
          </cell>
          <cell r="I3453">
            <v>819</v>
          </cell>
          <cell r="J3453">
            <v>4672426</v>
          </cell>
          <cell r="K3453">
            <v>25</v>
          </cell>
          <cell r="M3453">
            <v>31</v>
          </cell>
        </row>
        <row r="3454">
          <cell r="A3454">
            <v>1552991</v>
          </cell>
          <cell r="B3454" t="str">
            <v>07</v>
          </cell>
          <cell r="C3454" t="str">
            <v>Outaouais</v>
          </cell>
          <cell r="D3454" t="str">
            <v>Connelly(George)</v>
          </cell>
          <cell r="F3454" t="str">
            <v>642, montée Dalton</v>
          </cell>
          <cell r="G3454" t="str">
            <v>Gatineau</v>
          </cell>
          <cell r="H3454" t="str">
            <v>J8R3C2</v>
          </cell>
          <cell r="I3454">
            <v>819</v>
          </cell>
          <cell r="J3454">
            <v>6634254</v>
          </cell>
          <cell r="K3454">
            <v>20</v>
          </cell>
          <cell r="L3454">
            <v>865</v>
          </cell>
          <cell r="M3454">
            <v>16</v>
          </cell>
          <cell r="N3454">
            <v>1432</v>
          </cell>
        </row>
        <row r="3455">
          <cell r="A3455">
            <v>1553080</v>
          </cell>
          <cell r="B3455" t="str">
            <v>07</v>
          </cell>
          <cell r="C3455" t="str">
            <v>Outaouais</v>
          </cell>
          <cell r="D3455" t="str">
            <v>Jean-Daniel Duclos et Karine Lesage</v>
          </cell>
          <cell r="E3455" t="str">
            <v>Lesage(Jean-Daniel Duclos et Karine)</v>
          </cell>
          <cell r="F3455" t="str">
            <v>441, route 323</v>
          </cell>
          <cell r="G3455" t="str">
            <v>Papineauville</v>
          </cell>
          <cell r="H3455" t="str">
            <v>J0V1R0</v>
          </cell>
          <cell r="I3455">
            <v>819</v>
          </cell>
          <cell r="J3455">
            <v>9834026</v>
          </cell>
          <cell r="K3455">
            <v>62</v>
          </cell>
          <cell r="L3455">
            <v>1359</v>
          </cell>
          <cell r="M3455">
            <v>61</v>
          </cell>
          <cell r="N3455">
            <v>5238</v>
          </cell>
        </row>
        <row r="3456">
          <cell r="A3456">
            <v>1553320</v>
          </cell>
          <cell r="B3456" t="str">
            <v>14</v>
          </cell>
          <cell r="C3456" t="str">
            <v>Lanaudière</v>
          </cell>
          <cell r="D3456" t="str">
            <v>Lasonde(Guy)</v>
          </cell>
          <cell r="F3456" t="str">
            <v>587, chemin de la Savane</v>
          </cell>
          <cell r="G3456" t="str">
            <v>Repentigny</v>
          </cell>
          <cell r="H3456" t="str">
            <v>J5Z4C7</v>
          </cell>
          <cell r="I3456">
            <v>0</v>
          </cell>
          <cell r="J3456">
            <v>0</v>
          </cell>
          <cell r="K3456">
            <v>22</v>
          </cell>
          <cell r="L3456">
            <v>3211</v>
          </cell>
          <cell r="M3456">
            <v>22</v>
          </cell>
        </row>
        <row r="3457">
          <cell r="A3457">
            <v>1553445</v>
          </cell>
          <cell r="B3457" t="str">
            <v>14</v>
          </cell>
          <cell r="C3457" t="str">
            <v>Lanaudière</v>
          </cell>
          <cell r="D3457" t="str">
            <v>Lauzon(Michel)</v>
          </cell>
          <cell r="F3457" t="str">
            <v>2385 chemin Comtois</v>
          </cell>
          <cell r="G3457" t="str">
            <v>Terrebonne</v>
          </cell>
          <cell r="H3457" t="str">
            <v>J6X4H4</v>
          </cell>
          <cell r="I3457">
            <v>450</v>
          </cell>
          <cell r="J3457">
            <v>4775501</v>
          </cell>
          <cell r="K3457">
            <v>11</v>
          </cell>
        </row>
        <row r="3458">
          <cell r="A3458">
            <v>1553528</v>
          </cell>
          <cell r="B3458" t="str">
            <v>17</v>
          </cell>
          <cell r="C3458" t="str">
            <v>Centre-du-Québec</v>
          </cell>
          <cell r="D3458" t="str">
            <v>Anne Simon et Michel Therrien</v>
          </cell>
          <cell r="E3458" t="str">
            <v>Therrien(Michel)</v>
          </cell>
          <cell r="F3458" t="str">
            <v>105, rang 7</v>
          </cell>
          <cell r="G3458" t="str">
            <v>Saint-Christophe-d'Arthabaska</v>
          </cell>
          <cell r="H3458" t="str">
            <v>G6S0N8</v>
          </cell>
          <cell r="I3458">
            <v>819</v>
          </cell>
          <cell r="J3458">
            <v>3573212</v>
          </cell>
          <cell r="K3458">
            <v>55</v>
          </cell>
          <cell r="L3458">
            <v>12573</v>
          </cell>
          <cell r="M3458">
            <v>54</v>
          </cell>
          <cell r="N3458">
            <v>11174</v>
          </cell>
        </row>
        <row r="3459">
          <cell r="A3459">
            <v>1554153</v>
          </cell>
          <cell r="B3459" t="str">
            <v>15</v>
          </cell>
          <cell r="C3459" t="str">
            <v>Laurentides</v>
          </cell>
          <cell r="D3459" t="str">
            <v>Rochon(Daniel)</v>
          </cell>
          <cell r="F3459" t="str">
            <v>357 route du Canton</v>
          </cell>
          <cell r="G3459" t="str">
            <v>Brownsburg-Chatham</v>
          </cell>
          <cell r="H3459" t="str">
            <v>J8G1R3</v>
          </cell>
          <cell r="I3459">
            <v>450</v>
          </cell>
          <cell r="J3459">
            <v>5622849</v>
          </cell>
          <cell r="K3459">
            <v>26</v>
          </cell>
          <cell r="L3459">
            <v>3344</v>
          </cell>
          <cell r="M3459">
            <v>29</v>
          </cell>
          <cell r="N3459">
            <v>2716</v>
          </cell>
        </row>
        <row r="3460">
          <cell r="A3460">
            <v>1554229</v>
          </cell>
          <cell r="B3460" t="str">
            <v>15</v>
          </cell>
          <cell r="C3460" t="str">
            <v>Laurentides</v>
          </cell>
          <cell r="D3460" t="str">
            <v>Simon(James)</v>
          </cell>
          <cell r="F3460" t="str">
            <v>2838, ch. Île aux Chats</v>
          </cell>
          <cell r="G3460" t="str">
            <v>Saint-André-d'Argenteuil</v>
          </cell>
          <cell r="H3460" t="str">
            <v>J0V1X0</v>
          </cell>
          <cell r="I3460">
            <v>450</v>
          </cell>
          <cell r="J3460">
            <v>5622891</v>
          </cell>
          <cell r="K3460">
            <v>14</v>
          </cell>
          <cell r="L3460">
            <v>621</v>
          </cell>
          <cell r="M3460">
            <v>16</v>
          </cell>
          <cell r="N3460">
            <v>1242</v>
          </cell>
        </row>
        <row r="3461">
          <cell r="A3461">
            <v>1554286</v>
          </cell>
          <cell r="B3461" t="str">
            <v>15</v>
          </cell>
          <cell r="C3461" t="str">
            <v>Laurentides</v>
          </cell>
          <cell r="D3461" t="str">
            <v>McTavish(Duncan)</v>
          </cell>
          <cell r="F3461" t="str">
            <v>30 McAndrew Road</v>
          </cell>
          <cell r="G3461" t="str">
            <v>Grenville-sur-la-Rouge</v>
          </cell>
          <cell r="H3461" t="str">
            <v>J0V1B0</v>
          </cell>
          <cell r="I3461">
            <v>819</v>
          </cell>
          <cell r="J3461">
            <v>2420663</v>
          </cell>
          <cell r="K3461">
            <v>40</v>
          </cell>
          <cell r="L3461">
            <v>10050</v>
          </cell>
          <cell r="M3461">
            <v>40</v>
          </cell>
          <cell r="N3461">
            <v>3681</v>
          </cell>
        </row>
        <row r="3462">
          <cell r="A3462">
            <v>1554377</v>
          </cell>
          <cell r="B3462" t="str">
            <v>15</v>
          </cell>
          <cell r="C3462" t="str">
            <v>Laurentides</v>
          </cell>
          <cell r="D3462" t="str">
            <v>Titley(Earl Ross)</v>
          </cell>
          <cell r="F3462" t="str">
            <v>2970 Thomas Gore</v>
          </cell>
          <cell r="G3462" t="str">
            <v>Lachute</v>
          </cell>
          <cell r="H3462" t="str">
            <v>J8H3W9</v>
          </cell>
          <cell r="I3462">
            <v>450</v>
          </cell>
          <cell r="J3462">
            <v>5627714</v>
          </cell>
          <cell r="K3462">
            <v>26</v>
          </cell>
          <cell r="M3462">
            <v>30</v>
          </cell>
        </row>
        <row r="3463">
          <cell r="A3463">
            <v>1554534</v>
          </cell>
          <cell r="B3463" t="str">
            <v>07</v>
          </cell>
          <cell r="C3463" t="str">
            <v>Outaouais</v>
          </cell>
          <cell r="D3463" t="str">
            <v>Léveillée(Léo)</v>
          </cell>
          <cell r="F3463" t="str">
            <v>chemin Léveillée, R.R. 1</v>
          </cell>
          <cell r="G3463" t="str">
            <v>Lac-Sainte-Marie</v>
          </cell>
          <cell r="H3463" t="str">
            <v>J0X1Z0</v>
          </cell>
          <cell r="I3463">
            <v>819</v>
          </cell>
          <cell r="J3463">
            <v>4672398</v>
          </cell>
          <cell r="K3463">
            <v>28</v>
          </cell>
          <cell r="L3463">
            <v>7167</v>
          </cell>
          <cell r="M3463">
            <v>25</v>
          </cell>
          <cell r="N3463">
            <v>8345</v>
          </cell>
        </row>
        <row r="3464">
          <cell r="A3464">
            <v>1554609</v>
          </cell>
          <cell r="B3464" t="str">
            <v>14</v>
          </cell>
          <cell r="C3464" t="str">
            <v>Lanaudière</v>
          </cell>
          <cell r="D3464" t="str">
            <v>Lemire(Daniel)</v>
          </cell>
          <cell r="F3464" t="str">
            <v>2299 rang Cabane Ronde</v>
          </cell>
          <cell r="G3464" t="str">
            <v>Mascouche</v>
          </cell>
          <cell r="H3464" t="str">
            <v>J7K3C1</v>
          </cell>
          <cell r="I3464">
            <v>450</v>
          </cell>
          <cell r="J3464">
            <v>9661425</v>
          </cell>
          <cell r="K3464">
            <v>37</v>
          </cell>
          <cell r="L3464">
            <v>5823</v>
          </cell>
          <cell r="M3464">
            <v>40</v>
          </cell>
          <cell r="N3464">
            <v>6760</v>
          </cell>
        </row>
        <row r="3465">
          <cell r="A3465">
            <v>1554633</v>
          </cell>
          <cell r="B3465" t="str">
            <v>14</v>
          </cell>
          <cell r="C3465" t="str">
            <v>Lanaudière</v>
          </cell>
          <cell r="D3465" t="str">
            <v>Lemire(Roger)</v>
          </cell>
          <cell r="F3465" t="str">
            <v>1340 3e Rang</v>
          </cell>
          <cell r="G3465" t="str">
            <v>Saint-Gabriel-de-Brandon</v>
          </cell>
          <cell r="H3465" t="str">
            <v>J0K2N0</v>
          </cell>
          <cell r="I3465">
            <v>450</v>
          </cell>
          <cell r="J3465">
            <v>8354931</v>
          </cell>
          <cell r="K3465">
            <v>32</v>
          </cell>
          <cell r="L3465">
            <v>5082</v>
          </cell>
          <cell r="M3465">
            <v>30</v>
          </cell>
          <cell r="N3465">
            <v>340</v>
          </cell>
        </row>
        <row r="3466">
          <cell r="A3466">
            <v>1554757</v>
          </cell>
          <cell r="B3466" t="str">
            <v>07</v>
          </cell>
          <cell r="C3466" t="str">
            <v>Outaouais</v>
          </cell>
          <cell r="D3466" t="str">
            <v>Labelle(Gilles)</v>
          </cell>
          <cell r="E3466" t="str">
            <v>Labelle(Gilles)</v>
          </cell>
          <cell r="F3466" t="str">
            <v>2, chemin Labelle</v>
          </cell>
          <cell r="G3466" t="str">
            <v>Lac-Sainte-Marie</v>
          </cell>
          <cell r="H3466" t="str">
            <v>J0X1Z0</v>
          </cell>
          <cell r="I3466">
            <v>819</v>
          </cell>
          <cell r="J3466">
            <v>4672977</v>
          </cell>
          <cell r="K3466">
            <v>83</v>
          </cell>
          <cell r="L3466">
            <v>16415</v>
          </cell>
          <cell r="M3466">
            <v>88</v>
          </cell>
          <cell r="N3466">
            <v>16415</v>
          </cell>
        </row>
        <row r="3467">
          <cell r="A3467">
            <v>1554781</v>
          </cell>
          <cell r="B3467" t="str">
            <v>14</v>
          </cell>
          <cell r="C3467" t="str">
            <v>Lanaudière</v>
          </cell>
          <cell r="D3467" t="str">
            <v>Maillé(Bernard)</v>
          </cell>
          <cell r="F3467" t="str">
            <v>4441 Principale</v>
          </cell>
          <cell r="G3467" t="str">
            <v>Notre-Dame-de-Lourdes</v>
          </cell>
          <cell r="H3467" t="str">
            <v>J0K1K0</v>
          </cell>
          <cell r="I3467">
            <v>450</v>
          </cell>
          <cell r="J3467">
            <v>7535598</v>
          </cell>
          <cell r="K3467">
            <v>35</v>
          </cell>
          <cell r="L3467">
            <v>7659</v>
          </cell>
          <cell r="M3467">
            <v>35</v>
          </cell>
          <cell r="N3467">
            <v>7193</v>
          </cell>
        </row>
        <row r="3468">
          <cell r="A3468">
            <v>1554807</v>
          </cell>
          <cell r="B3468" t="str">
            <v>07</v>
          </cell>
          <cell r="C3468" t="str">
            <v>Outaouais</v>
          </cell>
          <cell r="D3468" t="str">
            <v>Labelle(Lucien)</v>
          </cell>
          <cell r="F3468" t="str">
            <v>32, montée Labelle</v>
          </cell>
          <cell r="G3468" t="str">
            <v>Ripon</v>
          </cell>
          <cell r="H3468" t="str">
            <v>J0V1V0</v>
          </cell>
          <cell r="I3468">
            <v>819</v>
          </cell>
          <cell r="J3468">
            <v>9831533</v>
          </cell>
          <cell r="K3468">
            <v>44</v>
          </cell>
          <cell r="L3468">
            <v>3366</v>
          </cell>
          <cell r="M3468">
            <v>59</v>
          </cell>
          <cell r="N3468">
            <v>11389</v>
          </cell>
        </row>
        <row r="3469">
          <cell r="A3469">
            <v>1554849</v>
          </cell>
          <cell r="B3469" t="str">
            <v>07</v>
          </cell>
          <cell r="C3469" t="str">
            <v>Outaouais</v>
          </cell>
          <cell r="D3469" t="str">
            <v>Labine(Firmin)</v>
          </cell>
          <cell r="F3469" t="str">
            <v>6, rue Labine</v>
          </cell>
          <cell r="G3469" t="str">
            <v>Fort-Coulonge</v>
          </cell>
          <cell r="H3469" t="str">
            <v>J0X1V0</v>
          </cell>
          <cell r="I3469">
            <v>819</v>
          </cell>
          <cell r="J3469">
            <v>6832996</v>
          </cell>
          <cell r="K3469">
            <v>18</v>
          </cell>
          <cell r="M3469">
            <v>17</v>
          </cell>
        </row>
        <row r="3470">
          <cell r="A3470">
            <v>1554856</v>
          </cell>
          <cell r="B3470" t="str">
            <v>15</v>
          </cell>
          <cell r="C3470" t="str">
            <v>Laurentides</v>
          </cell>
          <cell r="D3470" t="str">
            <v>Lacelle(Rolland)</v>
          </cell>
          <cell r="F3470" t="str">
            <v>2300, ch. de l'Église Sud</v>
          </cell>
          <cell r="G3470" t="str">
            <v>Mont-Laurier</v>
          </cell>
          <cell r="H3470" t="str">
            <v>J9L0C7</v>
          </cell>
          <cell r="I3470">
            <v>819</v>
          </cell>
          <cell r="J3470">
            <v>6233868</v>
          </cell>
          <cell r="K3470">
            <v>28</v>
          </cell>
          <cell r="L3470">
            <v>4423</v>
          </cell>
          <cell r="M3470">
            <v>30</v>
          </cell>
          <cell r="N3470">
            <v>2905</v>
          </cell>
        </row>
        <row r="3471">
          <cell r="A3471">
            <v>1554872</v>
          </cell>
          <cell r="B3471" t="str">
            <v>15</v>
          </cell>
          <cell r="C3471" t="str">
            <v>Laurentides</v>
          </cell>
          <cell r="D3471" t="str">
            <v>Lachaine(Sylvain)</v>
          </cell>
          <cell r="F3471" t="str">
            <v>13, chemin du rang 6</v>
          </cell>
          <cell r="G3471" t="str">
            <v>Kiamika</v>
          </cell>
          <cell r="H3471" t="str">
            <v>J0W1G0</v>
          </cell>
          <cell r="I3471">
            <v>819</v>
          </cell>
          <cell r="J3471">
            <v>5852368</v>
          </cell>
          <cell r="K3471">
            <v>31</v>
          </cell>
          <cell r="M3471">
            <v>27</v>
          </cell>
        </row>
        <row r="3472">
          <cell r="A3472">
            <v>1554898</v>
          </cell>
          <cell r="B3472" t="str">
            <v>07</v>
          </cell>
          <cell r="C3472" t="str">
            <v>Outaouais</v>
          </cell>
          <cell r="D3472" t="str">
            <v>Lachapelle(Gaston)</v>
          </cell>
          <cell r="F3472" t="str">
            <v>C.P. 292, 60 ch. Eloi Lachapelle</v>
          </cell>
          <cell r="G3472" t="str">
            <v>Gracefield</v>
          </cell>
          <cell r="H3472" t="str">
            <v>J0X1W0</v>
          </cell>
          <cell r="I3472">
            <v>819</v>
          </cell>
          <cell r="J3472">
            <v>4632751</v>
          </cell>
          <cell r="K3472">
            <v>14</v>
          </cell>
          <cell r="L3472">
            <v>2694</v>
          </cell>
          <cell r="M3472">
            <v>16</v>
          </cell>
          <cell r="N3472">
            <v>2694</v>
          </cell>
        </row>
        <row r="3473">
          <cell r="A3473">
            <v>1554906</v>
          </cell>
          <cell r="B3473" t="str">
            <v>07</v>
          </cell>
          <cell r="C3473" t="str">
            <v>Outaouais</v>
          </cell>
          <cell r="D3473" t="str">
            <v>Lachapelle(Line)</v>
          </cell>
          <cell r="F3473" t="str">
            <v>45, ch. la Chute, C.P. 61</v>
          </cell>
          <cell r="G3473" t="str">
            <v>Lac-Sainte-Marie</v>
          </cell>
          <cell r="H3473" t="str">
            <v>J0X1Z0</v>
          </cell>
          <cell r="I3473">
            <v>819</v>
          </cell>
          <cell r="J3473">
            <v>4675333</v>
          </cell>
          <cell r="K3473">
            <v>26</v>
          </cell>
          <cell r="L3473">
            <v>4222</v>
          </cell>
          <cell r="M3473">
            <v>28</v>
          </cell>
          <cell r="N3473">
            <v>3564</v>
          </cell>
        </row>
        <row r="3474">
          <cell r="A3474">
            <v>1555002</v>
          </cell>
          <cell r="B3474" t="str">
            <v>07</v>
          </cell>
          <cell r="C3474" t="str">
            <v>Outaouais</v>
          </cell>
          <cell r="D3474" t="str">
            <v>Neil Gervais et Martine Laderoute</v>
          </cell>
          <cell r="E3474" t="str">
            <v>Laderoute(Neil Gervais et Martine)</v>
          </cell>
          <cell r="F3474" t="str">
            <v>53, ch. Stitt</v>
          </cell>
          <cell r="G3474" t="str">
            <v>Mansfield-et-Pontefract</v>
          </cell>
          <cell r="H3474" t="str">
            <v>J0X1R0</v>
          </cell>
          <cell r="I3474">
            <v>819</v>
          </cell>
          <cell r="J3474">
            <v>6833130</v>
          </cell>
          <cell r="K3474">
            <v>117</v>
          </cell>
          <cell r="L3474">
            <v>12999</v>
          </cell>
          <cell r="M3474">
            <v>110</v>
          </cell>
          <cell r="N3474">
            <v>16053</v>
          </cell>
        </row>
        <row r="3475">
          <cell r="A3475">
            <v>1555028</v>
          </cell>
          <cell r="B3475" t="str">
            <v>07</v>
          </cell>
          <cell r="C3475" t="str">
            <v>Outaouais</v>
          </cell>
          <cell r="D3475" t="str">
            <v>Lacroix(Émery)</v>
          </cell>
          <cell r="F3475" t="str">
            <v>101, ch. Bois Franc, R.R. 1</v>
          </cell>
          <cell r="G3475" t="str">
            <v>Mansfield-et-Pontefract</v>
          </cell>
          <cell r="H3475" t="str">
            <v>J0X1R0</v>
          </cell>
          <cell r="I3475">
            <v>819</v>
          </cell>
          <cell r="J3475">
            <v>6832321</v>
          </cell>
          <cell r="K3475">
            <v>13</v>
          </cell>
          <cell r="M3475">
            <v>16</v>
          </cell>
          <cell r="N3475">
            <v>680</v>
          </cell>
        </row>
        <row r="3476">
          <cell r="A3476">
            <v>1555168</v>
          </cell>
          <cell r="B3476" t="str">
            <v>07</v>
          </cell>
          <cell r="C3476" t="str">
            <v>Outaouais</v>
          </cell>
          <cell r="D3476" t="str">
            <v>Lafleur(Charles)</v>
          </cell>
          <cell r="F3476" t="str">
            <v>C422 - 11th Conc., R.R. 5, Shawville</v>
          </cell>
          <cell r="G3476" t="str">
            <v>Clarendon</v>
          </cell>
          <cell r="H3476" t="str">
            <v>J0X2Y0</v>
          </cell>
          <cell r="I3476">
            <v>819</v>
          </cell>
          <cell r="J3476">
            <v>6482292</v>
          </cell>
          <cell r="K3476">
            <v>50</v>
          </cell>
          <cell r="L3476">
            <v>1962</v>
          </cell>
          <cell r="M3476">
            <v>40</v>
          </cell>
          <cell r="N3476">
            <v>5841</v>
          </cell>
        </row>
        <row r="3477">
          <cell r="A3477">
            <v>1555192</v>
          </cell>
          <cell r="B3477" t="str">
            <v>07</v>
          </cell>
          <cell r="C3477" t="str">
            <v>Outaouais</v>
          </cell>
          <cell r="D3477" t="str">
            <v>Ferme Guy A. Guindon et Fils</v>
          </cell>
          <cell r="E3477" t="str">
            <v>Guindon(Paul)</v>
          </cell>
          <cell r="F3477" t="str">
            <v>1109, route 317</v>
          </cell>
          <cell r="G3477" t="str">
            <v>Ripon</v>
          </cell>
          <cell r="H3477" t="str">
            <v>J0V1V0</v>
          </cell>
          <cell r="I3477">
            <v>819</v>
          </cell>
          <cell r="J3477">
            <v>9836351</v>
          </cell>
          <cell r="K3477">
            <v>38</v>
          </cell>
          <cell r="L3477">
            <v>5696</v>
          </cell>
          <cell r="M3477">
            <v>38</v>
          </cell>
          <cell r="N3477">
            <v>5696</v>
          </cell>
        </row>
        <row r="3478">
          <cell r="A3478">
            <v>1555200</v>
          </cell>
          <cell r="B3478" t="str">
            <v>07</v>
          </cell>
          <cell r="C3478" t="str">
            <v>Outaouais</v>
          </cell>
          <cell r="D3478" t="str">
            <v>Lafontaine(Philippe)</v>
          </cell>
          <cell r="F3478" t="str">
            <v>12, ch. Lac Beaudoin</v>
          </cell>
          <cell r="G3478" t="str">
            <v>Maniwaki</v>
          </cell>
          <cell r="H3478" t="str">
            <v>J9E3A8</v>
          </cell>
          <cell r="I3478">
            <v>819</v>
          </cell>
          <cell r="J3478">
            <v>4495693</v>
          </cell>
          <cell r="K3478">
            <v>114</v>
          </cell>
          <cell r="M3478">
            <v>95</v>
          </cell>
          <cell r="N3478">
            <v>21217</v>
          </cell>
        </row>
        <row r="3479">
          <cell r="A3479">
            <v>1555291</v>
          </cell>
          <cell r="B3479" t="str">
            <v>07</v>
          </cell>
          <cell r="C3479" t="str">
            <v>Outaouais</v>
          </cell>
          <cell r="D3479" t="str">
            <v>Lagarde(Roméo J.)</v>
          </cell>
          <cell r="F3479" t="str">
            <v>13, chemin Letts</v>
          </cell>
          <cell r="G3479" t="str">
            <v>L'Ile-du-Grand-Calumet</v>
          </cell>
          <cell r="H3479" t="str">
            <v>J0X1J0</v>
          </cell>
          <cell r="I3479">
            <v>819</v>
          </cell>
          <cell r="J3479">
            <v>6482656</v>
          </cell>
          <cell r="K3479">
            <v>75</v>
          </cell>
          <cell r="L3479">
            <v>13513</v>
          </cell>
          <cell r="M3479">
            <v>75</v>
          </cell>
          <cell r="N3479">
            <v>11860</v>
          </cell>
        </row>
        <row r="3480">
          <cell r="A3480">
            <v>1555309</v>
          </cell>
          <cell r="B3480" t="str">
            <v>07</v>
          </cell>
          <cell r="C3480" t="str">
            <v>Outaouais</v>
          </cell>
          <cell r="D3480" t="str">
            <v>Laidlaw(James)</v>
          </cell>
          <cell r="F3480" t="str">
            <v>1583, route 148</v>
          </cell>
          <cell r="G3480" t="str">
            <v>Pontiac</v>
          </cell>
          <cell r="H3480" t="str">
            <v>J0X2G0</v>
          </cell>
          <cell r="I3480">
            <v>819</v>
          </cell>
          <cell r="J3480">
            <v>3321705</v>
          </cell>
          <cell r="K3480">
            <v>30</v>
          </cell>
          <cell r="L3480">
            <v>3357</v>
          </cell>
          <cell r="M3480">
            <v>30</v>
          </cell>
          <cell r="N3480">
            <v>3936</v>
          </cell>
        </row>
        <row r="3481">
          <cell r="A3481">
            <v>1555366</v>
          </cell>
          <cell r="B3481" t="str">
            <v>07</v>
          </cell>
          <cell r="C3481" t="str">
            <v>Outaouais</v>
          </cell>
          <cell r="D3481" t="str">
            <v>Lamoureux(Mario)</v>
          </cell>
          <cell r="F3481" t="str">
            <v>62, ch. de la Rouge</v>
          </cell>
          <cell r="G3481" t="str">
            <v>Bowman</v>
          </cell>
          <cell r="H3481" t="str">
            <v>J0X3C0</v>
          </cell>
          <cell r="I3481">
            <v>819</v>
          </cell>
          <cell r="J3481">
            <v>4542049</v>
          </cell>
          <cell r="K3481">
            <v>18</v>
          </cell>
          <cell r="L3481">
            <v>947</v>
          </cell>
          <cell r="M3481">
            <v>16</v>
          </cell>
          <cell r="N3481">
            <v>1981</v>
          </cell>
        </row>
        <row r="3482">
          <cell r="A3482">
            <v>1555416</v>
          </cell>
          <cell r="B3482" t="str">
            <v>07</v>
          </cell>
          <cell r="C3482" t="str">
            <v>Outaouais</v>
          </cell>
          <cell r="D3482" t="str">
            <v>Johnston(Stephen)</v>
          </cell>
          <cell r="F3482" t="str">
            <v>R.R. 1</v>
          </cell>
          <cell r="G3482" t="str">
            <v>La Pèche</v>
          </cell>
          <cell r="H3482" t="str">
            <v>J0X1A0</v>
          </cell>
          <cell r="I3482">
            <v>819</v>
          </cell>
          <cell r="J3482">
            <v>4592502</v>
          </cell>
          <cell r="K3482">
            <v>27</v>
          </cell>
          <cell r="M3482">
            <v>27</v>
          </cell>
        </row>
        <row r="3483">
          <cell r="A3483">
            <v>1555457</v>
          </cell>
          <cell r="B3483" t="str">
            <v>07</v>
          </cell>
          <cell r="C3483" t="str">
            <v>Outaouais</v>
          </cell>
          <cell r="D3483" t="str">
            <v>Joyce(Michael)</v>
          </cell>
          <cell r="E3483" t="str">
            <v>Joyce(Michael)</v>
          </cell>
          <cell r="F3483" t="str">
            <v>460 Shouldice Road</v>
          </cell>
          <cell r="G3483" t="str">
            <v>La Pèche</v>
          </cell>
          <cell r="H3483" t="str">
            <v>J0X1A0</v>
          </cell>
          <cell r="I3483">
            <v>819</v>
          </cell>
          <cell r="J3483">
            <v>4593185</v>
          </cell>
          <cell r="K3483">
            <v>32</v>
          </cell>
          <cell r="L3483">
            <v>931</v>
          </cell>
          <cell r="M3483">
            <v>34</v>
          </cell>
          <cell r="N3483">
            <v>250</v>
          </cell>
        </row>
        <row r="3484">
          <cell r="A3484">
            <v>1555481</v>
          </cell>
          <cell r="B3484" t="str">
            <v>07</v>
          </cell>
          <cell r="C3484" t="str">
            <v>Outaouais</v>
          </cell>
          <cell r="D3484" t="str">
            <v>Kealey(Albert)</v>
          </cell>
          <cell r="F3484" t="str">
            <v>643 Pike Lake Road</v>
          </cell>
          <cell r="G3484" t="str">
            <v>Low</v>
          </cell>
          <cell r="H3484" t="str">
            <v>J0X3E0</v>
          </cell>
          <cell r="I3484">
            <v>819</v>
          </cell>
          <cell r="J3484">
            <v>4223554</v>
          </cell>
          <cell r="K3484">
            <v>104</v>
          </cell>
          <cell r="L3484">
            <v>15837</v>
          </cell>
          <cell r="M3484">
            <v>103</v>
          </cell>
          <cell r="N3484">
            <v>2480</v>
          </cell>
        </row>
        <row r="3485">
          <cell r="A3485">
            <v>1555531</v>
          </cell>
          <cell r="B3485" t="str">
            <v>07</v>
          </cell>
          <cell r="C3485" t="str">
            <v>Outaouais</v>
          </cell>
          <cell r="D3485" t="str">
            <v>Kelly(Andrew)</v>
          </cell>
          <cell r="F3485" t="str">
            <v>535 Kelly Road,Denholm</v>
          </cell>
          <cell r="G3485" t="str">
            <v>Low</v>
          </cell>
          <cell r="H3485" t="str">
            <v>J0X2C0</v>
          </cell>
          <cell r="I3485">
            <v>819</v>
          </cell>
          <cell r="J3485">
            <v>4223446</v>
          </cell>
          <cell r="K3485">
            <v>15</v>
          </cell>
          <cell r="L3485">
            <v>607</v>
          </cell>
          <cell r="M3485">
            <v>15</v>
          </cell>
          <cell r="N3485">
            <v>576</v>
          </cell>
        </row>
        <row r="3486">
          <cell r="A3486">
            <v>1555556</v>
          </cell>
          <cell r="B3486" t="str">
            <v>07</v>
          </cell>
          <cell r="C3486" t="str">
            <v>Outaouais</v>
          </cell>
          <cell r="D3486" t="str">
            <v>Kelly(Danny)</v>
          </cell>
          <cell r="E3486" t="str">
            <v>Kelly(Danny)</v>
          </cell>
          <cell r="F3486" t="str">
            <v>189, Raymond Road, R.R. 4</v>
          </cell>
          <cell r="G3486" t="str">
            <v>l'isle-aux-Allumettes</v>
          </cell>
          <cell r="H3486" t="str">
            <v>J0X1M0</v>
          </cell>
          <cell r="I3486">
            <v>819</v>
          </cell>
          <cell r="J3486">
            <v>6895059</v>
          </cell>
          <cell r="K3486">
            <v>20</v>
          </cell>
          <cell r="L3486">
            <v>340</v>
          </cell>
          <cell r="M3486">
            <v>19</v>
          </cell>
        </row>
        <row r="3487">
          <cell r="A3487">
            <v>1555564</v>
          </cell>
          <cell r="B3487" t="str">
            <v>07</v>
          </cell>
          <cell r="C3487" t="str">
            <v>Outaouais</v>
          </cell>
          <cell r="D3487" t="str">
            <v>Kelly(Dillon)</v>
          </cell>
          <cell r="F3487" t="str">
            <v>2391 Route 148</v>
          </cell>
          <cell r="G3487" t="str">
            <v>Campbell's Bay</v>
          </cell>
          <cell r="H3487" t="str">
            <v>J0X1K0</v>
          </cell>
          <cell r="I3487">
            <v>819</v>
          </cell>
          <cell r="J3487">
            <v>6832402</v>
          </cell>
          <cell r="K3487">
            <v>30</v>
          </cell>
          <cell r="L3487">
            <v>2722</v>
          </cell>
          <cell r="M3487">
            <v>30</v>
          </cell>
        </row>
        <row r="3488">
          <cell r="A3488">
            <v>1555580</v>
          </cell>
          <cell r="B3488" t="str">
            <v>07</v>
          </cell>
          <cell r="C3488" t="str">
            <v>Outaouais</v>
          </cell>
          <cell r="D3488" t="str">
            <v>Kelly(Harvey)</v>
          </cell>
          <cell r="F3488" t="str">
            <v>1810 Highway 105</v>
          </cell>
          <cell r="G3488" t="str">
            <v>La Pèche</v>
          </cell>
          <cell r="H3488" t="str">
            <v>J0X1T0</v>
          </cell>
          <cell r="I3488">
            <v>819</v>
          </cell>
          <cell r="J3488">
            <v>4592584</v>
          </cell>
          <cell r="K3488">
            <v>39</v>
          </cell>
          <cell r="L3488">
            <v>11534</v>
          </cell>
          <cell r="M3488">
            <v>32</v>
          </cell>
          <cell r="N3488">
            <v>2869</v>
          </cell>
        </row>
        <row r="3489">
          <cell r="A3489">
            <v>1555614</v>
          </cell>
          <cell r="B3489" t="str">
            <v>07</v>
          </cell>
          <cell r="C3489" t="str">
            <v>Outaouais</v>
          </cell>
          <cell r="D3489" t="str">
            <v>Kelly(Stephen)</v>
          </cell>
          <cell r="E3489" t="str">
            <v>Kelly(Stephen)</v>
          </cell>
          <cell r="F3489" t="str">
            <v>46, Burrough Road</v>
          </cell>
          <cell r="G3489" t="str">
            <v>Low</v>
          </cell>
          <cell r="H3489" t="str">
            <v>J0X3E0</v>
          </cell>
          <cell r="I3489">
            <v>819</v>
          </cell>
          <cell r="J3489">
            <v>4221740</v>
          </cell>
          <cell r="K3489">
            <v>51</v>
          </cell>
          <cell r="L3489">
            <v>2668</v>
          </cell>
          <cell r="M3489">
            <v>53</v>
          </cell>
          <cell r="N3489">
            <v>2806</v>
          </cell>
        </row>
        <row r="3490">
          <cell r="A3490">
            <v>1555655</v>
          </cell>
          <cell r="B3490" t="str">
            <v>07</v>
          </cell>
          <cell r="C3490" t="str">
            <v>Outaouais</v>
          </cell>
          <cell r="D3490" t="str">
            <v>Kenzie(Douglas Mac)</v>
          </cell>
          <cell r="F3490" t="str">
            <v>R.R. 1, 473, chemin Donaldson</v>
          </cell>
          <cell r="G3490" t="str">
            <v>Gatineau</v>
          </cell>
          <cell r="H3490" t="str">
            <v>J8L2W7</v>
          </cell>
          <cell r="I3490">
            <v>819</v>
          </cell>
          <cell r="J3490">
            <v>9863510</v>
          </cell>
          <cell r="K3490">
            <v>10</v>
          </cell>
          <cell r="L3490">
            <v>1678</v>
          </cell>
        </row>
        <row r="3491">
          <cell r="A3491">
            <v>1555671</v>
          </cell>
          <cell r="B3491" t="str">
            <v>07</v>
          </cell>
          <cell r="C3491" t="str">
            <v>Outaouais</v>
          </cell>
          <cell r="D3491" t="str">
            <v>Keon(Desmond)</v>
          </cell>
          <cell r="F3491" t="str">
            <v>4, 3rd Line</v>
          </cell>
          <cell r="G3491" t="str">
            <v>Bristol</v>
          </cell>
          <cell r="H3491" t="str">
            <v>J0X1G0</v>
          </cell>
          <cell r="I3491">
            <v>819</v>
          </cell>
          <cell r="J3491">
            <v>6476443</v>
          </cell>
          <cell r="K3491">
            <v>38</v>
          </cell>
          <cell r="M3491">
            <v>39</v>
          </cell>
        </row>
        <row r="3492">
          <cell r="A3492">
            <v>1555721</v>
          </cell>
          <cell r="B3492" t="str">
            <v>15</v>
          </cell>
          <cell r="C3492" t="str">
            <v>Laurentides</v>
          </cell>
          <cell r="D3492" t="str">
            <v>Warrington(Robert)</v>
          </cell>
          <cell r="F3492" t="str">
            <v>3454, route 327</v>
          </cell>
          <cell r="G3492" t="str">
            <v>Harrington</v>
          </cell>
          <cell r="H3492" t="str">
            <v>J8G2T3</v>
          </cell>
          <cell r="I3492">
            <v>819</v>
          </cell>
          <cell r="J3492">
            <v>6872234</v>
          </cell>
          <cell r="K3492">
            <v>79</v>
          </cell>
          <cell r="L3492">
            <v>6742</v>
          </cell>
          <cell r="M3492">
            <v>87</v>
          </cell>
          <cell r="N3492">
            <v>4755</v>
          </cell>
        </row>
        <row r="3493">
          <cell r="A3493">
            <v>1555739</v>
          </cell>
          <cell r="B3493" t="str">
            <v>15</v>
          </cell>
          <cell r="C3493" t="str">
            <v>Laurentides</v>
          </cell>
          <cell r="D3493" t="str">
            <v>Young(Gordon)</v>
          </cell>
          <cell r="F3493" t="str">
            <v>132, Avoca Road</v>
          </cell>
          <cell r="G3493" t="str">
            <v>Grenville-sur-la-Rouge</v>
          </cell>
          <cell r="H3493" t="str">
            <v>J0V1B0</v>
          </cell>
          <cell r="I3493">
            <v>819</v>
          </cell>
          <cell r="J3493">
            <v>2426234</v>
          </cell>
          <cell r="K3493">
            <v>29</v>
          </cell>
          <cell r="L3493">
            <v>2369</v>
          </cell>
          <cell r="M3493">
            <v>28</v>
          </cell>
          <cell r="N3493">
            <v>7472</v>
          </cell>
        </row>
        <row r="3494">
          <cell r="A3494">
            <v>1555770</v>
          </cell>
          <cell r="B3494" t="str">
            <v>07</v>
          </cell>
          <cell r="C3494" t="str">
            <v>Outaouais</v>
          </cell>
          <cell r="D3494" t="str">
            <v>Kingsbury(Ronald)</v>
          </cell>
          <cell r="F3494" t="str">
            <v>155 Kennedy Road</v>
          </cell>
          <cell r="G3494" t="str">
            <v>La Pèche</v>
          </cell>
          <cell r="H3494" t="str">
            <v>J0X2W0</v>
          </cell>
          <cell r="I3494">
            <v>819</v>
          </cell>
          <cell r="J3494">
            <v>4562933</v>
          </cell>
          <cell r="K3494">
            <v>18</v>
          </cell>
          <cell r="L3494">
            <v>1225</v>
          </cell>
          <cell r="M3494">
            <v>21</v>
          </cell>
          <cell r="N3494">
            <v>885</v>
          </cell>
        </row>
        <row r="3495">
          <cell r="A3495">
            <v>1555796</v>
          </cell>
          <cell r="B3495" t="str">
            <v>07</v>
          </cell>
          <cell r="C3495" t="str">
            <v>Outaouais</v>
          </cell>
          <cell r="D3495" t="str">
            <v>Knox(Terry M.)</v>
          </cell>
          <cell r="E3495" t="str">
            <v>Knox(Terry M.)</v>
          </cell>
          <cell r="F3495" t="str">
            <v>C212, Route 148</v>
          </cell>
          <cell r="G3495" t="str">
            <v>Clarendon</v>
          </cell>
          <cell r="H3495" t="str">
            <v>J0X2Y0</v>
          </cell>
          <cell r="I3495">
            <v>819</v>
          </cell>
          <cell r="J3495">
            <v>6473211</v>
          </cell>
          <cell r="K3495">
            <v>18</v>
          </cell>
          <cell r="L3495">
            <v>3903</v>
          </cell>
          <cell r="M3495">
            <v>20</v>
          </cell>
          <cell r="N3495">
            <v>1701</v>
          </cell>
        </row>
        <row r="3496">
          <cell r="A3496">
            <v>1555879</v>
          </cell>
          <cell r="B3496" t="str">
            <v>07</v>
          </cell>
          <cell r="C3496" t="str">
            <v>Outaouais</v>
          </cell>
          <cell r="D3496" t="str">
            <v>Jennings, Keith &amp; Montgomery, Ruth</v>
          </cell>
          <cell r="E3496" t="str">
            <v>Jennings(Keith)</v>
          </cell>
          <cell r="F3496" t="str">
            <v>173 Fort William Road</v>
          </cell>
          <cell r="G3496" t="str">
            <v>Sheenboro</v>
          </cell>
          <cell r="H3496" t="str">
            <v>J0X2Z0</v>
          </cell>
          <cell r="I3496">
            <v>819</v>
          </cell>
          <cell r="J3496">
            <v>6892393</v>
          </cell>
          <cell r="K3496">
            <v>38</v>
          </cell>
          <cell r="L3496">
            <v>7771</v>
          </cell>
          <cell r="M3496">
            <v>28</v>
          </cell>
          <cell r="N3496">
            <v>11144</v>
          </cell>
        </row>
        <row r="3497">
          <cell r="A3497">
            <v>1556091</v>
          </cell>
          <cell r="B3497" t="str">
            <v>07</v>
          </cell>
          <cell r="C3497" t="str">
            <v>Outaouais</v>
          </cell>
          <cell r="D3497" t="str">
            <v>Denise Charest et Raymond Lacombe</v>
          </cell>
          <cell r="E3497" t="str">
            <v>Lacombe(Denise Charest et Raymond)</v>
          </cell>
          <cell r="F3497" t="str">
            <v>8124, route 315</v>
          </cell>
          <cell r="G3497" t="str">
            <v>Mulgrave-et-Derry</v>
          </cell>
          <cell r="H3497" t="str">
            <v>J8L2W8</v>
          </cell>
          <cell r="I3497">
            <v>819</v>
          </cell>
          <cell r="J3497">
            <v>9866056</v>
          </cell>
          <cell r="K3497">
            <v>10</v>
          </cell>
          <cell r="L3497">
            <v>1282</v>
          </cell>
        </row>
        <row r="3498">
          <cell r="A3498">
            <v>1556166</v>
          </cell>
          <cell r="B3498" t="str">
            <v>14</v>
          </cell>
          <cell r="C3498" t="str">
            <v>Lanaudière</v>
          </cell>
          <cell r="D3498" t="str">
            <v>Melançon(Gisèle)</v>
          </cell>
          <cell r="F3498" t="str">
            <v>691 9e Rang</v>
          </cell>
          <cell r="G3498" t="str">
            <v>Saint-Ambroise-de-Kildare</v>
          </cell>
          <cell r="H3498" t="str">
            <v>J0K1C0</v>
          </cell>
          <cell r="I3498">
            <v>450</v>
          </cell>
          <cell r="J3498">
            <v>8830296</v>
          </cell>
          <cell r="K3498">
            <v>25</v>
          </cell>
          <cell r="L3498">
            <v>6920</v>
          </cell>
          <cell r="M3498">
            <v>18</v>
          </cell>
          <cell r="N3498">
            <v>5044</v>
          </cell>
        </row>
        <row r="3499">
          <cell r="A3499">
            <v>1556265</v>
          </cell>
          <cell r="B3499" t="str">
            <v>14</v>
          </cell>
          <cell r="C3499" t="str">
            <v>Lanaudière</v>
          </cell>
          <cell r="D3499" t="str">
            <v>Morin(Réjean)</v>
          </cell>
          <cell r="E3499" t="str">
            <v>Morin(Réjean)</v>
          </cell>
          <cell r="F3499" t="str">
            <v>565 rang de la Savane</v>
          </cell>
          <cell r="G3499" t="str">
            <v>Repentigny</v>
          </cell>
          <cell r="H3499" t="str">
            <v>J5Z4C7</v>
          </cell>
          <cell r="I3499">
            <v>450</v>
          </cell>
          <cell r="J3499">
            <v>5824117</v>
          </cell>
          <cell r="K3499">
            <v>43</v>
          </cell>
          <cell r="L3499">
            <v>7741</v>
          </cell>
          <cell r="M3499">
            <v>40</v>
          </cell>
          <cell r="N3499">
            <v>10437</v>
          </cell>
        </row>
        <row r="3500">
          <cell r="A3500">
            <v>1556331</v>
          </cell>
          <cell r="B3500" t="str">
            <v>14</v>
          </cell>
          <cell r="C3500" t="str">
            <v>Lanaudière</v>
          </cell>
          <cell r="D3500" t="str">
            <v>Paquette(Richard)</v>
          </cell>
          <cell r="F3500" t="str">
            <v>521, Grande Ligne</v>
          </cell>
          <cell r="G3500" t="str">
            <v>Saint-Alexis (de Montcalm)</v>
          </cell>
          <cell r="H3500" t="str">
            <v>J0K1T0</v>
          </cell>
          <cell r="I3500">
            <v>450</v>
          </cell>
          <cell r="J3500">
            <v>8314156</v>
          </cell>
          <cell r="K3500">
            <v>22</v>
          </cell>
          <cell r="M3500">
            <v>19</v>
          </cell>
        </row>
        <row r="3501">
          <cell r="A3501">
            <v>1556349</v>
          </cell>
          <cell r="B3501" t="str">
            <v>07</v>
          </cell>
          <cell r="C3501" t="str">
            <v>Outaouais</v>
          </cell>
          <cell r="D3501" t="str">
            <v>Kuhn(Alfons)</v>
          </cell>
          <cell r="F3501" t="str">
            <v>100, chemin Wyman</v>
          </cell>
          <cell r="G3501" t="str">
            <v>Pontiac</v>
          </cell>
          <cell r="H3501" t="str">
            <v>J0X2V0</v>
          </cell>
          <cell r="I3501">
            <v>819</v>
          </cell>
          <cell r="J3501">
            <v>6473594</v>
          </cell>
          <cell r="K3501">
            <v>19</v>
          </cell>
          <cell r="L3501">
            <v>2741</v>
          </cell>
          <cell r="M3501">
            <v>21</v>
          </cell>
          <cell r="N3501">
            <v>5869</v>
          </cell>
        </row>
        <row r="3502">
          <cell r="A3502">
            <v>1556810</v>
          </cell>
          <cell r="B3502" t="str">
            <v>14</v>
          </cell>
          <cell r="C3502" t="str">
            <v>Lanaudière</v>
          </cell>
          <cell r="D3502" t="str">
            <v>Plante(Yves)</v>
          </cell>
          <cell r="F3502" t="str">
            <v>6, Sicotte</v>
          </cell>
          <cell r="G3502" t="str">
            <v>Saint-Gabriel-de-Brandon</v>
          </cell>
          <cell r="H3502" t="str">
            <v>J0K2N0</v>
          </cell>
          <cell r="I3502">
            <v>450</v>
          </cell>
          <cell r="J3502">
            <v>8352940</v>
          </cell>
          <cell r="K3502">
            <v>13</v>
          </cell>
          <cell r="L3502">
            <v>1061</v>
          </cell>
        </row>
        <row r="3503">
          <cell r="A3503">
            <v>1556919</v>
          </cell>
          <cell r="B3503" t="str">
            <v>01</v>
          </cell>
          <cell r="C3503" t="str">
            <v>Bas-Saint-Laurent</v>
          </cell>
          <cell r="D3503" t="str">
            <v>Ferme Claunik inc.</v>
          </cell>
          <cell r="E3503" t="str">
            <v>Pelletier(Claude)</v>
          </cell>
          <cell r="F3503" t="str">
            <v>30 St-Joseph Sud</v>
          </cell>
          <cell r="G3503" t="str">
            <v>Rivière-Bleue</v>
          </cell>
          <cell r="H3503" t="str">
            <v>G0L2B0</v>
          </cell>
          <cell r="I3503">
            <v>418</v>
          </cell>
          <cell r="J3503">
            <v>8932716</v>
          </cell>
          <cell r="K3503">
            <v>46</v>
          </cell>
          <cell r="L3503">
            <v>7855</v>
          </cell>
          <cell r="M3503">
            <v>45</v>
          </cell>
          <cell r="N3503">
            <v>8062</v>
          </cell>
        </row>
        <row r="3504">
          <cell r="A3504">
            <v>1557164</v>
          </cell>
          <cell r="B3504" t="str">
            <v>14</v>
          </cell>
          <cell r="C3504" t="str">
            <v>Lanaudière</v>
          </cell>
          <cell r="D3504" t="str">
            <v>Renaud(Yvon)</v>
          </cell>
          <cell r="F3504" t="str">
            <v>265, Harvey</v>
          </cell>
          <cell r="G3504" t="str">
            <v>Repentigny</v>
          </cell>
          <cell r="H3504" t="str">
            <v>J5Z2Y7</v>
          </cell>
          <cell r="I3504">
            <v>450</v>
          </cell>
          <cell r="J3504">
            <v>5859414</v>
          </cell>
          <cell r="K3504">
            <v>48</v>
          </cell>
          <cell r="M3504">
            <v>52</v>
          </cell>
          <cell r="N3504">
            <v>1561</v>
          </cell>
        </row>
        <row r="3505">
          <cell r="A3505">
            <v>1557396</v>
          </cell>
          <cell r="B3505" t="str">
            <v>12</v>
          </cell>
          <cell r="C3505" t="str">
            <v>Chaudière-Appalaches</v>
          </cell>
          <cell r="D3505" t="str">
            <v>Ferme G.M. Turgeon S.E.N.C.</v>
          </cell>
          <cell r="E3505" t="str">
            <v>Turgeon(Gilles)</v>
          </cell>
          <cell r="F3505" t="str">
            <v>7966, chemin Turgeon</v>
          </cell>
          <cell r="G3505" t="str">
            <v>Disraeli</v>
          </cell>
          <cell r="H3505" t="str">
            <v>G0N1E0</v>
          </cell>
          <cell r="I3505">
            <v>418</v>
          </cell>
          <cell r="J3505">
            <v>4495203</v>
          </cell>
          <cell r="K3505">
            <v>61</v>
          </cell>
          <cell r="L3505">
            <v>8481</v>
          </cell>
          <cell r="M3505">
            <v>59</v>
          </cell>
          <cell r="N3505">
            <v>10097</v>
          </cell>
        </row>
        <row r="3506">
          <cell r="A3506">
            <v>1557529</v>
          </cell>
          <cell r="B3506" t="str">
            <v>07</v>
          </cell>
          <cell r="C3506" t="str">
            <v>Outaouais</v>
          </cell>
          <cell r="D3506" t="str">
            <v>Ferme Palerme S.E.N.C.</v>
          </cell>
          <cell r="E3506" t="str">
            <v>Palerme(Gaston Jr.)</v>
          </cell>
          <cell r="F3506" t="str">
            <v>100, rue Maurice</v>
          </cell>
          <cell r="G3506" t="str">
            <v>Gatineau</v>
          </cell>
          <cell r="H3506" t="str">
            <v>J8Y5X7</v>
          </cell>
          <cell r="I3506">
            <v>819</v>
          </cell>
          <cell r="J3506">
            <v>8272718</v>
          </cell>
          <cell r="K3506">
            <v>117</v>
          </cell>
          <cell r="L3506">
            <v>24722</v>
          </cell>
          <cell r="M3506">
            <v>123</v>
          </cell>
          <cell r="N3506">
            <v>25468</v>
          </cell>
        </row>
        <row r="3507">
          <cell r="A3507">
            <v>1557875</v>
          </cell>
          <cell r="B3507" t="str">
            <v>07</v>
          </cell>
          <cell r="C3507" t="str">
            <v>Outaouais</v>
          </cell>
          <cell r="D3507" t="str">
            <v>Connor(Helena O')</v>
          </cell>
          <cell r="F3507" t="str">
            <v>939, Highway 105</v>
          </cell>
          <cell r="G3507" t="str">
            <v>Low</v>
          </cell>
          <cell r="H3507" t="str">
            <v>J0X3E0</v>
          </cell>
          <cell r="I3507">
            <v>819</v>
          </cell>
          <cell r="J3507">
            <v>4223630</v>
          </cell>
          <cell r="K3507">
            <v>40</v>
          </cell>
          <cell r="L3507">
            <v>6601</v>
          </cell>
          <cell r="M3507">
            <v>36</v>
          </cell>
          <cell r="N3507">
            <v>3990</v>
          </cell>
        </row>
        <row r="3508">
          <cell r="A3508">
            <v>1557883</v>
          </cell>
          <cell r="B3508" t="str">
            <v>07</v>
          </cell>
          <cell r="C3508" t="str">
            <v>Outaouais</v>
          </cell>
          <cell r="D3508" t="str">
            <v>Conroy(Patrick)</v>
          </cell>
          <cell r="F3508" t="str">
            <v>1026, ch. Riviere La Blanche, R.R. 3</v>
          </cell>
          <cell r="G3508" t="str">
            <v>Gatineau</v>
          </cell>
          <cell r="H3508" t="str">
            <v>J8L2W8</v>
          </cell>
          <cell r="I3508">
            <v>819</v>
          </cell>
          <cell r="J3508">
            <v>9867339</v>
          </cell>
          <cell r="K3508">
            <v>21</v>
          </cell>
          <cell r="M3508">
            <v>18</v>
          </cell>
        </row>
        <row r="3509">
          <cell r="A3509">
            <v>1558055</v>
          </cell>
          <cell r="B3509" t="str">
            <v>07</v>
          </cell>
          <cell r="C3509" t="str">
            <v>Outaouais</v>
          </cell>
          <cell r="D3509" t="str">
            <v>Corbeil(Réjeanne)</v>
          </cell>
          <cell r="E3509" t="str">
            <v>Massie(Conrad)</v>
          </cell>
          <cell r="F3509" t="str">
            <v>986, route 321 Nord</v>
          </cell>
          <cell r="G3509" t="str">
            <v>Saint-André-Avellin</v>
          </cell>
          <cell r="H3509" t="str">
            <v>J0V1W0</v>
          </cell>
          <cell r="I3509">
            <v>819</v>
          </cell>
          <cell r="J3509">
            <v>9836403</v>
          </cell>
          <cell r="K3509">
            <v>41</v>
          </cell>
          <cell r="L3509">
            <v>6393</v>
          </cell>
          <cell r="M3509">
            <v>39</v>
          </cell>
          <cell r="N3509">
            <v>7536</v>
          </cell>
        </row>
        <row r="3510">
          <cell r="A3510">
            <v>1558519</v>
          </cell>
          <cell r="B3510" t="str">
            <v>14</v>
          </cell>
          <cell r="C3510" t="str">
            <v>Lanaudière</v>
          </cell>
          <cell r="D3510" t="str">
            <v>Roy(Gaétan)</v>
          </cell>
          <cell r="F3510" t="str">
            <v>170 Ste-Louise Ouest</v>
          </cell>
          <cell r="G3510" t="str">
            <v>Saint-Jean-de-Matha</v>
          </cell>
          <cell r="H3510" t="str">
            <v>J0K2S0</v>
          </cell>
          <cell r="I3510">
            <v>450</v>
          </cell>
          <cell r="J3510">
            <v>8863426</v>
          </cell>
          <cell r="K3510">
            <v>21</v>
          </cell>
          <cell r="M3510">
            <v>21</v>
          </cell>
        </row>
        <row r="3511">
          <cell r="A3511">
            <v>1558741</v>
          </cell>
          <cell r="B3511" t="str">
            <v>07</v>
          </cell>
          <cell r="C3511" t="str">
            <v>Outaouais</v>
          </cell>
          <cell r="D3511" t="str">
            <v>Crawford(Hal)</v>
          </cell>
          <cell r="F3511" t="str">
            <v>1196, R.R. 2, route 148</v>
          </cell>
          <cell r="G3511" t="str">
            <v>Litchfield</v>
          </cell>
          <cell r="H3511" t="str">
            <v>J0X1K0</v>
          </cell>
          <cell r="I3511">
            <v>819</v>
          </cell>
          <cell r="J3511">
            <v>6482038</v>
          </cell>
          <cell r="K3511">
            <v>47</v>
          </cell>
          <cell r="L3511">
            <v>3402</v>
          </cell>
          <cell r="M3511">
            <v>47</v>
          </cell>
          <cell r="N3511">
            <v>10364</v>
          </cell>
        </row>
        <row r="3512">
          <cell r="A3512">
            <v>1558980</v>
          </cell>
          <cell r="B3512" t="str">
            <v>07</v>
          </cell>
          <cell r="C3512" t="str">
            <v>Outaouais</v>
          </cell>
          <cell r="D3512" t="str">
            <v>Cross(Elvis)</v>
          </cell>
          <cell r="E3512" t="str">
            <v>Cross(Elvis)</v>
          </cell>
          <cell r="F3512" t="str">
            <v>196 McDonald Road</v>
          </cell>
          <cell r="G3512" t="str">
            <v>Low</v>
          </cell>
          <cell r="H3512" t="str">
            <v>J0X2C0</v>
          </cell>
          <cell r="I3512">
            <v>819</v>
          </cell>
          <cell r="J3512">
            <v>4592460</v>
          </cell>
          <cell r="K3512">
            <v>30</v>
          </cell>
          <cell r="M3512">
            <v>30</v>
          </cell>
        </row>
        <row r="3513">
          <cell r="A3513">
            <v>1559251</v>
          </cell>
          <cell r="B3513" t="str">
            <v>07</v>
          </cell>
          <cell r="C3513" t="str">
            <v>Outaouais</v>
          </cell>
          <cell r="D3513" t="str">
            <v>Culleton(Michael)</v>
          </cell>
          <cell r="F3513" t="str">
            <v>17, Church Line, Chapeau</v>
          </cell>
          <cell r="G3513" t="str">
            <v>l'isle-aux-Allumettes</v>
          </cell>
          <cell r="H3513" t="str">
            <v>J0X1M0</v>
          </cell>
          <cell r="I3513">
            <v>819</v>
          </cell>
          <cell r="J3513">
            <v>6892073</v>
          </cell>
          <cell r="K3513">
            <v>39</v>
          </cell>
          <cell r="L3513">
            <v>7645</v>
          </cell>
          <cell r="M3513">
            <v>42</v>
          </cell>
          <cell r="N3513">
            <v>6239</v>
          </cell>
        </row>
        <row r="3514">
          <cell r="A3514">
            <v>1559319</v>
          </cell>
          <cell r="B3514" t="str">
            <v>14</v>
          </cell>
          <cell r="C3514" t="str">
            <v>Lanaudière</v>
          </cell>
          <cell r="D3514" t="str">
            <v>Tessier(Jean-François)</v>
          </cell>
          <cell r="F3514" t="str">
            <v>3661, rang St-Pierre</v>
          </cell>
          <cell r="G3514" t="str">
            <v>Saint-Félix-de-Valois</v>
          </cell>
          <cell r="H3514" t="str">
            <v>J0K2M0</v>
          </cell>
          <cell r="I3514">
            <v>450</v>
          </cell>
          <cell r="J3514">
            <v>8892177</v>
          </cell>
          <cell r="K3514">
            <v>53</v>
          </cell>
          <cell r="L3514">
            <v>4217</v>
          </cell>
          <cell r="M3514">
            <v>58</v>
          </cell>
          <cell r="N3514">
            <v>4718</v>
          </cell>
        </row>
        <row r="3515">
          <cell r="A3515">
            <v>1559350</v>
          </cell>
          <cell r="B3515" t="str">
            <v>07</v>
          </cell>
          <cell r="C3515" t="str">
            <v>Outaouais</v>
          </cell>
          <cell r="D3515" t="str">
            <v>Curley(Raymond)</v>
          </cell>
          <cell r="E3515" t="str">
            <v>Curley(Raymond)</v>
          </cell>
          <cell r="F3515" t="str">
            <v>211, Curley Road, Luskville</v>
          </cell>
          <cell r="G3515" t="str">
            <v>Pontiac</v>
          </cell>
          <cell r="H3515" t="str">
            <v>J0X2G0</v>
          </cell>
          <cell r="I3515">
            <v>819</v>
          </cell>
          <cell r="J3515">
            <v>4552312</v>
          </cell>
          <cell r="K3515">
            <v>25</v>
          </cell>
          <cell r="L3515">
            <v>6699</v>
          </cell>
          <cell r="M3515">
            <v>23</v>
          </cell>
          <cell r="N3515">
            <v>6961</v>
          </cell>
        </row>
        <row r="3516">
          <cell r="A3516">
            <v>1559418</v>
          </cell>
          <cell r="B3516" t="str">
            <v>14</v>
          </cell>
          <cell r="C3516" t="str">
            <v>Lanaudière</v>
          </cell>
          <cell r="D3516" t="str">
            <v>Thouin(Lucien)</v>
          </cell>
          <cell r="F3516" t="str">
            <v>1195 Cabane Ronde</v>
          </cell>
          <cell r="G3516" t="str">
            <v>Mascouche</v>
          </cell>
          <cell r="H3516" t="str">
            <v>J7K3C1</v>
          </cell>
          <cell r="I3516">
            <v>450</v>
          </cell>
          <cell r="J3516">
            <v>9661372</v>
          </cell>
          <cell r="K3516">
            <v>25</v>
          </cell>
          <cell r="L3516">
            <v>340</v>
          </cell>
          <cell r="M3516">
            <v>27</v>
          </cell>
        </row>
        <row r="3517">
          <cell r="A3517">
            <v>1559640</v>
          </cell>
          <cell r="B3517" t="str">
            <v>14</v>
          </cell>
          <cell r="C3517" t="str">
            <v>Lanaudière</v>
          </cell>
          <cell r="D3517" t="str">
            <v>Vanier(Louis-Charles)</v>
          </cell>
          <cell r="F3517" t="str">
            <v>7090, rue Damien</v>
          </cell>
          <cell r="G3517" t="str">
            <v>Saint-Damien</v>
          </cell>
          <cell r="H3517" t="str">
            <v>J0K2E0</v>
          </cell>
          <cell r="I3517">
            <v>450</v>
          </cell>
          <cell r="J3517">
            <v>8351727</v>
          </cell>
          <cell r="K3517">
            <v>10</v>
          </cell>
        </row>
        <row r="3518">
          <cell r="A3518">
            <v>1559806</v>
          </cell>
          <cell r="B3518" t="str">
            <v>07</v>
          </cell>
          <cell r="C3518" t="str">
            <v>Outaouais</v>
          </cell>
          <cell r="D3518" t="str">
            <v>Côté(Michel)</v>
          </cell>
          <cell r="F3518" t="str">
            <v>600, boul St-Joseph</v>
          </cell>
          <cell r="G3518" t="str">
            <v>Gatineau</v>
          </cell>
          <cell r="H3518" t="str">
            <v>J8Y4A7</v>
          </cell>
          <cell r="I3518">
            <v>819</v>
          </cell>
          <cell r="J3518">
            <v>7778384</v>
          </cell>
          <cell r="K3518">
            <v>88</v>
          </cell>
          <cell r="L3518">
            <v>3402</v>
          </cell>
          <cell r="M3518">
            <v>104</v>
          </cell>
          <cell r="N3518">
            <v>12281</v>
          </cell>
        </row>
        <row r="3519">
          <cell r="A3519">
            <v>1559913</v>
          </cell>
          <cell r="B3519" t="str">
            <v>07</v>
          </cell>
          <cell r="C3519" t="str">
            <v>Outaouais</v>
          </cell>
          <cell r="D3519" t="str">
            <v>Dagg(Gerald F.)</v>
          </cell>
          <cell r="E3519" t="str">
            <v>Dagg(Gerald F.)</v>
          </cell>
          <cell r="F3519" t="str">
            <v>C234 9th Concession</v>
          </cell>
          <cell r="G3519" t="str">
            <v>Clarendon</v>
          </cell>
          <cell r="H3519" t="str">
            <v>J0X2Y0</v>
          </cell>
          <cell r="I3519">
            <v>613</v>
          </cell>
          <cell r="J3519">
            <v>5862671</v>
          </cell>
          <cell r="K3519">
            <v>66</v>
          </cell>
          <cell r="M3519">
            <v>110</v>
          </cell>
          <cell r="N3519">
            <v>11308</v>
          </cell>
        </row>
        <row r="3520">
          <cell r="A3520">
            <v>1559921</v>
          </cell>
          <cell r="B3520" t="str">
            <v>07</v>
          </cell>
          <cell r="C3520" t="str">
            <v>Outaouais</v>
          </cell>
          <cell r="D3520" t="str">
            <v>Dagg(Ronald)</v>
          </cell>
          <cell r="F3520" t="str">
            <v>20 - 11th Line</v>
          </cell>
          <cell r="G3520" t="str">
            <v>Bristol</v>
          </cell>
          <cell r="H3520" t="str">
            <v>J0X1G0</v>
          </cell>
          <cell r="I3520">
            <v>819</v>
          </cell>
          <cell r="J3520">
            <v>6475495</v>
          </cell>
          <cell r="K3520">
            <v>29</v>
          </cell>
          <cell r="L3520">
            <v>7253</v>
          </cell>
          <cell r="M3520">
            <v>28</v>
          </cell>
          <cell r="N3520">
            <v>7077</v>
          </cell>
        </row>
        <row r="3521">
          <cell r="A3521">
            <v>1559947</v>
          </cell>
          <cell r="B3521" t="str">
            <v>07</v>
          </cell>
          <cell r="C3521" t="str">
            <v>Outaouais</v>
          </cell>
          <cell r="D3521" t="str">
            <v>Dagg(William E.)</v>
          </cell>
          <cell r="F3521" t="str">
            <v>R.R. 4, C136, Shawville</v>
          </cell>
          <cell r="G3521" t="str">
            <v>Clarendon</v>
          </cell>
          <cell r="H3521" t="str">
            <v>J0X2Y0</v>
          </cell>
          <cell r="I3521">
            <v>819</v>
          </cell>
          <cell r="J3521">
            <v>6473259</v>
          </cell>
          <cell r="K3521">
            <v>44</v>
          </cell>
          <cell r="L3521">
            <v>11579</v>
          </cell>
          <cell r="M3521">
            <v>39</v>
          </cell>
          <cell r="N3521">
            <v>4952</v>
          </cell>
        </row>
        <row r="3522">
          <cell r="A3522">
            <v>1559962</v>
          </cell>
          <cell r="B3522" t="str">
            <v>07</v>
          </cell>
          <cell r="C3522" t="str">
            <v>Outaouais</v>
          </cell>
          <cell r="D3522" t="str">
            <v>Dale(Charles)</v>
          </cell>
          <cell r="F3522" t="str">
            <v>98, Calumet Road East</v>
          </cell>
          <cell r="G3522" t="str">
            <v>Shawville</v>
          </cell>
          <cell r="H3522" t="str">
            <v>J0X2Y0</v>
          </cell>
          <cell r="I3522">
            <v>819</v>
          </cell>
          <cell r="J3522">
            <v>6472716</v>
          </cell>
          <cell r="K3522">
            <v>11</v>
          </cell>
          <cell r="L3522">
            <v>2538</v>
          </cell>
        </row>
        <row r="3523">
          <cell r="A3523">
            <v>1559970</v>
          </cell>
          <cell r="B3523" t="str">
            <v>07</v>
          </cell>
          <cell r="C3523" t="str">
            <v>Outaouais</v>
          </cell>
          <cell r="D3523" t="str">
            <v>Dambremont(Jacques)</v>
          </cell>
          <cell r="F3523" t="str">
            <v>1175, Route 317</v>
          </cell>
          <cell r="G3523" t="str">
            <v>Ripon</v>
          </cell>
          <cell r="H3523" t="str">
            <v>J0V1V0</v>
          </cell>
          <cell r="I3523">
            <v>819</v>
          </cell>
          <cell r="J3523">
            <v>9836376</v>
          </cell>
          <cell r="K3523">
            <v>19</v>
          </cell>
          <cell r="L3523">
            <v>4097</v>
          </cell>
          <cell r="M3523">
            <v>19</v>
          </cell>
          <cell r="N3523">
            <v>4097</v>
          </cell>
        </row>
        <row r="3524">
          <cell r="A3524">
            <v>1559988</v>
          </cell>
          <cell r="B3524" t="str">
            <v>07</v>
          </cell>
          <cell r="C3524" t="str">
            <v>Outaouais</v>
          </cell>
          <cell r="D3524" t="str">
            <v>Dambremont(Jean-Denis)</v>
          </cell>
          <cell r="F3524" t="str">
            <v>10, rang 5 nord</v>
          </cell>
          <cell r="G3524" t="str">
            <v>Ripon</v>
          </cell>
          <cell r="H3524" t="str">
            <v>J0V1V0</v>
          </cell>
          <cell r="I3524">
            <v>819</v>
          </cell>
          <cell r="J3524">
            <v>9836566</v>
          </cell>
          <cell r="K3524">
            <v>12</v>
          </cell>
          <cell r="L3524">
            <v>4634</v>
          </cell>
        </row>
        <row r="3525">
          <cell r="A3525">
            <v>1559996</v>
          </cell>
          <cell r="B3525" t="str">
            <v>07</v>
          </cell>
          <cell r="C3525" t="str">
            <v>Outaouais</v>
          </cell>
          <cell r="D3525" t="str">
            <v>Dambremont(Maurice)</v>
          </cell>
          <cell r="E3525" t="str">
            <v>Dambremont(Maurice)</v>
          </cell>
          <cell r="F3525" t="str">
            <v>12 Ranger  C.P. 115</v>
          </cell>
          <cell r="G3525" t="str">
            <v>Ripon</v>
          </cell>
          <cell r="H3525" t="str">
            <v>J0V1V0</v>
          </cell>
          <cell r="I3525">
            <v>819</v>
          </cell>
          <cell r="J3525">
            <v>9832152</v>
          </cell>
          <cell r="K3525">
            <v>13</v>
          </cell>
          <cell r="L3525">
            <v>3647</v>
          </cell>
          <cell r="M3525">
            <v>16</v>
          </cell>
          <cell r="N3525">
            <v>2740</v>
          </cell>
        </row>
        <row r="3526">
          <cell r="A3526">
            <v>1560010</v>
          </cell>
          <cell r="B3526" t="str">
            <v>15</v>
          </cell>
          <cell r="C3526" t="str">
            <v>Laurentides</v>
          </cell>
          <cell r="D3526" t="str">
            <v>Daudelin(Gilles)</v>
          </cell>
          <cell r="F3526" t="str">
            <v>4764, boul. Lafontaine</v>
          </cell>
          <cell r="G3526" t="str">
            <v>Riviere-Rouge</v>
          </cell>
          <cell r="H3526" t="str">
            <v>J0T1T0</v>
          </cell>
          <cell r="I3526">
            <v>819</v>
          </cell>
          <cell r="J3526">
            <v>2752524</v>
          </cell>
          <cell r="K3526">
            <v>12</v>
          </cell>
          <cell r="L3526">
            <v>1512</v>
          </cell>
        </row>
        <row r="3527">
          <cell r="A3527">
            <v>1560044</v>
          </cell>
          <cell r="B3527" t="str">
            <v>07</v>
          </cell>
          <cell r="C3527" t="str">
            <v>Outaouais</v>
          </cell>
          <cell r="D3527" t="str">
            <v>Denault(Pierre)</v>
          </cell>
          <cell r="F3527" t="str">
            <v>1640, 3e Concession</v>
          </cell>
          <cell r="G3527" t="str">
            <v>Pontiac</v>
          </cell>
          <cell r="H3527" t="str">
            <v>J0X2V0</v>
          </cell>
          <cell r="I3527">
            <v>819</v>
          </cell>
          <cell r="J3527">
            <v>4583042</v>
          </cell>
          <cell r="K3527">
            <v>56</v>
          </cell>
          <cell r="L3527">
            <v>16393</v>
          </cell>
          <cell r="M3527">
            <v>51</v>
          </cell>
          <cell r="N3527">
            <v>12467</v>
          </cell>
        </row>
        <row r="3528">
          <cell r="A3528">
            <v>1560069</v>
          </cell>
          <cell r="B3528" t="str">
            <v>07</v>
          </cell>
          <cell r="C3528" t="str">
            <v>Outaouais</v>
          </cell>
          <cell r="D3528" t="str">
            <v>Derouin(Jennings)</v>
          </cell>
          <cell r="E3528" t="str">
            <v>Derouin(Mike)</v>
          </cell>
          <cell r="F3528" t="str">
            <v>424, ch. Outaouais, R.R. 2</v>
          </cell>
          <cell r="G3528" t="str">
            <v>L'Ile-du-Grand-Calumet</v>
          </cell>
          <cell r="H3528" t="str">
            <v>J0X1J0</v>
          </cell>
          <cell r="I3528">
            <v>819</v>
          </cell>
          <cell r="J3528">
            <v>6482630</v>
          </cell>
          <cell r="K3528">
            <v>23</v>
          </cell>
          <cell r="L3528">
            <v>4790</v>
          </cell>
          <cell r="M3528">
            <v>24</v>
          </cell>
          <cell r="N3528">
            <v>5518</v>
          </cell>
        </row>
        <row r="3529">
          <cell r="A3529">
            <v>1560085</v>
          </cell>
          <cell r="B3529" t="str">
            <v>15</v>
          </cell>
          <cell r="C3529" t="str">
            <v>Laurentides</v>
          </cell>
          <cell r="D3529" t="str">
            <v>La Ferme des Pignons Rouges enr.</v>
          </cell>
          <cell r="E3529" t="str">
            <v>Labonté(Réjean Bessette et Liliane)</v>
          </cell>
          <cell r="F3529" t="str">
            <v>4551, chemin du Moulin</v>
          </cell>
          <cell r="G3529" t="str">
            <v>Labelle</v>
          </cell>
          <cell r="H3529" t="str">
            <v>J0T1H0</v>
          </cell>
          <cell r="I3529">
            <v>819</v>
          </cell>
          <cell r="J3529">
            <v>6863078</v>
          </cell>
          <cell r="K3529">
            <v>15</v>
          </cell>
          <cell r="L3529">
            <v>1790</v>
          </cell>
          <cell r="M3529">
            <v>17</v>
          </cell>
          <cell r="N3529">
            <v>2093</v>
          </cell>
        </row>
        <row r="3530">
          <cell r="A3530">
            <v>1560101</v>
          </cell>
          <cell r="B3530" t="str">
            <v>07</v>
          </cell>
          <cell r="C3530" t="str">
            <v>Outaouais</v>
          </cell>
          <cell r="D3530" t="str">
            <v>Dery(Pierre)</v>
          </cell>
          <cell r="F3530" t="str">
            <v>14, montée Nault</v>
          </cell>
          <cell r="G3530" t="str">
            <v>Montcerf-Lytton</v>
          </cell>
          <cell r="H3530" t="str">
            <v>J0W1N0</v>
          </cell>
          <cell r="I3530">
            <v>819</v>
          </cell>
          <cell r="J3530">
            <v>4491048</v>
          </cell>
          <cell r="K3530">
            <v>39</v>
          </cell>
          <cell r="L3530">
            <v>3236</v>
          </cell>
          <cell r="M3530">
            <v>41</v>
          </cell>
          <cell r="N3530">
            <v>5638</v>
          </cell>
        </row>
        <row r="3531">
          <cell r="A3531">
            <v>1560341</v>
          </cell>
          <cell r="B3531" t="str">
            <v>16</v>
          </cell>
          <cell r="C3531" t="str">
            <v>Montérégie</v>
          </cell>
          <cell r="D3531" t="str">
            <v>Morel(Marcel)</v>
          </cell>
          <cell r="F3531" t="str">
            <v>930, rang Laprade</v>
          </cell>
          <cell r="G3531" t="str">
            <v>Roxton Falls</v>
          </cell>
          <cell r="H3531" t="str">
            <v>J0H1E0</v>
          </cell>
          <cell r="I3531">
            <v>450</v>
          </cell>
          <cell r="J3531">
            <v>5482260</v>
          </cell>
          <cell r="K3531">
            <v>16</v>
          </cell>
          <cell r="L3531">
            <v>4477</v>
          </cell>
          <cell r="M3531">
            <v>22</v>
          </cell>
          <cell r="N3531">
            <v>3174</v>
          </cell>
        </row>
        <row r="3532">
          <cell r="A3532">
            <v>1560358</v>
          </cell>
          <cell r="B3532" t="str">
            <v>16</v>
          </cell>
          <cell r="C3532" t="str">
            <v>Montérégie</v>
          </cell>
          <cell r="D3532" t="str">
            <v>Plante(Daniel)</v>
          </cell>
          <cell r="F3532" t="str">
            <v>876, route 222</v>
          </cell>
          <cell r="G3532" t="str">
            <v>Roxton Falls</v>
          </cell>
          <cell r="H3532" t="str">
            <v>J0H1E0</v>
          </cell>
          <cell r="I3532">
            <v>450</v>
          </cell>
          <cell r="J3532">
            <v>5482518</v>
          </cell>
          <cell r="K3532">
            <v>139</v>
          </cell>
          <cell r="L3532">
            <v>922</v>
          </cell>
          <cell r="M3532">
            <v>144</v>
          </cell>
          <cell r="N3532">
            <v>680</v>
          </cell>
        </row>
        <row r="3533">
          <cell r="A3533">
            <v>1560366</v>
          </cell>
          <cell r="B3533" t="str">
            <v>16</v>
          </cell>
          <cell r="C3533" t="str">
            <v>Montérégie</v>
          </cell>
          <cell r="D3533" t="str">
            <v>Mathewson(Donald G.)</v>
          </cell>
          <cell r="E3533" t="str">
            <v>Mathewson(Donald)</v>
          </cell>
          <cell r="F3533" t="str">
            <v>274, chemin Woodard, R.R. 4</v>
          </cell>
          <cell r="G3533" t="str">
            <v>Sutton</v>
          </cell>
          <cell r="H3533" t="str">
            <v>J0E2K0</v>
          </cell>
          <cell r="I3533">
            <v>450</v>
          </cell>
          <cell r="J3533">
            <v>5383373</v>
          </cell>
          <cell r="K3533">
            <v>38</v>
          </cell>
          <cell r="L3533">
            <v>340</v>
          </cell>
          <cell r="M3533">
            <v>45</v>
          </cell>
        </row>
        <row r="3534">
          <cell r="A3534">
            <v>1560416</v>
          </cell>
          <cell r="B3534" t="str">
            <v>05</v>
          </cell>
          <cell r="C3534" t="str">
            <v>Estrie</v>
          </cell>
          <cell r="D3534" t="str">
            <v>Darveau Claude et Létourneau France</v>
          </cell>
          <cell r="F3534" t="str">
            <v>93 Rang 1</v>
          </cell>
          <cell r="G3534" t="str">
            <v>Saint-Joseph-de-Ham-Sud</v>
          </cell>
          <cell r="H3534" t="str">
            <v>J0B3J0</v>
          </cell>
          <cell r="I3534">
            <v>819</v>
          </cell>
          <cell r="J3534">
            <v>8772010</v>
          </cell>
          <cell r="K3534">
            <v>27</v>
          </cell>
          <cell r="L3534">
            <v>2806</v>
          </cell>
          <cell r="M3534">
            <v>19</v>
          </cell>
          <cell r="N3534">
            <v>5216</v>
          </cell>
        </row>
        <row r="3535">
          <cell r="A3535">
            <v>1561083</v>
          </cell>
          <cell r="B3535" t="str">
            <v>07</v>
          </cell>
          <cell r="C3535" t="str">
            <v>Outaouais</v>
          </cell>
          <cell r="D3535" t="str">
            <v>Foley(James)</v>
          </cell>
          <cell r="F3535" t="str">
            <v>244, montée St-Amour</v>
          </cell>
          <cell r="G3535" t="str">
            <v>Gatineau</v>
          </cell>
          <cell r="H3535" t="str">
            <v>J8V0C7</v>
          </cell>
          <cell r="I3535">
            <v>819</v>
          </cell>
          <cell r="J3535">
            <v>5682851</v>
          </cell>
          <cell r="K3535">
            <v>74</v>
          </cell>
          <cell r="L3535">
            <v>1464</v>
          </cell>
          <cell r="M3535">
            <v>80</v>
          </cell>
          <cell r="N3535">
            <v>680</v>
          </cell>
        </row>
        <row r="3536">
          <cell r="A3536">
            <v>1561166</v>
          </cell>
          <cell r="B3536" t="str">
            <v>16</v>
          </cell>
          <cell r="C3536" t="str">
            <v>Montérégie</v>
          </cell>
          <cell r="D3536" t="str">
            <v>D'Amico(Giovanni)</v>
          </cell>
          <cell r="F3536" t="str">
            <v>2045, Harwood Road</v>
          </cell>
          <cell r="G3536" t="str">
            <v>Vaudreuil-Dorion</v>
          </cell>
          <cell r="H3536" t="str">
            <v>J7V5V5</v>
          </cell>
          <cell r="I3536">
            <v>450</v>
          </cell>
          <cell r="J3536">
            <v>4243973</v>
          </cell>
          <cell r="K3536">
            <v>21</v>
          </cell>
          <cell r="M3536">
            <v>23</v>
          </cell>
        </row>
        <row r="3537">
          <cell r="A3537">
            <v>1561323</v>
          </cell>
          <cell r="B3537" t="str">
            <v>12</v>
          </cell>
          <cell r="C3537" t="str">
            <v>Chaudière-Appalaches</v>
          </cell>
          <cell r="D3537" t="str">
            <v>Les Élevages de Percherons St-Charles S.E.N.C.</v>
          </cell>
          <cell r="E3537" t="str">
            <v>Picard(Jacques)</v>
          </cell>
          <cell r="F3537" t="str">
            <v>6771, rang de l'Hétrière Est</v>
          </cell>
          <cell r="G3537" t="str">
            <v>Saint-Charles-de-Bellechasse</v>
          </cell>
          <cell r="H3537" t="str">
            <v>G0R2T0</v>
          </cell>
          <cell r="I3537">
            <v>418</v>
          </cell>
          <cell r="J3537">
            <v>8873172</v>
          </cell>
          <cell r="K3537">
            <v>45</v>
          </cell>
          <cell r="L3537">
            <v>4180</v>
          </cell>
          <cell r="M3537">
            <v>41</v>
          </cell>
          <cell r="N3537">
            <v>4435</v>
          </cell>
        </row>
        <row r="3538">
          <cell r="A3538">
            <v>1561422</v>
          </cell>
          <cell r="B3538" t="str">
            <v>03</v>
          </cell>
          <cell r="C3538" t="str">
            <v>Capitale-Nationale</v>
          </cell>
          <cell r="D3538" t="str">
            <v>Poitras(Aimé)</v>
          </cell>
          <cell r="F3538" t="str">
            <v>610, Route 138</v>
          </cell>
          <cell r="G3538" t="str">
            <v>Baie-Ste-Catherine</v>
          </cell>
          <cell r="H3538" t="str">
            <v>G0T1A0</v>
          </cell>
          <cell r="I3538">
            <v>418</v>
          </cell>
          <cell r="J3538">
            <v>2374230</v>
          </cell>
          <cell r="K3538">
            <v>15</v>
          </cell>
          <cell r="L3538">
            <v>3284</v>
          </cell>
          <cell r="M3538">
            <v>17</v>
          </cell>
          <cell r="N3538">
            <v>3337</v>
          </cell>
        </row>
        <row r="3539">
          <cell r="A3539">
            <v>1561604</v>
          </cell>
          <cell r="B3539" t="str">
            <v>03</v>
          </cell>
          <cell r="C3539" t="str">
            <v>Capitale-Nationale</v>
          </cell>
          <cell r="D3539" t="str">
            <v>Rhéaume(André)</v>
          </cell>
          <cell r="E3539" t="str">
            <v>Rhéaume(André)</v>
          </cell>
          <cell r="F3539" t="str">
            <v>3223, Notre-Dame</v>
          </cell>
          <cell r="G3539" t="str">
            <v>Québec</v>
          </cell>
          <cell r="H3539" t="str">
            <v>G2E3L9</v>
          </cell>
          <cell r="I3539">
            <v>418</v>
          </cell>
          <cell r="J3539">
            <v>8714719</v>
          </cell>
          <cell r="K3539">
            <v>28</v>
          </cell>
          <cell r="M3539">
            <v>26</v>
          </cell>
        </row>
        <row r="3540">
          <cell r="A3540">
            <v>1561885</v>
          </cell>
          <cell r="B3540" t="str">
            <v>12</v>
          </cell>
          <cell r="C3540" t="str">
            <v>Chaudière-Appalaches</v>
          </cell>
          <cell r="D3540" t="str">
            <v>Ferme R.L.D.G.</v>
          </cell>
          <cell r="E3540" t="str">
            <v>Houde-Desrochers(Louise)</v>
          </cell>
          <cell r="F3540" t="str">
            <v>17, rue Fortin</v>
          </cell>
          <cell r="G3540" t="str">
            <v>Dosquet</v>
          </cell>
          <cell r="H3540" t="str">
            <v>G0S1H0</v>
          </cell>
          <cell r="I3540">
            <v>418</v>
          </cell>
          <cell r="J3540">
            <v>7284094</v>
          </cell>
          <cell r="K3540">
            <v>35</v>
          </cell>
          <cell r="L3540">
            <v>1121</v>
          </cell>
          <cell r="M3540">
            <v>31</v>
          </cell>
          <cell r="N3540">
            <v>3149</v>
          </cell>
        </row>
        <row r="3541">
          <cell r="A3541">
            <v>1561893</v>
          </cell>
          <cell r="B3541" t="str">
            <v>16</v>
          </cell>
          <cell r="C3541" t="str">
            <v>Montérégie</v>
          </cell>
          <cell r="D3541" t="str">
            <v>Naylor Gilbert(Jean)</v>
          </cell>
          <cell r="F3541" t="str">
            <v>195, Robinson Road, Box 114</v>
          </cell>
          <cell r="G3541" t="str">
            <v>Sutton</v>
          </cell>
          <cell r="H3541" t="str">
            <v>J0E2K0</v>
          </cell>
          <cell r="I3541">
            <v>450</v>
          </cell>
          <cell r="J3541">
            <v>5385232</v>
          </cell>
          <cell r="K3541">
            <v>19</v>
          </cell>
          <cell r="M3541">
            <v>17</v>
          </cell>
        </row>
        <row r="3542">
          <cell r="A3542">
            <v>1561927</v>
          </cell>
          <cell r="B3542" t="str">
            <v>16</v>
          </cell>
          <cell r="C3542" t="str">
            <v>Montérégie</v>
          </cell>
          <cell r="D3542" t="str">
            <v>Gince(Alain)</v>
          </cell>
          <cell r="F3542" t="str">
            <v>1579, 10e Rang Ouest</v>
          </cell>
          <cell r="G3542" t="str">
            <v>Sainte-Cécile-de-Milton</v>
          </cell>
          <cell r="H3542" t="str">
            <v>J0E2C0</v>
          </cell>
          <cell r="I3542">
            <v>450</v>
          </cell>
          <cell r="J3542">
            <v>7773274</v>
          </cell>
          <cell r="K3542">
            <v>69</v>
          </cell>
          <cell r="L3542">
            <v>13608</v>
          </cell>
          <cell r="M3542">
            <v>69</v>
          </cell>
          <cell r="N3542">
            <v>9893</v>
          </cell>
        </row>
        <row r="3543">
          <cell r="A3543">
            <v>1562065</v>
          </cell>
          <cell r="B3543" t="str">
            <v>16</v>
          </cell>
          <cell r="C3543" t="str">
            <v>Montérégie</v>
          </cell>
          <cell r="D3543" t="str">
            <v>Baxter(Donald)</v>
          </cell>
          <cell r="F3543" t="str">
            <v>977, Pollica Road</v>
          </cell>
          <cell r="G3543" t="str">
            <v>Franklin</v>
          </cell>
          <cell r="H3543" t="str">
            <v>J0S1E0</v>
          </cell>
          <cell r="I3543">
            <v>450</v>
          </cell>
          <cell r="J3543">
            <v>8272859</v>
          </cell>
          <cell r="K3543">
            <v>71</v>
          </cell>
          <cell r="L3543">
            <v>11521</v>
          </cell>
          <cell r="M3543">
            <v>81</v>
          </cell>
          <cell r="N3543">
            <v>6039</v>
          </cell>
        </row>
        <row r="3544">
          <cell r="A3544">
            <v>1562792</v>
          </cell>
          <cell r="B3544" t="str">
            <v>01</v>
          </cell>
          <cell r="C3544" t="str">
            <v>Bas-Saint-Laurent</v>
          </cell>
          <cell r="D3544" t="str">
            <v>Ferme Renaud Lévesque inc.</v>
          </cell>
          <cell r="E3544" t="str">
            <v>Thibault(Renaud Lévesque et Carmen)</v>
          </cell>
          <cell r="F3544" t="str">
            <v>9, rue St-Dominique</v>
          </cell>
          <cell r="G3544" t="str">
            <v>Rivière-du-Loup</v>
          </cell>
          <cell r="H3544" t="str">
            <v>G5R2P3</v>
          </cell>
          <cell r="I3544">
            <v>418</v>
          </cell>
          <cell r="J3544">
            <v>8622319</v>
          </cell>
          <cell r="K3544">
            <v>56</v>
          </cell>
          <cell r="L3544">
            <v>9146</v>
          </cell>
          <cell r="M3544">
            <v>55</v>
          </cell>
          <cell r="N3544">
            <v>13727</v>
          </cell>
        </row>
        <row r="3545">
          <cell r="A3545">
            <v>1562842</v>
          </cell>
          <cell r="B3545" t="str">
            <v>03</v>
          </cell>
          <cell r="C3545" t="str">
            <v>Capitale-Nationale</v>
          </cell>
          <cell r="D3545" t="str">
            <v>Caron(André)</v>
          </cell>
          <cell r="F3545" t="str">
            <v>4873, avenue Royale</v>
          </cell>
          <cell r="G3545" t="str">
            <v>Saint-Ferréol-les-Neiges</v>
          </cell>
          <cell r="H3545" t="str">
            <v>G0A3R0</v>
          </cell>
          <cell r="I3545">
            <v>418</v>
          </cell>
          <cell r="J3545">
            <v>8263314</v>
          </cell>
          <cell r="K3545">
            <v>21</v>
          </cell>
          <cell r="L3545">
            <v>3853</v>
          </cell>
          <cell r="M3545">
            <v>22</v>
          </cell>
          <cell r="N3545">
            <v>3065</v>
          </cell>
        </row>
        <row r="3546">
          <cell r="A3546">
            <v>1562875</v>
          </cell>
          <cell r="B3546" t="str">
            <v>03</v>
          </cell>
          <cell r="C3546" t="str">
            <v>Capitale-Nationale</v>
          </cell>
          <cell r="D3546" t="str">
            <v>Côté(Robert)</v>
          </cell>
          <cell r="F3546" t="str">
            <v>440, route 138</v>
          </cell>
          <cell r="G3546" t="str">
            <v>Saint-Augustin-de-Desmaures</v>
          </cell>
          <cell r="H3546" t="str">
            <v>G3A1W7</v>
          </cell>
          <cell r="I3546">
            <v>418</v>
          </cell>
          <cell r="J3546">
            <v>8782451</v>
          </cell>
          <cell r="K3546">
            <v>47</v>
          </cell>
          <cell r="L3546">
            <v>10681</v>
          </cell>
          <cell r="M3546">
            <v>41</v>
          </cell>
          <cell r="N3546">
            <v>11813</v>
          </cell>
        </row>
        <row r="3547">
          <cell r="A3547">
            <v>1563063</v>
          </cell>
          <cell r="B3547" t="str">
            <v>01</v>
          </cell>
          <cell r="C3547" t="str">
            <v>Bas-Saint-Laurent</v>
          </cell>
          <cell r="D3547" t="str">
            <v>Ferme Labrie E.B.Y. inc.</v>
          </cell>
          <cell r="E3547" t="str">
            <v>Labrie(Yvon)</v>
          </cell>
          <cell r="F3547" t="str">
            <v>1178, route Packington</v>
          </cell>
          <cell r="G3547" t="str">
            <v>Packington</v>
          </cell>
          <cell r="H3547" t="str">
            <v>G0L1Z0</v>
          </cell>
          <cell r="I3547">
            <v>418</v>
          </cell>
          <cell r="J3547">
            <v>8532610</v>
          </cell>
          <cell r="K3547">
            <v>82</v>
          </cell>
          <cell r="L3547">
            <v>10908</v>
          </cell>
          <cell r="M3547">
            <v>70</v>
          </cell>
          <cell r="N3547">
            <v>2775</v>
          </cell>
        </row>
        <row r="3548">
          <cell r="A3548">
            <v>1563139</v>
          </cell>
          <cell r="B3548" t="str">
            <v>03</v>
          </cell>
          <cell r="C3548" t="str">
            <v>Capitale-Nationale</v>
          </cell>
          <cell r="D3548" t="str">
            <v>Simard(Martin)</v>
          </cell>
          <cell r="E3548" t="str">
            <v>Simard(Martin)</v>
          </cell>
          <cell r="F3548" t="str">
            <v>408, chemin de la Vallée</v>
          </cell>
          <cell r="G3548" t="str">
            <v>La Malbaie</v>
          </cell>
          <cell r="H3548" t="str">
            <v>G5A1B9</v>
          </cell>
          <cell r="I3548">
            <v>418</v>
          </cell>
          <cell r="J3548">
            <v>6656520</v>
          </cell>
          <cell r="K3548">
            <v>16</v>
          </cell>
          <cell r="L3548">
            <v>1004</v>
          </cell>
        </row>
        <row r="3549">
          <cell r="A3549">
            <v>1563154</v>
          </cell>
          <cell r="B3549" t="str">
            <v>03</v>
          </cell>
          <cell r="C3549" t="str">
            <v>Capitale-Nationale</v>
          </cell>
          <cell r="D3549" t="str">
            <v>Simard(Michel)</v>
          </cell>
          <cell r="E3549" t="str">
            <v>Simard(Michel)</v>
          </cell>
          <cell r="F3549" t="str">
            <v>32B, chemin du Relais</v>
          </cell>
          <cell r="G3549" t="str">
            <v>Baie-Saint-Paul</v>
          </cell>
          <cell r="H3549" t="str">
            <v>G3Z2A7</v>
          </cell>
          <cell r="I3549">
            <v>418</v>
          </cell>
          <cell r="J3549">
            <v>4355179</v>
          </cell>
          <cell r="K3549">
            <v>20</v>
          </cell>
          <cell r="M3549">
            <v>20</v>
          </cell>
        </row>
        <row r="3550">
          <cell r="A3550">
            <v>1563303</v>
          </cell>
          <cell r="B3550" t="str">
            <v>03</v>
          </cell>
          <cell r="C3550" t="str">
            <v>Capitale-Nationale</v>
          </cell>
          <cell r="D3550" t="str">
            <v>Deschênes(Alphé)</v>
          </cell>
          <cell r="E3550" t="str">
            <v>Deschênes(Alphé)</v>
          </cell>
          <cell r="F3550" t="str">
            <v>6, route 138</v>
          </cell>
          <cell r="G3550" t="str">
            <v>Saint-Urbain</v>
          </cell>
          <cell r="H3550" t="str">
            <v>G0A4K0</v>
          </cell>
          <cell r="I3550">
            <v>418</v>
          </cell>
          <cell r="J3550">
            <v>6392910</v>
          </cell>
          <cell r="K3550">
            <v>18</v>
          </cell>
          <cell r="L3550">
            <v>3335</v>
          </cell>
          <cell r="M3550">
            <v>19</v>
          </cell>
          <cell r="N3550">
            <v>8709</v>
          </cell>
        </row>
        <row r="3551">
          <cell r="A3551">
            <v>1563337</v>
          </cell>
          <cell r="B3551" t="str">
            <v>03</v>
          </cell>
          <cell r="C3551" t="str">
            <v>Capitale-Nationale</v>
          </cell>
          <cell r="D3551" t="str">
            <v>Simard(Sylvain)</v>
          </cell>
          <cell r="F3551" t="str">
            <v>129, Terrasse La Rémi</v>
          </cell>
          <cell r="G3551" t="str">
            <v>Baie-Saint-Paul</v>
          </cell>
          <cell r="H3551" t="str">
            <v>G3Z2Z7</v>
          </cell>
          <cell r="I3551">
            <v>418</v>
          </cell>
          <cell r="J3551">
            <v>4355608</v>
          </cell>
          <cell r="K3551">
            <v>19</v>
          </cell>
          <cell r="L3551">
            <v>2335</v>
          </cell>
          <cell r="M3551">
            <v>20</v>
          </cell>
        </row>
        <row r="3552">
          <cell r="A3552">
            <v>1563444</v>
          </cell>
          <cell r="B3552" t="str">
            <v>03</v>
          </cell>
          <cell r="C3552" t="str">
            <v>Capitale-Nationale</v>
          </cell>
          <cell r="D3552" t="str">
            <v>Stairs(Alan)</v>
          </cell>
          <cell r="F3552" t="str">
            <v>4401, avenue Tewkesbury</v>
          </cell>
          <cell r="G3552" t="str">
            <v>Stoneham-et-Tewkesbury</v>
          </cell>
          <cell r="H3552" t="str">
            <v>G3C2L9</v>
          </cell>
          <cell r="I3552">
            <v>418</v>
          </cell>
          <cell r="J3552">
            <v>8480745</v>
          </cell>
          <cell r="K3552">
            <v>29</v>
          </cell>
          <cell r="L3552">
            <v>7203</v>
          </cell>
          <cell r="M3552">
            <v>27</v>
          </cell>
          <cell r="N3552">
            <v>8847</v>
          </cell>
        </row>
        <row r="3553">
          <cell r="A3553">
            <v>1563527</v>
          </cell>
          <cell r="B3553" t="str">
            <v>03</v>
          </cell>
          <cell r="C3553" t="str">
            <v>Capitale-Nationale</v>
          </cell>
          <cell r="D3553" t="str">
            <v>Thomassin(Daniel)</v>
          </cell>
          <cell r="F3553" t="str">
            <v>169, avenue Lamontagne</v>
          </cell>
          <cell r="G3553" t="str">
            <v>Saint-Tite-des-Caps</v>
          </cell>
          <cell r="H3553" t="str">
            <v>G0A4J0</v>
          </cell>
          <cell r="I3553">
            <v>418</v>
          </cell>
          <cell r="J3553">
            <v>8232038</v>
          </cell>
          <cell r="K3553">
            <v>23</v>
          </cell>
          <cell r="L3553">
            <v>6045</v>
          </cell>
          <cell r="M3553">
            <v>23</v>
          </cell>
          <cell r="N3553">
            <v>5806</v>
          </cell>
        </row>
        <row r="3554">
          <cell r="A3554">
            <v>1563626</v>
          </cell>
          <cell r="B3554" t="str">
            <v>03</v>
          </cell>
          <cell r="C3554" t="str">
            <v>Capitale-Nationale</v>
          </cell>
          <cell r="D3554" t="str">
            <v>Tremblay(François)</v>
          </cell>
          <cell r="E3554" t="str">
            <v>Tremblay(François)</v>
          </cell>
          <cell r="F3554" t="str">
            <v>261, Rang 4</v>
          </cell>
          <cell r="G3554" t="str">
            <v>Saint-Hilarion</v>
          </cell>
          <cell r="H3554" t="str">
            <v>G0A3V0</v>
          </cell>
          <cell r="I3554">
            <v>418</v>
          </cell>
          <cell r="J3554">
            <v>4573919</v>
          </cell>
          <cell r="K3554">
            <v>14</v>
          </cell>
          <cell r="L3554">
            <v>263</v>
          </cell>
        </row>
        <row r="3555">
          <cell r="A3555">
            <v>1564004</v>
          </cell>
          <cell r="B3555" t="str">
            <v>03</v>
          </cell>
          <cell r="C3555" t="str">
            <v>Capitale-Nationale</v>
          </cell>
          <cell r="D3555" t="str">
            <v>Tremblay(Richard)</v>
          </cell>
          <cell r="F3555" t="str">
            <v>219, rang Saint-Jean-Baptiste</v>
          </cell>
          <cell r="G3555" t="str">
            <v>Saint-Urbain</v>
          </cell>
          <cell r="H3555" t="str">
            <v>G0A4K0</v>
          </cell>
          <cell r="I3555">
            <v>418</v>
          </cell>
          <cell r="J3555">
            <v>6392347</v>
          </cell>
          <cell r="K3555">
            <v>20</v>
          </cell>
          <cell r="M3555">
            <v>21</v>
          </cell>
        </row>
        <row r="3556">
          <cell r="A3556">
            <v>1564046</v>
          </cell>
          <cell r="B3556" t="str">
            <v>03</v>
          </cell>
          <cell r="C3556" t="str">
            <v>Capitale-Nationale</v>
          </cell>
          <cell r="D3556" t="str">
            <v>Tremblay(Wilbrod)</v>
          </cell>
          <cell r="E3556" t="str">
            <v>Tremblay(Wilbrod)</v>
          </cell>
          <cell r="F3556" t="str">
            <v>309, Rang 4</v>
          </cell>
          <cell r="G3556" t="str">
            <v>Saint-Hilarion</v>
          </cell>
          <cell r="H3556" t="str">
            <v>G0A3V0</v>
          </cell>
          <cell r="I3556">
            <v>418</v>
          </cell>
          <cell r="J3556">
            <v>4573706</v>
          </cell>
          <cell r="K3556">
            <v>31</v>
          </cell>
          <cell r="L3556">
            <v>7038</v>
          </cell>
          <cell r="M3556">
            <v>35</v>
          </cell>
          <cell r="N3556">
            <v>8692</v>
          </cell>
        </row>
        <row r="3557">
          <cell r="A3557">
            <v>1564087</v>
          </cell>
          <cell r="B3557" t="str">
            <v>03</v>
          </cell>
          <cell r="C3557" t="str">
            <v>Capitale-Nationale</v>
          </cell>
          <cell r="D3557" t="str">
            <v>Trottier(Éric)</v>
          </cell>
          <cell r="F3557" t="str">
            <v>340, chemin Sir Lomer Gouin</v>
          </cell>
          <cell r="G3557" t="str">
            <v>Grondines</v>
          </cell>
          <cell r="H3557" t="str">
            <v>G0A1W0</v>
          </cell>
          <cell r="I3557">
            <v>418</v>
          </cell>
          <cell r="J3557">
            <v>2683233</v>
          </cell>
          <cell r="K3557">
            <v>114</v>
          </cell>
          <cell r="L3557">
            <v>312</v>
          </cell>
          <cell r="M3557">
            <v>109</v>
          </cell>
        </row>
        <row r="3558">
          <cell r="A3558">
            <v>1564160</v>
          </cell>
          <cell r="B3558" t="str">
            <v>03</v>
          </cell>
          <cell r="C3558" t="str">
            <v>Capitale-Nationale</v>
          </cell>
          <cell r="D3558" t="str">
            <v>Villeneuve(Thérèse)</v>
          </cell>
          <cell r="E3558" t="str">
            <v>Roy(Lise)</v>
          </cell>
          <cell r="F3558" t="str">
            <v>161, rang Saint-Paul</v>
          </cell>
          <cell r="G3558" t="str">
            <v>Portneuf</v>
          </cell>
          <cell r="H3558" t="str">
            <v>G0A2Y0</v>
          </cell>
          <cell r="I3558">
            <v>418</v>
          </cell>
          <cell r="J3558">
            <v>3293660</v>
          </cell>
          <cell r="K3558">
            <v>63</v>
          </cell>
          <cell r="L3558">
            <v>8597</v>
          </cell>
          <cell r="M3558">
            <v>63</v>
          </cell>
          <cell r="N3558">
            <v>14445</v>
          </cell>
        </row>
        <row r="3559">
          <cell r="A3559">
            <v>1564228</v>
          </cell>
          <cell r="B3559" t="str">
            <v>03</v>
          </cell>
          <cell r="C3559" t="str">
            <v>Capitale-Nationale</v>
          </cell>
          <cell r="D3559" t="str">
            <v>Gagnon(Elzéar)</v>
          </cell>
          <cell r="F3559" t="str">
            <v>150, rue Principale</v>
          </cell>
          <cell r="G3559" t="str">
            <v>Saint-Aimé-des-Lacs</v>
          </cell>
          <cell r="H3559" t="str">
            <v>G0T1S0</v>
          </cell>
          <cell r="I3559">
            <v>418</v>
          </cell>
          <cell r="J3559">
            <v>4392913</v>
          </cell>
          <cell r="K3559">
            <v>17</v>
          </cell>
          <cell r="M3559">
            <v>18</v>
          </cell>
        </row>
        <row r="3560">
          <cell r="A3560">
            <v>1564244</v>
          </cell>
          <cell r="B3560" t="str">
            <v>16</v>
          </cell>
          <cell r="C3560" t="str">
            <v>Montérégie</v>
          </cell>
          <cell r="D3560" t="str">
            <v>Lavoie(Sébastien)</v>
          </cell>
          <cell r="E3560" t="str">
            <v>Tremblay(Céline)</v>
          </cell>
          <cell r="F3560" t="str">
            <v>60, des Érables</v>
          </cell>
          <cell r="G3560" t="str">
            <v>Saint-Rémi</v>
          </cell>
          <cell r="H3560" t="str">
            <v>J0L2L0</v>
          </cell>
          <cell r="I3560">
            <v>450</v>
          </cell>
          <cell r="J3560">
            <v>4540007</v>
          </cell>
          <cell r="K3560">
            <v>18</v>
          </cell>
          <cell r="L3560">
            <v>1021</v>
          </cell>
        </row>
        <row r="3561">
          <cell r="A3561">
            <v>1564251</v>
          </cell>
          <cell r="B3561" t="str">
            <v>03</v>
          </cell>
          <cell r="C3561" t="str">
            <v>Capitale-Nationale</v>
          </cell>
          <cell r="D3561" t="str">
            <v>Gagnon(Joseph-Aimé)</v>
          </cell>
          <cell r="E3561" t="str">
            <v>Gagnon(Jeanne)</v>
          </cell>
          <cell r="F3561" t="str">
            <v>33, rang Saint-Antoine</v>
          </cell>
          <cell r="G3561" t="str">
            <v>Notre-Dame-des-Monts</v>
          </cell>
          <cell r="H3561" t="str">
            <v>G0T1L0</v>
          </cell>
          <cell r="I3561">
            <v>418</v>
          </cell>
          <cell r="J3561">
            <v>4573484</v>
          </cell>
          <cell r="K3561">
            <v>61</v>
          </cell>
          <cell r="L3561">
            <v>3588</v>
          </cell>
          <cell r="M3561">
            <v>57</v>
          </cell>
          <cell r="N3561">
            <v>2096</v>
          </cell>
        </row>
        <row r="3562">
          <cell r="A3562">
            <v>1564319</v>
          </cell>
          <cell r="B3562" t="str">
            <v>03</v>
          </cell>
          <cell r="C3562" t="str">
            <v>Capitale-Nationale</v>
          </cell>
          <cell r="D3562" t="str">
            <v>Gagnon(Rodrigue)</v>
          </cell>
          <cell r="F3562" t="str">
            <v>767, route Lac Sept-Iles</v>
          </cell>
          <cell r="G3562" t="str">
            <v>Saint-Raymond</v>
          </cell>
          <cell r="H3562" t="str">
            <v>G3L2W2</v>
          </cell>
          <cell r="I3562">
            <v>418</v>
          </cell>
          <cell r="J3562">
            <v>3376481</v>
          </cell>
          <cell r="K3562">
            <v>33</v>
          </cell>
          <cell r="L3562">
            <v>5300</v>
          </cell>
          <cell r="M3562">
            <v>32</v>
          </cell>
        </row>
        <row r="3563">
          <cell r="A3563">
            <v>1564343</v>
          </cell>
          <cell r="B3563" t="str">
            <v>16</v>
          </cell>
          <cell r="C3563" t="str">
            <v>Montérégie</v>
          </cell>
          <cell r="D3563" t="str">
            <v>Lussier(André)</v>
          </cell>
          <cell r="F3563" t="str">
            <v>538, 7ème Rang</v>
          </cell>
          <cell r="G3563" t="str">
            <v>Saint-Dominique</v>
          </cell>
          <cell r="H3563" t="str">
            <v>J0H1L0</v>
          </cell>
          <cell r="I3563">
            <v>450</v>
          </cell>
          <cell r="J3563">
            <v>7731530</v>
          </cell>
          <cell r="K3563">
            <v>52</v>
          </cell>
          <cell r="L3563">
            <v>9994</v>
          </cell>
          <cell r="M3563">
            <v>50</v>
          </cell>
          <cell r="N3563">
            <v>13242</v>
          </cell>
        </row>
        <row r="3564">
          <cell r="A3564">
            <v>1564384</v>
          </cell>
          <cell r="B3564" t="str">
            <v>05</v>
          </cell>
          <cell r="C3564" t="str">
            <v>Estrie</v>
          </cell>
          <cell r="D3564" t="str">
            <v>Audet(Guy)</v>
          </cell>
          <cell r="F3564" t="str">
            <v>2016, chemin Scalabrini</v>
          </cell>
          <cell r="G3564" t="str">
            <v>Sainte-Edwidge-de-Clifton</v>
          </cell>
          <cell r="H3564" t="str">
            <v>J0B2R0</v>
          </cell>
          <cell r="I3564">
            <v>819</v>
          </cell>
          <cell r="J3564">
            <v>8492548</v>
          </cell>
          <cell r="K3564">
            <v>28</v>
          </cell>
          <cell r="L3564">
            <v>304</v>
          </cell>
          <cell r="M3564">
            <v>28</v>
          </cell>
        </row>
        <row r="3565">
          <cell r="A3565">
            <v>1564699</v>
          </cell>
          <cell r="B3565" t="str">
            <v>16</v>
          </cell>
          <cell r="C3565" t="str">
            <v>Montérégie</v>
          </cell>
          <cell r="D3565" t="str">
            <v>Bockus(Aline)</v>
          </cell>
          <cell r="E3565" t="str">
            <v>Bockus(Kevin)</v>
          </cell>
          <cell r="F3565" t="str">
            <v>1010, Grand Rg</v>
          </cell>
          <cell r="G3565" t="str">
            <v>Sainte-Clotilde-de-Châteauguay</v>
          </cell>
          <cell r="H3565" t="str">
            <v>J0L1W0</v>
          </cell>
          <cell r="I3565">
            <v>450</v>
          </cell>
          <cell r="J3565">
            <v>4542897</v>
          </cell>
          <cell r="K3565">
            <v>26</v>
          </cell>
          <cell r="L3565">
            <v>941</v>
          </cell>
        </row>
        <row r="3566">
          <cell r="A3566">
            <v>1564723</v>
          </cell>
          <cell r="B3566" t="str">
            <v>16</v>
          </cell>
          <cell r="C3566" t="str">
            <v>Montérégie</v>
          </cell>
          <cell r="D3566" t="str">
            <v>Bouchard(Paul R.)</v>
          </cell>
          <cell r="E3566" t="str">
            <v>Bouchard(Mathieu 450-441-6098)</v>
          </cell>
          <cell r="F3566" t="str">
            <v>460 ch Philipsburg</v>
          </cell>
          <cell r="G3566" t="str">
            <v>Stanbridge Station</v>
          </cell>
          <cell r="H3566" t="str">
            <v>J0J2J0</v>
          </cell>
          <cell r="I3566">
            <v>450</v>
          </cell>
          <cell r="J3566">
            <v>2480645</v>
          </cell>
          <cell r="K3566">
            <v>10</v>
          </cell>
        </row>
        <row r="3567">
          <cell r="A3567">
            <v>1564814</v>
          </cell>
          <cell r="B3567" t="str">
            <v>03</v>
          </cell>
          <cell r="C3567" t="str">
            <v>Capitale-Nationale</v>
          </cell>
          <cell r="D3567" t="str">
            <v>Gauthier(Éric)</v>
          </cell>
          <cell r="F3567" t="str">
            <v>246, St-Édouard</v>
          </cell>
          <cell r="G3567" t="str">
            <v>Saint-Urbain</v>
          </cell>
          <cell r="H3567" t="str">
            <v>G0A4K0</v>
          </cell>
          <cell r="I3567">
            <v>418</v>
          </cell>
          <cell r="J3567">
            <v>6392735</v>
          </cell>
          <cell r="K3567">
            <v>34</v>
          </cell>
          <cell r="L3567">
            <v>2786</v>
          </cell>
          <cell r="M3567">
            <v>30</v>
          </cell>
          <cell r="N3567">
            <v>6694</v>
          </cell>
        </row>
        <row r="3568">
          <cell r="A3568">
            <v>1565084</v>
          </cell>
          <cell r="B3568" t="str">
            <v>03</v>
          </cell>
          <cell r="C3568" t="str">
            <v>Capitale-Nationale</v>
          </cell>
          <cell r="D3568" t="str">
            <v>Gignac(Luc)</v>
          </cell>
          <cell r="E3568" t="str">
            <v>Gignac(Luc)</v>
          </cell>
          <cell r="F3568" t="str">
            <v>3, rue Létourneau</v>
          </cell>
          <cell r="G3568" t="str">
            <v>Saint-Gilbert</v>
          </cell>
          <cell r="H3568" t="str">
            <v>G0A3T0</v>
          </cell>
          <cell r="I3568">
            <v>418</v>
          </cell>
          <cell r="J3568">
            <v>2688699</v>
          </cell>
          <cell r="K3568">
            <v>35</v>
          </cell>
          <cell r="L3568">
            <v>4824</v>
          </cell>
          <cell r="M3568">
            <v>36</v>
          </cell>
          <cell r="N3568">
            <v>5696</v>
          </cell>
        </row>
        <row r="3569">
          <cell r="A3569">
            <v>1565225</v>
          </cell>
          <cell r="B3569" t="str">
            <v>03</v>
          </cell>
          <cell r="C3569" t="str">
            <v>Capitale-Nationale</v>
          </cell>
          <cell r="D3569" t="str">
            <v>Doré(Eugène)</v>
          </cell>
          <cell r="F3569" t="str">
            <v>146, rang Saint-Joseph</v>
          </cell>
          <cell r="G3569" t="str">
            <v>Sainte-Christine-d'Auvergne</v>
          </cell>
          <cell r="H3569" t="str">
            <v>G0A1A0</v>
          </cell>
          <cell r="I3569">
            <v>418</v>
          </cell>
          <cell r="J3569">
            <v>3292295</v>
          </cell>
          <cell r="K3569">
            <v>18</v>
          </cell>
          <cell r="L3569">
            <v>2153</v>
          </cell>
          <cell r="M3569">
            <v>17</v>
          </cell>
          <cell r="N3569">
            <v>3818</v>
          </cell>
        </row>
        <row r="3570">
          <cell r="A3570">
            <v>1565241</v>
          </cell>
          <cell r="B3570" t="str">
            <v>03</v>
          </cell>
          <cell r="C3570" t="str">
            <v>Capitale-Nationale</v>
          </cell>
          <cell r="D3570" t="str">
            <v>Douville(Louis-Philippe)</v>
          </cell>
          <cell r="F3570" t="str">
            <v>711, Rapide Nord</v>
          </cell>
          <cell r="G3570" t="str">
            <v>Saint-Casimir</v>
          </cell>
          <cell r="H3570" t="str">
            <v>G0A3L0</v>
          </cell>
          <cell r="I3570">
            <v>418</v>
          </cell>
          <cell r="J3570">
            <v>3392837</v>
          </cell>
          <cell r="K3570">
            <v>37</v>
          </cell>
          <cell r="L3570">
            <v>307</v>
          </cell>
          <cell r="M3570">
            <v>38</v>
          </cell>
          <cell r="N3570">
            <v>2493</v>
          </cell>
        </row>
        <row r="3571">
          <cell r="A3571">
            <v>1565308</v>
          </cell>
          <cell r="B3571" t="str">
            <v>03</v>
          </cell>
          <cell r="C3571" t="str">
            <v>Capitale-Nationale</v>
          </cell>
          <cell r="D3571" t="str">
            <v>Gobeil(Denis)</v>
          </cell>
          <cell r="F3571" t="str">
            <v>3152, avenue Royale</v>
          </cell>
          <cell r="G3571" t="str">
            <v>Saint-Jean-de-l'Ile-d'Orléans</v>
          </cell>
          <cell r="H3571" t="str">
            <v>G0A3W0</v>
          </cell>
          <cell r="I3571">
            <v>418</v>
          </cell>
          <cell r="J3571">
            <v>8292635</v>
          </cell>
          <cell r="K3571">
            <v>25</v>
          </cell>
          <cell r="L3571">
            <v>293</v>
          </cell>
          <cell r="M3571">
            <v>19</v>
          </cell>
          <cell r="N3571">
            <v>1458</v>
          </cell>
        </row>
        <row r="3572">
          <cell r="A3572">
            <v>1565316</v>
          </cell>
          <cell r="B3572" t="str">
            <v>03</v>
          </cell>
          <cell r="C3572" t="str">
            <v>Capitale-Nationale</v>
          </cell>
          <cell r="D3572" t="str">
            <v>Drolet(Roger J.)</v>
          </cell>
          <cell r="F3572" t="str">
            <v>340, rang Ste-Croix</v>
          </cell>
          <cell r="G3572" t="str">
            <v>Saint-Raymond</v>
          </cell>
          <cell r="H3572" t="str">
            <v>G3L3H5</v>
          </cell>
          <cell r="I3572">
            <v>418</v>
          </cell>
          <cell r="J3572">
            <v>3376484</v>
          </cell>
          <cell r="K3572">
            <v>40</v>
          </cell>
          <cell r="L3572">
            <v>7993</v>
          </cell>
          <cell r="M3572">
            <v>46</v>
          </cell>
          <cell r="N3572">
            <v>4651</v>
          </cell>
        </row>
        <row r="3573">
          <cell r="A3573">
            <v>1565514</v>
          </cell>
          <cell r="B3573" t="str">
            <v>03</v>
          </cell>
          <cell r="C3573" t="str">
            <v>Capitale-Nationale</v>
          </cell>
          <cell r="D3573" t="str">
            <v>Falardeau(Louis)</v>
          </cell>
          <cell r="F3573" t="str">
            <v>50, rang Saint-Joseph Est</v>
          </cell>
          <cell r="G3573" t="str">
            <v>Saint-Alban</v>
          </cell>
          <cell r="H3573" t="str">
            <v>G0A3B0</v>
          </cell>
          <cell r="I3573">
            <v>418</v>
          </cell>
          <cell r="J3573">
            <v>2685153</v>
          </cell>
          <cell r="K3573">
            <v>56</v>
          </cell>
          <cell r="L3573">
            <v>6001</v>
          </cell>
        </row>
        <row r="3574">
          <cell r="A3574">
            <v>1565597</v>
          </cell>
          <cell r="B3574" t="str">
            <v>03</v>
          </cell>
          <cell r="C3574" t="str">
            <v>Capitale-Nationale</v>
          </cell>
          <cell r="D3574" t="str">
            <v>Guay(Étienne)</v>
          </cell>
          <cell r="E3574" t="str">
            <v>Guay(Étienne)</v>
          </cell>
          <cell r="F3574" t="str">
            <v>21, Notre-Dame</v>
          </cell>
          <cell r="G3574" t="str">
            <v>Notre-Dame-des-Monts</v>
          </cell>
          <cell r="H3574" t="str">
            <v>G0T1L0</v>
          </cell>
          <cell r="I3574">
            <v>418</v>
          </cell>
          <cell r="J3574">
            <v>4391772</v>
          </cell>
          <cell r="K3574">
            <v>15</v>
          </cell>
          <cell r="L3574">
            <v>1141</v>
          </cell>
          <cell r="M3574">
            <v>17</v>
          </cell>
          <cell r="N3574">
            <v>1141</v>
          </cell>
        </row>
        <row r="3575">
          <cell r="A3575">
            <v>1565613</v>
          </cell>
          <cell r="B3575" t="str">
            <v>03</v>
          </cell>
          <cell r="C3575" t="str">
            <v>Capitale-Nationale</v>
          </cell>
          <cell r="D3575" t="str">
            <v>Guay(Cajetan)</v>
          </cell>
          <cell r="F3575" t="str">
            <v>95, rue Pied Des Monts</v>
          </cell>
          <cell r="G3575" t="str">
            <v>Saint-Aimé-des-Lacs</v>
          </cell>
          <cell r="H3575" t="str">
            <v>G0T1S0</v>
          </cell>
          <cell r="I3575">
            <v>418</v>
          </cell>
          <cell r="J3575">
            <v>4392759</v>
          </cell>
          <cell r="K3575">
            <v>18</v>
          </cell>
          <cell r="M3575">
            <v>22</v>
          </cell>
        </row>
        <row r="3576">
          <cell r="A3576">
            <v>1565720</v>
          </cell>
          <cell r="B3576" t="str">
            <v>03</v>
          </cell>
          <cell r="C3576" t="str">
            <v>Capitale-Nationale</v>
          </cell>
          <cell r="D3576" t="str">
            <v>Fortin(Robert)</v>
          </cell>
          <cell r="F3576" t="str">
            <v>1131, Mgr Laval, Route 138</v>
          </cell>
          <cell r="G3576" t="str">
            <v>Baie-Saint-Paul</v>
          </cell>
          <cell r="H3576" t="str">
            <v>G3Z2W7</v>
          </cell>
          <cell r="I3576">
            <v>418</v>
          </cell>
          <cell r="J3576">
            <v>4352045</v>
          </cell>
          <cell r="K3576">
            <v>30</v>
          </cell>
          <cell r="L3576">
            <v>5529</v>
          </cell>
          <cell r="M3576">
            <v>26</v>
          </cell>
          <cell r="N3576">
            <v>3944</v>
          </cell>
        </row>
        <row r="3577">
          <cell r="A3577">
            <v>1565738</v>
          </cell>
          <cell r="B3577" t="str">
            <v>03</v>
          </cell>
          <cell r="C3577" t="str">
            <v>Capitale-Nationale</v>
          </cell>
          <cell r="D3577" t="str">
            <v>Hébert(Sylvain)</v>
          </cell>
          <cell r="F3577" t="str">
            <v>390, Rang 3 Ouest</v>
          </cell>
          <cell r="G3577" t="str">
            <v>Grondines</v>
          </cell>
          <cell r="H3577" t="str">
            <v>G0A1W0</v>
          </cell>
          <cell r="I3577">
            <v>418</v>
          </cell>
          <cell r="J3577">
            <v>2685376</v>
          </cell>
          <cell r="K3577">
            <v>17</v>
          </cell>
          <cell r="L3577">
            <v>3754</v>
          </cell>
          <cell r="M3577">
            <v>18</v>
          </cell>
          <cell r="N3577">
            <v>1896</v>
          </cell>
        </row>
        <row r="3578">
          <cell r="A3578">
            <v>1565753</v>
          </cell>
          <cell r="B3578" t="str">
            <v>16</v>
          </cell>
          <cell r="C3578" t="str">
            <v>Montérégie</v>
          </cell>
          <cell r="D3578" t="str">
            <v>Gruslin(Émile)</v>
          </cell>
          <cell r="F3578" t="str">
            <v>355 Ruisseau des Noyers</v>
          </cell>
          <cell r="G3578" t="str">
            <v>Saint-Jean-sur-Richelieu</v>
          </cell>
          <cell r="H3578" t="str">
            <v>J2Y1J2</v>
          </cell>
          <cell r="I3578">
            <v>450</v>
          </cell>
          <cell r="J3578">
            <v>3475627</v>
          </cell>
          <cell r="K3578">
            <v>11</v>
          </cell>
          <cell r="L3578">
            <v>594</v>
          </cell>
        </row>
        <row r="3579">
          <cell r="A3579">
            <v>1565878</v>
          </cell>
          <cell r="B3579" t="str">
            <v>16</v>
          </cell>
          <cell r="C3579" t="str">
            <v>Montérégie</v>
          </cell>
          <cell r="D3579" t="str">
            <v>Hauteclocque(Louis)</v>
          </cell>
          <cell r="F3579" t="str">
            <v>249 chemin St-Armand</v>
          </cell>
          <cell r="G3579" t="str">
            <v>Saint-Armand</v>
          </cell>
          <cell r="H3579" t="str">
            <v>J0J1T0</v>
          </cell>
          <cell r="I3579">
            <v>450</v>
          </cell>
          <cell r="J3579">
            <v>2487391</v>
          </cell>
          <cell r="K3579">
            <v>31</v>
          </cell>
          <cell r="L3579">
            <v>3331</v>
          </cell>
          <cell r="M3579">
            <v>28</v>
          </cell>
          <cell r="N3579">
            <v>3183</v>
          </cell>
        </row>
        <row r="3580">
          <cell r="A3580">
            <v>1565977</v>
          </cell>
          <cell r="B3580" t="str">
            <v>16</v>
          </cell>
          <cell r="C3580" t="str">
            <v>Montérégie</v>
          </cell>
          <cell r="D3580" t="str">
            <v>Jacob(Aimé)</v>
          </cell>
          <cell r="F3580" t="str">
            <v>222 Audette</v>
          </cell>
          <cell r="G3580" t="str">
            <v>Sainte-Sabine (de Montérégie)</v>
          </cell>
          <cell r="H3580" t="str">
            <v>J0J2B0</v>
          </cell>
          <cell r="I3580">
            <v>450</v>
          </cell>
          <cell r="J3580">
            <v>2930769</v>
          </cell>
          <cell r="K3580">
            <v>32</v>
          </cell>
          <cell r="L3580">
            <v>5022</v>
          </cell>
          <cell r="M3580">
            <v>35</v>
          </cell>
          <cell r="N3580">
            <v>4050</v>
          </cell>
        </row>
        <row r="3581">
          <cell r="A3581">
            <v>1566041</v>
          </cell>
          <cell r="B3581" t="str">
            <v>03</v>
          </cell>
          <cell r="C3581" t="str">
            <v>Capitale-Nationale</v>
          </cell>
          <cell r="D3581" t="str">
            <v>Gagnon(André-Marie)</v>
          </cell>
          <cell r="F3581" t="str">
            <v>8387, avenue Royale</v>
          </cell>
          <cell r="G3581" t="str">
            <v>Château-Richer</v>
          </cell>
          <cell r="H3581" t="str">
            <v>G0A1N0</v>
          </cell>
          <cell r="I3581">
            <v>418</v>
          </cell>
          <cell r="J3581">
            <v>8243537</v>
          </cell>
          <cell r="K3581">
            <v>12</v>
          </cell>
          <cell r="L3581">
            <v>1075</v>
          </cell>
        </row>
        <row r="3582">
          <cell r="A3582">
            <v>1566405</v>
          </cell>
          <cell r="B3582" t="str">
            <v>03</v>
          </cell>
          <cell r="C3582" t="str">
            <v>Capitale-Nationale</v>
          </cell>
          <cell r="D3582" t="str">
            <v>Juneau(Alain)</v>
          </cell>
          <cell r="E3582" t="str">
            <v>Juneau(Alain)</v>
          </cell>
          <cell r="F3582" t="str">
            <v>254, de la Butte</v>
          </cell>
          <cell r="G3582" t="str">
            <v>Saint-Augustin-de-Desmaures</v>
          </cell>
          <cell r="H3582" t="str">
            <v>G3A1W7</v>
          </cell>
          <cell r="I3582">
            <v>418</v>
          </cell>
          <cell r="J3582">
            <v>8782114</v>
          </cell>
          <cell r="K3582">
            <v>43</v>
          </cell>
          <cell r="L3582">
            <v>6970</v>
          </cell>
          <cell r="M3582">
            <v>41</v>
          </cell>
          <cell r="N3582">
            <v>7057</v>
          </cell>
        </row>
        <row r="3583">
          <cell r="A3583">
            <v>1566777</v>
          </cell>
          <cell r="B3583" t="str">
            <v>16</v>
          </cell>
          <cell r="C3583" t="str">
            <v>Montérégie</v>
          </cell>
          <cell r="D3583" t="str">
            <v>Guillette(Marco)</v>
          </cell>
          <cell r="F3583" t="str">
            <v>1591, chemin Quartier Auger</v>
          </cell>
          <cell r="G3583" t="str">
            <v>Roxton Falls</v>
          </cell>
          <cell r="H3583" t="str">
            <v>J0H1E0</v>
          </cell>
          <cell r="I3583">
            <v>450</v>
          </cell>
          <cell r="J3583">
            <v>5482427</v>
          </cell>
          <cell r="K3583">
            <v>40</v>
          </cell>
          <cell r="L3583">
            <v>6825</v>
          </cell>
          <cell r="M3583">
            <v>39</v>
          </cell>
          <cell r="N3583">
            <v>8799</v>
          </cell>
        </row>
        <row r="3584">
          <cell r="A3584">
            <v>1566900</v>
          </cell>
          <cell r="B3584" t="str">
            <v>16</v>
          </cell>
          <cell r="C3584" t="str">
            <v>Montérégie</v>
          </cell>
          <cell r="D3584" t="str">
            <v>Ingalls(Karen E.)</v>
          </cell>
          <cell r="F3584" t="str">
            <v>114, des Érables</v>
          </cell>
          <cell r="G3584" t="str">
            <v>Brigham</v>
          </cell>
          <cell r="H3584" t="str">
            <v>J2K4E2</v>
          </cell>
          <cell r="I3584">
            <v>450</v>
          </cell>
          <cell r="J3584">
            <v>2635137</v>
          </cell>
          <cell r="K3584">
            <v>11</v>
          </cell>
          <cell r="L3584">
            <v>863</v>
          </cell>
        </row>
        <row r="3585">
          <cell r="A3585">
            <v>1566918</v>
          </cell>
          <cell r="B3585" t="str">
            <v>16</v>
          </cell>
          <cell r="C3585" t="str">
            <v>Montérégie</v>
          </cell>
          <cell r="D3585" t="str">
            <v>Jacobs(Grayson)</v>
          </cell>
          <cell r="F3585" t="str">
            <v>145, Jacobs Road,</v>
          </cell>
          <cell r="G3585" t="str">
            <v>Sutton</v>
          </cell>
          <cell r="H3585" t="str">
            <v>J0E2K0</v>
          </cell>
          <cell r="I3585">
            <v>450</v>
          </cell>
          <cell r="J3585">
            <v>5383491</v>
          </cell>
          <cell r="K3585">
            <v>17</v>
          </cell>
          <cell r="M3585">
            <v>16</v>
          </cell>
          <cell r="N3585">
            <v>3712</v>
          </cell>
        </row>
        <row r="3586">
          <cell r="A3586">
            <v>1567072</v>
          </cell>
          <cell r="B3586" t="str">
            <v>12</v>
          </cell>
          <cell r="C3586" t="str">
            <v>Chaudière-Appalaches</v>
          </cell>
          <cell r="D3586" t="str">
            <v>Ferme Dubé &amp; fils</v>
          </cell>
          <cell r="E3586" t="str">
            <v>Dubé(Cyrille)</v>
          </cell>
          <cell r="F3586" t="str">
            <v>242, chemin des Belles-Amours</v>
          </cell>
          <cell r="G3586" t="str">
            <v>L'Islet</v>
          </cell>
          <cell r="H3586" t="str">
            <v>G0R2B0</v>
          </cell>
          <cell r="I3586">
            <v>418</v>
          </cell>
          <cell r="J3586">
            <v>2475559</v>
          </cell>
          <cell r="K3586">
            <v>29</v>
          </cell>
          <cell r="L3586">
            <v>3619</v>
          </cell>
          <cell r="M3586">
            <v>29</v>
          </cell>
          <cell r="N3586">
            <v>5381</v>
          </cell>
        </row>
        <row r="3587">
          <cell r="A3587">
            <v>1567320</v>
          </cell>
          <cell r="B3587" t="str">
            <v>12</v>
          </cell>
          <cell r="C3587" t="str">
            <v>Chaudière-Appalaches</v>
          </cell>
          <cell r="D3587" t="str">
            <v>Ferme M.J. Thibault S.E.N.C.</v>
          </cell>
          <cell r="E3587" t="str">
            <v>Thibault(Maurice)</v>
          </cell>
          <cell r="F3587" t="str">
            <v>505, route Beaudoin</v>
          </cell>
          <cell r="G3587" t="str">
            <v>Armagh</v>
          </cell>
          <cell r="H3587" t="str">
            <v>G0R1A0</v>
          </cell>
          <cell r="I3587">
            <v>418</v>
          </cell>
          <cell r="J3587">
            <v>4662129</v>
          </cell>
          <cell r="K3587">
            <v>29</v>
          </cell>
          <cell r="L3587">
            <v>572</v>
          </cell>
        </row>
        <row r="3588">
          <cell r="A3588">
            <v>1567403</v>
          </cell>
          <cell r="B3588" t="str">
            <v>12</v>
          </cell>
          <cell r="C3588" t="str">
            <v>Chaudière-Appalaches</v>
          </cell>
          <cell r="D3588" t="str">
            <v>Turgeon(Martin)</v>
          </cell>
          <cell r="F3588" t="str">
            <v>300, chemin Saint-Marc</v>
          </cell>
          <cell r="G3588" t="str">
            <v>Saint-Anselme</v>
          </cell>
          <cell r="H3588" t="str">
            <v>G0R2N0</v>
          </cell>
          <cell r="I3588">
            <v>418</v>
          </cell>
          <cell r="J3588">
            <v>8859587</v>
          </cell>
          <cell r="K3588">
            <v>10</v>
          </cell>
          <cell r="L3588">
            <v>2189</v>
          </cell>
        </row>
        <row r="3589">
          <cell r="A3589">
            <v>1567809</v>
          </cell>
          <cell r="B3589" t="str">
            <v>01</v>
          </cell>
          <cell r="C3589" t="str">
            <v>Bas-Saint-Laurent</v>
          </cell>
          <cell r="D3589" t="str">
            <v>Lavoie(Ghislain)</v>
          </cell>
          <cell r="F3589" t="str">
            <v>635, rang 4 Sud</v>
          </cell>
          <cell r="G3589" t="str">
            <v>Notre-Dame-du-Lac</v>
          </cell>
          <cell r="H3589" t="str">
            <v>G0L1X0</v>
          </cell>
          <cell r="I3589">
            <v>418</v>
          </cell>
          <cell r="J3589">
            <v>8992744</v>
          </cell>
          <cell r="K3589">
            <v>96</v>
          </cell>
          <cell r="L3589">
            <v>6114</v>
          </cell>
          <cell r="M3589">
            <v>105</v>
          </cell>
          <cell r="N3589">
            <v>10903</v>
          </cell>
        </row>
        <row r="3590">
          <cell r="A3590">
            <v>1567858</v>
          </cell>
          <cell r="B3590" t="str">
            <v>01</v>
          </cell>
          <cell r="C3590" t="str">
            <v>Bas-Saint-Laurent</v>
          </cell>
          <cell r="D3590" t="str">
            <v>Pelletier Claude et Robert</v>
          </cell>
          <cell r="E3590" t="str">
            <v>Pelletier(Claude)</v>
          </cell>
          <cell r="F3590" t="str">
            <v>600, chemin des Sables Ouest</v>
          </cell>
          <cell r="G3590" t="str">
            <v>Sainte-Anne-de-la-Pocatière</v>
          </cell>
          <cell r="H3590" t="str">
            <v>G0R1Z0</v>
          </cell>
          <cell r="I3590">
            <v>418</v>
          </cell>
          <cell r="J3590">
            <v>8561912</v>
          </cell>
          <cell r="K3590">
            <v>19</v>
          </cell>
          <cell r="L3590">
            <v>3577</v>
          </cell>
        </row>
        <row r="3591">
          <cell r="A3591">
            <v>1568047</v>
          </cell>
          <cell r="B3591" t="str">
            <v>16</v>
          </cell>
          <cell r="C3591" t="str">
            <v>Montérégie</v>
          </cell>
          <cell r="D3591" t="str">
            <v>Blanchard(Roger)</v>
          </cell>
          <cell r="E3591" t="str">
            <v>Blanchard(Roger)</v>
          </cell>
          <cell r="F3591" t="str">
            <v>5, chemin Audette</v>
          </cell>
          <cell r="G3591" t="str">
            <v>Farnham</v>
          </cell>
          <cell r="H3591" t="str">
            <v>J2N2P9</v>
          </cell>
          <cell r="I3591">
            <v>450</v>
          </cell>
          <cell r="J3591">
            <v>2934781</v>
          </cell>
          <cell r="K3591">
            <v>51</v>
          </cell>
          <cell r="L3591">
            <v>4482</v>
          </cell>
          <cell r="M3591">
            <v>48</v>
          </cell>
          <cell r="N3591">
            <v>8375</v>
          </cell>
        </row>
        <row r="3592">
          <cell r="A3592">
            <v>1568070</v>
          </cell>
          <cell r="B3592" t="str">
            <v>16</v>
          </cell>
          <cell r="C3592" t="str">
            <v>Montérégie</v>
          </cell>
          <cell r="D3592" t="str">
            <v>Bourassa(Daniel)</v>
          </cell>
          <cell r="F3592" t="str">
            <v>909,chemin des Ormes</v>
          </cell>
          <cell r="G3592" t="str">
            <v>Saint-Jean-sur-Richelieu</v>
          </cell>
          <cell r="H3592" t="str">
            <v>J2Y1H7</v>
          </cell>
          <cell r="I3592">
            <v>450</v>
          </cell>
          <cell r="J3592">
            <v>3473636</v>
          </cell>
          <cell r="K3592">
            <v>27</v>
          </cell>
          <cell r="L3592">
            <v>5257</v>
          </cell>
        </row>
        <row r="3593">
          <cell r="A3593">
            <v>1568088</v>
          </cell>
          <cell r="B3593" t="str">
            <v>16</v>
          </cell>
          <cell r="C3593" t="str">
            <v>Montérégie</v>
          </cell>
          <cell r="D3593" t="str">
            <v>Bourdeau(Clément)</v>
          </cell>
          <cell r="F3593" t="str">
            <v>103 Hurley</v>
          </cell>
          <cell r="G3593" t="str">
            <v>Hemmingford</v>
          </cell>
          <cell r="H3593" t="str">
            <v>J0L1H0</v>
          </cell>
          <cell r="I3593">
            <v>450</v>
          </cell>
          <cell r="J3593">
            <v>2470041</v>
          </cell>
          <cell r="K3593">
            <v>17</v>
          </cell>
          <cell r="L3593">
            <v>2145</v>
          </cell>
          <cell r="M3593">
            <v>21</v>
          </cell>
          <cell r="N3593">
            <v>2974</v>
          </cell>
        </row>
        <row r="3594">
          <cell r="A3594">
            <v>1568344</v>
          </cell>
          <cell r="B3594" t="str">
            <v>12</v>
          </cell>
          <cell r="C3594" t="str">
            <v>Chaudière-Appalaches</v>
          </cell>
          <cell r="D3594" t="str">
            <v>Julien Lacasse inc.</v>
          </cell>
          <cell r="E3594" t="str">
            <v>Lacasse(Julien)</v>
          </cell>
          <cell r="F3594" t="str">
            <v>7103, rang Hétrière Est</v>
          </cell>
          <cell r="G3594" t="str">
            <v>Saint-Charles-de-Bellechasse</v>
          </cell>
          <cell r="H3594" t="str">
            <v>G0R2T0</v>
          </cell>
          <cell r="I3594">
            <v>418</v>
          </cell>
          <cell r="J3594">
            <v>8873055</v>
          </cell>
          <cell r="K3594">
            <v>36</v>
          </cell>
          <cell r="L3594">
            <v>4201</v>
          </cell>
        </row>
        <row r="3595">
          <cell r="A3595">
            <v>1568401</v>
          </cell>
          <cell r="B3595" t="str">
            <v>01</v>
          </cell>
          <cell r="C3595" t="str">
            <v>Bas-Saint-Laurent</v>
          </cell>
          <cell r="D3595" t="str">
            <v>Caron Alain, Bertrand, Carol et Justine</v>
          </cell>
          <cell r="E3595" t="str">
            <v>Caron(Alain)</v>
          </cell>
          <cell r="F3595" t="str">
            <v>949, rang 4 Est</v>
          </cell>
          <cell r="G3595" t="str">
            <v>Saint-Pascal</v>
          </cell>
          <cell r="H3595" t="str">
            <v>G0L3Y0</v>
          </cell>
          <cell r="I3595">
            <v>418</v>
          </cell>
          <cell r="J3595">
            <v>4923709</v>
          </cell>
          <cell r="K3595">
            <v>34</v>
          </cell>
          <cell r="L3595">
            <v>3912</v>
          </cell>
          <cell r="M3595">
            <v>32</v>
          </cell>
          <cell r="N3595">
            <v>7578</v>
          </cell>
        </row>
        <row r="3596">
          <cell r="A3596">
            <v>1568435</v>
          </cell>
          <cell r="B3596" t="str">
            <v>01</v>
          </cell>
          <cell r="C3596" t="str">
            <v>Bas-Saint-Laurent</v>
          </cell>
          <cell r="D3596" t="str">
            <v>D'Auteuil(Jean-Pierre)</v>
          </cell>
          <cell r="F3596" t="str">
            <v>33, rue Principale</v>
          </cell>
          <cell r="G3596" t="str">
            <v>Saint-Jean-de-Dieu</v>
          </cell>
          <cell r="H3596" t="str">
            <v>G0L3M0</v>
          </cell>
          <cell r="I3596">
            <v>418</v>
          </cell>
          <cell r="J3596">
            <v>9633284</v>
          </cell>
          <cell r="K3596">
            <v>11</v>
          </cell>
          <cell r="L3596">
            <v>3572</v>
          </cell>
        </row>
        <row r="3597">
          <cell r="A3597">
            <v>1568468</v>
          </cell>
          <cell r="B3597" t="str">
            <v>01</v>
          </cell>
          <cell r="C3597" t="str">
            <v>Bas-Saint-Laurent</v>
          </cell>
          <cell r="D3597" t="str">
            <v>Bérubé(Damien)</v>
          </cell>
          <cell r="F3597" t="str">
            <v>131, rang 3 Est</v>
          </cell>
          <cell r="G3597" t="str">
            <v>Saint-Alexandre-de-Kamouraska</v>
          </cell>
          <cell r="H3597" t="str">
            <v>G0L2G0</v>
          </cell>
          <cell r="I3597">
            <v>418</v>
          </cell>
          <cell r="J3597">
            <v>4955560</v>
          </cell>
          <cell r="K3597">
            <v>17</v>
          </cell>
          <cell r="L3597">
            <v>1867</v>
          </cell>
          <cell r="M3597">
            <v>17</v>
          </cell>
          <cell r="N3597">
            <v>1867</v>
          </cell>
        </row>
        <row r="3598">
          <cell r="A3598">
            <v>1568500</v>
          </cell>
          <cell r="B3598" t="str">
            <v>01</v>
          </cell>
          <cell r="C3598" t="str">
            <v>Bas-Saint-Laurent</v>
          </cell>
          <cell r="D3598" t="str">
            <v>Bérubé(Denis)</v>
          </cell>
          <cell r="F3598" t="str">
            <v>475, avenue St-Clovis</v>
          </cell>
          <cell r="G3598" t="str">
            <v>Saint-Alexandre-de-Kamouraska</v>
          </cell>
          <cell r="H3598" t="str">
            <v>G0L2G0</v>
          </cell>
          <cell r="I3598">
            <v>418</v>
          </cell>
          <cell r="J3598">
            <v>4952906</v>
          </cell>
          <cell r="K3598">
            <v>75</v>
          </cell>
          <cell r="L3598">
            <v>22875</v>
          </cell>
          <cell r="M3598">
            <v>78</v>
          </cell>
          <cell r="N3598">
            <v>23555</v>
          </cell>
        </row>
        <row r="3599">
          <cell r="A3599">
            <v>1568898</v>
          </cell>
          <cell r="B3599" t="str">
            <v>14</v>
          </cell>
          <cell r="C3599" t="str">
            <v>Lanaudière</v>
          </cell>
          <cell r="D3599" t="str">
            <v>Entreprise Malisson Inc.</v>
          </cell>
          <cell r="E3599" t="str">
            <v>Brisson(Martine)</v>
          </cell>
          <cell r="F3599" t="str">
            <v>935, Route 125</v>
          </cell>
          <cell r="G3599" t="str">
            <v>Sainte-Julienne</v>
          </cell>
          <cell r="H3599" t="str">
            <v>J0K2T0</v>
          </cell>
          <cell r="I3599">
            <v>450</v>
          </cell>
          <cell r="J3599">
            <v>8314512</v>
          </cell>
          <cell r="K3599">
            <v>26</v>
          </cell>
          <cell r="L3599">
            <v>10546</v>
          </cell>
          <cell r="M3599">
            <v>29</v>
          </cell>
          <cell r="N3599">
            <v>6350</v>
          </cell>
        </row>
        <row r="3600">
          <cell r="A3600">
            <v>1568914</v>
          </cell>
          <cell r="B3600" t="str">
            <v>15</v>
          </cell>
          <cell r="C3600" t="str">
            <v>Laurentides</v>
          </cell>
          <cell r="D3600" t="str">
            <v>L. Ranch enr.</v>
          </cell>
          <cell r="E3600" t="str">
            <v>Lacasse(Florian)</v>
          </cell>
          <cell r="F3600" t="str">
            <v>2780, ch. Ile-aux-Chats</v>
          </cell>
          <cell r="G3600" t="str">
            <v>Saint-André-d'Argenteuil</v>
          </cell>
          <cell r="H3600" t="str">
            <v>J0V1X0</v>
          </cell>
          <cell r="I3600">
            <v>450</v>
          </cell>
          <cell r="J3600">
            <v>5624341</v>
          </cell>
          <cell r="K3600">
            <v>25</v>
          </cell>
          <cell r="L3600">
            <v>8375</v>
          </cell>
          <cell r="M3600">
            <v>24</v>
          </cell>
          <cell r="N3600">
            <v>7939</v>
          </cell>
        </row>
        <row r="3601">
          <cell r="A3601">
            <v>1568948</v>
          </cell>
          <cell r="B3601" t="str">
            <v>16</v>
          </cell>
          <cell r="C3601" t="str">
            <v>Montérégie</v>
          </cell>
          <cell r="D3601" t="str">
            <v>Cartier(Marielle)</v>
          </cell>
          <cell r="F3601" t="str">
            <v>795 chemin Champlain</v>
          </cell>
          <cell r="G3601" t="str">
            <v>Saint-Armand</v>
          </cell>
          <cell r="H3601" t="str">
            <v>J0J1T0</v>
          </cell>
          <cell r="I3601">
            <v>450</v>
          </cell>
          <cell r="J3601">
            <v>2480038</v>
          </cell>
          <cell r="K3601">
            <v>21</v>
          </cell>
          <cell r="L3601">
            <v>3651</v>
          </cell>
          <cell r="M3601">
            <v>19</v>
          </cell>
          <cell r="N3601">
            <v>2259</v>
          </cell>
        </row>
        <row r="3602">
          <cell r="A3602">
            <v>1569169</v>
          </cell>
          <cell r="B3602" t="str">
            <v>16</v>
          </cell>
          <cell r="C3602" t="str">
            <v>Montérégie</v>
          </cell>
          <cell r="D3602" t="str">
            <v>Lemaire(René)</v>
          </cell>
          <cell r="F3602" t="str">
            <v>1402, Robinson Road</v>
          </cell>
          <cell r="G3602" t="str">
            <v>Dunham</v>
          </cell>
          <cell r="H3602" t="str">
            <v>J0E1M0</v>
          </cell>
          <cell r="I3602">
            <v>450</v>
          </cell>
          <cell r="J3602">
            <v>2952557</v>
          </cell>
          <cell r="K3602">
            <v>21</v>
          </cell>
          <cell r="L3602">
            <v>857</v>
          </cell>
          <cell r="M3602">
            <v>22</v>
          </cell>
          <cell r="N3602">
            <v>3175</v>
          </cell>
        </row>
        <row r="3603">
          <cell r="A3603">
            <v>1569276</v>
          </cell>
          <cell r="B3603" t="str">
            <v>16</v>
          </cell>
          <cell r="C3603" t="str">
            <v>Montérégie</v>
          </cell>
          <cell r="D3603" t="str">
            <v>3088-3771 Québec inc.</v>
          </cell>
          <cell r="E3603" t="str">
            <v>Sherry(Richard)</v>
          </cell>
          <cell r="F3603" t="str">
            <v>891, rte 138</v>
          </cell>
          <cell r="G3603" t="str">
            <v>Huntingdon</v>
          </cell>
          <cell r="H3603" t="str">
            <v>J0S1H0</v>
          </cell>
          <cell r="I3603">
            <v>450</v>
          </cell>
          <cell r="J3603">
            <v>2644305</v>
          </cell>
          <cell r="K3603">
            <v>20</v>
          </cell>
          <cell r="L3603">
            <v>1293</v>
          </cell>
        </row>
        <row r="3604">
          <cell r="A3604">
            <v>1569391</v>
          </cell>
          <cell r="B3604" t="str">
            <v>01</v>
          </cell>
          <cell r="C3604" t="str">
            <v>Bas-Saint-Laurent</v>
          </cell>
          <cell r="D3604" t="str">
            <v>Caron(Côme)</v>
          </cell>
          <cell r="F3604" t="str">
            <v>525 rang 1 Est  Lac Sauvage</v>
          </cell>
          <cell r="G3604" t="str">
            <v>Saint-Michel-du-Squatec</v>
          </cell>
          <cell r="H3604" t="str">
            <v>G0L4G0</v>
          </cell>
          <cell r="I3604">
            <v>418</v>
          </cell>
          <cell r="J3604">
            <v>8552009</v>
          </cell>
          <cell r="K3604">
            <v>13</v>
          </cell>
        </row>
        <row r="3605">
          <cell r="A3605">
            <v>1569433</v>
          </cell>
          <cell r="B3605" t="str">
            <v>16</v>
          </cell>
          <cell r="C3605" t="str">
            <v>Montérégie</v>
          </cell>
          <cell r="D3605" t="str">
            <v>Diodati(Modestina)</v>
          </cell>
          <cell r="F3605" t="str">
            <v>2275, Rg Sud</v>
          </cell>
          <cell r="G3605" t="str">
            <v>Saint-Michel</v>
          </cell>
          <cell r="H3605" t="str">
            <v>J0L2J0</v>
          </cell>
          <cell r="I3605">
            <v>450</v>
          </cell>
          <cell r="J3605">
            <v>4544155</v>
          </cell>
          <cell r="K3605">
            <v>10</v>
          </cell>
          <cell r="L3605">
            <v>2329</v>
          </cell>
        </row>
        <row r="3606">
          <cell r="A3606">
            <v>1569532</v>
          </cell>
          <cell r="B3606" t="str">
            <v>16</v>
          </cell>
          <cell r="C3606" t="str">
            <v>Montérégie</v>
          </cell>
          <cell r="D3606" t="str">
            <v>Marois(Christian)</v>
          </cell>
          <cell r="F3606" t="str">
            <v>212, 1er Rang Est</v>
          </cell>
          <cell r="G3606" t="str">
            <v>Saint-Joachim-de-Shefford</v>
          </cell>
          <cell r="H3606" t="str">
            <v>J0E2G0</v>
          </cell>
          <cell r="I3606">
            <v>450</v>
          </cell>
          <cell r="J3606">
            <v>5392776</v>
          </cell>
          <cell r="K3606">
            <v>31</v>
          </cell>
          <cell r="L3606">
            <v>4551</v>
          </cell>
          <cell r="M3606">
            <v>24</v>
          </cell>
          <cell r="N3606">
            <v>7229</v>
          </cell>
        </row>
        <row r="3607">
          <cell r="A3607">
            <v>1569789</v>
          </cell>
          <cell r="B3607" t="str">
            <v>01</v>
          </cell>
          <cell r="C3607" t="str">
            <v>Bas-Saint-Laurent</v>
          </cell>
          <cell r="D3607" t="str">
            <v>Chrétien(Denis)</v>
          </cell>
          <cell r="F3607" t="str">
            <v>22, rang 5 Est</v>
          </cell>
          <cell r="G3607" t="str">
            <v>Saint-Onésime-d'Ixworth</v>
          </cell>
          <cell r="H3607" t="str">
            <v>G0R3W0</v>
          </cell>
          <cell r="I3607">
            <v>418</v>
          </cell>
          <cell r="J3607">
            <v>8562124</v>
          </cell>
          <cell r="K3607">
            <v>46</v>
          </cell>
          <cell r="L3607">
            <v>3281</v>
          </cell>
          <cell r="M3607">
            <v>39</v>
          </cell>
          <cell r="N3607">
            <v>4221</v>
          </cell>
        </row>
        <row r="3608">
          <cell r="A3608">
            <v>1570001</v>
          </cell>
          <cell r="B3608" t="str">
            <v>01</v>
          </cell>
          <cell r="C3608" t="str">
            <v>Bas-Saint-Laurent</v>
          </cell>
          <cell r="D3608" t="str">
            <v>Deschênes(Magella)</v>
          </cell>
          <cell r="F3608" t="str">
            <v>1024 route 230 Est</v>
          </cell>
          <cell r="G3608" t="str">
            <v>Saint-Pascal</v>
          </cell>
          <cell r="H3608" t="str">
            <v>G0L3Y0</v>
          </cell>
          <cell r="I3608">
            <v>418</v>
          </cell>
          <cell r="J3608">
            <v>4926116</v>
          </cell>
          <cell r="K3608">
            <v>37</v>
          </cell>
          <cell r="L3608">
            <v>11783</v>
          </cell>
          <cell r="M3608">
            <v>24</v>
          </cell>
          <cell r="N3608">
            <v>5012</v>
          </cell>
        </row>
        <row r="3609">
          <cell r="A3609">
            <v>1570126</v>
          </cell>
          <cell r="B3609" t="str">
            <v>01</v>
          </cell>
          <cell r="C3609" t="str">
            <v>Bas-Saint-Laurent</v>
          </cell>
          <cell r="D3609" t="str">
            <v>Dionne(Pierre)</v>
          </cell>
          <cell r="F3609" t="str">
            <v>374 rang 3</v>
          </cell>
          <cell r="G3609" t="str">
            <v>Saint-Bruno-de-Kamouraska</v>
          </cell>
          <cell r="H3609" t="str">
            <v>G0L2M0</v>
          </cell>
          <cell r="I3609">
            <v>418</v>
          </cell>
          <cell r="J3609">
            <v>4925750</v>
          </cell>
          <cell r="K3609">
            <v>64</v>
          </cell>
          <cell r="L3609">
            <v>7198</v>
          </cell>
          <cell r="M3609">
            <v>61</v>
          </cell>
          <cell r="N3609">
            <v>15477</v>
          </cell>
        </row>
        <row r="3610">
          <cell r="A3610">
            <v>1570209</v>
          </cell>
          <cell r="B3610" t="str">
            <v>01</v>
          </cell>
          <cell r="C3610" t="str">
            <v>Bas-Saint-Laurent</v>
          </cell>
          <cell r="D3610" t="str">
            <v>Dionne(Raymond)</v>
          </cell>
          <cell r="F3610" t="str">
            <v>222 rang 5 Ouest</v>
          </cell>
          <cell r="G3610" t="str">
            <v>Mont-Carmel</v>
          </cell>
          <cell r="H3610" t="str">
            <v>G0L1W0</v>
          </cell>
          <cell r="I3610">
            <v>418</v>
          </cell>
          <cell r="J3610">
            <v>4983230</v>
          </cell>
          <cell r="K3610">
            <v>25</v>
          </cell>
          <cell r="L3610">
            <v>2013</v>
          </cell>
          <cell r="M3610">
            <v>25</v>
          </cell>
          <cell r="N3610">
            <v>1764</v>
          </cell>
        </row>
        <row r="3611">
          <cell r="A3611">
            <v>1570241</v>
          </cell>
          <cell r="B3611" t="str">
            <v>01</v>
          </cell>
          <cell r="C3611" t="str">
            <v>Bas-Saint-Laurent</v>
          </cell>
          <cell r="D3611" t="str">
            <v>Dubé(Dany)</v>
          </cell>
          <cell r="F3611" t="str">
            <v>26, rue de la Savane</v>
          </cell>
          <cell r="G3611" t="str">
            <v>L'Isle-Verte</v>
          </cell>
          <cell r="H3611" t="str">
            <v>G0L1K0</v>
          </cell>
          <cell r="I3611">
            <v>418</v>
          </cell>
          <cell r="J3611">
            <v>8983494</v>
          </cell>
          <cell r="K3611">
            <v>26</v>
          </cell>
          <cell r="L3611">
            <v>2956</v>
          </cell>
          <cell r="M3611">
            <v>21</v>
          </cell>
          <cell r="N3611">
            <v>3836</v>
          </cell>
        </row>
        <row r="3612">
          <cell r="A3612">
            <v>1570779</v>
          </cell>
          <cell r="B3612" t="str">
            <v>01</v>
          </cell>
          <cell r="C3612" t="str">
            <v>Bas-Saint-Laurent</v>
          </cell>
          <cell r="D3612" t="str">
            <v>Dumais(Marco)</v>
          </cell>
          <cell r="F3612" t="str">
            <v>119, rang 6</v>
          </cell>
          <cell r="G3612" t="str">
            <v>Mont-Carmel</v>
          </cell>
          <cell r="H3612" t="str">
            <v>G0L1W0</v>
          </cell>
          <cell r="I3612">
            <v>418</v>
          </cell>
          <cell r="J3612">
            <v>4983357</v>
          </cell>
          <cell r="K3612">
            <v>47</v>
          </cell>
          <cell r="L3612">
            <v>8422</v>
          </cell>
          <cell r="M3612">
            <v>49</v>
          </cell>
          <cell r="N3612">
            <v>11382</v>
          </cell>
        </row>
        <row r="3613">
          <cell r="A3613">
            <v>1570902</v>
          </cell>
          <cell r="B3613" t="str">
            <v>01</v>
          </cell>
          <cell r="C3613" t="str">
            <v>Bas-Saint-Laurent</v>
          </cell>
          <cell r="D3613" t="str">
            <v>Bouchard(Raymond)</v>
          </cell>
          <cell r="F3613" t="str">
            <v>169, Saint-Joseph</v>
          </cell>
          <cell r="G3613" t="str">
            <v>Rivière-Bleue</v>
          </cell>
          <cell r="H3613" t="str">
            <v>G0L2B0</v>
          </cell>
          <cell r="I3613">
            <v>418</v>
          </cell>
          <cell r="J3613">
            <v>8932851</v>
          </cell>
          <cell r="K3613">
            <v>19</v>
          </cell>
          <cell r="L3613">
            <v>1075</v>
          </cell>
          <cell r="M3613">
            <v>21</v>
          </cell>
        </row>
        <row r="3614">
          <cell r="A3614">
            <v>1571009</v>
          </cell>
          <cell r="B3614" t="str">
            <v>01</v>
          </cell>
          <cell r="C3614" t="str">
            <v>Bas-Saint-Laurent</v>
          </cell>
          <cell r="D3614" t="str">
            <v>Duval(Fernand)</v>
          </cell>
          <cell r="F3614" t="str">
            <v>451, rang 4 Ouest</v>
          </cell>
          <cell r="G3614" t="str">
            <v>Saint-Pascal</v>
          </cell>
          <cell r="H3614" t="str">
            <v>G0L3Y0</v>
          </cell>
          <cell r="I3614">
            <v>418</v>
          </cell>
          <cell r="J3614">
            <v>4929135</v>
          </cell>
          <cell r="K3614">
            <v>20</v>
          </cell>
          <cell r="L3614">
            <v>6827</v>
          </cell>
          <cell r="M3614">
            <v>18</v>
          </cell>
          <cell r="N3614">
            <v>4742</v>
          </cell>
        </row>
        <row r="3615">
          <cell r="A3615">
            <v>1571033</v>
          </cell>
          <cell r="B3615" t="str">
            <v>12</v>
          </cell>
          <cell r="C3615" t="str">
            <v>Chaudière-Appalaches</v>
          </cell>
          <cell r="D3615" t="str">
            <v>Transporcelets M.G. inc.</v>
          </cell>
          <cell r="E3615" t="str">
            <v>Guay(Martin)</v>
          </cell>
          <cell r="F3615" t="str">
            <v>239, route St-Jean</v>
          </cell>
          <cell r="G3615" t="str">
            <v>Saint-Malachie</v>
          </cell>
          <cell r="H3615" t="str">
            <v>G0R3N0</v>
          </cell>
          <cell r="I3615">
            <v>418</v>
          </cell>
          <cell r="J3615">
            <v>6425001</v>
          </cell>
          <cell r="K3615">
            <v>71</v>
          </cell>
          <cell r="L3615">
            <v>15139</v>
          </cell>
          <cell r="M3615">
            <v>70</v>
          </cell>
          <cell r="N3615">
            <v>13659</v>
          </cell>
        </row>
        <row r="3616">
          <cell r="A3616">
            <v>1571561</v>
          </cell>
          <cell r="B3616" t="str">
            <v>17</v>
          </cell>
          <cell r="C3616" t="str">
            <v>Centre-du-Québec</v>
          </cell>
          <cell r="D3616" t="str">
            <v>3105-1469 Québec inc.</v>
          </cell>
          <cell r="E3616" t="str">
            <v>Ferron(Denis et Jean-Guy)</v>
          </cell>
          <cell r="F3616" t="str">
            <v>288, route Béliveau</v>
          </cell>
          <cell r="G3616" t="str">
            <v>Sainte-Sophie-d'Halifax</v>
          </cell>
          <cell r="H3616" t="str">
            <v>G0P1L0</v>
          </cell>
          <cell r="I3616">
            <v>819</v>
          </cell>
          <cell r="J3616">
            <v>3622491</v>
          </cell>
          <cell r="K3616">
            <v>39</v>
          </cell>
          <cell r="L3616">
            <v>6577</v>
          </cell>
          <cell r="M3616">
            <v>35</v>
          </cell>
          <cell r="N3616">
            <v>9899</v>
          </cell>
        </row>
        <row r="3617">
          <cell r="A3617">
            <v>1571702</v>
          </cell>
          <cell r="B3617" t="str">
            <v>16</v>
          </cell>
          <cell r="C3617" t="str">
            <v>Montérégie</v>
          </cell>
          <cell r="D3617" t="str">
            <v>Lamoureux(Lise)</v>
          </cell>
          <cell r="F3617" t="str">
            <v>198 ch. Centre</v>
          </cell>
          <cell r="G3617" t="str">
            <v>Lac-Brome</v>
          </cell>
          <cell r="H3617" t="str">
            <v>J0E1K0</v>
          </cell>
          <cell r="I3617">
            <v>450</v>
          </cell>
          <cell r="J3617">
            <v>2430800</v>
          </cell>
          <cell r="K3617">
            <v>19</v>
          </cell>
          <cell r="L3617">
            <v>959</v>
          </cell>
          <cell r="M3617">
            <v>19</v>
          </cell>
          <cell r="N3617">
            <v>1701</v>
          </cell>
        </row>
        <row r="3618">
          <cell r="A3618">
            <v>1571785</v>
          </cell>
          <cell r="B3618" t="str">
            <v>16</v>
          </cell>
          <cell r="C3618" t="str">
            <v>Montérégie</v>
          </cell>
          <cell r="D3618" t="str">
            <v>Lapierre(André)</v>
          </cell>
          <cell r="E3618" t="str">
            <v>Lapierre(André)</v>
          </cell>
          <cell r="F3618" t="str">
            <v>136, route 139</v>
          </cell>
          <cell r="G3618" t="str">
            <v>Roxton Pond</v>
          </cell>
          <cell r="H3618" t="str">
            <v>J0E1Z0</v>
          </cell>
          <cell r="I3618">
            <v>450</v>
          </cell>
          <cell r="J3618">
            <v>3720092</v>
          </cell>
          <cell r="K3618">
            <v>16</v>
          </cell>
          <cell r="L3618">
            <v>1021</v>
          </cell>
          <cell r="M3618">
            <v>15</v>
          </cell>
        </row>
        <row r="3619">
          <cell r="A3619">
            <v>1571884</v>
          </cell>
          <cell r="B3619" t="str">
            <v>16</v>
          </cell>
          <cell r="C3619" t="str">
            <v>Montérégie</v>
          </cell>
          <cell r="D3619" t="str">
            <v>Larocque(Wesley C.)</v>
          </cell>
          <cell r="E3619" t="str">
            <v>Larocque(Wesley C.)</v>
          </cell>
          <cell r="F3619" t="str">
            <v>208 Smith Hill</v>
          </cell>
          <cell r="G3619" t="str">
            <v>Sutton</v>
          </cell>
          <cell r="H3619" t="str">
            <v>J0E2K0</v>
          </cell>
          <cell r="I3619">
            <v>450</v>
          </cell>
          <cell r="J3619">
            <v>5386600</v>
          </cell>
          <cell r="K3619">
            <v>39</v>
          </cell>
          <cell r="L3619">
            <v>3427</v>
          </cell>
          <cell r="M3619">
            <v>37</v>
          </cell>
          <cell r="N3619">
            <v>4033</v>
          </cell>
        </row>
        <row r="3620">
          <cell r="A3620">
            <v>1571975</v>
          </cell>
          <cell r="B3620" t="str">
            <v>16</v>
          </cell>
          <cell r="C3620" t="str">
            <v>Montérégie</v>
          </cell>
          <cell r="D3620" t="str">
            <v>Lauzon(Gilles)</v>
          </cell>
          <cell r="F3620" t="str">
            <v>522-2600, avenue Pierre-Dupuy</v>
          </cell>
          <cell r="G3620" t="str">
            <v>Montréal</v>
          </cell>
          <cell r="H3620" t="str">
            <v>H3C3R6</v>
          </cell>
          <cell r="I3620">
            <v>514</v>
          </cell>
          <cell r="J3620">
            <v>9338441</v>
          </cell>
          <cell r="K3620">
            <v>11</v>
          </cell>
          <cell r="L3620">
            <v>3062</v>
          </cell>
        </row>
        <row r="3621">
          <cell r="A3621">
            <v>1572080</v>
          </cell>
          <cell r="B3621" t="str">
            <v>16</v>
          </cell>
          <cell r="C3621" t="str">
            <v>Montérégie</v>
          </cell>
          <cell r="D3621" t="str">
            <v>Leduc(Jacques)</v>
          </cell>
          <cell r="F3621" t="str">
            <v>493 route 225 Sud</v>
          </cell>
          <cell r="G3621" t="str">
            <v>Noyan</v>
          </cell>
          <cell r="H3621" t="str">
            <v>J0J1B0</v>
          </cell>
          <cell r="I3621">
            <v>450</v>
          </cell>
          <cell r="J3621">
            <v>2942048</v>
          </cell>
          <cell r="K3621">
            <v>34</v>
          </cell>
          <cell r="L3621">
            <v>1323</v>
          </cell>
          <cell r="M3621">
            <v>24</v>
          </cell>
          <cell r="N3621">
            <v>340</v>
          </cell>
        </row>
        <row r="3622">
          <cell r="A3622">
            <v>1572098</v>
          </cell>
          <cell r="B3622" t="str">
            <v>16</v>
          </cell>
          <cell r="C3622" t="str">
            <v>Montérégie</v>
          </cell>
          <cell r="D3622" t="str">
            <v>Leemhuis(Feico)</v>
          </cell>
          <cell r="E3622" t="str">
            <v>Leemhuis(Feico)</v>
          </cell>
          <cell r="F3622" t="str">
            <v>740 William Rd</v>
          </cell>
          <cell r="G3622" t="str">
            <v>Hemmingford</v>
          </cell>
          <cell r="H3622" t="str">
            <v>J0L1H0</v>
          </cell>
          <cell r="I3622">
            <v>514</v>
          </cell>
          <cell r="J3622">
            <v>9323000</v>
          </cell>
          <cell r="K3622">
            <v>48</v>
          </cell>
          <cell r="L3622">
            <v>1021</v>
          </cell>
          <cell r="M3622">
            <v>50</v>
          </cell>
          <cell r="N3622">
            <v>3349</v>
          </cell>
        </row>
        <row r="3623">
          <cell r="A3623">
            <v>1572205</v>
          </cell>
          <cell r="B3623" t="str">
            <v>16</v>
          </cell>
          <cell r="C3623" t="str">
            <v>Montérégie</v>
          </cell>
          <cell r="D3623" t="str">
            <v>Faille(Yvon)</v>
          </cell>
          <cell r="F3623" t="str">
            <v>166, rang Bogton</v>
          </cell>
          <cell r="G3623" t="str">
            <v>Saint-Bernard-de-Lacolle</v>
          </cell>
          <cell r="H3623" t="str">
            <v>J0J1V0</v>
          </cell>
          <cell r="I3623">
            <v>450</v>
          </cell>
          <cell r="J3623">
            <v>2473392</v>
          </cell>
          <cell r="K3623">
            <v>20</v>
          </cell>
          <cell r="L3623">
            <v>3790</v>
          </cell>
          <cell r="M3623">
            <v>18</v>
          </cell>
          <cell r="N3623">
            <v>1212</v>
          </cell>
        </row>
        <row r="3624">
          <cell r="A3624">
            <v>1572411</v>
          </cell>
          <cell r="B3624" t="str">
            <v>16</v>
          </cell>
          <cell r="C3624" t="str">
            <v>Montérégie</v>
          </cell>
          <cell r="D3624" t="str">
            <v>Giugovaz(Ilario)</v>
          </cell>
          <cell r="F3624" t="str">
            <v>678 route 104</v>
          </cell>
          <cell r="G3624" t="str">
            <v>Mont-Saint-Grégoire</v>
          </cell>
          <cell r="H3624" t="str">
            <v>J0J1K0</v>
          </cell>
          <cell r="I3624">
            <v>450</v>
          </cell>
          <cell r="J3624">
            <v>3479163</v>
          </cell>
          <cell r="K3624">
            <v>84</v>
          </cell>
          <cell r="L3624">
            <v>17057</v>
          </cell>
          <cell r="M3624">
            <v>80</v>
          </cell>
          <cell r="N3624">
            <v>13608</v>
          </cell>
        </row>
        <row r="3625">
          <cell r="A3625">
            <v>1572528</v>
          </cell>
          <cell r="B3625" t="str">
            <v>16</v>
          </cell>
          <cell r="C3625" t="str">
            <v>Montérégie</v>
          </cell>
          <cell r="D3625" t="str">
            <v>Laporte(Yves)</v>
          </cell>
          <cell r="F3625" t="str">
            <v>1263, rang de L'Église</v>
          </cell>
          <cell r="G3625" t="str">
            <v>Saint-Ignace-de-Stanbridge</v>
          </cell>
          <cell r="H3625" t="str">
            <v>J0J1Y0</v>
          </cell>
          <cell r="I3625">
            <v>450</v>
          </cell>
          <cell r="J3625">
            <v>2964655</v>
          </cell>
          <cell r="K3625">
            <v>17</v>
          </cell>
          <cell r="L3625">
            <v>1021</v>
          </cell>
          <cell r="M3625">
            <v>21</v>
          </cell>
          <cell r="N3625">
            <v>3468</v>
          </cell>
        </row>
        <row r="3626">
          <cell r="A3626">
            <v>1572601</v>
          </cell>
          <cell r="B3626" t="str">
            <v>01</v>
          </cell>
          <cell r="C3626" t="str">
            <v>Bas-Saint-Laurent</v>
          </cell>
          <cell r="D3626" t="str">
            <v>Hudon(Bertrand)</v>
          </cell>
          <cell r="F3626" t="str">
            <v>192, route 132</v>
          </cell>
          <cell r="G3626" t="str">
            <v>Rivière-Ouelle</v>
          </cell>
          <cell r="H3626" t="str">
            <v>G0L2C0</v>
          </cell>
          <cell r="I3626">
            <v>418</v>
          </cell>
          <cell r="J3626">
            <v>8562659</v>
          </cell>
          <cell r="K3626">
            <v>10</v>
          </cell>
          <cell r="L3626">
            <v>2086</v>
          </cell>
        </row>
        <row r="3627">
          <cell r="A3627">
            <v>1572627</v>
          </cell>
          <cell r="B3627" t="str">
            <v>01</v>
          </cell>
          <cell r="C3627" t="str">
            <v>Bas-Saint-Laurent</v>
          </cell>
          <cell r="D3627" t="str">
            <v>Hudon(Maurice)</v>
          </cell>
          <cell r="F3627" t="str">
            <v>36, chemin de la Station, C.P. 1238</v>
          </cell>
          <cell r="G3627" t="str">
            <v>Sainte-Anne-de-la-Pocatière</v>
          </cell>
          <cell r="H3627" t="str">
            <v>G0R1Z0</v>
          </cell>
          <cell r="I3627">
            <v>418</v>
          </cell>
          <cell r="J3627">
            <v>8562509</v>
          </cell>
          <cell r="K3627">
            <v>26</v>
          </cell>
          <cell r="L3627">
            <v>5209</v>
          </cell>
          <cell r="M3627">
            <v>25</v>
          </cell>
          <cell r="N3627">
            <v>6799</v>
          </cell>
        </row>
        <row r="3628">
          <cell r="A3628">
            <v>1572668</v>
          </cell>
          <cell r="B3628" t="str">
            <v>12</v>
          </cell>
          <cell r="C3628" t="str">
            <v>Chaudière-Appalaches</v>
          </cell>
          <cell r="D3628" t="str">
            <v>Roy(Emmanuel)</v>
          </cell>
          <cell r="F3628" t="str">
            <v>45, rue Paradis</v>
          </cell>
          <cell r="G3628" t="str">
            <v>Saint-Raphaël</v>
          </cell>
          <cell r="H3628" t="str">
            <v>G0R4C0</v>
          </cell>
          <cell r="I3628">
            <v>418</v>
          </cell>
          <cell r="J3628">
            <v>2432297</v>
          </cell>
          <cell r="K3628">
            <v>72</v>
          </cell>
          <cell r="L3628">
            <v>20452</v>
          </cell>
          <cell r="M3628">
            <v>59</v>
          </cell>
          <cell r="N3628">
            <v>20360</v>
          </cell>
        </row>
        <row r="3629">
          <cell r="A3629">
            <v>1573054</v>
          </cell>
          <cell r="B3629" t="str">
            <v>12</v>
          </cell>
          <cell r="C3629" t="str">
            <v>Chaudière-Appalaches</v>
          </cell>
          <cell r="D3629" t="str">
            <v>Hébert Carole &amp; Landry Jean-Paul</v>
          </cell>
          <cell r="F3629" t="str">
            <v>63, rang St-André</v>
          </cell>
          <cell r="G3629" t="str">
            <v>Sainte-Claire (de Bellechasse)</v>
          </cell>
          <cell r="H3629" t="str">
            <v>G0R2V0</v>
          </cell>
          <cell r="I3629">
            <v>418</v>
          </cell>
          <cell r="J3629">
            <v>8832965</v>
          </cell>
          <cell r="K3629">
            <v>45</v>
          </cell>
          <cell r="L3629">
            <v>3370</v>
          </cell>
          <cell r="M3629">
            <v>44</v>
          </cell>
          <cell r="N3629">
            <v>10150</v>
          </cell>
        </row>
        <row r="3630">
          <cell r="A3630">
            <v>1573138</v>
          </cell>
          <cell r="B3630" t="str">
            <v>12</v>
          </cell>
          <cell r="C3630" t="str">
            <v>Chaudière-Appalaches</v>
          </cell>
          <cell r="D3630" t="str">
            <v>Hamel Carole-Anne &amp; Lemire Éric</v>
          </cell>
          <cell r="F3630" t="str">
            <v>7843, route Marie-Victorin</v>
          </cell>
          <cell r="G3630" t="str">
            <v>Lotbinière</v>
          </cell>
          <cell r="H3630" t="str">
            <v>G0S1S0</v>
          </cell>
          <cell r="I3630">
            <v>418</v>
          </cell>
          <cell r="J3630">
            <v>7960006</v>
          </cell>
          <cell r="K3630">
            <v>56</v>
          </cell>
          <cell r="L3630">
            <v>2601</v>
          </cell>
          <cell r="M3630">
            <v>56</v>
          </cell>
          <cell r="N3630">
            <v>8111</v>
          </cell>
        </row>
        <row r="3631">
          <cell r="A3631">
            <v>1573229</v>
          </cell>
          <cell r="B3631" t="str">
            <v>12</v>
          </cell>
          <cell r="C3631" t="str">
            <v>Chaudière-Appalaches</v>
          </cell>
          <cell r="D3631" t="str">
            <v>Martineau Réjean &amp; Ghislain</v>
          </cell>
          <cell r="F3631" t="str">
            <v>1082, chemin Gosford Ouest</v>
          </cell>
          <cell r="G3631" t="str">
            <v>Sainte-Agathe-de-Lotbinière</v>
          </cell>
          <cell r="H3631" t="str">
            <v>G0S2A0</v>
          </cell>
          <cell r="I3631">
            <v>418</v>
          </cell>
          <cell r="J3631">
            <v>5992254</v>
          </cell>
          <cell r="K3631">
            <v>104</v>
          </cell>
          <cell r="L3631">
            <v>10665</v>
          </cell>
          <cell r="M3631">
            <v>99</v>
          </cell>
          <cell r="N3631">
            <v>4130</v>
          </cell>
        </row>
        <row r="3632">
          <cell r="A3632">
            <v>1573799</v>
          </cell>
          <cell r="B3632" t="str">
            <v>12</v>
          </cell>
          <cell r="C3632" t="str">
            <v>Chaudière-Appalaches</v>
          </cell>
          <cell r="D3632" t="str">
            <v>9098-9369 Québec inc.</v>
          </cell>
          <cell r="E3632" t="str">
            <v>Cimon(Gaston)</v>
          </cell>
          <cell r="F3632" t="str">
            <v>5835, Rang 3</v>
          </cell>
          <cell r="G3632" t="str">
            <v>Thetford Mines</v>
          </cell>
          <cell r="H3632" t="str">
            <v>G6H3G6</v>
          </cell>
          <cell r="I3632">
            <v>418</v>
          </cell>
          <cell r="J3632">
            <v>3385557</v>
          </cell>
          <cell r="K3632">
            <v>152</v>
          </cell>
          <cell r="L3632">
            <v>7008</v>
          </cell>
          <cell r="M3632">
            <v>190</v>
          </cell>
          <cell r="N3632">
            <v>30384</v>
          </cell>
        </row>
        <row r="3633">
          <cell r="A3633">
            <v>1573807</v>
          </cell>
          <cell r="B3633" t="str">
            <v>12</v>
          </cell>
          <cell r="C3633" t="str">
            <v>Chaudière-Appalaches</v>
          </cell>
          <cell r="D3633" t="str">
            <v>9108-0697 Québec inc.</v>
          </cell>
          <cell r="E3633" t="str">
            <v>Gouin(Normand)</v>
          </cell>
          <cell r="F3633" t="str">
            <v>187, rang 2</v>
          </cell>
          <cell r="G3633" t="str">
            <v>Saint-Joseph-de-Coleraine</v>
          </cell>
          <cell r="H3633" t="str">
            <v>G0N1B0</v>
          </cell>
          <cell r="I3633">
            <v>418</v>
          </cell>
          <cell r="J3633">
            <v>4493831</v>
          </cell>
          <cell r="K3633">
            <v>95</v>
          </cell>
          <cell r="L3633">
            <v>12571</v>
          </cell>
          <cell r="M3633">
            <v>91</v>
          </cell>
          <cell r="N3633">
            <v>20565</v>
          </cell>
        </row>
        <row r="3634">
          <cell r="A3634">
            <v>1573906</v>
          </cell>
          <cell r="B3634" t="str">
            <v>17</v>
          </cell>
          <cell r="C3634" t="str">
            <v>Centre-du-Québec</v>
          </cell>
          <cell r="D3634" t="str">
            <v>Zoel et Michel Laflamme</v>
          </cell>
          <cell r="E3634" t="str">
            <v>Laflamme(Zoel)</v>
          </cell>
          <cell r="F3634" t="str">
            <v>860, rang 8 Sud</v>
          </cell>
          <cell r="G3634" t="str">
            <v>Sainte-Sophie-d'Halifax</v>
          </cell>
          <cell r="H3634" t="str">
            <v>G0P1L0</v>
          </cell>
          <cell r="I3634">
            <v>819</v>
          </cell>
          <cell r="J3634">
            <v>3622512</v>
          </cell>
          <cell r="K3634">
            <v>88</v>
          </cell>
          <cell r="L3634">
            <v>11340</v>
          </cell>
        </row>
        <row r="3635">
          <cell r="A3635">
            <v>1573930</v>
          </cell>
          <cell r="B3635" t="str">
            <v>12</v>
          </cell>
          <cell r="C3635" t="str">
            <v>Chaudière-Appalaches</v>
          </cell>
          <cell r="D3635" t="str">
            <v>Tanguay Mario &amp; Turgeon Chantal</v>
          </cell>
          <cell r="F3635" t="str">
            <v>119, chemin St-Roch</v>
          </cell>
          <cell r="G3635" t="str">
            <v>Beaumont</v>
          </cell>
          <cell r="H3635" t="str">
            <v>G0R1C0</v>
          </cell>
          <cell r="I3635">
            <v>418</v>
          </cell>
          <cell r="J3635">
            <v>8353328</v>
          </cell>
          <cell r="K3635">
            <v>29</v>
          </cell>
          <cell r="L3635">
            <v>731</v>
          </cell>
          <cell r="M3635">
            <v>30</v>
          </cell>
        </row>
        <row r="3636">
          <cell r="A3636">
            <v>1573989</v>
          </cell>
          <cell r="B3636" t="str">
            <v>12</v>
          </cell>
          <cell r="C3636" t="str">
            <v>Chaudière-Appalaches</v>
          </cell>
          <cell r="D3636" t="str">
            <v>Domaine du Mouton d'Or inc.</v>
          </cell>
          <cell r="E3636" t="str">
            <v>Létourneau(Véronique)</v>
          </cell>
          <cell r="F3636" t="str">
            <v>1816, Route 161</v>
          </cell>
          <cell r="G3636" t="str">
            <v>Beaulac-Garthby</v>
          </cell>
          <cell r="H3636" t="str">
            <v>G0Y1B0</v>
          </cell>
          <cell r="I3636">
            <v>418</v>
          </cell>
          <cell r="J3636">
            <v>4582929</v>
          </cell>
          <cell r="K3636">
            <v>18</v>
          </cell>
          <cell r="L3636">
            <v>340</v>
          </cell>
          <cell r="M3636">
            <v>16</v>
          </cell>
          <cell r="N3636">
            <v>559</v>
          </cell>
        </row>
        <row r="3637">
          <cell r="A3637">
            <v>1574177</v>
          </cell>
          <cell r="B3637" t="str">
            <v>16</v>
          </cell>
          <cell r="C3637" t="str">
            <v>Montérégie</v>
          </cell>
          <cell r="D3637" t="str">
            <v>St-Pierre(Ghislain)</v>
          </cell>
          <cell r="E3637" t="str">
            <v>Pierre(Ghislain St-)</v>
          </cell>
          <cell r="F3637" t="str">
            <v>1831 Gore Rd, R.R. 1</v>
          </cell>
          <cell r="G3637" t="str">
            <v>Huntingdon</v>
          </cell>
          <cell r="H3637" t="str">
            <v>J0S1H0</v>
          </cell>
          <cell r="I3637">
            <v>450</v>
          </cell>
          <cell r="J3637">
            <v>2642225</v>
          </cell>
          <cell r="K3637">
            <v>16</v>
          </cell>
          <cell r="L3637">
            <v>3974</v>
          </cell>
          <cell r="M3637">
            <v>17</v>
          </cell>
          <cell r="N3637">
            <v>4704</v>
          </cell>
        </row>
        <row r="3638">
          <cell r="A3638">
            <v>1574573</v>
          </cell>
          <cell r="B3638" t="str">
            <v>01</v>
          </cell>
          <cell r="C3638" t="str">
            <v>Bas-Saint-Laurent</v>
          </cell>
          <cell r="D3638" t="str">
            <v>Laferrière(Serge)</v>
          </cell>
          <cell r="F3638" t="str">
            <v>934 rang de l'Église, C.P. 580</v>
          </cell>
          <cell r="G3638" t="str">
            <v>Pohénégamook</v>
          </cell>
          <cell r="H3638" t="str">
            <v>G0L1J0</v>
          </cell>
          <cell r="I3638">
            <v>418</v>
          </cell>
          <cell r="J3638">
            <v>8592740</v>
          </cell>
          <cell r="K3638">
            <v>46</v>
          </cell>
          <cell r="L3638">
            <v>6494</v>
          </cell>
          <cell r="M3638">
            <v>51</v>
          </cell>
          <cell r="N3638">
            <v>5830</v>
          </cell>
        </row>
        <row r="3639">
          <cell r="A3639">
            <v>1574649</v>
          </cell>
          <cell r="B3639" t="str">
            <v>12</v>
          </cell>
          <cell r="C3639" t="str">
            <v>Chaudière-Appalaches</v>
          </cell>
          <cell r="D3639" t="str">
            <v>Bolduc(André)</v>
          </cell>
          <cell r="F3639" t="str">
            <v>935, Route 269</v>
          </cell>
          <cell r="G3639" t="str">
            <v>Saint-Jacques-de-Leeds</v>
          </cell>
          <cell r="H3639" t="str">
            <v>G0N1J0</v>
          </cell>
          <cell r="I3639">
            <v>418</v>
          </cell>
          <cell r="J3639">
            <v>4243891</v>
          </cell>
          <cell r="K3639">
            <v>32</v>
          </cell>
          <cell r="M3639">
            <v>30</v>
          </cell>
        </row>
        <row r="3640">
          <cell r="A3640">
            <v>1574763</v>
          </cell>
          <cell r="B3640" t="str">
            <v>01</v>
          </cell>
          <cell r="C3640" t="str">
            <v>Bas-Saint-Laurent</v>
          </cell>
          <cell r="D3640" t="str">
            <v>Lavoie(Clément)</v>
          </cell>
          <cell r="F3640" t="str">
            <v>5037, rang Sainte-Barbe</v>
          </cell>
          <cell r="G3640" t="str">
            <v>Saint-Bruno-de-Kamouraska</v>
          </cell>
          <cell r="H3640" t="str">
            <v>G0L2M0</v>
          </cell>
          <cell r="I3640">
            <v>418</v>
          </cell>
          <cell r="J3640">
            <v>4929832</v>
          </cell>
          <cell r="K3640">
            <v>11</v>
          </cell>
          <cell r="L3640">
            <v>228</v>
          </cell>
        </row>
        <row r="3641">
          <cell r="A3641">
            <v>1574789</v>
          </cell>
          <cell r="B3641" t="str">
            <v>01</v>
          </cell>
          <cell r="C3641" t="str">
            <v>Bas-Saint-Laurent</v>
          </cell>
          <cell r="D3641" t="str">
            <v>Lavoie(Eugène)</v>
          </cell>
          <cell r="F3641" t="str">
            <v>54, Bellevue</v>
          </cell>
          <cell r="G3641" t="str">
            <v>Saint-Louis-Du-Ha! Ha!</v>
          </cell>
          <cell r="H3641" t="str">
            <v>G0L3S0</v>
          </cell>
          <cell r="I3641">
            <v>418</v>
          </cell>
          <cell r="J3641">
            <v>8545483</v>
          </cell>
          <cell r="K3641">
            <v>11</v>
          </cell>
          <cell r="L3641">
            <v>2455</v>
          </cell>
        </row>
        <row r="3642">
          <cell r="A3642">
            <v>1574854</v>
          </cell>
          <cell r="B3642" t="str">
            <v>01</v>
          </cell>
          <cell r="C3642" t="str">
            <v>Bas-Saint-Laurent</v>
          </cell>
          <cell r="D3642" t="str">
            <v>Lavoie(Jacques)</v>
          </cell>
          <cell r="F3642" t="str">
            <v>27, chemin de la Station - R.R. 3</v>
          </cell>
          <cell r="G3642" t="str">
            <v>Sainte-Anne-de-la-Pocatière</v>
          </cell>
          <cell r="H3642" t="str">
            <v>G0R1Z0</v>
          </cell>
          <cell r="I3642">
            <v>418</v>
          </cell>
          <cell r="J3642">
            <v>8563130</v>
          </cell>
          <cell r="K3642">
            <v>22</v>
          </cell>
          <cell r="L3642">
            <v>4075</v>
          </cell>
          <cell r="M3642">
            <v>22</v>
          </cell>
          <cell r="N3642">
            <v>5611</v>
          </cell>
        </row>
        <row r="3643">
          <cell r="A3643">
            <v>1574896</v>
          </cell>
          <cell r="B3643" t="str">
            <v>01</v>
          </cell>
          <cell r="C3643" t="str">
            <v>Bas-Saint-Laurent</v>
          </cell>
          <cell r="D3643" t="str">
            <v>Lavoie(Magella)</v>
          </cell>
          <cell r="F3643" t="str">
            <v>472, rang Notre-Dame-des-Champs</v>
          </cell>
          <cell r="G3643" t="str">
            <v>Pohénégamook</v>
          </cell>
          <cell r="H3643" t="str">
            <v>G0L1J0</v>
          </cell>
          <cell r="I3643">
            <v>418</v>
          </cell>
          <cell r="J3643">
            <v>8935872</v>
          </cell>
          <cell r="K3643">
            <v>38</v>
          </cell>
          <cell r="L3643">
            <v>3700</v>
          </cell>
          <cell r="M3643">
            <v>44</v>
          </cell>
          <cell r="N3643">
            <v>5030</v>
          </cell>
        </row>
        <row r="3644">
          <cell r="A3644">
            <v>1575075</v>
          </cell>
          <cell r="B3644" t="str">
            <v>16</v>
          </cell>
          <cell r="C3644" t="str">
            <v>Montérégie</v>
          </cell>
          <cell r="D3644" t="str">
            <v>Élevages J. Bertrand inc.</v>
          </cell>
          <cell r="E3644" t="str">
            <v>Jetté(Isabelle)</v>
          </cell>
          <cell r="F3644" t="str">
            <v>1801 rang des Dussault</v>
          </cell>
          <cell r="G3644" t="str">
            <v>Saint-Alexandre</v>
          </cell>
          <cell r="H3644" t="str">
            <v>J0J1S0</v>
          </cell>
          <cell r="I3644">
            <v>450</v>
          </cell>
          <cell r="J3644">
            <v>5451888</v>
          </cell>
          <cell r="M3644">
            <v>17</v>
          </cell>
        </row>
        <row r="3645">
          <cell r="A3645">
            <v>1575125</v>
          </cell>
          <cell r="B3645" t="str">
            <v>01</v>
          </cell>
          <cell r="C3645" t="str">
            <v>Bas-Saint-Laurent</v>
          </cell>
          <cell r="D3645" t="str">
            <v>Lizotte(Clément)</v>
          </cell>
          <cell r="F3645" t="str">
            <v>14, rue Lizotte</v>
          </cell>
          <cell r="G3645" t="str">
            <v>Saint-Onésime-d'Ixworth</v>
          </cell>
          <cell r="H3645" t="str">
            <v>G0R3W0</v>
          </cell>
          <cell r="I3645">
            <v>418</v>
          </cell>
          <cell r="J3645">
            <v>8563632</v>
          </cell>
          <cell r="K3645">
            <v>14</v>
          </cell>
        </row>
        <row r="3646">
          <cell r="A3646">
            <v>1575398</v>
          </cell>
          <cell r="B3646" t="str">
            <v>16</v>
          </cell>
          <cell r="C3646" t="str">
            <v>Montérégie</v>
          </cell>
          <cell r="D3646" t="str">
            <v>Rankin(Arthur)</v>
          </cell>
          <cell r="F3646" t="str">
            <v>960, route 138</v>
          </cell>
          <cell r="G3646" t="str">
            <v>Huntingdon</v>
          </cell>
          <cell r="H3646" t="str">
            <v>J0S1H0</v>
          </cell>
          <cell r="I3646">
            <v>450</v>
          </cell>
          <cell r="J3646">
            <v>2643429</v>
          </cell>
          <cell r="K3646">
            <v>13</v>
          </cell>
          <cell r="L3646">
            <v>2693</v>
          </cell>
        </row>
        <row r="3647">
          <cell r="A3647">
            <v>1575448</v>
          </cell>
          <cell r="B3647" t="str">
            <v>16</v>
          </cell>
          <cell r="C3647" t="str">
            <v>Montérégie</v>
          </cell>
          <cell r="D3647" t="str">
            <v>Renaud(Richard)</v>
          </cell>
          <cell r="F3647" t="str">
            <v>1362 chemin Gore</v>
          </cell>
          <cell r="G3647" t="str">
            <v>Hinchinbrooke</v>
          </cell>
          <cell r="H3647" t="str">
            <v>J0S1H0</v>
          </cell>
          <cell r="I3647">
            <v>415</v>
          </cell>
          <cell r="J3647">
            <v>6453213</v>
          </cell>
          <cell r="K3647">
            <v>60</v>
          </cell>
          <cell r="L3647">
            <v>3724</v>
          </cell>
          <cell r="M3647">
            <v>64</v>
          </cell>
          <cell r="N3647">
            <v>8281</v>
          </cell>
        </row>
        <row r="3648">
          <cell r="A3648">
            <v>1576172</v>
          </cell>
          <cell r="B3648" t="str">
            <v>16</v>
          </cell>
          <cell r="C3648" t="str">
            <v>Montérégie</v>
          </cell>
          <cell r="D3648" t="str">
            <v>Dion(Steve)</v>
          </cell>
          <cell r="F3648" t="str">
            <v>2690, 2e rang</v>
          </cell>
          <cell r="G3648" t="str">
            <v>Saint-Hugues</v>
          </cell>
          <cell r="H3648" t="str">
            <v>J0H1N0</v>
          </cell>
          <cell r="I3648">
            <v>450</v>
          </cell>
          <cell r="J3648">
            <v>2784574</v>
          </cell>
          <cell r="M3648">
            <v>21</v>
          </cell>
        </row>
        <row r="3649">
          <cell r="A3649">
            <v>1576206</v>
          </cell>
          <cell r="B3649" t="str">
            <v>16</v>
          </cell>
          <cell r="C3649" t="str">
            <v>Montérégie</v>
          </cell>
          <cell r="D3649" t="str">
            <v>Séguin(Normand)</v>
          </cell>
          <cell r="F3649" t="str">
            <v>616, 2ième Concession</v>
          </cell>
          <cell r="G3649" t="str">
            <v>Elgin</v>
          </cell>
          <cell r="H3649" t="str">
            <v>J0S2E0</v>
          </cell>
          <cell r="I3649">
            <v>450</v>
          </cell>
          <cell r="J3649">
            <v>2646909</v>
          </cell>
          <cell r="K3649">
            <v>16</v>
          </cell>
          <cell r="L3649">
            <v>3586</v>
          </cell>
          <cell r="M3649">
            <v>19</v>
          </cell>
          <cell r="N3649">
            <v>3608</v>
          </cell>
        </row>
        <row r="3650">
          <cell r="A3650">
            <v>1576412</v>
          </cell>
          <cell r="B3650" t="str">
            <v>15</v>
          </cell>
          <cell r="C3650" t="str">
            <v>Laurentides</v>
          </cell>
          <cell r="D3650" t="str">
            <v>Denis Bertrand et Fils inc.</v>
          </cell>
          <cell r="E3650" t="str">
            <v>Bertrand(Stéphane)</v>
          </cell>
          <cell r="F3650" t="str">
            <v>13331, route Sir Wilfrid Laurier</v>
          </cell>
          <cell r="G3650" t="str">
            <v>Mirabel</v>
          </cell>
          <cell r="H3650" t="str">
            <v>J7N1P5</v>
          </cell>
          <cell r="I3650">
            <v>450</v>
          </cell>
          <cell r="J3650">
            <v>4388182</v>
          </cell>
          <cell r="K3650">
            <v>76</v>
          </cell>
          <cell r="L3650">
            <v>20268</v>
          </cell>
          <cell r="M3650">
            <v>73</v>
          </cell>
          <cell r="N3650">
            <v>22662</v>
          </cell>
        </row>
        <row r="3651">
          <cell r="A3651">
            <v>1577436</v>
          </cell>
          <cell r="B3651" t="str">
            <v>16</v>
          </cell>
          <cell r="C3651" t="str">
            <v>Montérégie</v>
          </cell>
          <cell r="D3651" t="str">
            <v>Sample(David)</v>
          </cell>
          <cell r="E3651" t="str">
            <v>Sample(David)</v>
          </cell>
          <cell r="F3651" t="str">
            <v>527 Covey Hill Road</v>
          </cell>
          <cell r="G3651" t="str">
            <v>Havelock</v>
          </cell>
          <cell r="H3651" t="str">
            <v>J0S2C0</v>
          </cell>
          <cell r="I3651">
            <v>450</v>
          </cell>
          <cell r="J3651">
            <v>2472696</v>
          </cell>
          <cell r="K3651">
            <v>78</v>
          </cell>
          <cell r="L3651">
            <v>21334</v>
          </cell>
          <cell r="M3651">
            <v>67</v>
          </cell>
          <cell r="N3651">
            <v>2495</v>
          </cell>
        </row>
        <row r="3652">
          <cell r="A3652">
            <v>1578046</v>
          </cell>
          <cell r="B3652" t="str">
            <v>01</v>
          </cell>
          <cell r="C3652" t="str">
            <v>Bas-Saint-Laurent</v>
          </cell>
          <cell r="D3652" t="str">
            <v>9019-5413 Québec inc.</v>
          </cell>
          <cell r="E3652" t="str">
            <v>Roussel(Gérard)</v>
          </cell>
          <cell r="F3652" t="str">
            <v>420 Bois-Francs</v>
          </cell>
          <cell r="G3652" t="str">
            <v>Mont-Carmel</v>
          </cell>
          <cell r="H3652" t="str">
            <v>G0L1W0</v>
          </cell>
          <cell r="I3652">
            <v>418</v>
          </cell>
          <cell r="J3652">
            <v>4982285</v>
          </cell>
          <cell r="K3652">
            <v>16</v>
          </cell>
          <cell r="L3652">
            <v>606</v>
          </cell>
        </row>
        <row r="3653">
          <cell r="A3653">
            <v>1578137</v>
          </cell>
          <cell r="B3653" t="str">
            <v>01</v>
          </cell>
          <cell r="C3653" t="str">
            <v>Bas-Saint-Laurent</v>
          </cell>
          <cell r="D3653" t="str">
            <v>Martin(Denis)</v>
          </cell>
          <cell r="F3653" t="str">
            <v>314, boulevard Bégin</v>
          </cell>
          <cell r="G3653" t="str">
            <v>Saint-Pacôme</v>
          </cell>
          <cell r="H3653" t="str">
            <v>G0L3X0</v>
          </cell>
          <cell r="I3653">
            <v>418</v>
          </cell>
          <cell r="J3653">
            <v>8522469</v>
          </cell>
          <cell r="K3653">
            <v>11</v>
          </cell>
        </row>
        <row r="3654">
          <cell r="A3654">
            <v>1578178</v>
          </cell>
          <cell r="B3654" t="str">
            <v>01</v>
          </cell>
          <cell r="C3654" t="str">
            <v>Bas-Saint-Laurent</v>
          </cell>
          <cell r="D3654" t="str">
            <v>Michaud(Doris)</v>
          </cell>
          <cell r="F3654" t="str">
            <v>366, rue Commerciale</v>
          </cell>
          <cell r="G3654" t="str">
            <v>Cabano</v>
          </cell>
          <cell r="H3654" t="str">
            <v>G0L1E0</v>
          </cell>
          <cell r="I3654">
            <v>418</v>
          </cell>
          <cell r="J3654">
            <v>8543883</v>
          </cell>
          <cell r="K3654">
            <v>30</v>
          </cell>
          <cell r="L3654">
            <v>4171</v>
          </cell>
          <cell r="M3654">
            <v>29</v>
          </cell>
          <cell r="N3654">
            <v>6950</v>
          </cell>
        </row>
        <row r="3655">
          <cell r="A3655">
            <v>1578673</v>
          </cell>
          <cell r="B3655" t="str">
            <v>01</v>
          </cell>
          <cell r="C3655" t="str">
            <v>Bas-Saint-Laurent</v>
          </cell>
          <cell r="D3655" t="str">
            <v>Ouellet(Gilles)</v>
          </cell>
          <cell r="F3655" t="str">
            <v>317, rue Principale</v>
          </cell>
          <cell r="G3655" t="str">
            <v>Saint-Joseph-de-Kamouraska</v>
          </cell>
          <cell r="H3655" t="str">
            <v>G0L3P0</v>
          </cell>
          <cell r="I3655">
            <v>418</v>
          </cell>
          <cell r="J3655">
            <v>4932277</v>
          </cell>
          <cell r="K3655">
            <v>23</v>
          </cell>
          <cell r="L3655">
            <v>6989</v>
          </cell>
          <cell r="M3655">
            <v>21</v>
          </cell>
          <cell r="N3655">
            <v>6654</v>
          </cell>
        </row>
        <row r="3656">
          <cell r="A3656">
            <v>1578723</v>
          </cell>
          <cell r="B3656" t="str">
            <v>01</v>
          </cell>
          <cell r="C3656" t="str">
            <v>Bas-Saint-Laurent</v>
          </cell>
          <cell r="D3656" t="str">
            <v>Ouellet(Maurice)</v>
          </cell>
          <cell r="F3656" t="str">
            <v>103 Saint-Joseph</v>
          </cell>
          <cell r="G3656" t="str">
            <v>Rivière-Bleue</v>
          </cell>
          <cell r="H3656" t="str">
            <v>G0L2B0</v>
          </cell>
          <cell r="I3656">
            <v>418</v>
          </cell>
          <cell r="J3656">
            <v>8932096</v>
          </cell>
          <cell r="K3656">
            <v>42</v>
          </cell>
          <cell r="L3656">
            <v>11880</v>
          </cell>
          <cell r="M3656">
            <v>36</v>
          </cell>
          <cell r="N3656">
            <v>8022</v>
          </cell>
        </row>
        <row r="3657">
          <cell r="A3657">
            <v>1578780</v>
          </cell>
          <cell r="B3657" t="str">
            <v>01</v>
          </cell>
          <cell r="C3657" t="str">
            <v>Bas-Saint-Laurent</v>
          </cell>
          <cell r="D3657" t="str">
            <v>Paradis(Jacques)</v>
          </cell>
          <cell r="F3657" t="str">
            <v>980, route 132</v>
          </cell>
          <cell r="G3657" t="str">
            <v>Notre-Dame-du-Portage</v>
          </cell>
          <cell r="H3657" t="str">
            <v>G0L1Y0</v>
          </cell>
          <cell r="I3657">
            <v>418</v>
          </cell>
          <cell r="J3657">
            <v>8671098</v>
          </cell>
          <cell r="K3657">
            <v>18</v>
          </cell>
          <cell r="L3657">
            <v>4042</v>
          </cell>
          <cell r="M3657">
            <v>18</v>
          </cell>
          <cell r="N3657">
            <v>3293</v>
          </cell>
        </row>
        <row r="3658">
          <cell r="A3658">
            <v>1578897</v>
          </cell>
          <cell r="B3658" t="str">
            <v>01</v>
          </cell>
          <cell r="C3658" t="str">
            <v>Bas-Saint-Laurent</v>
          </cell>
          <cell r="D3658" t="str">
            <v>Pedneault(Gilles)</v>
          </cell>
          <cell r="F3658" t="str">
            <v>652 rue Commerciale</v>
          </cell>
          <cell r="G3658" t="str">
            <v>Notre-Dame-du-Lac</v>
          </cell>
          <cell r="H3658" t="str">
            <v>G0L1X0</v>
          </cell>
          <cell r="I3658">
            <v>418</v>
          </cell>
          <cell r="J3658">
            <v>8990101</v>
          </cell>
          <cell r="K3658">
            <v>13</v>
          </cell>
        </row>
        <row r="3659">
          <cell r="A3659">
            <v>1578913</v>
          </cell>
          <cell r="B3659" t="str">
            <v>15</v>
          </cell>
          <cell r="C3659" t="str">
            <v>Laurentides</v>
          </cell>
          <cell r="D3659" t="str">
            <v>Ferme Marcel Guérin inc.</v>
          </cell>
          <cell r="E3659" t="str">
            <v>Guérin(Marcel)</v>
          </cell>
          <cell r="F3659" t="str">
            <v>5640 route 344 C.P. 32</v>
          </cell>
          <cell r="G3659" t="str">
            <v>Saint-Placide</v>
          </cell>
          <cell r="H3659" t="str">
            <v>J0V2B0</v>
          </cell>
          <cell r="I3659">
            <v>514</v>
          </cell>
          <cell r="J3659">
            <v>4229322</v>
          </cell>
          <cell r="K3659">
            <v>16</v>
          </cell>
          <cell r="M3659">
            <v>16</v>
          </cell>
        </row>
        <row r="3660">
          <cell r="A3660">
            <v>1578947</v>
          </cell>
          <cell r="B3660" t="str">
            <v>16</v>
          </cell>
          <cell r="C3660" t="str">
            <v>Montérégie</v>
          </cell>
          <cell r="D3660" t="str">
            <v>Gouin(Ghislain)</v>
          </cell>
          <cell r="F3660" t="str">
            <v>766, chemin Compton</v>
          </cell>
          <cell r="G3660" t="str">
            <v>Bromont</v>
          </cell>
          <cell r="H3660" t="str">
            <v>J2L1E9</v>
          </cell>
          <cell r="I3660">
            <v>450</v>
          </cell>
          <cell r="J3660">
            <v>5343825</v>
          </cell>
          <cell r="K3660">
            <v>38</v>
          </cell>
          <cell r="L3660">
            <v>11443</v>
          </cell>
          <cell r="M3660">
            <v>39</v>
          </cell>
          <cell r="N3660">
            <v>15375</v>
          </cell>
        </row>
        <row r="3661">
          <cell r="A3661">
            <v>1579143</v>
          </cell>
          <cell r="B3661" t="str">
            <v>17</v>
          </cell>
          <cell r="C3661" t="str">
            <v>Centre-du-Québec</v>
          </cell>
          <cell r="D3661" t="str">
            <v>Ferme Raymond SENC</v>
          </cell>
          <cell r="E3661" t="str">
            <v>Raymond(Steve)</v>
          </cell>
          <cell r="F3661" t="str">
            <v>59, route Dufresne</v>
          </cell>
          <cell r="G3661" t="str">
            <v>Durham-Sud</v>
          </cell>
          <cell r="H3661" t="str">
            <v>J0H2C0</v>
          </cell>
          <cell r="I3661">
            <v>819</v>
          </cell>
          <cell r="J3661">
            <v>8582974</v>
          </cell>
          <cell r="K3661">
            <v>17</v>
          </cell>
          <cell r="M3661">
            <v>22</v>
          </cell>
          <cell r="N3661">
            <v>1421</v>
          </cell>
        </row>
        <row r="3662">
          <cell r="A3662">
            <v>1579226</v>
          </cell>
          <cell r="B3662" t="str">
            <v>01</v>
          </cell>
          <cell r="C3662" t="str">
            <v>Bas-Saint-Laurent</v>
          </cell>
          <cell r="D3662" t="str">
            <v>St-Pierre(Jacques)</v>
          </cell>
          <cell r="F3662" t="str">
            <v>311, rue Principale</v>
          </cell>
          <cell r="G3662" t="str">
            <v>Sainte-Hélène</v>
          </cell>
          <cell r="H3662" t="str">
            <v>G0L3J0</v>
          </cell>
          <cell r="I3662">
            <v>418</v>
          </cell>
          <cell r="J3662">
            <v>4923627</v>
          </cell>
          <cell r="K3662">
            <v>37</v>
          </cell>
          <cell r="L3662">
            <v>8609</v>
          </cell>
          <cell r="M3662">
            <v>40</v>
          </cell>
          <cell r="N3662">
            <v>10694</v>
          </cell>
        </row>
        <row r="3663">
          <cell r="A3663">
            <v>1579754</v>
          </cell>
          <cell r="B3663" t="str">
            <v>01</v>
          </cell>
          <cell r="C3663" t="str">
            <v>Bas-Saint-Laurent</v>
          </cell>
          <cell r="D3663" t="str">
            <v>Rioux(Roger)</v>
          </cell>
          <cell r="F3663" t="str">
            <v>345, route 232 Est</v>
          </cell>
          <cell r="G3663" t="str">
            <v>Saint-Michel-du-Squatec</v>
          </cell>
          <cell r="H3663" t="str">
            <v>G0L4H0</v>
          </cell>
          <cell r="I3663">
            <v>418</v>
          </cell>
          <cell r="J3663">
            <v>8555245</v>
          </cell>
          <cell r="K3663">
            <v>34</v>
          </cell>
          <cell r="L3663">
            <v>3627</v>
          </cell>
          <cell r="M3663">
            <v>33</v>
          </cell>
          <cell r="N3663">
            <v>5980</v>
          </cell>
        </row>
        <row r="3664">
          <cell r="A3664">
            <v>1579788</v>
          </cell>
          <cell r="B3664" t="str">
            <v>01</v>
          </cell>
          <cell r="C3664" t="str">
            <v>Bas-Saint-Laurent</v>
          </cell>
          <cell r="D3664" t="str">
            <v>Rousseau(Daniel)</v>
          </cell>
          <cell r="F3664" t="str">
            <v>C.P.83 rang 7</v>
          </cell>
          <cell r="G3664" t="str">
            <v>Saint-Marc-du-Lac-Long</v>
          </cell>
          <cell r="H3664" t="str">
            <v>G0L1T0</v>
          </cell>
          <cell r="I3664">
            <v>418</v>
          </cell>
          <cell r="J3664">
            <v>8932254</v>
          </cell>
          <cell r="K3664">
            <v>23</v>
          </cell>
          <cell r="L3664">
            <v>3345</v>
          </cell>
        </row>
        <row r="3665">
          <cell r="A3665">
            <v>1580091</v>
          </cell>
          <cell r="B3665" t="str">
            <v>01</v>
          </cell>
          <cell r="C3665" t="str">
            <v>Bas-Saint-Laurent</v>
          </cell>
          <cell r="D3665" t="str">
            <v>Soucy(Jean)</v>
          </cell>
          <cell r="F3665" t="str">
            <v>58, rang 4 Ouest</v>
          </cell>
          <cell r="G3665" t="str">
            <v>Saint-Onésime-d'Ixworth</v>
          </cell>
          <cell r="H3665" t="str">
            <v>G0R3W0</v>
          </cell>
          <cell r="I3665">
            <v>418</v>
          </cell>
          <cell r="J3665">
            <v>8562899</v>
          </cell>
          <cell r="K3665">
            <v>12</v>
          </cell>
          <cell r="L3665">
            <v>730</v>
          </cell>
        </row>
        <row r="3666">
          <cell r="A3666">
            <v>1580257</v>
          </cell>
          <cell r="B3666" t="str">
            <v>12</v>
          </cell>
          <cell r="C3666" t="str">
            <v>Chaudière-Appalaches</v>
          </cell>
          <cell r="D3666" t="str">
            <v>Quirion(Gilles)</v>
          </cell>
          <cell r="F3666" t="str">
            <v>375, Rang 7</v>
          </cell>
          <cell r="G3666" t="str">
            <v>Saint-Gédeon-de-Beauce</v>
          </cell>
          <cell r="H3666" t="str">
            <v>G0M1T0</v>
          </cell>
          <cell r="I3666">
            <v>418</v>
          </cell>
          <cell r="J3666">
            <v>5823044</v>
          </cell>
          <cell r="K3666">
            <v>45</v>
          </cell>
          <cell r="L3666">
            <v>1334</v>
          </cell>
          <cell r="M3666">
            <v>45</v>
          </cell>
          <cell r="N3666">
            <v>246</v>
          </cell>
        </row>
        <row r="3667">
          <cell r="A3667">
            <v>1580315</v>
          </cell>
          <cell r="B3667" t="str">
            <v>01</v>
          </cell>
          <cell r="C3667" t="str">
            <v>Bas-Saint-Laurent</v>
          </cell>
          <cell r="D3667" t="str">
            <v>Viel(Rino)</v>
          </cell>
          <cell r="F3667" t="str">
            <v>120, rang 6 Est</v>
          </cell>
          <cell r="G3667" t="str">
            <v>Saint-Michel-du-Squatec</v>
          </cell>
          <cell r="H3667" t="str">
            <v>G0L4H0</v>
          </cell>
          <cell r="I3667">
            <v>418</v>
          </cell>
          <cell r="J3667">
            <v>8552649</v>
          </cell>
          <cell r="K3667">
            <v>15</v>
          </cell>
          <cell r="L3667">
            <v>228</v>
          </cell>
          <cell r="M3667">
            <v>17</v>
          </cell>
          <cell r="N3667">
            <v>2262</v>
          </cell>
        </row>
        <row r="3668">
          <cell r="A3668">
            <v>1580364</v>
          </cell>
          <cell r="B3668" t="str">
            <v>15</v>
          </cell>
          <cell r="C3668" t="str">
            <v>Laurentides</v>
          </cell>
          <cell r="D3668" t="str">
            <v>Centre de la nature Mathers inc.</v>
          </cell>
          <cell r="E3668" t="str">
            <v>Lachance(Normand)</v>
          </cell>
          <cell r="F3668" t="str">
            <v>400 Hector Lanthier</v>
          </cell>
          <cell r="G3668" t="str">
            <v>Saint-Eustache</v>
          </cell>
          <cell r="H3668" t="str">
            <v>J7P4C1</v>
          </cell>
          <cell r="I3668">
            <v>450</v>
          </cell>
          <cell r="J3668">
            <v>4913437</v>
          </cell>
          <cell r="K3668">
            <v>47</v>
          </cell>
          <cell r="L3668">
            <v>18261</v>
          </cell>
        </row>
        <row r="3669">
          <cell r="A3669">
            <v>1580372</v>
          </cell>
          <cell r="B3669" t="str">
            <v>14</v>
          </cell>
          <cell r="C3669" t="str">
            <v>Lanaudière</v>
          </cell>
          <cell r="D3669" t="str">
            <v>Ferme Deschênes enrg.</v>
          </cell>
          <cell r="E3669" t="str">
            <v>Deschênes(Michel et Pierre)</v>
          </cell>
          <cell r="F3669" t="str">
            <v>1001 chemin Beauparlant</v>
          </cell>
          <cell r="G3669" t="str">
            <v>Saint-Damien</v>
          </cell>
          <cell r="H3669" t="str">
            <v>J0K2E0</v>
          </cell>
          <cell r="I3669">
            <v>450</v>
          </cell>
          <cell r="J3669">
            <v>8351924</v>
          </cell>
          <cell r="K3669">
            <v>22</v>
          </cell>
          <cell r="L3669">
            <v>8685</v>
          </cell>
          <cell r="M3669">
            <v>23</v>
          </cell>
          <cell r="N3669">
            <v>6545</v>
          </cell>
        </row>
        <row r="3670">
          <cell r="A3670">
            <v>1580885</v>
          </cell>
          <cell r="B3670" t="str">
            <v>17</v>
          </cell>
          <cell r="C3670" t="str">
            <v>Centre-du-Québec</v>
          </cell>
          <cell r="D3670" t="str">
            <v>Les Entreprises Signori inc.</v>
          </cell>
          <cell r="E3670" t="str">
            <v>Signori(René)</v>
          </cell>
          <cell r="F3670" t="str">
            <v>985, Boivin</v>
          </cell>
          <cell r="G3670" t="str">
            <v>Laval</v>
          </cell>
          <cell r="H3670" t="str">
            <v>H7H1T9</v>
          </cell>
          <cell r="I3670">
            <v>450</v>
          </cell>
          <cell r="J3670">
            <v>6222299</v>
          </cell>
          <cell r="K3670">
            <v>21</v>
          </cell>
          <cell r="L3670">
            <v>4562</v>
          </cell>
        </row>
        <row r="3671">
          <cell r="A3671">
            <v>1581040</v>
          </cell>
          <cell r="B3671" t="str">
            <v>16</v>
          </cell>
          <cell r="C3671" t="str">
            <v>Montérégie</v>
          </cell>
          <cell r="D3671" t="str">
            <v>Miltimore(George-Edward)</v>
          </cell>
          <cell r="F3671" t="str">
            <v>2179, Beattie Road</v>
          </cell>
          <cell r="G3671" t="str">
            <v>Dunham</v>
          </cell>
          <cell r="H3671" t="str">
            <v>J0E1M0</v>
          </cell>
          <cell r="I3671">
            <v>450</v>
          </cell>
          <cell r="J3671">
            <v>2631817</v>
          </cell>
          <cell r="K3671">
            <v>31</v>
          </cell>
          <cell r="L3671">
            <v>2041</v>
          </cell>
          <cell r="M3671">
            <v>35</v>
          </cell>
          <cell r="N3671">
            <v>4042</v>
          </cell>
        </row>
        <row r="3672">
          <cell r="A3672">
            <v>1581073</v>
          </cell>
          <cell r="B3672" t="str">
            <v>16</v>
          </cell>
          <cell r="C3672" t="str">
            <v>Montérégie</v>
          </cell>
          <cell r="D3672" t="str">
            <v>Naud(Martin)</v>
          </cell>
          <cell r="F3672" t="str">
            <v>128, chemin Gagné</v>
          </cell>
          <cell r="G3672" t="str">
            <v>Brigham</v>
          </cell>
          <cell r="H3672" t="str">
            <v>J2K4Z9</v>
          </cell>
          <cell r="I3672">
            <v>450</v>
          </cell>
          <cell r="J3672">
            <v>2667811</v>
          </cell>
          <cell r="K3672">
            <v>41</v>
          </cell>
          <cell r="L3672">
            <v>1361</v>
          </cell>
          <cell r="M3672">
            <v>37</v>
          </cell>
        </row>
        <row r="3673">
          <cell r="A3673">
            <v>1581156</v>
          </cell>
          <cell r="B3673" t="str">
            <v>16</v>
          </cell>
          <cell r="C3673" t="str">
            <v>Montérégie</v>
          </cell>
          <cell r="D3673" t="str">
            <v>Neil(Melvin)</v>
          </cell>
          <cell r="F3673" t="str">
            <v>1080, Racine Road,</v>
          </cell>
          <cell r="G3673" t="str">
            <v>Bromont</v>
          </cell>
          <cell r="H3673" t="str">
            <v>J2L1G3</v>
          </cell>
          <cell r="I3673">
            <v>450</v>
          </cell>
          <cell r="J3673">
            <v>5343318</v>
          </cell>
          <cell r="K3673">
            <v>20</v>
          </cell>
          <cell r="L3673">
            <v>3568</v>
          </cell>
          <cell r="M3673">
            <v>17</v>
          </cell>
          <cell r="N3673">
            <v>3198</v>
          </cell>
        </row>
        <row r="3674">
          <cell r="A3674">
            <v>1581321</v>
          </cell>
          <cell r="B3674" t="str">
            <v>16</v>
          </cell>
          <cell r="C3674" t="str">
            <v>Montérégie</v>
          </cell>
          <cell r="D3674" t="str">
            <v>Ostiguy(Pierre)</v>
          </cell>
          <cell r="E3674" t="str">
            <v>Ostiguy(Pierre)</v>
          </cell>
          <cell r="F3674" t="str">
            <v>144, rang Grande Barbue</v>
          </cell>
          <cell r="G3674" t="str">
            <v>Saint-Césaire</v>
          </cell>
          <cell r="H3674" t="str">
            <v>J0L1T0</v>
          </cell>
          <cell r="I3674">
            <v>450</v>
          </cell>
          <cell r="J3674">
            <v>4694472</v>
          </cell>
          <cell r="K3674">
            <v>29</v>
          </cell>
          <cell r="L3674">
            <v>7383</v>
          </cell>
          <cell r="M3674">
            <v>28</v>
          </cell>
          <cell r="N3674">
            <v>6464</v>
          </cell>
        </row>
        <row r="3675">
          <cell r="A3675">
            <v>1581404</v>
          </cell>
          <cell r="B3675" t="str">
            <v>16</v>
          </cell>
          <cell r="C3675" t="str">
            <v>Montérégie</v>
          </cell>
          <cell r="D3675" t="str">
            <v>Padner(Larry)</v>
          </cell>
          <cell r="F3675" t="str">
            <v>301 Clark Hill</v>
          </cell>
          <cell r="G3675" t="str">
            <v>Shefford</v>
          </cell>
          <cell r="H3675" t="str">
            <v>J2M1C9</v>
          </cell>
          <cell r="I3675">
            <v>450</v>
          </cell>
          <cell r="J3675">
            <v>5391253</v>
          </cell>
          <cell r="K3675">
            <v>30</v>
          </cell>
          <cell r="L3675">
            <v>5678</v>
          </cell>
          <cell r="M3675">
            <v>28</v>
          </cell>
          <cell r="N3675">
            <v>2936</v>
          </cell>
        </row>
        <row r="3676">
          <cell r="A3676">
            <v>1581503</v>
          </cell>
          <cell r="B3676" t="str">
            <v>16</v>
          </cell>
          <cell r="C3676" t="str">
            <v>Montérégie</v>
          </cell>
          <cell r="D3676" t="str">
            <v>Sutton(Dale E.)</v>
          </cell>
          <cell r="F3676" t="str">
            <v>840, Cowan</v>
          </cell>
          <cell r="G3676" t="str">
            <v>Havelock</v>
          </cell>
          <cell r="H3676" t="str">
            <v>J0S2C0</v>
          </cell>
          <cell r="I3676">
            <v>450</v>
          </cell>
          <cell r="J3676">
            <v>8260027</v>
          </cell>
          <cell r="K3676">
            <v>92</v>
          </cell>
          <cell r="L3676">
            <v>15929</v>
          </cell>
          <cell r="M3676">
            <v>90</v>
          </cell>
          <cell r="N3676">
            <v>6222</v>
          </cell>
        </row>
        <row r="3677">
          <cell r="A3677">
            <v>1581677</v>
          </cell>
          <cell r="B3677" t="str">
            <v>15</v>
          </cell>
          <cell r="C3677" t="str">
            <v>Laurentides</v>
          </cell>
          <cell r="D3677" t="str">
            <v>Veba-Dev inc.</v>
          </cell>
          <cell r="E3677" t="str">
            <v>Bastian(John)</v>
          </cell>
          <cell r="F3677" t="str">
            <v>90, Morgan Road</v>
          </cell>
          <cell r="G3677" t="str">
            <v>Montcalm</v>
          </cell>
          <cell r="H3677" t="str">
            <v>J0T2V0</v>
          </cell>
          <cell r="I3677">
            <v>819</v>
          </cell>
          <cell r="J3677">
            <v>6879021</v>
          </cell>
          <cell r="K3677">
            <v>48</v>
          </cell>
          <cell r="L3677">
            <v>4887</v>
          </cell>
          <cell r="M3677">
            <v>39</v>
          </cell>
          <cell r="N3677">
            <v>7518</v>
          </cell>
        </row>
        <row r="3678">
          <cell r="A3678">
            <v>1581743</v>
          </cell>
          <cell r="B3678" t="str">
            <v>01</v>
          </cell>
          <cell r="C3678" t="str">
            <v>Bas-Saint-Laurent</v>
          </cell>
          <cell r="D3678" t="str">
            <v>Desrosiers(Jean-Louis)</v>
          </cell>
          <cell r="F3678" t="str">
            <v>297, route 132 Ouest</v>
          </cell>
          <cell r="G3678" t="str">
            <v>Sainte-Luce</v>
          </cell>
          <cell r="H3678" t="str">
            <v>G0K1P0</v>
          </cell>
          <cell r="I3678">
            <v>418</v>
          </cell>
          <cell r="J3678">
            <v>7393281</v>
          </cell>
          <cell r="K3678">
            <v>19</v>
          </cell>
          <cell r="L3678">
            <v>2387</v>
          </cell>
          <cell r="M3678">
            <v>20</v>
          </cell>
          <cell r="N3678">
            <v>3446</v>
          </cell>
        </row>
        <row r="3679">
          <cell r="A3679">
            <v>1581800</v>
          </cell>
          <cell r="B3679" t="str">
            <v>16</v>
          </cell>
          <cell r="C3679" t="str">
            <v>Montérégie</v>
          </cell>
          <cell r="D3679" t="str">
            <v>Patch(Brian)</v>
          </cell>
          <cell r="F3679" t="str">
            <v>327, Stagecoach Rd, P.O. Box 7</v>
          </cell>
          <cell r="G3679" t="str">
            <v>Brome</v>
          </cell>
          <cell r="H3679" t="str">
            <v>J0E1K0</v>
          </cell>
          <cell r="I3679">
            <v>450</v>
          </cell>
          <cell r="J3679">
            <v>2436471</v>
          </cell>
          <cell r="K3679">
            <v>30</v>
          </cell>
          <cell r="L3679">
            <v>5031</v>
          </cell>
          <cell r="M3679">
            <v>32</v>
          </cell>
          <cell r="N3679">
            <v>3864</v>
          </cell>
        </row>
        <row r="3680">
          <cell r="A3680">
            <v>1581859</v>
          </cell>
          <cell r="B3680" t="str">
            <v>16</v>
          </cell>
          <cell r="C3680" t="str">
            <v>Montérégie</v>
          </cell>
          <cell r="D3680" t="str">
            <v>Pavilanis(Alain)</v>
          </cell>
          <cell r="E3680" t="str">
            <v>Pavilanis(Alain)</v>
          </cell>
          <cell r="F3680" t="str">
            <v>1292, Macey Road</v>
          </cell>
          <cell r="G3680" t="str">
            <v>Sutton</v>
          </cell>
          <cell r="H3680" t="str">
            <v>J0E2K0</v>
          </cell>
          <cell r="I3680">
            <v>514</v>
          </cell>
          <cell r="J3680">
            <v>4890410</v>
          </cell>
          <cell r="K3680">
            <v>18</v>
          </cell>
          <cell r="L3680">
            <v>2515</v>
          </cell>
          <cell r="M3680">
            <v>16</v>
          </cell>
          <cell r="N3680">
            <v>1490</v>
          </cell>
        </row>
        <row r="3681">
          <cell r="A3681">
            <v>1582006</v>
          </cell>
          <cell r="B3681" t="str">
            <v>01</v>
          </cell>
          <cell r="C3681" t="str">
            <v>Bas-Saint-Laurent</v>
          </cell>
          <cell r="D3681" t="str">
            <v>Fiola(Gilles)</v>
          </cell>
          <cell r="F3681" t="str">
            <v>926, du Sanatorium</v>
          </cell>
          <cell r="G3681" t="str">
            <v>Mont-Joli</v>
          </cell>
          <cell r="H3681" t="str">
            <v>G5H1V7</v>
          </cell>
          <cell r="I3681">
            <v>418</v>
          </cell>
          <cell r="J3681">
            <v>7756412</v>
          </cell>
          <cell r="K3681">
            <v>20</v>
          </cell>
          <cell r="L3681">
            <v>3602</v>
          </cell>
        </row>
        <row r="3682">
          <cell r="A3682">
            <v>1582097</v>
          </cell>
          <cell r="B3682" t="str">
            <v>16</v>
          </cell>
          <cell r="C3682" t="str">
            <v>Montérégie</v>
          </cell>
          <cell r="D3682" t="str">
            <v>Poll(Kenneth)</v>
          </cell>
          <cell r="F3682" t="str">
            <v>1245, Jordan Road</v>
          </cell>
          <cell r="G3682" t="str">
            <v>Dunham</v>
          </cell>
          <cell r="H3682" t="str">
            <v>J0E1M0</v>
          </cell>
          <cell r="I3682">
            <v>450</v>
          </cell>
          <cell r="J3682">
            <v>5386211</v>
          </cell>
          <cell r="K3682">
            <v>20</v>
          </cell>
          <cell r="L3682">
            <v>3715</v>
          </cell>
          <cell r="M3682">
            <v>20</v>
          </cell>
          <cell r="N3682">
            <v>1902</v>
          </cell>
        </row>
        <row r="3683">
          <cell r="A3683">
            <v>1582105</v>
          </cell>
          <cell r="B3683" t="str">
            <v>16</v>
          </cell>
          <cell r="C3683" t="str">
            <v>Montérégie</v>
          </cell>
          <cell r="D3683" t="str">
            <v>Pontbriand(Réjean)</v>
          </cell>
          <cell r="F3683" t="str">
            <v>2291, 6e Rang</v>
          </cell>
          <cell r="G3683" t="str">
            <v>Roxton Falls</v>
          </cell>
          <cell r="H3683" t="str">
            <v>J0H1E0</v>
          </cell>
          <cell r="I3683">
            <v>450</v>
          </cell>
          <cell r="J3683">
            <v>3725382</v>
          </cell>
          <cell r="K3683">
            <v>70</v>
          </cell>
          <cell r="L3683">
            <v>7912</v>
          </cell>
          <cell r="M3683">
            <v>69</v>
          </cell>
          <cell r="N3683">
            <v>5983</v>
          </cell>
        </row>
        <row r="3684">
          <cell r="A3684">
            <v>1582188</v>
          </cell>
          <cell r="B3684" t="str">
            <v>01</v>
          </cell>
          <cell r="C3684" t="str">
            <v>Bas-Saint-Laurent</v>
          </cell>
          <cell r="D3684" t="str">
            <v>9065-9657 Québec inc.</v>
          </cell>
          <cell r="E3684" t="str">
            <v>Landry(Jean-Yves)</v>
          </cell>
          <cell r="F3684" t="str">
            <v>117, rang 1</v>
          </cell>
          <cell r="G3684" t="str">
            <v>Saint-Bruno-de-Kamouraska</v>
          </cell>
          <cell r="H3684" t="str">
            <v>G0L2M0</v>
          </cell>
          <cell r="I3684">
            <v>418</v>
          </cell>
          <cell r="J3684">
            <v>4929622</v>
          </cell>
          <cell r="K3684">
            <v>193</v>
          </cell>
          <cell r="L3684">
            <v>215978</v>
          </cell>
        </row>
        <row r="3685">
          <cell r="A3685">
            <v>1582204</v>
          </cell>
          <cell r="B3685" t="str">
            <v>16</v>
          </cell>
          <cell r="C3685" t="str">
            <v>Montérégie</v>
          </cell>
          <cell r="D3685" t="str">
            <v>Provencher(Réal)</v>
          </cell>
          <cell r="E3685" t="str">
            <v>Provencher(Réal)</v>
          </cell>
          <cell r="F3685" t="str">
            <v>2000, chemin Beattie</v>
          </cell>
          <cell r="G3685" t="str">
            <v>Dunham</v>
          </cell>
          <cell r="H3685" t="str">
            <v>J0E1M0</v>
          </cell>
          <cell r="I3685">
            <v>450</v>
          </cell>
          <cell r="J3685">
            <v>2637439</v>
          </cell>
          <cell r="K3685">
            <v>10</v>
          </cell>
          <cell r="L3685">
            <v>1021</v>
          </cell>
        </row>
        <row r="3686">
          <cell r="A3686">
            <v>1582311</v>
          </cell>
          <cell r="B3686" t="str">
            <v>14</v>
          </cell>
          <cell r="C3686" t="str">
            <v>Lanaudière</v>
          </cell>
          <cell r="D3686" t="str">
            <v>Ferme des Iles 1996</v>
          </cell>
          <cell r="E3686" t="str">
            <v>Tellier(Jean-Guy)</v>
          </cell>
          <cell r="F3686" t="str">
            <v>1349 rang St-Michel</v>
          </cell>
          <cell r="G3686" t="str">
            <v>Saint-Ignace-de-Loyola</v>
          </cell>
          <cell r="H3686" t="str">
            <v>J0K2P0</v>
          </cell>
          <cell r="I3686">
            <v>450</v>
          </cell>
          <cell r="J3686">
            <v>8362811</v>
          </cell>
          <cell r="K3686">
            <v>150</v>
          </cell>
          <cell r="L3686">
            <v>31928</v>
          </cell>
          <cell r="M3686">
            <v>146</v>
          </cell>
          <cell r="N3686">
            <v>38966</v>
          </cell>
        </row>
        <row r="3687">
          <cell r="A3687">
            <v>1582477</v>
          </cell>
          <cell r="B3687" t="str">
            <v>01</v>
          </cell>
          <cell r="C3687" t="str">
            <v>Bas-Saint-Laurent</v>
          </cell>
          <cell r="D3687" t="str">
            <v>Garon(Pierre)</v>
          </cell>
          <cell r="F3687" t="str">
            <v>2621, route 132 Est</v>
          </cell>
          <cell r="G3687" t="str">
            <v>Le Bic</v>
          </cell>
          <cell r="H3687" t="str">
            <v>G0L1B0</v>
          </cell>
          <cell r="I3687">
            <v>418</v>
          </cell>
          <cell r="J3687">
            <v>7365502</v>
          </cell>
          <cell r="K3687">
            <v>16</v>
          </cell>
        </row>
        <row r="3688">
          <cell r="A3688">
            <v>1582485</v>
          </cell>
          <cell r="B3688" t="str">
            <v>01</v>
          </cell>
          <cell r="C3688" t="str">
            <v>Bas-Saint-Laurent</v>
          </cell>
          <cell r="D3688" t="str">
            <v>Gauthier(Victorin)</v>
          </cell>
          <cell r="F3688" t="str">
            <v>94, rang du Lac</v>
          </cell>
          <cell r="G3688" t="str">
            <v>Matane</v>
          </cell>
          <cell r="H3688" t="str">
            <v>G4W9B9</v>
          </cell>
          <cell r="I3688">
            <v>418</v>
          </cell>
          <cell r="J3688">
            <v>5620284</v>
          </cell>
          <cell r="K3688">
            <v>13</v>
          </cell>
          <cell r="L3688">
            <v>3402</v>
          </cell>
        </row>
        <row r="3689">
          <cell r="A3689">
            <v>1582493</v>
          </cell>
          <cell r="B3689" t="str">
            <v>01</v>
          </cell>
          <cell r="C3689" t="str">
            <v>Bas-Saint-Laurent</v>
          </cell>
          <cell r="D3689" t="str">
            <v>Gendreau(Alain)</v>
          </cell>
          <cell r="F3689" t="str">
            <v>1345, chemin de Lausanne</v>
          </cell>
          <cell r="G3689" t="str">
            <v>Rimouski</v>
          </cell>
          <cell r="H3689" t="str">
            <v>G5L8Y9</v>
          </cell>
          <cell r="I3689">
            <v>418</v>
          </cell>
          <cell r="J3689">
            <v>7257469</v>
          </cell>
          <cell r="K3689">
            <v>120</v>
          </cell>
          <cell r="L3689">
            <v>24753</v>
          </cell>
          <cell r="M3689">
            <v>118</v>
          </cell>
          <cell r="N3689">
            <v>27806</v>
          </cell>
        </row>
        <row r="3690">
          <cell r="A3690">
            <v>1582584</v>
          </cell>
          <cell r="B3690" t="str">
            <v>17</v>
          </cell>
          <cell r="C3690" t="str">
            <v>Centre-du-Québec</v>
          </cell>
          <cell r="D3690" t="str">
            <v>Transport Lacharité inc.</v>
          </cell>
          <cell r="E3690" t="str">
            <v>Lacharité(Réal)</v>
          </cell>
          <cell r="F3690" t="str">
            <v>2011, rang 7</v>
          </cell>
          <cell r="G3690" t="str">
            <v>Saint-Albert</v>
          </cell>
          <cell r="H3690" t="str">
            <v>J0A1E0</v>
          </cell>
          <cell r="I3690">
            <v>819</v>
          </cell>
          <cell r="J3690">
            <v>3532300</v>
          </cell>
          <cell r="K3690">
            <v>91</v>
          </cell>
          <cell r="L3690">
            <v>19503</v>
          </cell>
          <cell r="M3690">
            <v>86</v>
          </cell>
          <cell r="N3690">
            <v>11329</v>
          </cell>
        </row>
        <row r="3691">
          <cell r="A3691">
            <v>1582782</v>
          </cell>
          <cell r="B3691" t="str">
            <v>11</v>
          </cell>
          <cell r="C3691" t="str">
            <v>Gaspésie-Iles-de-la-Madeleine</v>
          </cell>
          <cell r="D3691" t="str">
            <v>Langford(Bernard)</v>
          </cell>
          <cell r="F3691" t="str">
            <v>49, chemin Langford</v>
          </cell>
          <cell r="G3691" t="str">
            <v>Havre-aux-Maisons</v>
          </cell>
          <cell r="H3691" t="str">
            <v>G4T5N6</v>
          </cell>
          <cell r="I3691">
            <v>418</v>
          </cell>
          <cell r="J3691">
            <v>9692314</v>
          </cell>
          <cell r="K3691">
            <v>16</v>
          </cell>
          <cell r="L3691">
            <v>2491</v>
          </cell>
          <cell r="M3691">
            <v>17</v>
          </cell>
          <cell r="N3691">
            <v>3391</v>
          </cell>
        </row>
        <row r="3692">
          <cell r="A3692">
            <v>1582840</v>
          </cell>
          <cell r="B3692" t="str">
            <v>11</v>
          </cell>
          <cell r="C3692" t="str">
            <v>Gaspésie-Iles-de-la-Madeleine</v>
          </cell>
          <cell r="D3692" t="str">
            <v>Leblanc(Daniel)</v>
          </cell>
          <cell r="F3692" t="str">
            <v>3039, chemin de la Montagne</v>
          </cell>
          <cell r="G3692" t="str">
            <v>Bassin</v>
          </cell>
          <cell r="H3692" t="str">
            <v>G4T0A4</v>
          </cell>
          <cell r="I3692">
            <v>418</v>
          </cell>
          <cell r="J3692">
            <v>9372265</v>
          </cell>
          <cell r="K3692">
            <v>20</v>
          </cell>
          <cell r="L3692">
            <v>3281</v>
          </cell>
          <cell r="M3692">
            <v>21</v>
          </cell>
          <cell r="N3692">
            <v>1465</v>
          </cell>
        </row>
        <row r="3693">
          <cell r="A3693">
            <v>1582931</v>
          </cell>
          <cell r="B3693" t="str">
            <v>16</v>
          </cell>
          <cell r="C3693" t="str">
            <v>Montérégie</v>
          </cell>
          <cell r="D3693" t="str">
            <v>La Ferme Cormier &amp; Frère inc.</v>
          </cell>
          <cell r="E3693" t="str">
            <v>Cormier(Roger)</v>
          </cell>
          <cell r="F3693" t="str">
            <v>636, rang Brûlé</v>
          </cell>
          <cell r="G3693" t="str">
            <v>Saint-Antoine-sur-Richelieu</v>
          </cell>
          <cell r="H3693" t="str">
            <v>J0L1R0</v>
          </cell>
          <cell r="I3693">
            <v>450</v>
          </cell>
          <cell r="J3693">
            <v>7872451</v>
          </cell>
          <cell r="K3693">
            <v>26</v>
          </cell>
          <cell r="M3693">
            <v>22</v>
          </cell>
          <cell r="N3693">
            <v>1154</v>
          </cell>
        </row>
        <row r="3694">
          <cell r="A3694">
            <v>1583103</v>
          </cell>
          <cell r="B3694" t="str">
            <v>17</v>
          </cell>
          <cell r="C3694" t="str">
            <v>Centre-du-Québec</v>
          </cell>
          <cell r="D3694" t="str">
            <v>Fleury Jacques et Lavallée Claudette</v>
          </cell>
          <cell r="E3694" t="str">
            <v>Lavallée(Claudette)</v>
          </cell>
          <cell r="F3694" t="str">
            <v>419, route 143</v>
          </cell>
          <cell r="G3694" t="str">
            <v>L'Avenir</v>
          </cell>
          <cell r="H3694" t="str">
            <v>J0C1B0</v>
          </cell>
          <cell r="I3694">
            <v>819</v>
          </cell>
          <cell r="J3694">
            <v>3942147</v>
          </cell>
          <cell r="K3694">
            <v>56</v>
          </cell>
          <cell r="L3694">
            <v>7918</v>
          </cell>
          <cell r="M3694">
            <v>68</v>
          </cell>
          <cell r="N3694">
            <v>3988</v>
          </cell>
        </row>
        <row r="3695">
          <cell r="A3695">
            <v>1583145</v>
          </cell>
          <cell r="B3695" t="str">
            <v>01</v>
          </cell>
          <cell r="C3695" t="str">
            <v>Bas-Saint-Laurent</v>
          </cell>
          <cell r="D3695" t="str">
            <v>Marceau(Michel)</v>
          </cell>
          <cell r="F3695" t="str">
            <v>45 rang 1</v>
          </cell>
          <cell r="G3695" t="str">
            <v>La Trinité-des-Monts</v>
          </cell>
          <cell r="H3695" t="str">
            <v>G0K1B0</v>
          </cell>
          <cell r="I3695">
            <v>418</v>
          </cell>
          <cell r="J3695">
            <v>7792103</v>
          </cell>
          <cell r="K3695">
            <v>18</v>
          </cell>
          <cell r="L3695">
            <v>1278</v>
          </cell>
          <cell r="M3695">
            <v>16</v>
          </cell>
          <cell r="N3695">
            <v>1001</v>
          </cell>
        </row>
        <row r="3696">
          <cell r="A3696">
            <v>1583194</v>
          </cell>
          <cell r="B3696" t="str">
            <v>01</v>
          </cell>
          <cell r="C3696" t="str">
            <v>Bas-Saint-Laurent</v>
          </cell>
          <cell r="D3696" t="str">
            <v>Michaud(Rémi)</v>
          </cell>
          <cell r="F3696" t="str">
            <v>2869, rang 10 Est</v>
          </cell>
          <cell r="G3696" t="str">
            <v>Saint-Léandre</v>
          </cell>
          <cell r="H3696" t="str">
            <v>G0J2V0</v>
          </cell>
          <cell r="I3696">
            <v>418</v>
          </cell>
          <cell r="J3696">
            <v>7379656</v>
          </cell>
          <cell r="K3696">
            <v>45</v>
          </cell>
          <cell r="L3696">
            <v>3961</v>
          </cell>
          <cell r="M3696">
            <v>44</v>
          </cell>
          <cell r="N3696">
            <v>4220</v>
          </cell>
        </row>
        <row r="3697">
          <cell r="A3697">
            <v>1583210</v>
          </cell>
          <cell r="B3697" t="str">
            <v>01</v>
          </cell>
          <cell r="C3697" t="str">
            <v>Bas-Saint-Laurent</v>
          </cell>
          <cell r="D3697" t="str">
            <v>Michaud(Raoul)</v>
          </cell>
          <cell r="F3697" t="str">
            <v>883, rang 8 Est</v>
          </cell>
          <cell r="G3697" t="str">
            <v>Saint-Charles-Garnier</v>
          </cell>
          <cell r="H3697" t="str">
            <v>G0K1K0</v>
          </cell>
          <cell r="I3697">
            <v>418</v>
          </cell>
          <cell r="J3697">
            <v>7984525</v>
          </cell>
          <cell r="K3697">
            <v>13</v>
          </cell>
        </row>
        <row r="3698">
          <cell r="A3698">
            <v>1583459</v>
          </cell>
          <cell r="B3698" t="str">
            <v>17</v>
          </cell>
          <cell r="C3698" t="str">
            <v>Centre-du-Québec</v>
          </cell>
          <cell r="D3698" t="str">
            <v>Alie Lucie et Vincent Sylvain</v>
          </cell>
          <cell r="E3698" t="str">
            <v>Vincent(Sylvain)</v>
          </cell>
          <cell r="F3698" t="str">
            <v>906, Rang Ste-Anne</v>
          </cell>
          <cell r="G3698" t="str">
            <v>Sainte-Perpétue</v>
          </cell>
          <cell r="H3698" t="str">
            <v>J0C1R0</v>
          </cell>
          <cell r="I3698">
            <v>819</v>
          </cell>
          <cell r="J3698">
            <v>3366279</v>
          </cell>
          <cell r="K3698">
            <v>31</v>
          </cell>
          <cell r="L3698">
            <v>5906</v>
          </cell>
          <cell r="M3698">
            <v>31</v>
          </cell>
          <cell r="N3698">
            <v>4546</v>
          </cell>
        </row>
        <row r="3699">
          <cell r="A3699">
            <v>1583533</v>
          </cell>
          <cell r="B3699" t="str">
            <v>16</v>
          </cell>
          <cell r="C3699" t="str">
            <v>Montérégie</v>
          </cell>
          <cell r="D3699" t="str">
            <v>Ferme Benoît et Line</v>
          </cell>
          <cell r="E3699" t="str">
            <v>Ouimet(Benoît)</v>
          </cell>
          <cell r="F3699" t="str">
            <v>163, chemin Saint-Armand</v>
          </cell>
          <cell r="G3699" t="str">
            <v>Frelighsburg</v>
          </cell>
          <cell r="H3699" t="str">
            <v>J0J1C0</v>
          </cell>
          <cell r="I3699">
            <v>450</v>
          </cell>
          <cell r="J3699">
            <v>2981175</v>
          </cell>
          <cell r="K3699">
            <v>24</v>
          </cell>
          <cell r="M3699">
            <v>23</v>
          </cell>
          <cell r="N3699">
            <v>895</v>
          </cell>
        </row>
        <row r="3700">
          <cell r="A3700">
            <v>1583541</v>
          </cell>
          <cell r="B3700" t="str">
            <v>16</v>
          </cell>
          <cell r="C3700" t="str">
            <v>Montérégie</v>
          </cell>
          <cell r="D3700" t="str">
            <v>Villeneuve(Pierre)</v>
          </cell>
          <cell r="F3700" t="str">
            <v>283 Haut de la Chute</v>
          </cell>
          <cell r="G3700" t="str">
            <v>Rigaud</v>
          </cell>
          <cell r="H3700" t="str">
            <v>J0P1P0</v>
          </cell>
          <cell r="I3700">
            <v>450</v>
          </cell>
          <cell r="J3700">
            <v>4510179</v>
          </cell>
          <cell r="K3700">
            <v>11</v>
          </cell>
          <cell r="L3700">
            <v>3094</v>
          </cell>
        </row>
        <row r="3701">
          <cell r="A3701">
            <v>1583574</v>
          </cell>
          <cell r="B3701" t="str">
            <v>17</v>
          </cell>
          <cell r="C3701" t="str">
            <v>Centre-du-Québec</v>
          </cell>
          <cell r="D3701" t="str">
            <v>Herzig(Marianna)</v>
          </cell>
          <cell r="F3701" t="str">
            <v>1160, rang 7</v>
          </cell>
          <cell r="G3701" t="str">
            <v>Saint-Cyrille-de-Wendover</v>
          </cell>
          <cell r="H3701" t="str">
            <v>J1Z1N8</v>
          </cell>
          <cell r="I3701">
            <v>819</v>
          </cell>
          <cell r="J3701">
            <v>3975156</v>
          </cell>
          <cell r="K3701">
            <v>25</v>
          </cell>
          <cell r="L3701">
            <v>4046</v>
          </cell>
          <cell r="M3701">
            <v>21</v>
          </cell>
          <cell r="N3701">
            <v>3382</v>
          </cell>
        </row>
        <row r="3702">
          <cell r="A3702">
            <v>1583616</v>
          </cell>
          <cell r="B3702" t="str">
            <v>01</v>
          </cell>
          <cell r="C3702" t="str">
            <v>Bas-Saint-Laurent</v>
          </cell>
          <cell r="D3702" t="str">
            <v>Ouellet(Michel)</v>
          </cell>
          <cell r="F3702" t="str">
            <v>317, rang Cabot</v>
          </cell>
          <cell r="G3702" t="str">
            <v>Padoue</v>
          </cell>
          <cell r="H3702" t="str">
            <v>G0J1X0</v>
          </cell>
          <cell r="I3702">
            <v>418</v>
          </cell>
          <cell r="J3702">
            <v>7755471</v>
          </cell>
          <cell r="K3702">
            <v>48</v>
          </cell>
          <cell r="L3702">
            <v>1640</v>
          </cell>
          <cell r="M3702">
            <v>43</v>
          </cell>
          <cell r="N3702">
            <v>2680</v>
          </cell>
        </row>
        <row r="3703">
          <cell r="A3703">
            <v>1583673</v>
          </cell>
          <cell r="B3703" t="str">
            <v>16</v>
          </cell>
          <cell r="C3703" t="str">
            <v>Montérégie</v>
          </cell>
          <cell r="D3703" t="str">
            <v>Vries(August De)</v>
          </cell>
          <cell r="F3703" t="str">
            <v>854, 2ème Concession</v>
          </cell>
          <cell r="G3703" t="str">
            <v>Elgin</v>
          </cell>
          <cell r="H3703" t="str">
            <v>J0S2E0</v>
          </cell>
          <cell r="I3703">
            <v>450</v>
          </cell>
          <cell r="J3703">
            <v>2649500</v>
          </cell>
          <cell r="K3703">
            <v>36</v>
          </cell>
          <cell r="L3703">
            <v>8568</v>
          </cell>
          <cell r="M3703">
            <v>33</v>
          </cell>
          <cell r="N3703">
            <v>680</v>
          </cell>
        </row>
        <row r="3704">
          <cell r="A3704">
            <v>1583681</v>
          </cell>
          <cell r="B3704" t="str">
            <v>15</v>
          </cell>
          <cell r="C3704" t="str">
            <v>Laurentides</v>
          </cell>
          <cell r="D3704" t="str">
            <v>Jean-Louis et Éric Desjardins</v>
          </cell>
          <cell r="E3704" t="str">
            <v>Desjardins(Éric)</v>
          </cell>
          <cell r="F3704" t="str">
            <v>16 100, rang l'Allier</v>
          </cell>
          <cell r="G3704" t="str">
            <v>Mirabel</v>
          </cell>
          <cell r="H3704" t="str">
            <v>J7N2G3</v>
          </cell>
          <cell r="I3704">
            <v>450</v>
          </cell>
          <cell r="J3704">
            <v>4756724</v>
          </cell>
          <cell r="K3704">
            <v>38</v>
          </cell>
          <cell r="L3704">
            <v>2590</v>
          </cell>
          <cell r="M3704">
            <v>32</v>
          </cell>
          <cell r="N3704">
            <v>2619</v>
          </cell>
        </row>
        <row r="3705">
          <cell r="A3705">
            <v>1583947</v>
          </cell>
          <cell r="B3705" t="str">
            <v>16</v>
          </cell>
          <cell r="C3705" t="str">
            <v>Montérégie</v>
          </cell>
          <cell r="D3705" t="str">
            <v>Collum(Stephen)</v>
          </cell>
          <cell r="E3705" t="str">
            <v>Collum(Stephen)</v>
          </cell>
          <cell r="F3705" t="str">
            <v>122, Norton Creek N.</v>
          </cell>
          <cell r="G3705" t="str">
            <v>Saint-Chrysostome</v>
          </cell>
          <cell r="H3705" t="str">
            <v>J0S1R0</v>
          </cell>
          <cell r="I3705">
            <v>450</v>
          </cell>
          <cell r="J3705">
            <v>8252454</v>
          </cell>
          <cell r="K3705">
            <v>11</v>
          </cell>
          <cell r="L3705">
            <v>2299</v>
          </cell>
        </row>
        <row r="3706">
          <cell r="A3706">
            <v>1584002</v>
          </cell>
          <cell r="B3706" t="str">
            <v>15</v>
          </cell>
          <cell r="C3706" t="str">
            <v>Laurentides</v>
          </cell>
          <cell r="D3706" t="str">
            <v>André Dubois et Chantal Girard</v>
          </cell>
          <cell r="E3706" t="str">
            <v>Girard(André Dubois et Chantal)</v>
          </cell>
          <cell r="F3706" t="str">
            <v>1466, 2e Concession</v>
          </cell>
          <cell r="G3706" t="str">
            <v>Brownsburg-Chatham</v>
          </cell>
          <cell r="H3706" t="str">
            <v>J8G1S2</v>
          </cell>
          <cell r="I3706">
            <v>819</v>
          </cell>
          <cell r="J3706">
            <v>2423560</v>
          </cell>
          <cell r="K3706">
            <v>16</v>
          </cell>
          <cell r="L3706">
            <v>2584</v>
          </cell>
          <cell r="M3706">
            <v>15</v>
          </cell>
        </row>
        <row r="3707">
          <cell r="A3707">
            <v>1584093</v>
          </cell>
          <cell r="B3707" t="str">
            <v>16</v>
          </cell>
          <cell r="C3707" t="str">
            <v>Montérégie</v>
          </cell>
          <cell r="D3707" t="str">
            <v>Robillard(Ronald)</v>
          </cell>
          <cell r="E3707" t="str">
            <v>Robillard(Ronald)</v>
          </cell>
          <cell r="F3707" t="str">
            <v>605 St-Antoine</v>
          </cell>
          <cell r="G3707" t="str">
            <v>Les Cèdres</v>
          </cell>
          <cell r="H3707" t="str">
            <v>J7T1G4</v>
          </cell>
          <cell r="I3707">
            <v>450</v>
          </cell>
          <cell r="J3707">
            <v>4555982</v>
          </cell>
          <cell r="K3707">
            <v>16</v>
          </cell>
          <cell r="L3707">
            <v>230</v>
          </cell>
          <cell r="M3707">
            <v>17</v>
          </cell>
          <cell r="N3707">
            <v>982</v>
          </cell>
        </row>
        <row r="3708">
          <cell r="A3708">
            <v>1584267</v>
          </cell>
          <cell r="B3708" t="str">
            <v>16</v>
          </cell>
          <cell r="C3708" t="str">
            <v>Montérégie</v>
          </cell>
          <cell r="D3708" t="str">
            <v>Ferme M.F. Guilmain enr.</v>
          </cell>
          <cell r="E3708" t="str">
            <v>Guilmain(Marcellin)</v>
          </cell>
          <cell r="F3708" t="str">
            <v>1730, rang 8, ch. Guilmain</v>
          </cell>
          <cell r="G3708" t="str">
            <v>Roxton Falls</v>
          </cell>
          <cell r="H3708" t="str">
            <v>J0H1E0</v>
          </cell>
          <cell r="I3708">
            <v>450</v>
          </cell>
          <cell r="J3708">
            <v>5482333</v>
          </cell>
          <cell r="K3708">
            <v>14</v>
          </cell>
          <cell r="L3708">
            <v>973</v>
          </cell>
          <cell r="M3708">
            <v>16</v>
          </cell>
          <cell r="N3708">
            <v>3160</v>
          </cell>
        </row>
        <row r="3709">
          <cell r="A3709">
            <v>1584309</v>
          </cell>
          <cell r="B3709" t="str">
            <v>16</v>
          </cell>
          <cell r="C3709" t="str">
            <v>Montérégie</v>
          </cell>
          <cell r="D3709" t="str">
            <v>Vocisano(Mario)</v>
          </cell>
          <cell r="E3709" t="str">
            <v>Vocisano(Mario)</v>
          </cell>
          <cell r="F3709" t="str">
            <v>435, Port Royal St. ouest</v>
          </cell>
          <cell r="G3709" t="str">
            <v>Montréal</v>
          </cell>
          <cell r="H3709" t="str">
            <v>H3L2C3</v>
          </cell>
          <cell r="I3709">
            <v>514</v>
          </cell>
          <cell r="J3709">
            <v>3822151</v>
          </cell>
          <cell r="K3709">
            <v>13</v>
          </cell>
          <cell r="L3709">
            <v>1705</v>
          </cell>
        </row>
        <row r="3710">
          <cell r="A3710">
            <v>1584333</v>
          </cell>
          <cell r="B3710" t="str">
            <v>01</v>
          </cell>
          <cell r="C3710" t="str">
            <v>Bas-Saint-Laurent</v>
          </cell>
          <cell r="D3710" t="str">
            <v>Ouellet Pouliot(Antoinette)</v>
          </cell>
          <cell r="F3710" t="str">
            <v>195 rang 1 Massé</v>
          </cell>
          <cell r="G3710" t="str">
            <v>Sainte-Angèle-de-Mérici</v>
          </cell>
          <cell r="H3710" t="str">
            <v>G0J2H0</v>
          </cell>
          <cell r="I3710">
            <v>418</v>
          </cell>
          <cell r="J3710">
            <v>7755983</v>
          </cell>
          <cell r="K3710">
            <v>24</v>
          </cell>
          <cell r="M3710">
            <v>23</v>
          </cell>
          <cell r="N3710">
            <v>641</v>
          </cell>
        </row>
        <row r="3711">
          <cell r="A3711">
            <v>1584564</v>
          </cell>
          <cell r="B3711" t="str">
            <v>15</v>
          </cell>
          <cell r="C3711" t="str">
            <v>Laurentides</v>
          </cell>
          <cell r="D3711" t="str">
            <v>Proulx(André)</v>
          </cell>
          <cell r="F3711" t="str">
            <v>2469, Coteau des Hêtres Sud</v>
          </cell>
          <cell r="G3711" t="str">
            <v>Saint-André-d'Argenteuil</v>
          </cell>
          <cell r="H3711" t="str">
            <v>J0V1X0</v>
          </cell>
          <cell r="I3711">
            <v>450</v>
          </cell>
          <cell r="J3711">
            <v>5373592</v>
          </cell>
          <cell r="K3711">
            <v>18</v>
          </cell>
          <cell r="L3711">
            <v>5095</v>
          </cell>
          <cell r="M3711">
            <v>17</v>
          </cell>
          <cell r="N3711">
            <v>3123</v>
          </cell>
        </row>
        <row r="3712">
          <cell r="A3712">
            <v>1584572</v>
          </cell>
          <cell r="B3712" t="str">
            <v>15</v>
          </cell>
          <cell r="C3712" t="str">
            <v>Laurentides</v>
          </cell>
          <cell r="D3712" t="str">
            <v>André et Marc Tassé</v>
          </cell>
          <cell r="E3712" t="str">
            <v>Tassé(André et Marc)</v>
          </cell>
          <cell r="F3712" t="str">
            <v>19, route 323</v>
          </cell>
          <cell r="G3712" t="str">
            <v>Brébeuf</v>
          </cell>
          <cell r="H3712" t="str">
            <v>J0T1B0</v>
          </cell>
          <cell r="I3712">
            <v>819</v>
          </cell>
          <cell r="J3712">
            <v>4255497</v>
          </cell>
          <cell r="K3712">
            <v>25</v>
          </cell>
          <cell r="L3712">
            <v>4292</v>
          </cell>
          <cell r="M3712">
            <v>19</v>
          </cell>
          <cell r="N3712">
            <v>2959</v>
          </cell>
        </row>
        <row r="3713">
          <cell r="A3713">
            <v>1584713</v>
          </cell>
          <cell r="B3713" t="str">
            <v>01</v>
          </cell>
          <cell r="C3713" t="str">
            <v>Bas-Saint-Laurent</v>
          </cell>
          <cell r="D3713" t="str">
            <v>Roussel(Yves)</v>
          </cell>
          <cell r="F3713" t="str">
            <v>1252, 3e Rang</v>
          </cell>
          <cell r="G3713" t="str">
            <v>Lac-au-Saumon</v>
          </cell>
          <cell r="H3713" t="str">
            <v>G0J1M0</v>
          </cell>
          <cell r="I3713">
            <v>418</v>
          </cell>
          <cell r="J3713">
            <v>7781316</v>
          </cell>
          <cell r="K3713">
            <v>16</v>
          </cell>
          <cell r="L3713">
            <v>2002</v>
          </cell>
          <cell r="M3713">
            <v>18</v>
          </cell>
          <cell r="N3713">
            <v>3563</v>
          </cell>
        </row>
        <row r="3714">
          <cell r="A3714">
            <v>1584747</v>
          </cell>
          <cell r="B3714" t="str">
            <v>01</v>
          </cell>
          <cell r="C3714" t="str">
            <v>Bas-Saint-Laurent</v>
          </cell>
          <cell r="D3714" t="str">
            <v>Simard(Marc)</v>
          </cell>
          <cell r="F3714" t="str">
            <v>29, rue Noël</v>
          </cell>
          <cell r="G3714" t="str">
            <v>Matane</v>
          </cell>
          <cell r="H3714" t="str">
            <v>G4W9G8</v>
          </cell>
          <cell r="I3714">
            <v>418</v>
          </cell>
          <cell r="J3714">
            <v>5620937</v>
          </cell>
          <cell r="K3714">
            <v>27</v>
          </cell>
          <cell r="L3714">
            <v>4976</v>
          </cell>
          <cell r="M3714">
            <v>27</v>
          </cell>
          <cell r="N3714">
            <v>6594</v>
          </cell>
        </row>
        <row r="3715">
          <cell r="A3715">
            <v>1585132</v>
          </cell>
          <cell r="B3715" t="str">
            <v>16</v>
          </cell>
          <cell r="C3715" t="str">
            <v>Montérégie</v>
          </cell>
          <cell r="D3715" t="str">
            <v>Ferme Daoust Claessens s.e.n.c.</v>
          </cell>
          <cell r="E3715" t="str">
            <v>Claessens(Luc)</v>
          </cell>
          <cell r="F3715" t="str">
            <v>755 Chemin de la Rivière la Guerre</v>
          </cell>
          <cell r="G3715" t="str">
            <v>Saint-Anicet</v>
          </cell>
          <cell r="H3715" t="str">
            <v>J0S1M0</v>
          </cell>
          <cell r="I3715">
            <v>450</v>
          </cell>
          <cell r="J3715">
            <v>3707067</v>
          </cell>
          <cell r="K3715">
            <v>12</v>
          </cell>
          <cell r="M3715">
            <v>15</v>
          </cell>
        </row>
        <row r="3716">
          <cell r="A3716">
            <v>1585462</v>
          </cell>
          <cell r="B3716" t="str">
            <v>12</v>
          </cell>
          <cell r="C3716" t="str">
            <v>Chaudière-Appalaches</v>
          </cell>
          <cell r="D3716" t="str">
            <v>France et James Maxwell</v>
          </cell>
          <cell r="E3716" t="str">
            <v>Maxwell(France et James)</v>
          </cell>
          <cell r="F3716" t="str">
            <v>1703, rue du Pont</v>
          </cell>
          <cell r="G3716" t="str">
            <v>Saint-Lambert-de-Lauzon</v>
          </cell>
          <cell r="H3716" t="str">
            <v>G0S2W0</v>
          </cell>
          <cell r="I3716">
            <v>418</v>
          </cell>
          <cell r="J3716">
            <v>8890906</v>
          </cell>
          <cell r="K3716">
            <v>10</v>
          </cell>
          <cell r="L3716">
            <v>2052</v>
          </cell>
        </row>
        <row r="3717">
          <cell r="A3717">
            <v>1585611</v>
          </cell>
          <cell r="B3717" t="str">
            <v>14</v>
          </cell>
          <cell r="C3717" t="str">
            <v>Lanaudière</v>
          </cell>
          <cell r="D3717" t="str">
            <v>Sylvain Payette et Louise Savard</v>
          </cell>
          <cell r="E3717" t="str">
            <v>Payette(Sylvain)</v>
          </cell>
          <cell r="F3717" t="str">
            <v>891, 4e Rang</v>
          </cell>
          <cell r="G3717" t="str">
            <v>Saint-Ambroise-de-Kildare</v>
          </cell>
          <cell r="H3717" t="str">
            <v>J0K1C0</v>
          </cell>
          <cell r="I3717">
            <v>450</v>
          </cell>
          <cell r="J3717">
            <v>7562181</v>
          </cell>
          <cell r="K3717">
            <v>39</v>
          </cell>
          <cell r="L3717">
            <v>12904</v>
          </cell>
          <cell r="M3717">
            <v>42</v>
          </cell>
          <cell r="N3717">
            <v>14957</v>
          </cell>
        </row>
        <row r="3718">
          <cell r="A3718">
            <v>1585819</v>
          </cell>
          <cell r="B3718" t="str">
            <v>12</v>
          </cell>
          <cell r="C3718" t="str">
            <v>Chaudière-Appalaches</v>
          </cell>
          <cell r="D3718" t="str">
            <v>Lacasse(Annie)</v>
          </cell>
          <cell r="F3718" t="str">
            <v>1150, rang Double</v>
          </cell>
          <cell r="G3718" t="str">
            <v>Saint-Pamphile</v>
          </cell>
          <cell r="H3718" t="str">
            <v>G0R3X0</v>
          </cell>
          <cell r="I3718">
            <v>418</v>
          </cell>
          <cell r="J3718">
            <v>3565862</v>
          </cell>
          <cell r="K3718">
            <v>11</v>
          </cell>
          <cell r="L3718">
            <v>2722</v>
          </cell>
        </row>
        <row r="3719">
          <cell r="A3719">
            <v>1586023</v>
          </cell>
          <cell r="B3719" t="str">
            <v>05</v>
          </cell>
          <cell r="C3719" t="str">
            <v>Estrie</v>
          </cell>
          <cell r="D3719" t="str">
            <v>Paré(Nicole)</v>
          </cell>
          <cell r="F3719" t="str">
            <v>2185, route 112 Est</v>
          </cell>
          <cell r="G3719" t="str">
            <v>Weedon</v>
          </cell>
          <cell r="H3719" t="str">
            <v>J0B3J0</v>
          </cell>
          <cell r="I3719">
            <v>819</v>
          </cell>
          <cell r="J3719">
            <v>8773323</v>
          </cell>
          <cell r="K3719">
            <v>13</v>
          </cell>
          <cell r="L3719">
            <v>3182</v>
          </cell>
          <cell r="M3719">
            <v>15</v>
          </cell>
          <cell r="N3719">
            <v>2190</v>
          </cell>
        </row>
        <row r="3720">
          <cell r="A3720">
            <v>1586221</v>
          </cell>
          <cell r="B3720" t="str">
            <v>16</v>
          </cell>
          <cell r="C3720" t="str">
            <v>Montérégie</v>
          </cell>
          <cell r="D3720" t="str">
            <v>La Guérinière inc.</v>
          </cell>
          <cell r="E3720" t="str">
            <v>Guérin(Marc-Aimé)</v>
          </cell>
          <cell r="F3720" t="str">
            <v>4501, rue Drolet</v>
          </cell>
          <cell r="G3720" t="str">
            <v>Montréal</v>
          </cell>
          <cell r="H3720" t="str">
            <v>H2T2G2</v>
          </cell>
          <cell r="I3720">
            <v>514</v>
          </cell>
          <cell r="J3720">
            <v>8423481</v>
          </cell>
          <cell r="K3720">
            <v>10</v>
          </cell>
        </row>
        <row r="3721">
          <cell r="A3721">
            <v>1586866</v>
          </cell>
          <cell r="B3721" t="str">
            <v>16</v>
          </cell>
          <cell r="C3721" t="str">
            <v>Montérégie</v>
          </cell>
          <cell r="D3721" t="str">
            <v>Demers François et Gilbert</v>
          </cell>
          <cell r="E3721" t="str">
            <v>Demers(Gilbert &amp; François)</v>
          </cell>
          <cell r="F3721" t="str">
            <v>6, rue Boivin</v>
          </cell>
          <cell r="G3721" t="str">
            <v>Lac-Brome</v>
          </cell>
          <cell r="H3721" t="str">
            <v>J0E1K0</v>
          </cell>
          <cell r="I3721">
            <v>450</v>
          </cell>
          <cell r="J3721">
            <v>2435454</v>
          </cell>
          <cell r="K3721">
            <v>30</v>
          </cell>
          <cell r="L3721">
            <v>6678</v>
          </cell>
          <cell r="M3721">
            <v>31</v>
          </cell>
          <cell r="N3721">
            <v>5877</v>
          </cell>
        </row>
        <row r="3722">
          <cell r="A3722">
            <v>1587005</v>
          </cell>
          <cell r="B3722" t="str">
            <v>17</v>
          </cell>
          <cell r="C3722" t="str">
            <v>Centre-du-Québec</v>
          </cell>
          <cell r="D3722" t="str">
            <v>Michel et Marc Courchesne</v>
          </cell>
          <cell r="E3722" t="str">
            <v>Courchesne(Michel)</v>
          </cell>
          <cell r="F3722" t="str">
            <v>540, rang 3 Simpson</v>
          </cell>
          <cell r="G3722" t="str">
            <v>Saint-Cyrille-de-Wendover</v>
          </cell>
          <cell r="H3722" t="str">
            <v>J1Z1Y4</v>
          </cell>
          <cell r="I3722">
            <v>819</v>
          </cell>
          <cell r="J3722">
            <v>4775361</v>
          </cell>
          <cell r="K3722">
            <v>19</v>
          </cell>
          <cell r="L3722">
            <v>1633</v>
          </cell>
          <cell r="M3722">
            <v>17</v>
          </cell>
          <cell r="N3722">
            <v>2014</v>
          </cell>
        </row>
        <row r="3723">
          <cell r="A3723">
            <v>1587138</v>
          </cell>
          <cell r="B3723" t="str">
            <v>16</v>
          </cell>
          <cell r="C3723" t="str">
            <v>Montérégie</v>
          </cell>
          <cell r="D3723" t="str">
            <v>Ferme du Diamant vert</v>
          </cell>
          <cell r="E3723" t="str">
            <v>Martin(Sonia)</v>
          </cell>
          <cell r="F3723" t="str">
            <v>81, rang Casimir</v>
          </cell>
          <cell r="G3723" t="str">
            <v>Ange-Gardien</v>
          </cell>
          <cell r="H3723" t="str">
            <v>J0E1E0</v>
          </cell>
          <cell r="I3723">
            <v>450</v>
          </cell>
          <cell r="J3723">
            <v>2930445</v>
          </cell>
          <cell r="K3723">
            <v>27</v>
          </cell>
          <cell r="L3723">
            <v>572</v>
          </cell>
          <cell r="M3723">
            <v>22</v>
          </cell>
          <cell r="N3723">
            <v>510</v>
          </cell>
        </row>
        <row r="3724">
          <cell r="A3724">
            <v>1587211</v>
          </cell>
          <cell r="B3724" t="str">
            <v>16</v>
          </cell>
          <cell r="C3724" t="str">
            <v>Montérégie</v>
          </cell>
          <cell r="D3724" t="str">
            <v>Ferme Dubess, La</v>
          </cell>
          <cell r="E3724" t="str">
            <v>Bessette(Gilles)</v>
          </cell>
          <cell r="F3724" t="str">
            <v>182, rang Haut Rivière Sud</v>
          </cell>
          <cell r="G3724" t="str">
            <v>Saint-Césaire</v>
          </cell>
          <cell r="H3724" t="str">
            <v>J0L1T0</v>
          </cell>
          <cell r="I3724">
            <v>450</v>
          </cell>
          <cell r="J3724">
            <v>4692605</v>
          </cell>
          <cell r="K3724">
            <v>14</v>
          </cell>
          <cell r="L3724">
            <v>4322</v>
          </cell>
          <cell r="M3724">
            <v>17</v>
          </cell>
          <cell r="N3724">
            <v>924</v>
          </cell>
        </row>
        <row r="3725">
          <cell r="A3725">
            <v>1587757</v>
          </cell>
          <cell r="B3725" t="str">
            <v>14</v>
          </cell>
          <cell r="C3725" t="str">
            <v>Lanaudière</v>
          </cell>
          <cell r="D3725" t="str">
            <v>9073-2462 Québec inc.</v>
          </cell>
          <cell r="E3725" t="str">
            <v>Alary(Patrice)</v>
          </cell>
          <cell r="F3725" t="str">
            <v>5836, rue Albert Malouin</v>
          </cell>
          <cell r="G3725" t="str">
            <v>Montréal</v>
          </cell>
          <cell r="H3725" t="str">
            <v>H1M1J1</v>
          </cell>
          <cell r="I3725">
            <v>514</v>
          </cell>
          <cell r="J3725">
            <v>2550423</v>
          </cell>
          <cell r="K3725">
            <v>45</v>
          </cell>
          <cell r="L3725">
            <v>7417</v>
          </cell>
          <cell r="M3725">
            <v>36</v>
          </cell>
          <cell r="N3725">
            <v>7300</v>
          </cell>
        </row>
        <row r="3726">
          <cell r="A3726">
            <v>1587864</v>
          </cell>
          <cell r="B3726" t="str">
            <v>17</v>
          </cell>
          <cell r="C3726" t="str">
            <v>Centre-du-Québec</v>
          </cell>
          <cell r="D3726" t="str">
            <v>Ranch D.R.C. inc.</v>
          </cell>
          <cell r="E3726" t="str">
            <v>Caron(Robert)</v>
          </cell>
          <cell r="F3726" t="str">
            <v>455, St-Louis</v>
          </cell>
          <cell r="G3726" t="str">
            <v>Saint-Cyrille-de-Wendover</v>
          </cell>
          <cell r="H3726" t="str">
            <v>J1Z1S2</v>
          </cell>
          <cell r="I3726">
            <v>819</v>
          </cell>
          <cell r="J3726">
            <v>3975725</v>
          </cell>
          <cell r="M3726">
            <v>31</v>
          </cell>
          <cell r="N3726">
            <v>1971</v>
          </cell>
        </row>
        <row r="3727">
          <cell r="A3727">
            <v>1588458</v>
          </cell>
          <cell r="B3727" t="str">
            <v>16</v>
          </cell>
          <cell r="C3727" t="str">
            <v>Montérégie</v>
          </cell>
          <cell r="D3727" t="str">
            <v>Poterie Terre-à-Terre</v>
          </cell>
          <cell r="E3727" t="str">
            <v>Chartier(Robert)</v>
          </cell>
          <cell r="F3727" t="str">
            <v>67, chemin Bailey</v>
          </cell>
          <cell r="G3727" t="str">
            <v>Bolton-Ouest</v>
          </cell>
          <cell r="H3727" t="str">
            <v>J0E2T0</v>
          </cell>
          <cell r="I3727">
            <v>450</v>
          </cell>
          <cell r="J3727">
            <v>2422836</v>
          </cell>
          <cell r="K3727">
            <v>11</v>
          </cell>
          <cell r="L3727">
            <v>1249</v>
          </cell>
        </row>
        <row r="3728">
          <cell r="A3728">
            <v>1588532</v>
          </cell>
          <cell r="B3728" t="str">
            <v>14</v>
          </cell>
          <cell r="C3728" t="str">
            <v>Lanaudière</v>
          </cell>
          <cell r="D3728" t="str">
            <v>Ferme Rosario Nadeau ltée</v>
          </cell>
          <cell r="E3728" t="str">
            <v>Nadeau(André)</v>
          </cell>
          <cell r="F3728" t="str">
            <v>650, rang St-Albert</v>
          </cell>
          <cell r="G3728" t="str">
            <v>Sainte-Mélanie</v>
          </cell>
          <cell r="H3728" t="str">
            <v>J0K3A0</v>
          </cell>
          <cell r="I3728">
            <v>450</v>
          </cell>
          <cell r="J3728">
            <v>8894382</v>
          </cell>
          <cell r="K3728">
            <v>17</v>
          </cell>
          <cell r="L3728">
            <v>2704</v>
          </cell>
          <cell r="M3728">
            <v>15</v>
          </cell>
        </row>
        <row r="3729">
          <cell r="A3729">
            <v>1588540</v>
          </cell>
          <cell r="B3729" t="str">
            <v>12</v>
          </cell>
          <cell r="C3729" t="str">
            <v>Chaudière-Appalaches</v>
          </cell>
          <cell r="D3729" t="str">
            <v>Simoneau(Richard)</v>
          </cell>
          <cell r="F3729" t="str">
            <v>1853, chemin Demers</v>
          </cell>
          <cell r="G3729" t="str">
            <v>Saint-Nicolas</v>
          </cell>
          <cell r="H3729" t="str">
            <v>G7A2N3</v>
          </cell>
          <cell r="I3729">
            <v>418</v>
          </cell>
          <cell r="J3729">
            <v>8312135</v>
          </cell>
          <cell r="K3729">
            <v>39</v>
          </cell>
          <cell r="L3729">
            <v>6124</v>
          </cell>
          <cell r="M3729">
            <v>43</v>
          </cell>
          <cell r="N3729">
            <v>5783</v>
          </cell>
        </row>
        <row r="3730">
          <cell r="A3730">
            <v>1588672</v>
          </cell>
          <cell r="B3730" t="str">
            <v>12</v>
          </cell>
          <cell r="C3730" t="str">
            <v>Chaudière-Appalaches</v>
          </cell>
          <cell r="D3730" t="str">
            <v>Ferme Couture aux 4 vents</v>
          </cell>
          <cell r="E3730" t="str">
            <v>Couture(Germain)</v>
          </cell>
          <cell r="F3730" t="str">
            <v>1267, Ferland</v>
          </cell>
          <cell r="G3730" t="str">
            <v>Thetford Mines</v>
          </cell>
          <cell r="H3730" t="str">
            <v>G6G7B5</v>
          </cell>
          <cell r="I3730">
            <v>418</v>
          </cell>
          <cell r="J3730">
            <v>3388511</v>
          </cell>
          <cell r="K3730">
            <v>20</v>
          </cell>
          <cell r="L3730">
            <v>2578</v>
          </cell>
          <cell r="M3730">
            <v>18</v>
          </cell>
          <cell r="N3730">
            <v>3739</v>
          </cell>
        </row>
        <row r="3731">
          <cell r="A3731">
            <v>1589316</v>
          </cell>
          <cell r="B3731" t="str">
            <v>02</v>
          </cell>
          <cell r="C3731" t="str">
            <v>Saguenay-Lac-Saint-Jean</v>
          </cell>
          <cell r="D3731" t="str">
            <v>Boulianne(Louis)</v>
          </cell>
          <cell r="F3731" t="str">
            <v>694 rang 2 Ouest</v>
          </cell>
          <cell r="G3731" t="str">
            <v>Bégin</v>
          </cell>
          <cell r="H3731" t="str">
            <v>G0V1B0</v>
          </cell>
          <cell r="I3731">
            <v>418</v>
          </cell>
          <cell r="J3731">
            <v>8158755</v>
          </cell>
          <cell r="K3731">
            <v>18</v>
          </cell>
          <cell r="M3731">
            <v>18</v>
          </cell>
        </row>
        <row r="3732">
          <cell r="A3732">
            <v>1589365</v>
          </cell>
          <cell r="B3732" t="str">
            <v>16</v>
          </cell>
          <cell r="C3732" t="str">
            <v>Montérégie</v>
          </cell>
          <cell r="D3732" t="str">
            <v>Michel et Denis Malo</v>
          </cell>
          <cell r="E3732" t="str">
            <v>Malo(Michel et Denis)</v>
          </cell>
          <cell r="F3732" t="str">
            <v>5399, rang du Ruisseau</v>
          </cell>
          <cell r="G3732" t="str">
            <v>Contrecoeur</v>
          </cell>
          <cell r="H3732" t="str">
            <v>J0L1C0</v>
          </cell>
          <cell r="I3732">
            <v>450</v>
          </cell>
          <cell r="J3732">
            <v>5878501</v>
          </cell>
          <cell r="K3732">
            <v>61</v>
          </cell>
          <cell r="L3732">
            <v>907</v>
          </cell>
          <cell r="M3732">
            <v>61</v>
          </cell>
          <cell r="N3732">
            <v>907</v>
          </cell>
        </row>
        <row r="3733">
          <cell r="A3733">
            <v>1591031</v>
          </cell>
          <cell r="B3733" t="str">
            <v>16</v>
          </cell>
          <cell r="C3733" t="str">
            <v>Montérégie</v>
          </cell>
          <cell r="D3733" t="str">
            <v>Ferme Mymag</v>
          </cell>
          <cell r="E3733" t="str">
            <v>Gibeau(Marielle Sorel)</v>
          </cell>
          <cell r="F3733" t="str">
            <v>318, Back Bush</v>
          </cell>
          <cell r="G3733" t="str">
            <v>Hemmingford</v>
          </cell>
          <cell r="H3733" t="str">
            <v>J0L1H0</v>
          </cell>
          <cell r="I3733">
            <v>450</v>
          </cell>
          <cell r="J3733">
            <v>2472009</v>
          </cell>
          <cell r="K3733">
            <v>12</v>
          </cell>
          <cell r="L3733">
            <v>279</v>
          </cell>
        </row>
        <row r="3734">
          <cell r="A3734">
            <v>1591288</v>
          </cell>
          <cell r="B3734" t="str">
            <v>16</v>
          </cell>
          <cell r="C3734" t="str">
            <v>Montérégie</v>
          </cell>
          <cell r="D3734" t="str">
            <v>Raymond(Ronnie)</v>
          </cell>
          <cell r="F3734" t="str">
            <v>244, Stage Coach Road</v>
          </cell>
          <cell r="G3734" t="str">
            <v>Brome</v>
          </cell>
          <cell r="H3734" t="str">
            <v>J0E1K0</v>
          </cell>
          <cell r="I3734">
            <v>450</v>
          </cell>
          <cell r="J3734">
            <v>2435116</v>
          </cell>
          <cell r="K3734">
            <v>33</v>
          </cell>
          <cell r="L3734">
            <v>4626</v>
          </cell>
          <cell r="M3734">
            <v>32</v>
          </cell>
          <cell r="N3734">
            <v>1811</v>
          </cell>
        </row>
        <row r="3735">
          <cell r="A3735">
            <v>1591304</v>
          </cell>
          <cell r="B3735" t="str">
            <v>16</v>
          </cell>
          <cell r="C3735" t="str">
            <v>Montérégie</v>
          </cell>
          <cell r="D3735" t="str">
            <v>Renaud(Arnold)</v>
          </cell>
          <cell r="F3735" t="str">
            <v>573, 10e Rang Ouest</v>
          </cell>
          <cell r="G3735" t="str">
            <v>Saint-Joachim-de-Shefford</v>
          </cell>
          <cell r="H3735" t="str">
            <v>J0E2G0</v>
          </cell>
          <cell r="I3735">
            <v>450</v>
          </cell>
          <cell r="J3735">
            <v>5390412</v>
          </cell>
          <cell r="K3735">
            <v>19</v>
          </cell>
          <cell r="L3735">
            <v>3024</v>
          </cell>
        </row>
        <row r="3736">
          <cell r="A3736">
            <v>1591544</v>
          </cell>
          <cell r="B3736" t="str">
            <v>16</v>
          </cell>
          <cell r="C3736" t="str">
            <v>Montérégie</v>
          </cell>
          <cell r="D3736" t="str">
            <v>Rousseau(Marc)</v>
          </cell>
          <cell r="F3736" t="str">
            <v>464, des Érables</v>
          </cell>
          <cell r="G3736" t="str">
            <v>Brigham</v>
          </cell>
          <cell r="H3736" t="str">
            <v>J2K4C5</v>
          </cell>
          <cell r="I3736">
            <v>450</v>
          </cell>
          <cell r="J3736">
            <v>2639702</v>
          </cell>
          <cell r="K3736">
            <v>21</v>
          </cell>
          <cell r="L3736">
            <v>4991</v>
          </cell>
          <cell r="M3736">
            <v>19</v>
          </cell>
          <cell r="N3736">
            <v>7272</v>
          </cell>
        </row>
        <row r="3737">
          <cell r="A3737">
            <v>1592393</v>
          </cell>
          <cell r="B3737" t="str">
            <v>16</v>
          </cell>
          <cell r="C3737" t="str">
            <v>Montérégie</v>
          </cell>
          <cell r="D3737" t="str">
            <v>Fermes Farrboys ltée, Les</v>
          </cell>
          <cell r="E3737" t="str">
            <v>Robert(Farr)</v>
          </cell>
          <cell r="F3737" t="str">
            <v>1059, boulevard Pierre Laporte</v>
          </cell>
          <cell r="G3737" t="str">
            <v>Brigham</v>
          </cell>
          <cell r="H3737" t="str">
            <v>J2K3G8</v>
          </cell>
          <cell r="I3737">
            <v>450</v>
          </cell>
          <cell r="J3737">
            <v>9310311</v>
          </cell>
          <cell r="K3737">
            <v>40</v>
          </cell>
          <cell r="L3737">
            <v>4579</v>
          </cell>
          <cell r="M3737">
            <v>51</v>
          </cell>
          <cell r="N3737">
            <v>6672</v>
          </cell>
        </row>
        <row r="3738">
          <cell r="A3738">
            <v>1592401</v>
          </cell>
          <cell r="B3738" t="str">
            <v>16</v>
          </cell>
          <cell r="C3738" t="str">
            <v>Montérégie</v>
          </cell>
          <cell r="D3738" t="str">
            <v>Boucherie Ray Fortin inc.</v>
          </cell>
          <cell r="E3738" t="str">
            <v>Fortin(Raymond)</v>
          </cell>
          <cell r="F3738" t="str">
            <v>1756, route 139</v>
          </cell>
          <cell r="G3738" t="str">
            <v>Sutton</v>
          </cell>
          <cell r="H3738" t="str">
            <v>J0E2K0</v>
          </cell>
          <cell r="I3738">
            <v>450</v>
          </cell>
          <cell r="J3738">
            <v>5382961</v>
          </cell>
          <cell r="K3738">
            <v>53</v>
          </cell>
          <cell r="L3738">
            <v>5494</v>
          </cell>
          <cell r="M3738">
            <v>53</v>
          </cell>
          <cell r="N3738">
            <v>3816</v>
          </cell>
        </row>
        <row r="3739">
          <cell r="A3739">
            <v>1592609</v>
          </cell>
          <cell r="B3739" t="str">
            <v>16</v>
          </cell>
          <cell r="C3739" t="str">
            <v>Montérégie</v>
          </cell>
          <cell r="D3739" t="str">
            <v>M &amp; M Simmentals</v>
          </cell>
          <cell r="E3739" t="str">
            <v>Volk(Maria et Marcus)</v>
          </cell>
          <cell r="F3739" t="str">
            <v>225, route 217</v>
          </cell>
          <cell r="G3739" t="str">
            <v>Saint-Bernard-de-Lacolle</v>
          </cell>
          <cell r="H3739" t="str">
            <v>J0J1V0</v>
          </cell>
          <cell r="I3739">
            <v>450</v>
          </cell>
          <cell r="J3739">
            <v>2463455</v>
          </cell>
          <cell r="K3739">
            <v>36</v>
          </cell>
          <cell r="L3739">
            <v>6902</v>
          </cell>
          <cell r="M3739">
            <v>40</v>
          </cell>
          <cell r="N3739">
            <v>6893</v>
          </cell>
        </row>
        <row r="3740">
          <cell r="A3740">
            <v>1592633</v>
          </cell>
          <cell r="B3740" t="str">
            <v>16</v>
          </cell>
          <cell r="C3740" t="str">
            <v>Montérégie</v>
          </cell>
          <cell r="D3740" t="str">
            <v>Ferme Y &amp; K Swennen SNC</v>
          </cell>
          <cell r="E3740" t="str">
            <v>Swennen(Yannick)</v>
          </cell>
          <cell r="F3740" t="str">
            <v>600, rang St-Henri Sud</v>
          </cell>
          <cell r="G3740" t="str">
            <v>Stanbridge Station</v>
          </cell>
          <cell r="H3740" t="str">
            <v>J0J2J0</v>
          </cell>
          <cell r="I3740">
            <v>450</v>
          </cell>
          <cell r="J3740">
            <v>2487683</v>
          </cell>
          <cell r="K3740">
            <v>40</v>
          </cell>
          <cell r="L3740">
            <v>7951</v>
          </cell>
          <cell r="M3740">
            <v>38</v>
          </cell>
          <cell r="N3740">
            <v>7770</v>
          </cell>
        </row>
        <row r="3741">
          <cell r="A3741">
            <v>1593318</v>
          </cell>
          <cell r="B3741" t="str">
            <v>16</v>
          </cell>
          <cell r="C3741" t="str">
            <v>Montérégie</v>
          </cell>
          <cell r="D3741" t="str">
            <v>Allaston Maureen &amp; Taylor John</v>
          </cell>
          <cell r="E3741" t="str">
            <v>Allaston(John Taylor &amp; Maureen)</v>
          </cell>
          <cell r="F3741" t="str">
            <v>311, Halle road West</v>
          </cell>
          <cell r="G3741" t="str">
            <v>Brigham</v>
          </cell>
          <cell r="H3741" t="str">
            <v>J2K4J7</v>
          </cell>
          <cell r="I3741">
            <v>450</v>
          </cell>
          <cell r="J3741">
            <v>2638316</v>
          </cell>
          <cell r="K3741">
            <v>90</v>
          </cell>
          <cell r="L3741">
            <v>2283</v>
          </cell>
          <cell r="M3741">
            <v>89</v>
          </cell>
          <cell r="N3741">
            <v>5853</v>
          </cell>
        </row>
        <row r="3742">
          <cell r="A3742">
            <v>1593367</v>
          </cell>
          <cell r="B3742" t="str">
            <v>16</v>
          </cell>
          <cell r="C3742" t="str">
            <v>Montérégie</v>
          </cell>
          <cell r="D3742" t="str">
            <v>Alain Durocher et Louise Morin</v>
          </cell>
          <cell r="E3742" t="str">
            <v>Morin(Louise)</v>
          </cell>
          <cell r="F3742" t="str">
            <v>2170, 8ième Rang</v>
          </cell>
          <cell r="G3742" t="str">
            <v>Saint-Valérien-de-Milton</v>
          </cell>
          <cell r="H3742" t="str">
            <v>J0H2B0</v>
          </cell>
          <cell r="I3742">
            <v>450</v>
          </cell>
          <cell r="J3742">
            <v>5492111</v>
          </cell>
          <cell r="K3742">
            <v>13</v>
          </cell>
          <cell r="L3742">
            <v>2041</v>
          </cell>
        </row>
        <row r="3743">
          <cell r="A3743">
            <v>1594241</v>
          </cell>
          <cell r="B3743" t="str">
            <v>16</v>
          </cell>
          <cell r="C3743" t="str">
            <v>Montérégie</v>
          </cell>
          <cell r="D3743" t="str">
            <v>1994 Maple Lea Farm</v>
          </cell>
          <cell r="E3743" t="str">
            <v>Badger(Donald)</v>
          </cell>
          <cell r="F3743" t="str">
            <v>307, chemin Spicer</v>
          </cell>
          <cell r="G3743" t="str">
            <v>Bolton-Ouest</v>
          </cell>
          <cell r="H3743" t="str">
            <v>J0E2T0</v>
          </cell>
          <cell r="I3743">
            <v>450</v>
          </cell>
          <cell r="J3743">
            <v>2435543</v>
          </cell>
          <cell r="K3743">
            <v>126</v>
          </cell>
          <cell r="M3743">
            <v>132</v>
          </cell>
          <cell r="N3743">
            <v>4506</v>
          </cell>
        </row>
        <row r="3744">
          <cell r="A3744">
            <v>1594290</v>
          </cell>
          <cell r="B3744" t="str">
            <v>17</v>
          </cell>
          <cell r="C3744" t="str">
            <v>Centre-du-Québec</v>
          </cell>
          <cell r="D3744" t="str">
            <v>Marcil(Claudette)</v>
          </cell>
          <cell r="F3744" t="str">
            <v>9105, boul. St-Joseph</v>
          </cell>
          <cell r="G3744" t="str">
            <v>Saint-Nicéphore</v>
          </cell>
          <cell r="H3744" t="str">
            <v>J2A3W8</v>
          </cell>
          <cell r="I3744">
            <v>819</v>
          </cell>
          <cell r="J3744">
            <v>3942457</v>
          </cell>
          <cell r="K3744">
            <v>22</v>
          </cell>
          <cell r="L3744">
            <v>1377</v>
          </cell>
        </row>
        <row r="3745">
          <cell r="A3745">
            <v>1594415</v>
          </cell>
          <cell r="B3745" t="str">
            <v>07</v>
          </cell>
          <cell r="C3745" t="str">
            <v>Outaouais</v>
          </cell>
          <cell r="D3745" t="str">
            <v>Desloges(Valorie)</v>
          </cell>
          <cell r="F3745" t="str">
            <v>7, montée du Lac 31 Milles</v>
          </cell>
          <cell r="G3745" t="str">
            <v>Bouchette</v>
          </cell>
          <cell r="H3745" t="str">
            <v>J0X1E0</v>
          </cell>
          <cell r="I3745">
            <v>819</v>
          </cell>
          <cell r="J3745">
            <v>4652890</v>
          </cell>
          <cell r="K3745">
            <v>18</v>
          </cell>
          <cell r="L3745">
            <v>538</v>
          </cell>
          <cell r="M3745">
            <v>15</v>
          </cell>
          <cell r="N3745">
            <v>1293</v>
          </cell>
        </row>
        <row r="3746">
          <cell r="A3746">
            <v>1594662</v>
          </cell>
          <cell r="B3746" t="str">
            <v>16</v>
          </cell>
          <cell r="C3746" t="str">
            <v>Montérégie</v>
          </cell>
          <cell r="D3746" t="str">
            <v>C.E. St-Pierre &amp; Fils</v>
          </cell>
          <cell r="E3746" t="str">
            <v>Pierre(Gilles St-)</v>
          </cell>
          <cell r="F3746" t="str">
            <v>6825, rue St-Pierre Ouest</v>
          </cell>
          <cell r="G3746" t="str">
            <v>Saint-Hyacinthe</v>
          </cell>
          <cell r="H3746" t="str">
            <v>J2T5G7</v>
          </cell>
          <cell r="I3746">
            <v>450</v>
          </cell>
          <cell r="J3746">
            <v>7737184</v>
          </cell>
          <cell r="K3746">
            <v>35</v>
          </cell>
          <cell r="L3746">
            <v>4198</v>
          </cell>
          <cell r="M3746">
            <v>31</v>
          </cell>
          <cell r="N3746">
            <v>3836</v>
          </cell>
        </row>
        <row r="3747">
          <cell r="A3747">
            <v>1594738</v>
          </cell>
          <cell r="B3747" t="str">
            <v>07</v>
          </cell>
          <cell r="C3747" t="str">
            <v>Outaouais</v>
          </cell>
          <cell r="D3747" t="str">
            <v>Desmarais(Pierre)</v>
          </cell>
          <cell r="E3747" t="str">
            <v>Desmarais(Pierre)</v>
          </cell>
          <cell r="F3747" t="str">
            <v>85, montée Beauchamp</v>
          </cell>
          <cell r="G3747" t="str">
            <v>Val-des-Monts</v>
          </cell>
          <cell r="H3747" t="str">
            <v>J8N7K7</v>
          </cell>
          <cell r="I3747">
            <v>819</v>
          </cell>
          <cell r="J3747">
            <v>6713549</v>
          </cell>
          <cell r="K3747">
            <v>11</v>
          </cell>
          <cell r="L3747">
            <v>1908</v>
          </cell>
        </row>
        <row r="3748">
          <cell r="A3748">
            <v>1594944</v>
          </cell>
          <cell r="B3748" t="str">
            <v>07</v>
          </cell>
          <cell r="C3748" t="str">
            <v>Outaouais</v>
          </cell>
          <cell r="D3748" t="str">
            <v>Donovan(Neilon Jr.)</v>
          </cell>
          <cell r="F3748" t="str">
            <v>438, chemin du Pont</v>
          </cell>
          <cell r="G3748" t="str">
            <v>Val-des-Monts</v>
          </cell>
          <cell r="H3748" t="str">
            <v>J8N3B1</v>
          </cell>
          <cell r="I3748">
            <v>819</v>
          </cell>
          <cell r="J3748">
            <v>4572563</v>
          </cell>
          <cell r="K3748">
            <v>60</v>
          </cell>
          <cell r="L3748">
            <v>8505</v>
          </cell>
          <cell r="M3748">
            <v>61</v>
          </cell>
          <cell r="N3748">
            <v>7144</v>
          </cell>
        </row>
        <row r="3749">
          <cell r="A3749">
            <v>1594969</v>
          </cell>
          <cell r="B3749" t="str">
            <v>15</v>
          </cell>
          <cell r="C3749" t="str">
            <v>Laurentides</v>
          </cell>
          <cell r="D3749" t="str">
            <v>Doré(Réal)</v>
          </cell>
          <cell r="F3749" t="str">
            <v>267, rang 3 Gravel</v>
          </cell>
          <cell r="G3749" t="str">
            <v>Ferme-Neuve</v>
          </cell>
          <cell r="H3749" t="str">
            <v>J0W1C0</v>
          </cell>
          <cell r="I3749">
            <v>819</v>
          </cell>
          <cell r="J3749">
            <v>5872404</v>
          </cell>
          <cell r="K3749">
            <v>35</v>
          </cell>
          <cell r="L3749">
            <v>5607</v>
          </cell>
          <cell r="M3749">
            <v>37</v>
          </cell>
          <cell r="N3749">
            <v>7112</v>
          </cell>
        </row>
        <row r="3750">
          <cell r="A3750">
            <v>1594977</v>
          </cell>
          <cell r="B3750" t="str">
            <v>07</v>
          </cell>
          <cell r="C3750" t="str">
            <v>Outaouais</v>
          </cell>
          <cell r="D3750" t="str">
            <v>Draper(Brian)</v>
          </cell>
          <cell r="F3750" t="str">
            <v>66, Draper Road</v>
          </cell>
          <cell r="G3750" t="str">
            <v>Gracefield</v>
          </cell>
          <cell r="H3750" t="str">
            <v>J0X1W0</v>
          </cell>
          <cell r="I3750">
            <v>819</v>
          </cell>
          <cell r="J3750">
            <v>4632427</v>
          </cell>
          <cell r="K3750">
            <v>62</v>
          </cell>
          <cell r="L3750">
            <v>10329</v>
          </cell>
          <cell r="M3750">
            <v>62</v>
          </cell>
          <cell r="N3750">
            <v>10377</v>
          </cell>
        </row>
        <row r="3751">
          <cell r="A3751">
            <v>1595131</v>
          </cell>
          <cell r="B3751" t="str">
            <v>07</v>
          </cell>
          <cell r="C3751" t="str">
            <v>Outaouais</v>
          </cell>
          <cell r="D3751" t="str">
            <v>Dubeau(Maurice)</v>
          </cell>
          <cell r="F3751" t="str">
            <v>C.P. 442</v>
          </cell>
          <cell r="G3751" t="str">
            <v>Campbell's Bay</v>
          </cell>
          <cell r="H3751" t="str">
            <v>J0X1K0</v>
          </cell>
          <cell r="I3751">
            <v>819</v>
          </cell>
          <cell r="J3751">
            <v>6482771</v>
          </cell>
          <cell r="K3751">
            <v>18</v>
          </cell>
          <cell r="L3751">
            <v>3325</v>
          </cell>
          <cell r="M3751">
            <v>17</v>
          </cell>
        </row>
        <row r="3752">
          <cell r="A3752">
            <v>1595149</v>
          </cell>
          <cell r="B3752" t="str">
            <v>07</v>
          </cell>
          <cell r="C3752" t="str">
            <v>Outaouais</v>
          </cell>
          <cell r="D3752" t="str">
            <v>Dubeau(Phyllis)</v>
          </cell>
          <cell r="F3752" t="str">
            <v>Box 638</v>
          </cell>
          <cell r="G3752" t="str">
            <v>Shawville</v>
          </cell>
          <cell r="H3752" t="str">
            <v>J0X2Y0</v>
          </cell>
          <cell r="I3752">
            <v>819</v>
          </cell>
          <cell r="J3752">
            <v>6475843</v>
          </cell>
          <cell r="K3752">
            <v>20</v>
          </cell>
          <cell r="L3752">
            <v>3769</v>
          </cell>
          <cell r="M3752">
            <v>19</v>
          </cell>
          <cell r="N3752">
            <v>1750</v>
          </cell>
        </row>
        <row r="3753">
          <cell r="A3753">
            <v>1595206</v>
          </cell>
          <cell r="B3753" t="str">
            <v>07</v>
          </cell>
          <cell r="C3753" t="str">
            <v>Outaouais</v>
          </cell>
          <cell r="D3753" t="str">
            <v>Dubois(Raymond)</v>
          </cell>
          <cell r="E3753" t="str">
            <v>(exploitation)(Raymond Dubois)</v>
          </cell>
          <cell r="F3753" t="str">
            <v>1021, montée de la Source</v>
          </cell>
          <cell r="G3753" t="str">
            <v>Cantley</v>
          </cell>
          <cell r="H3753" t="str">
            <v>J8V3J9</v>
          </cell>
          <cell r="I3753">
            <v>819</v>
          </cell>
          <cell r="J3753">
            <v>8272448</v>
          </cell>
          <cell r="K3753">
            <v>27</v>
          </cell>
          <cell r="L3753">
            <v>951</v>
          </cell>
          <cell r="M3753">
            <v>28</v>
          </cell>
          <cell r="N3753">
            <v>847</v>
          </cell>
        </row>
        <row r="3754">
          <cell r="A3754">
            <v>1595255</v>
          </cell>
          <cell r="B3754" t="str">
            <v>07</v>
          </cell>
          <cell r="C3754" t="str">
            <v>Outaouais</v>
          </cell>
          <cell r="D3754" t="str">
            <v>Dumouchel(Aldas)</v>
          </cell>
          <cell r="F3754" t="str">
            <v>39, chemin Berry</v>
          </cell>
          <cell r="G3754" t="str">
            <v>L'Ile-du-Grand-Calumet</v>
          </cell>
          <cell r="H3754" t="str">
            <v>J0X1J0</v>
          </cell>
          <cell r="I3754">
            <v>819</v>
          </cell>
          <cell r="J3754">
            <v>6482859</v>
          </cell>
          <cell r="K3754">
            <v>29</v>
          </cell>
          <cell r="L3754">
            <v>4954</v>
          </cell>
          <cell r="M3754">
            <v>27</v>
          </cell>
          <cell r="N3754">
            <v>7068</v>
          </cell>
        </row>
        <row r="3755">
          <cell r="A3755">
            <v>1595263</v>
          </cell>
          <cell r="B3755" t="str">
            <v>15</v>
          </cell>
          <cell r="C3755" t="str">
            <v>Laurentides</v>
          </cell>
          <cell r="D3755" t="str">
            <v>Dumoulin(Michel)</v>
          </cell>
          <cell r="F3755" t="str">
            <v>176, route 309 sud</v>
          </cell>
          <cell r="G3755" t="str">
            <v>Ferme-Neuve</v>
          </cell>
          <cell r="H3755" t="str">
            <v>J0W1C0</v>
          </cell>
          <cell r="I3755">
            <v>819</v>
          </cell>
          <cell r="J3755">
            <v>5873848</v>
          </cell>
          <cell r="K3755">
            <v>38</v>
          </cell>
          <cell r="L3755">
            <v>6487</v>
          </cell>
          <cell r="M3755">
            <v>34</v>
          </cell>
          <cell r="N3755">
            <v>6487</v>
          </cell>
        </row>
        <row r="3756">
          <cell r="A3756">
            <v>1595339</v>
          </cell>
          <cell r="B3756" t="str">
            <v>16</v>
          </cell>
          <cell r="C3756" t="str">
            <v>Montérégie</v>
          </cell>
          <cell r="D3756" t="str">
            <v>Ferme D.W. Richardson inc.</v>
          </cell>
          <cell r="E3756" t="str">
            <v>Richardson(Daren)</v>
          </cell>
          <cell r="F3756" t="str">
            <v>87, chemin Wells Ouest</v>
          </cell>
          <cell r="G3756" t="str">
            <v>Lac-Brome</v>
          </cell>
          <cell r="H3756" t="str">
            <v>J0E2P0</v>
          </cell>
          <cell r="I3756">
            <v>450</v>
          </cell>
          <cell r="J3756">
            <v>2665898</v>
          </cell>
          <cell r="K3756">
            <v>46</v>
          </cell>
          <cell r="L3756">
            <v>3441</v>
          </cell>
          <cell r="M3756">
            <v>47</v>
          </cell>
          <cell r="N3756">
            <v>6039</v>
          </cell>
        </row>
        <row r="3757">
          <cell r="A3757">
            <v>1595354</v>
          </cell>
          <cell r="B3757" t="str">
            <v>07</v>
          </cell>
          <cell r="C3757" t="str">
            <v>Outaouais</v>
          </cell>
          <cell r="D3757" t="str">
            <v>Egan(Kenneth)</v>
          </cell>
          <cell r="F3757" t="str">
            <v>442 Martindale Road</v>
          </cell>
          <cell r="G3757" t="str">
            <v>Low</v>
          </cell>
          <cell r="H3757" t="str">
            <v>J0X2C0</v>
          </cell>
          <cell r="I3757">
            <v>819</v>
          </cell>
          <cell r="J3757">
            <v>4223602</v>
          </cell>
          <cell r="K3757">
            <v>18</v>
          </cell>
          <cell r="M3757">
            <v>18</v>
          </cell>
        </row>
        <row r="3758">
          <cell r="A3758">
            <v>1595362</v>
          </cell>
          <cell r="B3758" t="str">
            <v>07</v>
          </cell>
          <cell r="C3758" t="str">
            <v>Outaouais</v>
          </cell>
          <cell r="D3758" t="str">
            <v>Elie(Guy)</v>
          </cell>
          <cell r="F3758" t="str">
            <v>777, chemin de la Rivière</v>
          </cell>
          <cell r="G3758" t="str">
            <v>Boileau</v>
          </cell>
          <cell r="H3758" t="str">
            <v>J0V1N0</v>
          </cell>
          <cell r="I3758">
            <v>819</v>
          </cell>
          <cell r="J3758">
            <v>6879348</v>
          </cell>
          <cell r="K3758">
            <v>12</v>
          </cell>
          <cell r="L3758">
            <v>340</v>
          </cell>
        </row>
        <row r="3759">
          <cell r="A3759">
            <v>1595388</v>
          </cell>
          <cell r="B3759" t="str">
            <v>16</v>
          </cell>
          <cell r="C3759" t="str">
            <v>Montérégie</v>
          </cell>
          <cell r="D3759" t="str">
            <v>Tait(Wayne)</v>
          </cell>
          <cell r="F3759" t="str">
            <v>69, chemin St-Armand</v>
          </cell>
          <cell r="G3759" t="str">
            <v>Frelighsburg</v>
          </cell>
          <cell r="H3759" t="str">
            <v>J0J1C0</v>
          </cell>
          <cell r="I3759">
            <v>450</v>
          </cell>
          <cell r="J3759">
            <v>2985351</v>
          </cell>
          <cell r="K3759">
            <v>39</v>
          </cell>
          <cell r="L3759">
            <v>1106</v>
          </cell>
          <cell r="M3759">
            <v>36</v>
          </cell>
          <cell r="N3759">
            <v>4353</v>
          </cell>
        </row>
        <row r="3760">
          <cell r="A3760">
            <v>1595644</v>
          </cell>
          <cell r="B3760" t="str">
            <v>17</v>
          </cell>
          <cell r="C3760" t="str">
            <v>Centre-du-Québec</v>
          </cell>
          <cell r="D3760" t="str">
            <v>Entreprises Leblanco inc.</v>
          </cell>
          <cell r="E3760" t="str">
            <v>Leblanc(Mario)</v>
          </cell>
          <cell r="F3760" t="str">
            <v>233, rang 10</v>
          </cell>
          <cell r="G3760" t="str">
            <v>Saint-Léonard-d'Aston</v>
          </cell>
          <cell r="H3760" t="str">
            <v>J0C1M0</v>
          </cell>
          <cell r="I3760">
            <v>819</v>
          </cell>
          <cell r="J3760">
            <v>3992288</v>
          </cell>
          <cell r="M3760">
            <v>25</v>
          </cell>
        </row>
        <row r="3761">
          <cell r="A3761">
            <v>1595651</v>
          </cell>
          <cell r="B3761" t="str">
            <v>16</v>
          </cell>
          <cell r="C3761" t="str">
            <v>Montérégie</v>
          </cell>
          <cell r="D3761" t="str">
            <v>Taylor(Norman)</v>
          </cell>
          <cell r="F3761" t="str">
            <v>163, chemin Clark</v>
          </cell>
          <cell r="G3761" t="str">
            <v>Shefford</v>
          </cell>
          <cell r="H3761" t="str">
            <v>J2M1C9</v>
          </cell>
          <cell r="I3761">
            <v>450</v>
          </cell>
          <cell r="J3761">
            <v>5392936</v>
          </cell>
          <cell r="K3761">
            <v>115</v>
          </cell>
          <cell r="L3761">
            <v>9973</v>
          </cell>
          <cell r="M3761">
            <v>114</v>
          </cell>
          <cell r="N3761">
            <v>15405</v>
          </cell>
        </row>
        <row r="3762">
          <cell r="A3762">
            <v>1595685</v>
          </cell>
          <cell r="B3762" t="str">
            <v>07</v>
          </cell>
          <cell r="C3762" t="str">
            <v>Outaouais</v>
          </cell>
          <cell r="D3762" t="str">
            <v>Emmerson(Keith R.)</v>
          </cell>
          <cell r="F3762" t="str">
            <v>3, Eighth Line Road</v>
          </cell>
          <cell r="G3762" t="str">
            <v>Bristol</v>
          </cell>
          <cell r="H3762" t="str">
            <v>J0X1G0</v>
          </cell>
          <cell r="I3762">
            <v>819</v>
          </cell>
          <cell r="J3762">
            <v>6475517</v>
          </cell>
          <cell r="K3762">
            <v>16</v>
          </cell>
          <cell r="L3762">
            <v>4537</v>
          </cell>
          <cell r="M3762">
            <v>17</v>
          </cell>
          <cell r="N3762">
            <v>4435</v>
          </cell>
        </row>
        <row r="3763">
          <cell r="A3763">
            <v>1595859</v>
          </cell>
          <cell r="B3763" t="str">
            <v>17</v>
          </cell>
          <cell r="C3763" t="str">
            <v>Centre-du-Québec</v>
          </cell>
          <cell r="D3763" t="str">
            <v>Ferme Jean Lemieux inc.</v>
          </cell>
          <cell r="E3763" t="str">
            <v>Lemieux(Jean)</v>
          </cell>
          <cell r="F3763" t="str">
            <v>50, Chemin du Mont-Arthabaska</v>
          </cell>
          <cell r="G3763" t="str">
            <v>Victoriaville</v>
          </cell>
          <cell r="H3763" t="str">
            <v>G6P6S2</v>
          </cell>
          <cell r="I3763">
            <v>819</v>
          </cell>
          <cell r="J3763">
            <v>3578136</v>
          </cell>
          <cell r="K3763">
            <v>46</v>
          </cell>
          <cell r="L3763">
            <v>6612</v>
          </cell>
          <cell r="M3763">
            <v>23</v>
          </cell>
          <cell r="N3763">
            <v>3723</v>
          </cell>
        </row>
        <row r="3764">
          <cell r="A3764">
            <v>1595917</v>
          </cell>
          <cell r="B3764" t="str">
            <v>07</v>
          </cell>
          <cell r="C3764" t="str">
            <v>Outaouais</v>
          </cell>
          <cell r="D3764" t="str">
            <v>Fairbairn(William)</v>
          </cell>
          <cell r="F3764" t="str">
            <v>109 Fairbairn Road</v>
          </cell>
          <cell r="G3764" t="str">
            <v>La Pèche</v>
          </cell>
          <cell r="H3764" t="str">
            <v>J0X3G0</v>
          </cell>
          <cell r="I3764">
            <v>819</v>
          </cell>
          <cell r="J3764">
            <v>4592433</v>
          </cell>
          <cell r="K3764">
            <v>36</v>
          </cell>
          <cell r="L3764">
            <v>4235</v>
          </cell>
          <cell r="M3764">
            <v>37</v>
          </cell>
          <cell r="N3764">
            <v>5826</v>
          </cell>
        </row>
        <row r="3765">
          <cell r="A3765">
            <v>1595974</v>
          </cell>
          <cell r="B3765" t="str">
            <v>15</v>
          </cell>
          <cell r="C3765" t="str">
            <v>Laurentides</v>
          </cell>
          <cell r="D3765" t="str">
            <v>Falardeau(Laurent)</v>
          </cell>
          <cell r="F3765" t="str">
            <v>393, chemin Falardeau</v>
          </cell>
          <cell r="G3765" t="str">
            <v>Riviere-Rouge</v>
          </cell>
          <cell r="H3765" t="str">
            <v>J0T1T0</v>
          </cell>
          <cell r="I3765">
            <v>819</v>
          </cell>
          <cell r="J3765">
            <v>2755246</v>
          </cell>
          <cell r="K3765">
            <v>44</v>
          </cell>
          <cell r="L3765">
            <v>7111</v>
          </cell>
          <cell r="M3765">
            <v>47</v>
          </cell>
          <cell r="N3765">
            <v>4023</v>
          </cell>
        </row>
        <row r="3766">
          <cell r="A3766">
            <v>1596048</v>
          </cell>
          <cell r="B3766" t="str">
            <v>07</v>
          </cell>
          <cell r="C3766" t="str">
            <v>Outaouais</v>
          </cell>
          <cell r="D3766" t="str">
            <v>Hickey(Merrill)</v>
          </cell>
          <cell r="F3766" t="str">
            <v>322, Martindale Road</v>
          </cell>
          <cell r="G3766" t="str">
            <v>Low</v>
          </cell>
          <cell r="H3766" t="str">
            <v>J0X2C0</v>
          </cell>
          <cell r="I3766">
            <v>819</v>
          </cell>
          <cell r="J3766">
            <v>4223701</v>
          </cell>
          <cell r="K3766">
            <v>59</v>
          </cell>
          <cell r="L3766">
            <v>11094</v>
          </cell>
          <cell r="M3766">
            <v>59</v>
          </cell>
        </row>
        <row r="3767">
          <cell r="A3767">
            <v>1596246</v>
          </cell>
          <cell r="B3767" t="str">
            <v>07</v>
          </cell>
          <cell r="C3767" t="str">
            <v>Outaouais</v>
          </cell>
          <cell r="D3767" t="str">
            <v>Faul(Robert Mc)</v>
          </cell>
          <cell r="F3767" t="str">
            <v>725 River Road</v>
          </cell>
          <cell r="G3767" t="str">
            <v>L'Ange-Gardien</v>
          </cell>
          <cell r="H3767" t="str">
            <v>J8L2W7</v>
          </cell>
          <cell r="I3767">
            <v>819</v>
          </cell>
          <cell r="J3767">
            <v>9865428</v>
          </cell>
          <cell r="K3767">
            <v>46</v>
          </cell>
          <cell r="L3767">
            <v>5426</v>
          </cell>
          <cell r="M3767">
            <v>46</v>
          </cell>
        </row>
        <row r="3768">
          <cell r="A3768">
            <v>1596279</v>
          </cell>
          <cell r="B3768" t="str">
            <v>07</v>
          </cell>
          <cell r="C3768" t="str">
            <v>Outaouais</v>
          </cell>
          <cell r="D3768" t="str">
            <v>Hodgins(Ronald O.)</v>
          </cell>
          <cell r="F3768" t="str">
            <v>C776, Rang 7, R.R. 1</v>
          </cell>
          <cell r="G3768" t="str">
            <v>Shawville</v>
          </cell>
          <cell r="H3768" t="str">
            <v>J0X2Y0</v>
          </cell>
          <cell r="I3768">
            <v>819</v>
          </cell>
          <cell r="J3768">
            <v>6476001</v>
          </cell>
          <cell r="K3768">
            <v>33</v>
          </cell>
          <cell r="L3768">
            <v>340</v>
          </cell>
          <cell r="M3768">
            <v>32</v>
          </cell>
          <cell r="N3768">
            <v>2268</v>
          </cell>
        </row>
        <row r="3769">
          <cell r="A3769">
            <v>1596287</v>
          </cell>
          <cell r="B3769" t="str">
            <v>07</v>
          </cell>
          <cell r="C3769" t="str">
            <v>Outaouais</v>
          </cell>
          <cell r="D3769" t="str">
            <v>McFaul(Scott)</v>
          </cell>
          <cell r="F3769" t="str">
            <v>3416, River Road, Buckingham</v>
          </cell>
          <cell r="G3769" t="str">
            <v>L'Ange-Gardien</v>
          </cell>
          <cell r="H3769" t="str">
            <v>J8L2W7</v>
          </cell>
          <cell r="I3769">
            <v>819</v>
          </cell>
          <cell r="J3769">
            <v>9861721</v>
          </cell>
          <cell r="K3769">
            <v>74</v>
          </cell>
          <cell r="L3769">
            <v>2289</v>
          </cell>
          <cell r="M3769">
            <v>65</v>
          </cell>
          <cell r="N3769">
            <v>2289</v>
          </cell>
        </row>
        <row r="3770">
          <cell r="A3770">
            <v>1596345</v>
          </cell>
          <cell r="B3770" t="str">
            <v>07</v>
          </cell>
          <cell r="C3770" t="str">
            <v>Outaouais</v>
          </cell>
          <cell r="D3770" t="str">
            <v>Hogan(Douglas)</v>
          </cell>
          <cell r="F3770" t="str">
            <v>118, Wood Road, Farrellton</v>
          </cell>
          <cell r="G3770" t="str">
            <v>La Pèche</v>
          </cell>
          <cell r="H3770" t="str">
            <v>J0X1T0</v>
          </cell>
          <cell r="I3770">
            <v>819</v>
          </cell>
          <cell r="J3770">
            <v>4592726</v>
          </cell>
          <cell r="K3770">
            <v>20</v>
          </cell>
          <cell r="L3770">
            <v>2104</v>
          </cell>
          <cell r="M3770">
            <v>23</v>
          </cell>
          <cell r="N3770">
            <v>6066</v>
          </cell>
        </row>
        <row r="3771">
          <cell r="A3771">
            <v>1596683</v>
          </cell>
          <cell r="B3771" t="str">
            <v>07</v>
          </cell>
          <cell r="C3771" t="str">
            <v>Outaouais</v>
          </cell>
          <cell r="D3771" t="str">
            <v>Carroll(Succession Hayden)</v>
          </cell>
          <cell r="F3771" t="str">
            <v>421, Farrellton Road</v>
          </cell>
          <cell r="G3771" t="str">
            <v>La Pèche</v>
          </cell>
          <cell r="H3771" t="str">
            <v>J0X1T0</v>
          </cell>
          <cell r="I3771">
            <v>819</v>
          </cell>
          <cell r="J3771">
            <v>4223449</v>
          </cell>
          <cell r="K3771">
            <v>19</v>
          </cell>
          <cell r="L3771">
            <v>3213</v>
          </cell>
          <cell r="M3771">
            <v>19</v>
          </cell>
          <cell r="N3771">
            <v>3213</v>
          </cell>
        </row>
        <row r="3772">
          <cell r="A3772">
            <v>1596907</v>
          </cell>
          <cell r="B3772" t="str">
            <v>12</v>
          </cell>
          <cell r="C3772" t="str">
            <v>Chaudière-Appalaches</v>
          </cell>
          <cell r="D3772" t="str">
            <v>Lachance(Marcel)</v>
          </cell>
          <cell r="F3772" t="str">
            <v>574, rang 3</v>
          </cell>
          <cell r="G3772" t="str">
            <v>Saint-Paul-de-Montminy</v>
          </cell>
          <cell r="H3772" t="str">
            <v>G0R3Y0</v>
          </cell>
          <cell r="I3772">
            <v>418</v>
          </cell>
          <cell r="J3772">
            <v>4692309</v>
          </cell>
          <cell r="K3772">
            <v>44</v>
          </cell>
          <cell r="L3772">
            <v>7596</v>
          </cell>
          <cell r="M3772">
            <v>45</v>
          </cell>
          <cell r="N3772">
            <v>9941</v>
          </cell>
        </row>
        <row r="3773">
          <cell r="A3773">
            <v>1597202</v>
          </cell>
          <cell r="B3773" t="str">
            <v>16</v>
          </cell>
          <cell r="C3773" t="str">
            <v>Montérégie</v>
          </cell>
          <cell r="D3773" t="str">
            <v>Ferme Tanguay &amp; Faucher</v>
          </cell>
          <cell r="E3773" t="str">
            <v>Tanguay(François)</v>
          </cell>
          <cell r="F3773" t="str">
            <v>1272, 9ième rang</v>
          </cell>
          <cell r="G3773" t="str">
            <v>Saint-Théodore-d'Acton</v>
          </cell>
          <cell r="H3773" t="str">
            <v>J0H1Z0</v>
          </cell>
          <cell r="I3773">
            <v>450</v>
          </cell>
          <cell r="J3773">
            <v>5463263</v>
          </cell>
          <cell r="K3773">
            <v>28</v>
          </cell>
          <cell r="L3773">
            <v>5765</v>
          </cell>
        </row>
        <row r="3774">
          <cell r="A3774">
            <v>1597228</v>
          </cell>
          <cell r="B3774" t="str">
            <v>16</v>
          </cell>
          <cell r="C3774" t="str">
            <v>Montérégie</v>
          </cell>
          <cell r="D3774" t="str">
            <v>Pierre-Paul Joannette et Carole Thibault</v>
          </cell>
          <cell r="E3774" t="str">
            <v>Joannette(Pierre-Paul)</v>
          </cell>
          <cell r="F3774" t="str">
            <v>351, rang Nord</v>
          </cell>
          <cell r="G3774" t="str">
            <v>Sainte-Victoire-de-Sorel</v>
          </cell>
          <cell r="H3774" t="str">
            <v>J0G1T0</v>
          </cell>
          <cell r="I3774">
            <v>450</v>
          </cell>
          <cell r="J3774">
            <v>7823648</v>
          </cell>
          <cell r="K3774">
            <v>27</v>
          </cell>
        </row>
        <row r="3775">
          <cell r="A3775">
            <v>1597434</v>
          </cell>
          <cell r="B3775" t="str">
            <v>16</v>
          </cell>
          <cell r="C3775" t="str">
            <v>Montérégie</v>
          </cell>
          <cell r="D3775" t="str">
            <v>9072-5425 Québec inc.</v>
          </cell>
          <cell r="E3775" t="str">
            <v>Davignon(Claude)</v>
          </cell>
          <cell r="F3775" t="str">
            <v>844, du Collège</v>
          </cell>
          <cell r="G3775" t="str">
            <v>Dunham</v>
          </cell>
          <cell r="H3775" t="str">
            <v>J0E1M0</v>
          </cell>
          <cell r="I3775">
            <v>450</v>
          </cell>
          <cell r="J3775">
            <v>2952077</v>
          </cell>
          <cell r="K3775">
            <v>26</v>
          </cell>
          <cell r="L3775">
            <v>7029</v>
          </cell>
          <cell r="M3775">
            <v>26</v>
          </cell>
          <cell r="N3775">
            <v>5243</v>
          </cell>
        </row>
        <row r="3776">
          <cell r="A3776">
            <v>1597558</v>
          </cell>
          <cell r="B3776" t="str">
            <v>16</v>
          </cell>
          <cell r="C3776" t="str">
            <v>Montérégie</v>
          </cell>
          <cell r="D3776" t="str">
            <v>MacFarlane John et Ouellette Jocelyne</v>
          </cell>
          <cell r="E3776" t="str">
            <v>Farlane(John Mac)</v>
          </cell>
          <cell r="F3776" t="str">
            <v>604, 3e Rang Ouest</v>
          </cell>
          <cell r="G3776" t="str">
            <v>Saint-Joachim-de-Shefford</v>
          </cell>
          <cell r="H3776" t="str">
            <v>J0E2G0</v>
          </cell>
          <cell r="I3776">
            <v>450</v>
          </cell>
          <cell r="J3776">
            <v>5391533</v>
          </cell>
          <cell r="K3776">
            <v>16</v>
          </cell>
          <cell r="L3776">
            <v>1321</v>
          </cell>
          <cell r="M3776">
            <v>17</v>
          </cell>
          <cell r="N3776">
            <v>1795</v>
          </cell>
        </row>
        <row r="3777">
          <cell r="A3777">
            <v>1597723</v>
          </cell>
          <cell r="B3777" t="str">
            <v>16</v>
          </cell>
          <cell r="C3777" t="str">
            <v>Montérégie</v>
          </cell>
          <cell r="D3777" t="str">
            <v>9104-4032 Québec inc.</v>
          </cell>
          <cell r="E3777" t="str">
            <v>Hauver(Pierre)</v>
          </cell>
          <cell r="F3777" t="str">
            <v>501, rue Allen</v>
          </cell>
          <cell r="G3777" t="str">
            <v>Shefford</v>
          </cell>
          <cell r="H3777" t="str">
            <v>J2M1E7</v>
          </cell>
          <cell r="I3777">
            <v>450</v>
          </cell>
          <cell r="J3777">
            <v>5314258</v>
          </cell>
          <cell r="K3777">
            <v>249</v>
          </cell>
          <cell r="L3777">
            <v>21740</v>
          </cell>
          <cell r="M3777">
            <v>219</v>
          </cell>
          <cell r="N3777">
            <v>65789</v>
          </cell>
        </row>
        <row r="3778">
          <cell r="A3778">
            <v>1597764</v>
          </cell>
          <cell r="B3778" t="str">
            <v>16</v>
          </cell>
          <cell r="C3778" t="str">
            <v>Montérégie</v>
          </cell>
          <cell r="D3778" t="str">
            <v>Daniel Bernier et Diane Lapointe</v>
          </cell>
          <cell r="E3778" t="str">
            <v>Lapointe(Daniel Bernier et Diane)</v>
          </cell>
          <cell r="F3778" t="str">
            <v>439, chemin Grande Ligne, R.R.3</v>
          </cell>
          <cell r="G3778" t="str">
            <v>Béthanie</v>
          </cell>
          <cell r="H3778" t="str">
            <v>J0E2L0</v>
          </cell>
          <cell r="I3778">
            <v>450</v>
          </cell>
          <cell r="J3778">
            <v>5482876</v>
          </cell>
          <cell r="K3778">
            <v>85</v>
          </cell>
          <cell r="L3778">
            <v>6716</v>
          </cell>
          <cell r="M3778">
            <v>81</v>
          </cell>
          <cell r="N3778">
            <v>13572</v>
          </cell>
        </row>
        <row r="3779">
          <cell r="A3779">
            <v>1598077</v>
          </cell>
          <cell r="B3779" t="str">
            <v>12</v>
          </cell>
          <cell r="C3779" t="str">
            <v>Chaudière-Appalaches</v>
          </cell>
          <cell r="D3779" t="str">
            <v>Rhéaume(Guy)</v>
          </cell>
          <cell r="F3779" t="str">
            <v>1345, rang St-Étienne nord</v>
          </cell>
          <cell r="G3779" t="str">
            <v>Sainte-Marie</v>
          </cell>
          <cell r="H3779" t="str">
            <v>G6E3A7</v>
          </cell>
          <cell r="I3779">
            <v>418</v>
          </cell>
          <cell r="J3779">
            <v>3875400</v>
          </cell>
          <cell r="K3779">
            <v>105</v>
          </cell>
          <cell r="L3779">
            <v>11703</v>
          </cell>
          <cell r="M3779">
            <v>90</v>
          </cell>
          <cell r="N3779">
            <v>14861</v>
          </cell>
        </row>
        <row r="3780">
          <cell r="A3780">
            <v>1598770</v>
          </cell>
          <cell r="B3780" t="str">
            <v>08</v>
          </cell>
          <cell r="C3780" t="str">
            <v>Abitibi-Témiscamingue</v>
          </cell>
          <cell r="D3780" t="str">
            <v>Gaulin(Stéphane)</v>
          </cell>
          <cell r="F3780" t="str">
            <v>1057, rang Hudon, secteur Mont-Brun</v>
          </cell>
          <cell r="G3780" t="str">
            <v>Rouyn-Noranda</v>
          </cell>
          <cell r="H3780" t="str">
            <v>J0Z2Y0</v>
          </cell>
          <cell r="I3780">
            <v>819</v>
          </cell>
          <cell r="J3780">
            <v>6375077</v>
          </cell>
          <cell r="K3780">
            <v>37</v>
          </cell>
          <cell r="M3780">
            <v>32</v>
          </cell>
        </row>
        <row r="3781">
          <cell r="A3781">
            <v>1599273</v>
          </cell>
          <cell r="B3781" t="str">
            <v>07</v>
          </cell>
          <cell r="C3781" t="str">
            <v>Outaouais</v>
          </cell>
          <cell r="D3781" t="str">
            <v>Fields(Frank)</v>
          </cell>
          <cell r="F3781" t="str">
            <v>C.P. 4</v>
          </cell>
          <cell r="G3781" t="str">
            <v>Low</v>
          </cell>
          <cell r="H3781" t="str">
            <v>J0X2C0</v>
          </cell>
          <cell r="I3781">
            <v>819</v>
          </cell>
          <cell r="J3781">
            <v>4223346</v>
          </cell>
          <cell r="K3781">
            <v>48</v>
          </cell>
          <cell r="L3781">
            <v>4523</v>
          </cell>
          <cell r="M3781">
            <v>46</v>
          </cell>
          <cell r="N3781">
            <v>632</v>
          </cell>
        </row>
        <row r="3782">
          <cell r="A3782">
            <v>1599307</v>
          </cell>
          <cell r="B3782" t="str">
            <v>07</v>
          </cell>
          <cell r="C3782" t="str">
            <v>Outaouais</v>
          </cell>
          <cell r="D3782" t="str">
            <v>Finan(Ken)</v>
          </cell>
          <cell r="E3782" t="str">
            <v>Finan(Ken)</v>
          </cell>
          <cell r="F3782" t="str">
            <v>Box 475</v>
          </cell>
          <cell r="G3782" t="str">
            <v>Shawville</v>
          </cell>
          <cell r="H3782" t="str">
            <v>J0X2Y0</v>
          </cell>
          <cell r="I3782">
            <v>819</v>
          </cell>
          <cell r="J3782">
            <v>6472804</v>
          </cell>
          <cell r="K3782">
            <v>12</v>
          </cell>
          <cell r="M3782">
            <v>17</v>
          </cell>
          <cell r="N3782">
            <v>680</v>
          </cell>
        </row>
        <row r="3783">
          <cell r="A3783">
            <v>1599315</v>
          </cell>
          <cell r="B3783" t="str">
            <v>07</v>
          </cell>
          <cell r="C3783" t="str">
            <v>Outaouais</v>
          </cell>
          <cell r="D3783" t="str">
            <v>Findlay(Gilmour)</v>
          </cell>
          <cell r="F3783" t="str">
            <v>1802, route 148</v>
          </cell>
          <cell r="G3783" t="str">
            <v>Pontiac</v>
          </cell>
          <cell r="H3783" t="str">
            <v>J0X2G0</v>
          </cell>
          <cell r="I3783">
            <v>819</v>
          </cell>
          <cell r="J3783">
            <v>4552216</v>
          </cell>
          <cell r="K3783">
            <v>15</v>
          </cell>
          <cell r="L3783">
            <v>2298</v>
          </cell>
        </row>
        <row r="3784">
          <cell r="A3784">
            <v>1599414</v>
          </cell>
          <cell r="B3784" t="str">
            <v>07</v>
          </cell>
          <cell r="C3784" t="str">
            <v>Outaouais</v>
          </cell>
          <cell r="D3784" t="str">
            <v>Stewart(Scott Percy)</v>
          </cell>
          <cell r="F3784" t="str">
            <v>330, Dunraven Road</v>
          </cell>
          <cell r="G3784" t="str">
            <v>L'Ile-du-Grand-Calumet</v>
          </cell>
          <cell r="H3784" t="str">
            <v>J0X1J0</v>
          </cell>
          <cell r="I3784">
            <v>819</v>
          </cell>
          <cell r="J3784">
            <v>6482690</v>
          </cell>
          <cell r="K3784">
            <v>13</v>
          </cell>
        </row>
        <row r="3785">
          <cell r="A3785">
            <v>1599422</v>
          </cell>
          <cell r="B3785" t="str">
            <v>07</v>
          </cell>
          <cell r="C3785" t="str">
            <v>Outaouais</v>
          </cell>
          <cell r="D3785" t="str">
            <v>Soucie(Yvon)</v>
          </cell>
          <cell r="F3785" t="str">
            <v>184, rue Amyotte, Fort-Coulonge</v>
          </cell>
          <cell r="G3785" t="str">
            <v>Mansfield-et-Pontefract</v>
          </cell>
          <cell r="H3785" t="str">
            <v>J0X1V0</v>
          </cell>
          <cell r="I3785">
            <v>819</v>
          </cell>
          <cell r="J3785">
            <v>6832837</v>
          </cell>
          <cell r="K3785">
            <v>12</v>
          </cell>
          <cell r="L3785">
            <v>2643</v>
          </cell>
        </row>
        <row r="3786">
          <cell r="A3786">
            <v>1599430</v>
          </cell>
          <cell r="B3786" t="str">
            <v>02</v>
          </cell>
          <cell r="C3786" t="str">
            <v>Saguenay-Lac-Saint-Jean</v>
          </cell>
          <cell r="D3786" t="str">
            <v>Leblanc(Frank)</v>
          </cell>
          <cell r="F3786" t="str">
            <v>515 rang 2</v>
          </cell>
          <cell r="G3786" t="str">
            <v>Saint-Charles-de-Bourget</v>
          </cell>
          <cell r="H3786" t="str">
            <v>G0V1G0</v>
          </cell>
          <cell r="I3786">
            <v>418</v>
          </cell>
          <cell r="J3786">
            <v>6724892</v>
          </cell>
          <cell r="K3786">
            <v>11</v>
          </cell>
        </row>
        <row r="3787">
          <cell r="A3787">
            <v>1599448</v>
          </cell>
          <cell r="B3787" t="str">
            <v>16</v>
          </cell>
          <cell r="C3787" t="str">
            <v>Montérégie</v>
          </cell>
          <cell r="D3787" t="str">
            <v>Williams(Curtis)</v>
          </cell>
          <cell r="F3787" t="str">
            <v>729, chemin de Frost Village</v>
          </cell>
          <cell r="G3787" t="str">
            <v>Shefford</v>
          </cell>
          <cell r="H3787" t="str">
            <v>J2M1C1</v>
          </cell>
          <cell r="I3787">
            <v>450</v>
          </cell>
          <cell r="J3787">
            <v>5390243</v>
          </cell>
          <cell r="K3787">
            <v>23</v>
          </cell>
          <cell r="M3787">
            <v>23</v>
          </cell>
        </row>
        <row r="3788">
          <cell r="A3788">
            <v>1599745</v>
          </cell>
          <cell r="B3788" t="str">
            <v>07</v>
          </cell>
          <cell r="C3788" t="str">
            <v>Outaouais</v>
          </cell>
          <cell r="D3788" t="str">
            <v>Flannery(Carl)</v>
          </cell>
          <cell r="E3788" t="str">
            <v>Flannery(Carl)</v>
          </cell>
          <cell r="F3788" t="str">
            <v>106, route 105</v>
          </cell>
          <cell r="G3788" t="str">
            <v>Venosta</v>
          </cell>
          <cell r="H3788" t="str">
            <v>J0X3E0</v>
          </cell>
          <cell r="I3788">
            <v>819</v>
          </cell>
          <cell r="J3788">
            <v>4673504</v>
          </cell>
          <cell r="K3788">
            <v>17</v>
          </cell>
          <cell r="M3788">
            <v>17</v>
          </cell>
        </row>
        <row r="3789">
          <cell r="A3789">
            <v>1599901</v>
          </cell>
          <cell r="B3789" t="str">
            <v>07</v>
          </cell>
          <cell r="C3789" t="str">
            <v>Outaouais</v>
          </cell>
          <cell r="D3789" t="str">
            <v>Picard(Olivier)</v>
          </cell>
          <cell r="E3789" t="str">
            <v>Picard(Olivier)</v>
          </cell>
          <cell r="F3789" t="str">
            <v>route 105</v>
          </cell>
          <cell r="G3789" t="str">
            <v>Low</v>
          </cell>
          <cell r="H3789" t="str">
            <v>J0X3E0</v>
          </cell>
          <cell r="I3789">
            <v>819</v>
          </cell>
          <cell r="J3789">
            <v>4223465</v>
          </cell>
          <cell r="K3789">
            <v>21</v>
          </cell>
          <cell r="M3789">
            <v>21</v>
          </cell>
        </row>
        <row r="3790">
          <cell r="A3790">
            <v>1600055</v>
          </cell>
          <cell r="B3790" t="str">
            <v>07</v>
          </cell>
          <cell r="C3790" t="str">
            <v>Outaouais</v>
          </cell>
          <cell r="D3790" t="str">
            <v>Jean(Léo St-)</v>
          </cell>
          <cell r="F3790" t="str">
            <v>483, chemin de Montréal</v>
          </cell>
          <cell r="G3790" t="str">
            <v>Gatineau</v>
          </cell>
          <cell r="H3790" t="str">
            <v>J8M1V6</v>
          </cell>
          <cell r="I3790">
            <v>819</v>
          </cell>
          <cell r="J3790">
            <v>9863831</v>
          </cell>
          <cell r="K3790">
            <v>14</v>
          </cell>
          <cell r="L3790">
            <v>3230</v>
          </cell>
          <cell r="M3790">
            <v>15</v>
          </cell>
          <cell r="N3790">
            <v>3549</v>
          </cell>
        </row>
        <row r="3791">
          <cell r="A3791">
            <v>1600113</v>
          </cell>
          <cell r="B3791" t="str">
            <v>07</v>
          </cell>
          <cell r="C3791" t="str">
            <v>Outaouais</v>
          </cell>
          <cell r="D3791" t="str">
            <v>Haldeman(Paul)</v>
          </cell>
          <cell r="F3791" t="str">
            <v>C.P. 388</v>
          </cell>
          <cell r="G3791" t="str">
            <v>Campbell's Bay</v>
          </cell>
          <cell r="H3791" t="str">
            <v>J0X1K0</v>
          </cell>
          <cell r="I3791">
            <v>819</v>
          </cell>
          <cell r="J3791">
            <v>6485192</v>
          </cell>
          <cell r="K3791">
            <v>48</v>
          </cell>
          <cell r="L3791">
            <v>5384</v>
          </cell>
          <cell r="M3791">
            <v>61</v>
          </cell>
          <cell r="N3791">
            <v>8427</v>
          </cell>
        </row>
        <row r="3792">
          <cell r="A3792">
            <v>1600121</v>
          </cell>
          <cell r="B3792" t="str">
            <v>07</v>
          </cell>
          <cell r="C3792" t="str">
            <v>Outaouais</v>
          </cell>
          <cell r="D3792" t="str">
            <v>Francoeur(Ken)</v>
          </cell>
          <cell r="F3792" t="str">
            <v>176, ch. Tre-Carré, Fort-Coulonge, RR1</v>
          </cell>
          <cell r="G3792" t="str">
            <v>Mansfield-et-Pontefract</v>
          </cell>
          <cell r="H3792" t="str">
            <v>J0X1V0</v>
          </cell>
          <cell r="I3792">
            <v>819</v>
          </cell>
          <cell r="J3792">
            <v>6833303</v>
          </cell>
          <cell r="K3792">
            <v>80</v>
          </cell>
          <cell r="M3792">
            <v>80</v>
          </cell>
          <cell r="N3792">
            <v>17267</v>
          </cell>
        </row>
        <row r="3793">
          <cell r="A3793">
            <v>1600139</v>
          </cell>
          <cell r="B3793" t="str">
            <v>07</v>
          </cell>
          <cell r="C3793" t="str">
            <v>Outaouais</v>
          </cell>
          <cell r="D3793" t="str">
            <v>Hale(Ivan A.)</v>
          </cell>
          <cell r="F3793" t="str">
            <v>1001, route 105</v>
          </cell>
          <cell r="G3793" t="str">
            <v>La Pèche</v>
          </cell>
          <cell r="H3793" t="str">
            <v>J0X1A0</v>
          </cell>
          <cell r="I3793">
            <v>819</v>
          </cell>
          <cell r="J3793">
            <v>4592264</v>
          </cell>
          <cell r="K3793">
            <v>43</v>
          </cell>
          <cell r="L3793">
            <v>680</v>
          </cell>
          <cell r="M3793">
            <v>45</v>
          </cell>
        </row>
        <row r="3794">
          <cell r="A3794">
            <v>1600287</v>
          </cell>
          <cell r="B3794" t="str">
            <v>15</v>
          </cell>
          <cell r="C3794" t="str">
            <v>Laurentides</v>
          </cell>
          <cell r="D3794" t="str">
            <v>Heafey(Michel)</v>
          </cell>
          <cell r="F3794" t="str">
            <v>4800, route 117</v>
          </cell>
          <cell r="G3794" t="str">
            <v>Nominingue</v>
          </cell>
          <cell r="H3794" t="str">
            <v>J0W1R0</v>
          </cell>
          <cell r="I3794">
            <v>819</v>
          </cell>
          <cell r="J3794">
            <v>2757595</v>
          </cell>
          <cell r="K3794">
            <v>50</v>
          </cell>
          <cell r="L3794">
            <v>5677</v>
          </cell>
          <cell r="M3794">
            <v>43</v>
          </cell>
          <cell r="N3794">
            <v>11049</v>
          </cell>
        </row>
        <row r="3795">
          <cell r="A3795">
            <v>1600295</v>
          </cell>
          <cell r="B3795" t="str">
            <v>07</v>
          </cell>
          <cell r="C3795" t="str">
            <v>Outaouais</v>
          </cell>
          <cell r="D3795" t="str">
            <v>Heafey(Robert)</v>
          </cell>
          <cell r="E3795" t="str">
            <v>Heafey(Robert)</v>
          </cell>
          <cell r="F3795" t="str">
            <v>84, promenade des Eaux</v>
          </cell>
          <cell r="G3795" t="str">
            <v>Maniwaki</v>
          </cell>
          <cell r="H3795" t="str">
            <v>J9E3A9</v>
          </cell>
          <cell r="I3795">
            <v>819</v>
          </cell>
          <cell r="J3795">
            <v>4494692</v>
          </cell>
          <cell r="K3795">
            <v>39</v>
          </cell>
          <cell r="L3795">
            <v>4460</v>
          </cell>
          <cell r="M3795">
            <v>39</v>
          </cell>
          <cell r="N3795">
            <v>227</v>
          </cell>
        </row>
        <row r="3796">
          <cell r="A3796">
            <v>1600329</v>
          </cell>
          <cell r="B3796" t="str">
            <v>07</v>
          </cell>
          <cell r="C3796" t="str">
            <v>Outaouais</v>
          </cell>
          <cell r="D3796" t="str">
            <v>Higgins(Robert)</v>
          </cell>
          <cell r="F3796" t="str">
            <v>1887, chemin de la Montagne</v>
          </cell>
          <cell r="G3796" t="str">
            <v>Pontiac</v>
          </cell>
          <cell r="H3796" t="str">
            <v>J0X2G0</v>
          </cell>
          <cell r="I3796">
            <v>819</v>
          </cell>
          <cell r="J3796">
            <v>4552471</v>
          </cell>
          <cell r="K3796">
            <v>60</v>
          </cell>
          <cell r="L3796">
            <v>13499</v>
          </cell>
          <cell r="M3796">
            <v>59</v>
          </cell>
          <cell r="N3796">
            <v>9926</v>
          </cell>
        </row>
        <row r="3797">
          <cell r="A3797">
            <v>1600410</v>
          </cell>
          <cell r="B3797" t="str">
            <v>07</v>
          </cell>
          <cell r="C3797" t="str">
            <v>Outaouais</v>
          </cell>
          <cell r="D3797" t="str">
            <v>Gabie(Donald)</v>
          </cell>
          <cell r="F3797" t="str">
            <v>226 Highway 105, Box 74</v>
          </cell>
          <cell r="G3797" t="str">
            <v>Kazabazua</v>
          </cell>
          <cell r="H3797" t="str">
            <v>J0X1X0</v>
          </cell>
          <cell r="I3797">
            <v>819</v>
          </cell>
          <cell r="J3797">
            <v>4675278</v>
          </cell>
          <cell r="K3797">
            <v>34</v>
          </cell>
          <cell r="L3797">
            <v>2610</v>
          </cell>
          <cell r="M3797">
            <v>37</v>
          </cell>
          <cell r="N3797">
            <v>4693</v>
          </cell>
        </row>
        <row r="3798">
          <cell r="A3798">
            <v>1600451</v>
          </cell>
          <cell r="B3798" t="str">
            <v>07</v>
          </cell>
          <cell r="C3798" t="str">
            <v>Outaouais</v>
          </cell>
          <cell r="D3798" t="str">
            <v>Gabie(Kenneth)</v>
          </cell>
          <cell r="F3798" t="str">
            <v>546, la Chute Road, Box 71</v>
          </cell>
          <cell r="G3798" t="str">
            <v>Lac-Sainte-Marie</v>
          </cell>
          <cell r="H3798" t="str">
            <v>J0X1Z0</v>
          </cell>
          <cell r="I3798">
            <v>819</v>
          </cell>
          <cell r="J3798">
            <v>4672442</v>
          </cell>
          <cell r="K3798">
            <v>10</v>
          </cell>
          <cell r="L3798">
            <v>558</v>
          </cell>
        </row>
        <row r="3799">
          <cell r="A3799">
            <v>1600535</v>
          </cell>
          <cell r="B3799" t="str">
            <v>07</v>
          </cell>
          <cell r="C3799" t="str">
            <v>Outaouais</v>
          </cell>
          <cell r="D3799" t="str">
            <v>Horner(Henry)</v>
          </cell>
          <cell r="F3799" t="str">
            <v>C441, 7th Line</v>
          </cell>
          <cell r="G3799" t="str">
            <v>Shawville</v>
          </cell>
          <cell r="H3799" t="str">
            <v>J0X2Y0</v>
          </cell>
          <cell r="I3799">
            <v>819</v>
          </cell>
          <cell r="J3799">
            <v>6476780</v>
          </cell>
          <cell r="K3799">
            <v>27</v>
          </cell>
          <cell r="L3799">
            <v>5450</v>
          </cell>
          <cell r="M3799">
            <v>26</v>
          </cell>
        </row>
        <row r="3800">
          <cell r="A3800">
            <v>1600550</v>
          </cell>
          <cell r="B3800" t="str">
            <v>07</v>
          </cell>
          <cell r="C3800" t="str">
            <v>Outaouais</v>
          </cell>
          <cell r="D3800" t="str">
            <v>Horner(Keith)</v>
          </cell>
          <cell r="E3800" t="str">
            <v>Horner(Keith)</v>
          </cell>
          <cell r="F3800" t="str">
            <v>R.R. 5 Box 81</v>
          </cell>
          <cell r="G3800" t="str">
            <v>Shawville</v>
          </cell>
          <cell r="H3800" t="str">
            <v>J0X2Y0</v>
          </cell>
          <cell r="I3800">
            <v>819</v>
          </cell>
          <cell r="J3800">
            <v>6482769</v>
          </cell>
          <cell r="K3800">
            <v>75</v>
          </cell>
          <cell r="L3800">
            <v>16040</v>
          </cell>
          <cell r="M3800">
            <v>75</v>
          </cell>
          <cell r="N3800">
            <v>12450</v>
          </cell>
        </row>
        <row r="3801">
          <cell r="A3801">
            <v>1600568</v>
          </cell>
          <cell r="B3801" t="str">
            <v>07</v>
          </cell>
          <cell r="C3801" t="str">
            <v>Outaouais</v>
          </cell>
          <cell r="D3801" t="str">
            <v>Gagnon(Douglas)</v>
          </cell>
          <cell r="F3801" t="str">
            <v>R.R.2, 1678 Chapeau-Sheenboro Road</v>
          </cell>
          <cell r="G3801" t="str">
            <v>l'isle-aux-Allumettes</v>
          </cell>
          <cell r="H3801" t="str">
            <v>J0X1M0</v>
          </cell>
          <cell r="I3801">
            <v>819</v>
          </cell>
          <cell r="J3801">
            <v>6892809</v>
          </cell>
          <cell r="K3801">
            <v>34</v>
          </cell>
          <cell r="L3801">
            <v>340</v>
          </cell>
          <cell r="M3801">
            <v>34</v>
          </cell>
          <cell r="N3801">
            <v>5711</v>
          </cell>
        </row>
        <row r="3802">
          <cell r="A3802">
            <v>1600626</v>
          </cell>
          <cell r="B3802" t="str">
            <v>07</v>
          </cell>
          <cell r="C3802" t="str">
            <v>Outaouais</v>
          </cell>
          <cell r="D3802" t="str">
            <v>Gagnon(Hedley)</v>
          </cell>
          <cell r="F3802" t="str">
            <v>31, ch. de l'Aigle</v>
          </cell>
          <cell r="G3802" t="str">
            <v>Montcerf-Lytton</v>
          </cell>
          <cell r="H3802" t="str">
            <v>J0W1N0</v>
          </cell>
          <cell r="I3802">
            <v>819</v>
          </cell>
          <cell r="J3802">
            <v>4493696</v>
          </cell>
          <cell r="K3802">
            <v>14</v>
          </cell>
          <cell r="L3802">
            <v>4361</v>
          </cell>
        </row>
        <row r="3803">
          <cell r="A3803">
            <v>1600642</v>
          </cell>
          <cell r="B3803" t="str">
            <v>01</v>
          </cell>
          <cell r="C3803" t="str">
            <v>Bas-Saint-Laurent</v>
          </cell>
          <cell r="D3803" t="str">
            <v>D'Amours(Bruno)</v>
          </cell>
          <cell r="F3803" t="str">
            <v>40, rang 3 Ouest</v>
          </cell>
          <cell r="G3803" t="str">
            <v>Trois-Pistoles</v>
          </cell>
          <cell r="H3803" t="str">
            <v>G0L4K0</v>
          </cell>
          <cell r="I3803">
            <v>418</v>
          </cell>
          <cell r="J3803">
            <v>8513021</v>
          </cell>
          <cell r="K3803">
            <v>32</v>
          </cell>
          <cell r="L3803">
            <v>7292</v>
          </cell>
          <cell r="M3803">
            <v>32</v>
          </cell>
          <cell r="N3803">
            <v>4076</v>
          </cell>
        </row>
        <row r="3804">
          <cell r="A3804">
            <v>1600758</v>
          </cell>
          <cell r="B3804" t="str">
            <v>07</v>
          </cell>
          <cell r="C3804" t="str">
            <v>Outaouais</v>
          </cell>
          <cell r="D3804" t="str">
            <v>Gainsford(Brian)</v>
          </cell>
          <cell r="F3804" t="str">
            <v>330 Hwy 105, R.R. 3</v>
          </cell>
          <cell r="G3804" t="str">
            <v>Gracefield</v>
          </cell>
          <cell r="H3804" t="str">
            <v>J0X1W0</v>
          </cell>
          <cell r="I3804">
            <v>819</v>
          </cell>
          <cell r="J3804">
            <v>4632082</v>
          </cell>
          <cell r="K3804">
            <v>45</v>
          </cell>
          <cell r="M3804">
            <v>45</v>
          </cell>
        </row>
        <row r="3805">
          <cell r="A3805">
            <v>1600774</v>
          </cell>
          <cell r="B3805" t="str">
            <v>07</v>
          </cell>
          <cell r="C3805" t="str">
            <v>Outaouais</v>
          </cell>
          <cell r="D3805" t="str">
            <v>Gainsford(Lionel)</v>
          </cell>
          <cell r="F3805" t="str">
            <v>330 Highway 105, R.R. 3</v>
          </cell>
          <cell r="G3805" t="str">
            <v>Gracefield</v>
          </cell>
          <cell r="H3805" t="str">
            <v>J0X1W0</v>
          </cell>
          <cell r="I3805">
            <v>819</v>
          </cell>
          <cell r="J3805">
            <v>4632082</v>
          </cell>
          <cell r="K3805">
            <v>62</v>
          </cell>
          <cell r="M3805">
            <v>62</v>
          </cell>
        </row>
        <row r="3806">
          <cell r="A3806">
            <v>1600782</v>
          </cell>
          <cell r="B3806" t="str">
            <v>07</v>
          </cell>
          <cell r="C3806" t="str">
            <v>Outaouais</v>
          </cell>
          <cell r="D3806" t="str">
            <v>Galipeau(André)</v>
          </cell>
          <cell r="E3806" t="str">
            <v>Galipeau(André)</v>
          </cell>
          <cell r="F3806" t="str">
            <v>5 chemin Entrée Sud</v>
          </cell>
          <cell r="G3806" t="str">
            <v>Messines</v>
          </cell>
          <cell r="H3806" t="str">
            <v>J0X2J0</v>
          </cell>
          <cell r="I3806">
            <v>819</v>
          </cell>
          <cell r="J3806">
            <v>4652472</v>
          </cell>
          <cell r="K3806">
            <v>17</v>
          </cell>
          <cell r="L3806">
            <v>340</v>
          </cell>
          <cell r="M3806">
            <v>15</v>
          </cell>
          <cell r="N3806">
            <v>262</v>
          </cell>
        </row>
        <row r="3807">
          <cell r="A3807">
            <v>1601020</v>
          </cell>
          <cell r="B3807" t="str">
            <v>07</v>
          </cell>
          <cell r="C3807" t="str">
            <v>Outaouais</v>
          </cell>
          <cell r="D3807" t="str">
            <v>Hubert(Succession Julien)</v>
          </cell>
          <cell r="E3807" t="str">
            <v>Hubert(Jocelyn)</v>
          </cell>
          <cell r="F3807" t="str">
            <v>432, Ste Anne</v>
          </cell>
          <cell r="G3807" t="str">
            <v>Maniwaki</v>
          </cell>
          <cell r="H3807" t="str">
            <v>J9E1J6</v>
          </cell>
          <cell r="I3807">
            <v>819</v>
          </cell>
          <cell r="J3807">
            <v>4496306</v>
          </cell>
          <cell r="K3807">
            <v>31</v>
          </cell>
          <cell r="L3807">
            <v>1404</v>
          </cell>
          <cell r="M3807">
            <v>29</v>
          </cell>
          <cell r="N3807">
            <v>4393</v>
          </cell>
        </row>
        <row r="3808">
          <cell r="A3808">
            <v>1601079</v>
          </cell>
          <cell r="B3808" t="str">
            <v>07</v>
          </cell>
          <cell r="C3808" t="str">
            <v>Outaouais</v>
          </cell>
          <cell r="D3808" t="str">
            <v>Huckabone(William)</v>
          </cell>
          <cell r="F3808" t="str">
            <v>117 Huckabone Road</v>
          </cell>
          <cell r="G3808" t="str">
            <v>Bryson</v>
          </cell>
          <cell r="H3808" t="str">
            <v>J0X1H0</v>
          </cell>
          <cell r="I3808">
            <v>819</v>
          </cell>
          <cell r="J3808">
            <v>6473944</v>
          </cell>
          <cell r="K3808">
            <v>43</v>
          </cell>
          <cell r="L3808">
            <v>4288</v>
          </cell>
          <cell r="M3808">
            <v>42</v>
          </cell>
          <cell r="N3808">
            <v>12984</v>
          </cell>
        </row>
        <row r="3809">
          <cell r="A3809">
            <v>1601202</v>
          </cell>
          <cell r="B3809" t="str">
            <v>07</v>
          </cell>
          <cell r="C3809" t="str">
            <v>Outaouais</v>
          </cell>
          <cell r="D3809" t="str">
            <v>Guire(Charles Mc)</v>
          </cell>
          <cell r="F3809" t="str">
            <v>6899, Highway 148, R.R. 4, Chapeau</v>
          </cell>
          <cell r="G3809" t="str">
            <v>l'isle-aux-Allumettes</v>
          </cell>
          <cell r="H3809" t="str">
            <v>J0X1M0</v>
          </cell>
          <cell r="I3809">
            <v>819</v>
          </cell>
          <cell r="J3809">
            <v>6892094</v>
          </cell>
          <cell r="K3809">
            <v>28</v>
          </cell>
          <cell r="M3809">
            <v>24</v>
          </cell>
        </row>
        <row r="3810">
          <cell r="A3810">
            <v>1601210</v>
          </cell>
          <cell r="B3810" t="str">
            <v>07</v>
          </cell>
          <cell r="C3810" t="str">
            <v>Outaouais</v>
          </cell>
          <cell r="D3810" t="str">
            <v>Gauthier(Claude)</v>
          </cell>
          <cell r="F3810" t="str">
            <v>955, route 148 Ouest, Lochaber ouest</v>
          </cell>
          <cell r="G3810" t="str">
            <v>Thurso</v>
          </cell>
          <cell r="H3810" t="str">
            <v>J0X3B0</v>
          </cell>
          <cell r="I3810">
            <v>819</v>
          </cell>
          <cell r="J3810">
            <v>9862238</v>
          </cell>
          <cell r="K3810">
            <v>18</v>
          </cell>
          <cell r="L3810">
            <v>2012</v>
          </cell>
          <cell r="M3810">
            <v>18</v>
          </cell>
          <cell r="N3810">
            <v>3632</v>
          </cell>
        </row>
        <row r="3811">
          <cell r="A3811">
            <v>1601236</v>
          </cell>
          <cell r="B3811" t="str">
            <v>07</v>
          </cell>
          <cell r="C3811" t="str">
            <v>Outaouais</v>
          </cell>
          <cell r="D3811" t="str">
            <v>Guire(Arthur Mc)</v>
          </cell>
          <cell r="F3811" t="str">
            <v>R.R. 4</v>
          </cell>
          <cell r="G3811" t="str">
            <v>l'isle-aux-Allumettes</v>
          </cell>
          <cell r="H3811" t="str">
            <v>J0X1M0</v>
          </cell>
          <cell r="I3811">
            <v>819</v>
          </cell>
          <cell r="J3811">
            <v>6895215</v>
          </cell>
          <cell r="K3811">
            <v>53</v>
          </cell>
          <cell r="L3811">
            <v>7893</v>
          </cell>
          <cell r="M3811">
            <v>53</v>
          </cell>
          <cell r="N3811">
            <v>14879</v>
          </cell>
        </row>
        <row r="3812">
          <cell r="A3812">
            <v>1601251</v>
          </cell>
          <cell r="B3812" t="str">
            <v>07</v>
          </cell>
          <cell r="C3812" t="str">
            <v>Outaouais</v>
          </cell>
          <cell r="D3812" t="str">
            <v>Gauthier(Gérard)</v>
          </cell>
          <cell r="F3812" t="str">
            <v>654, montée Binette, rang 7 Ouest</v>
          </cell>
          <cell r="G3812" t="str">
            <v>Lochaber</v>
          </cell>
          <cell r="H3812" t="str">
            <v>J0X3B0</v>
          </cell>
          <cell r="I3812">
            <v>819</v>
          </cell>
          <cell r="J3812">
            <v>9850001</v>
          </cell>
          <cell r="K3812">
            <v>13</v>
          </cell>
          <cell r="M3812">
            <v>15</v>
          </cell>
        </row>
        <row r="3813">
          <cell r="A3813">
            <v>1601293</v>
          </cell>
          <cell r="B3813" t="str">
            <v>07</v>
          </cell>
          <cell r="C3813" t="str">
            <v>Outaouais</v>
          </cell>
          <cell r="D3813" t="str">
            <v>Gauthier(Marcel)</v>
          </cell>
          <cell r="F3813" t="str">
            <v>26, ch. Couture</v>
          </cell>
          <cell r="G3813" t="str">
            <v>L'Ange-Gardien</v>
          </cell>
          <cell r="H3813" t="str">
            <v>J8L2W9</v>
          </cell>
          <cell r="I3813">
            <v>819</v>
          </cell>
          <cell r="J3813">
            <v>9862142</v>
          </cell>
          <cell r="K3813">
            <v>61</v>
          </cell>
          <cell r="L3813">
            <v>2014</v>
          </cell>
          <cell r="M3813">
            <v>64</v>
          </cell>
        </row>
        <row r="3814">
          <cell r="A3814">
            <v>1601319</v>
          </cell>
          <cell r="B3814" t="str">
            <v>07</v>
          </cell>
          <cell r="C3814" t="str">
            <v>Outaouais</v>
          </cell>
          <cell r="D3814" t="str">
            <v>Gauthier(Marcel)</v>
          </cell>
          <cell r="F3814" t="str">
            <v>2500, rang Cascades</v>
          </cell>
          <cell r="G3814" t="str">
            <v>Papineauville</v>
          </cell>
          <cell r="H3814" t="str">
            <v>J0V1R0</v>
          </cell>
          <cell r="I3814">
            <v>819</v>
          </cell>
          <cell r="J3814">
            <v>4276744</v>
          </cell>
          <cell r="K3814">
            <v>13</v>
          </cell>
          <cell r="L3814">
            <v>2126</v>
          </cell>
          <cell r="M3814">
            <v>16</v>
          </cell>
          <cell r="N3814">
            <v>2126</v>
          </cell>
        </row>
        <row r="3815">
          <cell r="A3815">
            <v>1601426</v>
          </cell>
          <cell r="B3815" t="str">
            <v>15</v>
          </cell>
          <cell r="C3815" t="str">
            <v>Laurentides</v>
          </cell>
          <cell r="D3815" t="str">
            <v>Grenier(Henri)</v>
          </cell>
          <cell r="F3815" t="str">
            <v>380, chemin H. Bondu</v>
          </cell>
          <cell r="G3815" t="str">
            <v>Notre-Dame-de-Pontmain</v>
          </cell>
          <cell r="H3815" t="str">
            <v>J0W1S0</v>
          </cell>
          <cell r="I3815">
            <v>819</v>
          </cell>
          <cell r="J3815">
            <v>5972495</v>
          </cell>
          <cell r="K3815">
            <v>34</v>
          </cell>
          <cell r="L3815">
            <v>1344</v>
          </cell>
          <cell r="M3815">
            <v>34</v>
          </cell>
          <cell r="N3815">
            <v>3265</v>
          </cell>
        </row>
        <row r="3816">
          <cell r="A3816">
            <v>1601574</v>
          </cell>
          <cell r="B3816" t="str">
            <v>12</v>
          </cell>
          <cell r="C3816" t="str">
            <v>Chaudière-Appalaches</v>
          </cell>
          <cell r="D3816" t="str">
            <v>Ferme Guy Bélanger inc.</v>
          </cell>
          <cell r="E3816" t="str">
            <v>Bélanger(Guy)</v>
          </cell>
          <cell r="F3816" t="str">
            <v>350, route Kennedy</v>
          </cell>
          <cell r="G3816" t="str">
            <v>Scott</v>
          </cell>
          <cell r="H3816" t="str">
            <v>G0S3G0</v>
          </cell>
          <cell r="I3816">
            <v>418</v>
          </cell>
          <cell r="J3816">
            <v>3876376</v>
          </cell>
          <cell r="K3816">
            <v>53</v>
          </cell>
          <cell r="L3816">
            <v>7405</v>
          </cell>
          <cell r="M3816">
            <v>47</v>
          </cell>
          <cell r="N3816">
            <v>7778</v>
          </cell>
        </row>
        <row r="3817">
          <cell r="A3817">
            <v>1601624</v>
          </cell>
          <cell r="B3817" t="str">
            <v>07</v>
          </cell>
          <cell r="C3817" t="str">
            <v>Outaouais</v>
          </cell>
          <cell r="D3817" t="str">
            <v>Gauvreau(Hector)</v>
          </cell>
          <cell r="F3817" t="str">
            <v>171 Cité des Jeunes</v>
          </cell>
          <cell r="G3817" t="str">
            <v>Gatineau</v>
          </cell>
          <cell r="H3817" t="str">
            <v>J8Y6M2</v>
          </cell>
          <cell r="I3817">
            <v>819</v>
          </cell>
          <cell r="J3817">
            <v>7705115</v>
          </cell>
          <cell r="K3817">
            <v>21</v>
          </cell>
          <cell r="L3817">
            <v>2268</v>
          </cell>
          <cell r="M3817">
            <v>26</v>
          </cell>
          <cell r="N3817">
            <v>4761</v>
          </cell>
        </row>
        <row r="3818">
          <cell r="A3818">
            <v>1601707</v>
          </cell>
          <cell r="B3818" t="str">
            <v>08</v>
          </cell>
          <cell r="C3818" t="str">
            <v>Abitibi-Témiscamingue</v>
          </cell>
          <cell r="D3818" t="str">
            <v>Baribeau(Louis)</v>
          </cell>
          <cell r="F3818" t="str">
            <v>148, chemin St-Luc</v>
          </cell>
          <cell r="G3818" t="str">
            <v>La Motte</v>
          </cell>
          <cell r="H3818" t="str">
            <v>J0Y1T0</v>
          </cell>
          <cell r="I3818">
            <v>819</v>
          </cell>
          <cell r="J3818">
            <v>7323910</v>
          </cell>
          <cell r="K3818">
            <v>45</v>
          </cell>
          <cell r="M3818">
            <v>43</v>
          </cell>
          <cell r="N3818">
            <v>6450</v>
          </cell>
        </row>
        <row r="3819">
          <cell r="A3819">
            <v>1601988</v>
          </cell>
          <cell r="B3819" t="str">
            <v>08</v>
          </cell>
          <cell r="C3819" t="str">
            <v>Abitibi-Témiscamingue</v>
          </cell>
          <cell r="D3819" t="str">
            <v>Martineau(René)</v>
          </cell>
          <cell r="F3819" t="str">
            <v>236, route 109</v>
          </cell>
          <cell r="G3819" t="str">
            <v>La Motte</v>
          </cell>
          <cell r="H3819" t="str">
            <v>J0Y1T0</v>
          </cell>
          <cell r="I3819">
            <v>819</v>
          </cell>
          <cell r="J3819">
            <v>7326741</v>
          </cell>
          <cell r="K3819">
            <v>22</v>
          </cell>
          <cell r="L3819">
            <v>1701</v>
          </cell>
          <cell r="M3819">
            <v>22</v>
          </cell>
          <cell r="N3819">
            <v>1701</v>
          </cell>
        </row>
        <row r="3820">
          <cell r="A3820">
            <v>1602085</v>
          </cell>
          <cell r="B3820" t="str">
            <v>07</v>
          </cell>
          <cell r="C3820" t="str">
            <v>Outaouais</v>
          </cell>
          <cell r="D3820" t="str">
            <v>Graveline(Donald)</v>
          </cell>
          <cell r="F3820" t="str">
            <v>80, 8Th Line Road</v>
          </cell>
          <cell r="G3820" t="str">
            <v>Campbell's Bay</v>
          </cell>
          <cell r="H3820" t="str">
            <v>J0X1K0</v>
          </cell>
          <cell r="I3820">
            <v>819</v>
          </cell>
          <cell r="J3820">
            <v>6482662</v>
          </cell>
          <cell r="K3820">
            <v>55</v>
          </cell>
          <cell r="M3820">
            <v>56</v>
          </cell>
          <cell r="N3820">
            <v>4958</v>
          </cell>
        </row>
        <row r="3821">
          <cell r="A3821">
            <v>1602127</v>
          </cell>
          <cell r="B3821" t="str">
            <v>07</v>
          </cell>
          <cell r="C3821" t="str">
            <v>Outaouais</v>
          </cell>
          <cell r="D3821" t="str">
            <v>Graveline(Bernard)</v>
          </cell>
          <cell r="E3821" t="str">
            <v>Fortin(Edith)</v>
          </cell>
          <cell r="F3821" t="str">
            <v>414, chemin Bois Franc</v>
          </cell>
          <cell r="G3821" t="str">
            <v>Mansfield-et-Pontefract</v>
          </cell>
          <cell r="H3821" t="str">
            <v>J0X1R0</v>
          </cell>
          <cell r="I3821">
            <v>819</v>
          </cell>
          <cell r="J3821">
            <v>6832708</v>
          </cell>
          <cell r="K3821">
            <v>45</v>
          </cell>
          <cell r="L3821">
            <v>2495</v>
          </cell>
          <cell r="M3821">
            <v>45</v>
          </cell>
          <cell r="N3821">
            <v>2495</v>
          </cell>
        </row>
        <row r="3822">
          <cell r="A3822">
            <v>1602390</v>
          </cell>
          <cell r="B3822" t="str">
            <v>17</v>
          </cell>
          <cell r="C3822" t="str">
            <v>Centre-du-Québec</v>
          </cell>
          <cell r="D3822" t="str">
            <v>Dujardin Gabrielle et Métivier Réal</v>
          </cell>
          <cell r="E3822" t="str">
            <v>Métivier(Réal)</v>
          </cell>
          <cell r="F3822" t="str">
            <v>1009, rang Brodeur</v>
          </cell>
          <cell r="G3822" t="str">
            <v>Saint-Eugène</v>
          </cell>
          <cell r="H3822" t="str">
            <v>J0C1J0</v>
          </cell>
          <cell r="I3822">
            <v>819</v>
          </cell>
          <cell r="J3822">
            <v>3960470</v>
          </cell>
          <cell r="K3822">
            <v>26</v>
          </cell>
          <cell r="L3822">
            <v>4971</v>
          </cell>
          <cell r="M3822">
            <v>19</v>
          </cell>
          <cell r="N3822">
            <v>5254</v>
          </cell>
        </row>
        <row r="3823">
          <cell r="A3823">
            <v>1602572</v>
          </cell>
          <cell r="B3823" t="str">
            <v>16</v>
          </cell>
          <cell r="C3823" t="str">
            <v>Montérégie</v>
          </cell>
          <cell r="D3823" t="str">
            <v>Warnock(Ian)</v>
          </cell>
          <cell r="F3823" t="str">
            <v>147, Jackson Road</v>
          </cell>
          <cell r="G3823" t="str">
            <v>Brome</v>
          </cell>
          <cell r="H3823" t="str">
            <v>J0E1K0</v>
          </cell>
          <cell r="I3823">
            <v>450</v>
          </cell>
          <cell r="J3823">
            <v>2430300</v>
          </cell>
          <cell r="K3823">
            <v>17</v>
          </cell>
          <cell r="L3823">
            <v>1093</v>
          </cell>
          <cell r="M3823">
            <v>17</v>
          </cell>
          <cell r="N3823">
            <v>2879</v>
          </cell>
        </row>
        <row r="3824">
          <cell r="A3824">
            <v>1602820</v>
          </cell>
          <cell r="B3824" t="str">
            <v>17</v>
          </cell>
          <cell r="C3824" t="str">
            <v>Centre-du-Québec</v>
          </cell>
          <cell r="D3824" t="str">
            <v>Ferme G.C. SENC</v>
          </cell>
          <cell r="E3824" t="str">
            <v>McNicoll(Ghislain)</v>
          </cell>
          <cell r="F3824" t="str">
            <v>20, route 155</v>
          </cell>
          <cell r="G3824" t="str">
            <v>Saint-Léonard-d'Aston</v>
          </cell>
          <cell r="H3824" t="str">
            <v>J0C1M0</v>
          </cell>
          <cell r="I3824">
            <v>819</v>
          </cell>
          <cell r="J3824">
            <v>3362895</v>
          </cell>
          <cell r="K3824">
            <v>70</v>
          </cell>
          <cell r="L3824">
            <v>8110</v>
          </cell>
          <cell r="M3824">
            <v>138</v>
          </cell>
          <cell r="N3824">
            <v>27519</v>
          </cell>
        </row>
        <row r="3825">
          <cell r="A3825">
            <v>1602929</v>
          </cell>
          <cell r="B3825" t="str">
            <v>17</v>
          </cell>
          <cell r="C3825" t="str">
            <v>Centre-du-Québec</v>
          </cell>
          <cell r="D3825" t="str">
            <v>Ferme Garco S.E.N.C.</v>
          </cell>
          <cell r="E3825" t="str">
            <v>Garneau(Guylaine)</v>
          </cell>
          <cell r="F3825" t="str">
            <v>395, des Cyprès</v>
          </cell>
          <cell r="G3825" t="str">
            <v>Saint-Sylvère</v>
          </cell>
          <cell r="H3825" t="str">
            <v>G0Z1H0</v>
          </cell>
          <cell r="I3825">
            <v>819</v>
          </cell>
          <cell r="J3825">
            <v>3672764</v>
          </cell>
          <cell r="K3825">
            <v>65</v>
          </cell>
          <cell r="L3825">
            <v>2315</v>
          </cell>
          <cell r="M3825">
            <v>70</v>
          </cell>
          <cell r="N3825">
            <v>1862</v>
          </cell>
        </row>
        <row r="3826">
          <cell r="A3826">
            <v>1602986</v>
          </cell>
          <cell r="B3826" t="str">
            <v>17</v>
          </cell>
          <cell r="C3826" t="str">
            <v>Centre-du-Québec</v>
          </cell>
          <cell r="D3826" t="str">
            <v>Ferme Martel et frères, S.E.N.C.</v>
          </cell>
          <cell r="E3826" t="str">
            <v>Martel(Claude)</v>
          </cell>
          <cell r="F3826" t="str">
            <v>4195, chemin des Bouvreuils</v>
          </cell>
          <cell r="G3826" t="str">
            <v>Bécancour</v>
          </cell>
          <cell r="H3826" t="str">
            <v>G9H4E4</v>
          </cell>
          <cell r="I3826">
            <v>819</v>
          </cell>
          <cell r="J3826">
            <v>2982470</v>
          </cell>
          <cell r="K3826">
            <v>43</v>
          </cell>
          <cell r="L3826">
            <v>5191</v>
          </cell>
          <cell r="M3826">
            <v>40</v>
          </cell>
          <cell r="N3826">
            <v>8545</v>
          </cell>
        </row>
        <row r="3827">
          <cell r="A3827">
            <v>1603232</v>
          </cell>
          <cell r="B3827" t="str">
            <v>17</v>
          </cell>
          <cell r="C3827" t="str">
            <v>Centre-du-Québec</v>
          </cell>
          <cell r="D3827" t="str">
            <v>Normand Gauthier inc.</v>
          </cell>
          <cell r="E3827" t="str">
            <v>Gauthier(Normand)</v>
          </cell>
          <cell r="F3827" t="str">
            <v>160, rang 9</v>
          </cell>
          <cell r="G3827" t="str">
            <v>Saint-Wenceslas</v>
          </cell>
          <cell r="H3827" t="str">
            <v>G0Z1J0</v>
          </cell>
          <cell r="I3827">
            <v>819</v>
          </cell>
          <cell r="J3827">
            <v>2247719</v>
          </cell>
          <cell r="K3827">
            <v>64</v>
          </cell>
          <cell r="L3827">
            <v>9463</v>
          </cell>
          <cell r="M3827">
            <v>28</v>
          </cell>
          <cell r="N3827">
            <v>1247</v>
          </cell>
        </row>
        <row r="3828">
          <cell r="A3828">
            <v>1606284</v>
          </cell>
          <cell r="B3828" t="str">
            <v>01</v>
          </cell>
          <cell r="C3828" t="str">
            <v>Bas-Saint-Laurent</v>
          </cell>
          <cell r="D3828" t="str">
            <v>Raymond(Guy)</v>
          </cell>
          <cell r="F3828" t="str">
            <v>187 rang 6 Est</v>
          </cell>
          <cell r="G3828" t="str">
            <v>Saint-Donat</v>
          </cell>
          <cell r="H3828" t="str">
            <v>G0K1L0</v>
          </cell>
          <cell r="I3828">
            <v>418</v>
          </cell>
          <cell r="J3828">
            <v>7395151</v>
          </cell>
          <cell r="K3828">
            <v>14</v>
          </cell>
          <cell r="L3828">
            <v>680</v>
          </cell>
        </row>
        <row r="3829">
          <cell r="A3829">
            <v>1606409</v>
          </cell>
          <cell r="B3829" t="str">
            <v>12</v>
          </cell>
          <cell r="C3829" t="str">
            <v>Chaudière-Appalaches</v>
          </cell>
          <cell r="D3829" t="str">
            <v>Côté(Gérard)</v>
          </cell>
          <cell r="E3829" t="str">
            <v>Côté(Gérard)</v>
          </cell>
          <cell r="F3829" t="str">
            <v>526 rue Des Rosiers</v>
          </cell>
          <cell r="G3829" t="str">
            <v>Thetford Mines</v>
          </cell>
          <cell r="H3829" t="str">
            <v>G6G1B2</v>
          </cell>
          <cell r="I3829">
            <v>418</v>
          </cell>
          <cell r="J3829">
            <v>3380420</v>
          </cell>
          <cell r="K3829">
            <v>24</v>
          </cell>
          <cell r="L3829">
            <v>2891</v>
          </cell>
          <cell r="M3829">
            <v>23</v>
          </cell>
          <cell r="N3829">
            <v>1916</v>
          </cell>
        </row>
        <row r="3830">
          <cell r="A3830">
            <v>1606706</v>
          </cell>
          <cell r="B3830" t="str">
            <v>04</v>
          </cell>
          <cell r="C3830" t="str">
            <v>Mauricie</v>
          </cell>
          <cell r="D3830" t="str">
            <v>Ferme Chapdelaine &amp; Fils SENC</v>
          </cell>
          <cell r="E3830" t="str">
            <v>Chapdelaine(Murielle)</v>
          </cell>
          <cell r="F3830" t="str">
            <v>3500, Grande Ligne</v>
          </cell>
          <cell r="G3830" t="str">
            <v>Saint-Paulin</v>
          </cell>
          <cell r="H3830" t="str">
            <v>J0K3G0</v>
          </cell>
          <cell r="I3830">
            <v>514</v>
          </cell>
          <cell r="J3830">
            <v>6423044</v>
          </cell>
          <cell r="K3830">
            <v>15</v>
          </cell>
          <cell r="M3830">
            <v>19</v>
          </cell>
        </row>
        <row r="3831">
          <cell r="A3831">
            <v>1608025</v>
          </cell>
          <cell r="B3831" t="str">
            <v>17</v>
          </cell>
          <cell r="C3831" t="str">
            <v>Centre-du-Québec</v>
          </cell>
          <cell r="D3831" t="str">
            <v>Nancy Meigs et Pascal Moreau</v>
          </cell>
          <cell r="E3831" t="str">
            <v>Moreau(Pascal)</v>
          </cell>
          <cell r="F3831" t="str">
            <v>1358, rang 8</v>
          </cell>
          <cell r="G3831" t="str">
            <v>Saint-Valère</v>
          </cell>
          <cell r="H3831" t="str">
            <v>G0P1M0</v>
          </cell>
          <cell r="I3831">
            <v>819</v>
          </cell>
          <cell r="J3831">
            <v>7512825</v>
          </cell>
          <cell r="K3831">
            <v>12</v>
          </cell>
          <cell r="L3831">
            <v>1897</v>
          </cell>
        </row>
        <row r="3832">
          <cell r="A3832">
            <v>1608926</v>
          </cell>
          <cell r="B3832" t="str">
            <v>17</v>
          </cell>
          <cell r="C3832" t="str">
            <v>Centre-du-Québec</v>
          </cell>
          <cell r="D3832" t="str">
            <v>Duplessis Micheline et Paris Yvan</v>
          </cell>
          <cell r="E3832" t="str">
            <v>Paris(Yvan)</v>
          </cell>
          <cell r="F3832" t="str">
            <v>462, route Boisvert</v>
          </cell>
          <cell r="G3832" t="str">
            <v>L'Avenir</v>
          </cell>
          <cell r="H3832" t="str">
            <v>J0C1B0</v>
          </cell>
          <cell r="I3832">
            <v>0</v>
          </cell>
          <cell r="J3832">
            <v>0</v>
          </cell>
          <cell r="N3832">
            <v>340</v>
          </cell>
        </row>
        <row r="3833">
          <cell r="A3833">
            <v>1610039</v>
          </cell>
          <cell r="B3833" t="str">
            <v>17</v>
          </cell>
          <cell r="C3833" t="str">
            <v>Centre-du-Québec</v>
          </cell>
          <cell r="D3833" t="str">
            <v>Beaudette(Raymond)</v>
          </cell>
          <cell r="F3833" t="str">
            <v>9675, boul Allard</v>
          </cell>
          <cell r="G3833" t="str">
            <v>Drummondville</v>
          </cell>
          <cell r="H3833" t="str">
            <v>J2A2T1</v>
          </cell>
          <cell r="I3833">
            <v>819</v>
          </cell>
          <cell r="J3833">
            <v>3942057</v>
          </cell>
          <cell r="K3833">
            <v>18</v>
          </cell>
          <cell r="L3833">
            <v>3100</v>
          </cell>
          <cell r="M3833">
            <v>20</v>
          </cell>
          <cell r="N3833">
            <v>318</v>
          </cell>
        </row>
        <row r="3834">
          <cell r="A3834">
            <v>1612100</v>
          </cell>
          <cell r="B3834" t="str">
            <v>16</v>
          </cell>
          <cell r="C3834" t="str">
            <v>Montérégie</v>
          </cell>
          <cell r="D3834" t="str">
            <v>Vaillancourt(Pauline)</v>
          </cell>
          <cell r="F3834" t="str">
            <v>685, Covey Hill</v>
          </cell>
          <cell r="G3834" t="str">
            <v>Havelock</v>
          </cell>
          <cell r="H3834" t="str">
            <v>J0S2C0</v>
          </cell>
          <cell r="I3834">
            <v>450</v>
          </cell>
          <cell r="J3834">
            <v>2472208</v>
          </cell>
          <cell r="K3834">
            <v>23</v>
          </cell>
          <cell r="L3834">
            <v>4075</v>
          </cell>
          <cell r="M3834">
            <v>20</v>
          </cell>
          <cell r="N3834">
            <v>4185</v>
          </cell>
        </row>
        <row r="3835">
          <cell r="A3835">
            <v>1612241</v>
          </cell>
          <cell r="B3835" t="str">
            <v>12</v>
          </cell>
          <cell r="C3835" t="str">
            <v>Chaudière-Appalaches</v>
          </cell>
          <cell r="D3835" t="str">
            <v>Bolduc(Paul-Eugène)</v>
          </cell>
          <cell r="F3835" t="str">
            <v>250, Rang 3 nord</v>
          </cell>
          <cell r="G3835" t="str">
            <v>Saint-Victor</v>
          </cell>
          <cell r="H3835" t="str">
            <v>G0M2B0</v>
          </cell>
          <cell r="I3835">
            <v>418</v>
          </cell>
          <cell r="J3835">
            <v>5883523</v>
          </cell>
          <cell r="K3835">
            <v>14</v>
          </cell>
          <cell r="L3835">
            <v>707</v>
          </cell>
        </row>
        <row r="3836">
          <cell r="A3836">
            <v>1612332</v>
          </cell>
          <cell r="B3836" t="str">
            <v>07</v>
          </cell>
          <cell r="C3836" t="str">
            <v>Outaouais</v>
          </cell>
          <cell r="D3836" t="str">
            <v>Mongeon(Michel)</v>
          </cell>
          <cell r="F3836" t="str">
            <v>1160, chemin Filion, R.R. 1</v>
          </cell>
          <cell r="G3836" t="str">
            <v>L'Ange-Gardien</v>
          </cell>
          <cell r="H3836" t="str">
            <v>J8L2W7</v>
          </cell>
          <cell r="I3836">
            <v>819</v>
          </cell>
          <cell r="J3836">
            <v>2815109</v>
          </cell>
          <cell r="K3836">
            <v>15</v>
          </cell>
          <cell r="M3836">
            <v>17</v>
          </cell>
        </row>
        <row r="3837">
          <cell r="A3837">
            <v>1771146</v>
          </cell>
          <cell r="B3837" t="str">
            <v>16</v>
          </cell>
          <cell r="C3837" t="str">
            <v>Montérégie</v>
          </cell>
          <cell r="D3837" t="str">
            <v>Les Fermes Recklies S.E.N.C.</v>
          </cell>
          <cell r="E3837" t="str">
            <v>Recklies(George O.)</v>
          </cell>
          <cell r="F3837" t="str">
            <v>932, 1st Concession</v>
          </cell>
          <cell r="G3837" t="str">
            <v>Hinchinbrooke</v>
          </cell>
          <cell r="H3837" t="str">
            <v>J0S1A0</v>
          </cell>
          <cell r="I3837">
            <v>450</v>
          </cell>
          <cell r="J3837">
            <v>2644407</v>
          </cell>
          <cell r="K3837">
            <v>67</v>
          </cell>
          <cell r="L3837">
            <v>10841</v>
          </cell>
          <cell r="M3837">
            <v>68</v>
          </cell>
          <cell r="N3837">
            <v>12086</v>
          </cell>
        </row>
        <row r="3838">
          <cell r="A3838">
            <v>1782622</v>
          </cell>
          <cell r="B3838" t="str">
            <v>11</v>
          </cell>
          <cell r="C3838" t="str">
            <v>Gaspésie-Iles-de-la-Madeleine</v>
          </cell>
          <cell r="D3838" t="str">
            <v>Burns &amp; William Budd</v>
          </cell>
          <cell r="E3838" t="str">
            <v>Budd(William)</v>
          </cell>
          <cell r="F3838" t="str">
            <v>225, chemin Campbell, C.P. 4</v>
          </cell>
          <cell r="G3838" t="str">
            <v>New-Richmond</v>
          </cell>
          <cell r="H3838" t="str">
            <v>G0C2B0</v>
          </cell>
          <cell r="I3838">
            <v>418</v>
          </cell>
          <cell r="J3838">
            <v>3924766</v>
          </cell>
          <cell r="K3838">
            <v>46</v>
          </cell>
          <cell r="L3838">
            <v>4726</v>
          </cell>
          <cell r="M3838">
            <v>45</v>
          </cell>
          <cell r="N3838">
            <v>454</v>
          </cell>
        </row>
        <row r="3839">
          <cell r="A3839">
            <v>1786458</v>
          </cell>
          <cell r="B3839" t="str">
            <v>01</v>
          </cell>
          <cell r="C3839" t="str">
            <v>Bas-Saint-Laurent</v>
          </cell>
          <cell r="D3839" t="str">
            <v>Abattoir Bérubé enr.</v>
          </cell>
          <cell r="E3839" t="str">
            <v>Bérubé(Gabriel)</v>
          </cell>
          <cell r="F3839" t="str">
            <v>200 rue Principale</v>
          </cell>
          <cell r="G3839" t="str">
            <v>Saint-Arsène</v>
          </cell>
          <cell r="H3839" t="str">
            <v>G0L2K0</v>
          </cell>
          <cell r="I3839">
            <v>418</v>
          </cell>
          <cell r="J3839">
            <v>8622636</v>
          </cell>
          <cell r="K3839">
            <v>34</v>
          </cell>
          <cell r="L3839">
            <v>3208</v>
          </cell>
          <cell r="M3839">
            <v>32</v>
          </cell>
          <cell r="N3839">
            <v>8059</v>
          </cell>
        </row>
        <row r="3840">
          <cell r="A3840">
            <v>1786714</v>
          </cell>
          <cell r="B3840" t="str">
            <v>01</v>
          </cell>
          <cell r="C3840" t="str">
            <v>Bas-Saint-Laurent</v>
          </cell>
          <cell r="D3840" t="str">
            <v>Plourde(Élise)</v>
          </cell>
          <cell r="F3840" t="str">
            <v>83 rang Chénard</v>
          </cell>
          <cell r="G3840" t="str">
            <v>Saint-Gabriel-Lalemant</v>
          </cell>
          <cell r="H3840" t="str">
            <v>G0L3E0</v>
          </cell>
          <cell r="I3840">
            <v>418</v>
          </cell>
          <cell r="J3840">
            <v>8523019</v>
          </cell>
          <cell r="K3840">
            <v>34</v>
          </cell>
          <cell r="L3840">
            <v>5941</v>
          </cell>
          <cell r="M3840">
            <v>33</v>
          </cell>
          <cell r="N3840">
            <v>1335</v>
          </cell>
        </row>
        <row r="3841">
          <cell r="A3841">
            <v>1787845</v>
          </cell>
          <cell r="B3841" t="str">
            <v>05</v>
          </cell>
          <cell r="C3841" t="str">
            <v>Estrie</v>
          </cell>
          <cell r="D3841" t="str">
            <v>Joyal(Denise)</v>
          </cell>
          <cell r="F3841" t="str">
            <v>55, Route 255 Nord</v>
          </cell>
          <cell r="G3841" t="str">
            <v>Bishopton</v>
          </cell>
          <cell r="H3841" t="str">
            <v>J0B1G0</v>
          </cell>
          <cell r="I3841">
            <v>819</v>
          </cell>
          <cell r="J3841">
            <v>8842247</v>
          </cell>
          <cell r="K3841">
            <v>15</v>
          </cell>
          <cell r="L3841">
            <v>3305</v>
          </cell>
          <cell r="M3841">
            <v>17</v>
          </cell>
          <cell r="N3841">
            <v>4006</v>
          </cell>
        </row>
        <row r="3842">
          <cell r="A3842">
            <v>1788272</v>
          </cell>
          <cell r="B3842" t="str">
            <v>08</v>
          </cell>
          <cell r="C3842" t="str">
            <v>Abitibi-Témiscamingue</v>
          </cell>
          <cell r="D3842" t="str">
            <v>Ferme D.J. Frappier inc.</v>
          </cell>
          <cell r="E3842" t="str">
            <v>Frappier(Dany)</v>
          </cell>
          <cell r="F3842" t="str">
            <v>166, Rang 6 Ouest</v>
          </cell>
          <cell r="G3842" t="str">
            <v>Macamic</v>
          </cell>
          <cell r="H3842" t="str">
            <v>J0Z2S0</v>
          </cell>
          <cell r="I3842">
            <v>819</v>
          </cell>
          <cell r="J3842">
            <v>3336546</v>
          </cell>
          <cell r="K3842">
            <v>212</v>
          </cell>
          <cell r="L3842">
            <v>48989</v>
          </cell>
          <cell r="M3842">
            <v>207</v>
          </cell>
          <cell r="N3842">
            <v>53752</v>
          </cell>
        </row>
        <row r="3843">
          <cell r="A3843">
            <v>1790419</v>
          </cell>
          <cell r="B3843" t="str">
            <v>16</v>
          </cell>
          <cell r="C3843" t="str">
            <v>Montérégie</v>
          </cell>
          <cell r="D3843" t="str">
            <v>Maurice Berthiaume &amp; Monique Laplante</v>
          </cell>
          <cell r="E3843" t="str">
            <v>Laplante(Monique)</v>
          </cell>
          <cell r="F3843" t="str">
            <v>697, Covey Hill Road</v>
          </cell>
          <cell r="G3843" t="str">
            <v>Havelock</v>
          </cell>
          <cell r="H3843" t="str">
            <v>J0S2C0</v>
          </cell>
          <cell r="I3843">
            <v>450</v>
          </cell>
          <cell r="J3843">
            <v>2473684</v>
          </cell>
          <cell r="K3843">
            <v>66</v>
          </cell>
          <cell r="L3843">
            <v>12776</v>
          </cell>
          <cell r="M3843">
            <v>60</v>
          </cell>
          <cell r="N3843">
            <v>13525</v>
          </cell>
        </row>
        <row r="3844">
          <cell r="A3844">
            <v>1790617</v>
          </cell>
          <cell r="B3844" t="str">
            <v>16</v>
          </cell>
          <cell r="C3844" t="str">
            <v>Montérégie</v>
          </cell>
          <cell r="D3844" t="str">
            <v>Beith Simmental</v>
          </cell>
          <cell r="E3844" t="str">
            <v>Ebbett(Dawn)</v>
          </cell>
          <cell r="F3844" t="str">
            <v>942, chemin de la 1ière Concession</v>
          </cell>
          <cell r="G3844" t="str">
            <v>Elgin</v>
          </cell>
          <cell r="H3844" t="str">
            <v>J0S2E0</v>
          </cell>
          <cell r="I3844">
            <v>450</v>
          </cell>
          <cell r="J3844">
            <v>2642398</v>
          </cell>
          <cell r="K3844">
            <v>82</v>
          </cell>
          <cell r="L3844">
            <v>17223</v>
          </cell>
          <cell r="M3844">
            <v>65</v>
          </cell>
          <cell r="N3844">
            <v>13280</v>
          </cell>
        </row>
        <row r="3845">
          <cell r="A3845">
            <v>1799063</v>
          </cell>
          <cell r="B3845" t="str">
            <v>05</v>
          </cell>
          <cell r="C3845" t="str">
            <v>Estrie</v>
          </cell>
          <cell r="D3845" t="str">
            <v>Coté(Ernest)</v>
          </cell>
          <cell r="F3845" t="str">
            <v>43, chemin Owl's Head</v>
          </cell>
          <cell r="G3845" t="str">
            <v>Potton</v>
          </cell>
          <cell r="H3845" t="str">
            <v>J0E1X0</v>
          </cell>
          <cell r="I3845">
            <v>450</v>
          </cell>
          <cell r="J3845">
            <v>2925749</v>
          </cell>
          <cell r="K3845">
            <v>36</v>
          </cell>
          <cell r="L3845">
            <v>2548</v>
          </cell>
          <cell r="M3845">
            <v>39</v>
          </cell>
          <cell r="N3845">
            <v>507</v>
          </cell>
        </row>
        <row r="3846">
          <cell r="A3846">
            <v>1803170</v>
          </cell>
          <cell r="B3846" t="str">
            <v>12</v>
          </cell>
          <cell r="C3846" t="str">
            <v>Chaudière-Appalaches</v>
          </cell>
          <cell r="D3846" t="str">
            <v>Ferme DM Maheux Inc.</v>
          </cell>
          <cell r="E3846" t="str">
            <v>Maheux(Denis)</v>
          </cell>
          <cell r="F3846" t="str">
            <v>601, route 269 Sud</v>
          </cell>
          <cell r="G3846" t="str">
            <v>Saint-Martin</v>
          </cell>
          <cell r="H3846" t="str">
            <v>G0M1B0</v>
          </cell>
          <cell r="I3846">
            <v>418</v>
          </cell>
          <cell r="J3846">
            <v>3825551</v>
          </cell>
          <cell r="K3846">
            <v>124</v>
          </cell>
          <cell r="L3846">
            <v>22353</v>
          </cell>
          <cell r="M3846">
            <v>104</v>
          </cell>
          <cell r="N3846">
            <v>28276</v>
          </cell>
        </row>
        <row r="3847">
          <cell r="A3847">
            <v>1824952</v>
          </cell>
          <cell r="B3847" t="str">
            <v>02</v>
          </cell>
          <cell r="C3847" t="str">
            <v>Saguenay-Lac-Saint-Jean</v>
          </cell>
          <cell r="D3847" t="str">
            <v>Boily(Dany)</v>
          </cell>
          <cell r="F3847" t="str">
            <v>460, rang 10</v>
          </cell>
          <cell r="G3847" t="str">
            <v>Saint-Gédéon</v>
          </cell>
          <cell r="H3847" t="str">
            <v>G0W2P0</v>
          </cell>
          <cell r="I3847">
            <v>418</v>
          </cell>
          <cell r="J3847">
            <v>6622168</v>
          </cell>
          <cell r="K3847">
            <v>37</v>
          </cell>
          <cell r="M3847">
            <v>44</v>
          </cell>
          <cell r="N3847">
            <v>3402</v>
          </cell>
        </row>
        <row r="3848">
          <cell r="A3848">
            <v>1826007</v>
          </cell>
          <cell r="B3848" t="str">
            <v>12</v>
          </cell>
          <cell r="C3848" t="str">
            <v>Chaudière-Appalaches</v>
          </cell>
          <cell r="D3848" t="str">
            <v>Mélanie Moisan et Martin Quirion</v>
          </cell>
          <cell r="F3848" t="str">
            <v>625, Rang 8</v>
          </cell>
          <cell r="G3848" t="str">
            <v>Saint-Gédeon-de-Beauce</v>
          </cell>
          <cell r="H3848" t="str">
            <v>G0M1T0</v>
          </cell>
          <cell r="I3848">
            <v>418</v>
          </cell>
          <cell r="J3848">
            <v>5826500</v>
          </cell>
          <cell r="K3848">
            <v>25</v>
          </cell>
          <cell r="L3848">
            <v>501</v>
          </cell>
        </row>
        <row r="3849">
          <cell r="A3849">
            <v>1826155</v>
          </cell>
          <cell r="B3849" t="str">
            <v>08</v>
          </cell>
          <cell r="C3849" t="str">
            <v>Abitibi-Témiscamingue</v>
          </cell>
          <cell r="D3849" t="str">
            <v>Ferme R. Bordeleau inc.</v>
          </cell>
          <cell r="E3849" t="str">
            <v>Bordeleau(Roger)</v>
          </cell>
          <cell r="F3849" t="str">
            <v>803, rang 4-5 Ouest</v>
          </cell>
          <cell r="G3849" t="str">
            <v>Clerval</v>
          </cell>
          <cell r="H3849" t="str">
            <v>J0Z1R0</v>
          </cell>
          <cell r="I3849">
            <v>819</v>
          </cell>
          <cell r="J3849">
            <v>7832309</v>
          </cell>
          <cell r="K3849">
            <v>1701</v>
          </cell>
          <cell r="L3849">
            <v>185749</v>
          </cell>
          <cell r="M3849">
            <v>1431</v>
          </cell>
          <cell r="N3849">
            <v>269387</v>
          </cell>
        </row>
        <row r="3850">
          <cell r="A3850">
            <v>1827161</v>
          </cell>
          <cell r="B3850" t="str">
            <v>01</v>
          </cell>
          <cell r="C3850" t="str">
            <v>Bas-Saint-Laurent</v>
          </cell>
          <cell r="D3850" t="str">
            <v>Jean(Benoit)</v>
          </cell>
          <cell r="F3850" t="str">
            <v>163 route 132 Ouest</v>
          </cell>
          <cell r="G3850" t="str">
            <v>Sainte-Luce</v>
          </cell>
          <cell r="H3850" t="str">
            <v>G0K1P0</v>
          </cell>
          <cell r="I3850">
            <v>418</v>
          </cell>
          <cell r="J3850">
            <v>7394210</v>
          </cell>
          <cell r="K3850">
            <v>28</v>
          </cell>
          <cell r="L3850">
            <v>4329</v>
          </cell>
          <cell r="M3850">
            <v>19</v>
          </cell>
          <cell r="N3850">
            <v>927</v>
          </cell>
        </row>
        <row r="3851">
          <cell r="A3851">
            <v>1827203</v>
          </cell>
          <cell r="B3851" t="str">
            <v>08</v>
          </cell>
          <cell r="C3851" t="str">
            <v>Abitibi-Témiscamingue</v>
          </cell>
          <cell r="D3851" t="str">
            <v>Pépin Roger et Pépin Jasmine</v>
          </cell>
          <cell r="E3851" t="str">
            <v>Pépin(Jasmine)</v>
          </cell>
          <cell r="F3851" t="str">
            <v>629, route 111</v>
          </cell>
          <cell r="G3851" t="str">
            <v>Val-d'Or</v>
          </cell>
          <cell r="H3851" t="str">
            <v>J9P0C1</v>
          </cell>
          <cell r="I3851">
            <v>819</v>
          </cell>
          <cell r="J3851">
            <v>8248134</v>
          </cell>
          <cell r="K3851">
            <v>15</v>
          </cell>
          <cell r="M3851">
            <v>16</v>
          </cell>
        </row>
        <row r="3852">
          <cell r="A3852">
            <v>1827245</v>
          </cell>
          <cell r="B3852" t="str">
            <v>07</v>
          </cell>
          <cell r="C3852" t="str">
            <v>Outaouais</v>
          </cell>
          <cell r="D3852" t="str">
            <v>Rivet(Steve)</v>
          </cell>
          <cell r="F3852" t="str">
            <v>914, chemin Waltham-Chapeau</v>
          </cell>
          <cell r="G3852" t="str">
            <v>l'isle-aux-Allumettes</v>
          </cell>
          <cell r="H3852" t="str">
            <v>J0X1M0</v>
          </cell>
          <cell r="I3852">
            <v>819</v>
          </cell>
          <cell r="J3852">
            <v>6891018</v>
          </cell>
          <cell r="K3852">
            <v>50</v>
          </cell>
          <cell r="L3852">
            <v>5121</v>
          </cell>
          <cell r="M3852">
            <v>50</v>
          </cell>
          <cell r="N3852">
            <v>6509</v>
          </cell>
        </row>
        <row r="3853">
          <cell r="A3853">
            <v>1827393</v>
          </cell>
          <cell r="B3853" t="str">
            <v>12</v>
          </cell>
          <cell r="C3853" t="str">
            <v>Chaudière-Appalaches</v>
          </cell>
          <cell r="D3853" t="str">
            <v>Bizier(Serge)</v>
          </cell>
          <cell r="F3853" t="str">
            <v>402, Rang 11 Nord</v>
          </cell>
          <cell r="G3853" t="str">
            <v>Saint-Éphrem-de-Beauce</v>
          </cell>
          <cell r="H3853" t="str">
            <v>G0M1R0</v>
          </cell>
          <cell r="I3853">
            <v>418</v>
          </cell>
          <cell r="J3853">
            <v>4842609</v>
          </cell>
          <cell r="K3853">
            <v>39</v>
          </cell>
          <cell r="L3853">
            <v>3130</v>
          </cell>
          <cell r="M3853">
            <v>33</v>
          </cell>
          <cell r="N3853">
            <v>8986</v>
          </cell>
        </row>
        <row r="3854">
          <cell r="A3854">
            <v>1827401</v>
          </cell>
          <cell r="B3854" t="str">
            <v>07</v>
          </cell>
          <cell r="C3854" t="str">
            <v>Outaouais</v>
          </cell>
          <cell r="D3854" t="str">
            <v>Turcotte(Roger)</v>
          </cell>
          <cell r="F3854" t="str">
            <v>663, chemin 148 est</v>
          </cell>
          <cell r="G3854" t="str">
            <v>Gatineau</v>
          </cell>
          <cell r="H3854" t="str">
            <v>J8M1V6</v>
          </cell>
          <cell r="I3854">
            <v>819</v>
          </cell>
          <cell r="J3854">
            <v>2813387</v>
          </cell>
          <cell r="K3854">
            <v>15</v>
          </cell>
          <cell r="M3854">
            <v>15</v>
          </cell>
        </row>
        <row r="3855">
          <cell r="A3855">
            <v>1827468</v>
          </cell>
          <cell r="B3855" t="str">
            <v>05</v>
          </cell>
          <cell r="C3855" t="str">
            <v>Estrie</v>
          </cell>
          <cell r="D3855" t="str">
            <v>Ferme DJH S.E.N.C.</v>
          </cell>
          <cell r="E3855" t="str">
            <v>Ledoux(Hélène)</v>
          </cell>
          <cell r="F3855" t="str">
            <v>4465, route 251</v>
          </cell>
          <cell r="G3855" t="str">
            <v>Cookshire-Eaton</v>
          </cell>
          <cell r="H3855" t="str">
            <v>J0B1M0</v>
          </cell>
          <cell r="I3855">
            <v>819</v>
          </cell>
          <cell r="J3855">
            <v>8372857</v>
          </cell>
          <cell r="K3855">
            <v>51</v>
          </cell>
          <cell r="L3855">
            <v>5040</v>
          </cell>
          <cell r="M3855">
            <v>50</v>
          </cell>
          <cell r="N3855">
            <v>13036</v>
          </cell>
        </row>
        <row r="3856">
          <cell r="A3856">
            <v>1827484</v>
          </cell>
          <cell r="B3856" t="str">
            <v>12</v>
          </cell>
          <cell r="C3856" t="str">
            <v>Chaudière-Appalaches</v>
          </cell>
          <cell r="D3856" t="str">
            <v>Lachance(Daniel)</v>
          </cell>
          <cell r="F3856" t="str">
            <v>103, route Tring</v>
          </cell>
          <cell r="G3856" t="str">
            <v>Sainte-Clotilde-de-Beauce</v>
          </cell>
          <cell r="H3856" t="str">
            <v>G0N1C0</v>
          </cell>
          <cell r="I3856">
            <v>418</v>
          </cell>
          <cell r="J3856">
            <v>4275283</v>
          </cell>
          <cell r="K3856">
            <v>45</v>
          </cell>
          <cell r="L3856">
            <v>3749</v>
          </cell>
          <cell r="M3856">
            <v>51</v>
          </cell>
          <cell r="N3856">
            <v>5817</v>
          </cell>
        </row>
        <row r="3857">
          <cell r="A3857">
            <v>1827823</v>
          </cell>
          <cell r="B3857" t="str">
            <v>12</v>
          </cell>
          <cell r="C3857" t="str">
            <v>Chaudière-Appalaches</v>
          </cell>
          <cell r="D3857" t="str">
            <v>Gagnon(Alfred)</v>
          </cell>
          <cell r="F3857" t="str">
            <v>84, rang des Jumeaux-Pelletier</v>
          </cell>
          <cell r="G3857" t="str">
            <v>Saint-Aubert</v>
          </cell>
          <cell r="H3857" t="str">
            <v>G0R2R0</v>
          </cell>
          <cell r="I3857">
            <v>418</v>
          </cell>
          <cell r="J3857">
            <v>5989166</v>
          </cell>
          <cell r="K3857">
            <v>17</v>
          </cell>
          <cell r="L3857">
            <v>1565</v>
          </cell>
          <cell r="M3857">
            <v>16</v>
          </cell>
          <cell r="N3857">
            <v>2441</v>
          </cell>
        </row>
        <row r="3858">
          <cell r="A3858">
            <v>1828383</v>
          </cell>
          <cell r="B3858" t="str">
            <v>02</v>
          </cell>
          <cell r="C3858" t="str">
            <v>Saguenay-Lac-Saint-Jean</v>
          </cell>
          <cell r="D3858" t="str">
            <v>Claveau(Gilles)</v>
          </cell>
          <cell r="F3858" t="str">
            <v>655 Rang des Iles</v>
          </cell>
          <cell r="G3858" t="str">
            <v>Saint-Gédéon</v>
          </cell>
          <cell r="H3858" t="str">
            <v>G0W2P0</v>
          </cell>
          <cell r="I3858">
            <v>418</v>
          </cell>
          <cell r="J3858">
            <v>3452858</v>
          </cell>
          <cell r="K3858">
            <v>15</v>
          </cell>
          <cell r="L3858">
            <v>2064</v>
          </cell>
          <cell r="M3858">
            <v>16</v>
          </cell>
          <cell r="N3858">
            <v>3287</v>
          </cell>
        </row>
        <row r="3859">
          <cell r="A3859">
            <v>1828599</v>
          </cell>
          <cell r="B3859" t="str">
            <v>08</v>
          </cell>
          <cell r="C3859" t="str">
            <v>Abitibi-Témiscamingue</v>
          </cell>
          <cell r="D3859" t="str">
            <v>Ferme du Ruisseau CF inc.</v>
          </cell>
          <cell r="E3859" t="str">
            <v>Pomerleau(Claude)</v>
          </cell>
          <cell r="F3859" t="str">
            <v>628, Route de l'Ile Nepawa</v>
          </cell>
          <cell r="G3859" t="str">
            <v>Sainte-Hélène-de-Mancebourg</v>
          </cell>
          <cell r="H3859" t="str">
            <v>J0Z2T0</v>
          </cell>
          <cell r="I3859">
            <v>819</v>
          </cell>
          <cell r="J3859">
            <v>3336410</v>
          </cell>
          <cell r="K3859">
            <v>259</v>
          </cell>
          <cell r="L3859">
            <v>66253</v>
          </cell>
          <cell r="M3859">
            <v>277</v>
          </cell>
          <cell r="N3859">
            <v>75098</v>
          </cell>
        </row>
        <row r="3860">
          <cell r="A3860">
            <v>1828664</v>
          </cell>
          <cell r="B3860" t="str">
            <v>07</v>
          </cell>
          <cell r="C3860" t="str">
            <v>Outaouais</v>
          </cell>
          <cell r="D3860" t="str">
            <v>Whelen(Jean)</v>
          </cell>
          <cell r="F3860" t="str">
            <v>C144, R.R. 2</v>
          </cell>
          <cell r="G3860" t="str">
            <v>Shawville</v>
          </cell>
          <cell r="H3860" t="str">
            <v>J0X2Y0</v>
          </cell>
          <cell r="I3860">
            <v>819</v>
          </cell>
          <cell r="J3860">
            <v>6473307</v>
          </cell>
          <cell r="K3860">
            <v>53</v>
          </cell>
          <cell r="L3860">
            <v>10891</v>
          </cell>
          <cell r="M3860">
            <v>52</v>
          </cell>
          <cell r="N3860">
            <v>10337</v>
          </cell>
        </row>
        <row r="3861">
          <cell r="A3861">
            <v>1828680</v>
          </cell>
          <cell r="B3861" t="str">
            <v>04</v>
          </cell>
          <cell r="C3861" t="str">
            <v>Mauricie</v>
          </cell>
          <cell r="D3861" t="str">
            <v>Dupuis(Jean-Rock)</v>
          </cell>
          <cell r="F3861" t="str">
            <v>2561 rang Bout du monde</v>
          </cell>
          <cell r="G3861" t="str">
            <v>Saint-Paulin</v>
          </cell>
          <cell r="H3861" t="str">
            <v>J0K3G0</v>
          </cell>
          <cell r="I3861">
            <v>819</v>
          </cell>
          <cell r="J3861">
            <v>2682071</v>
          </cell>
          <cell r="K3861">
            <v>19</v>
          </cell>
          <cell r="L3861">
            <v>1579</v>
          </cell>
          <cell r="M3861">
            <v>16</v>
          </cell>
          <cell r="N3861">
            <v>1640</v>
          </cell>
        </row>
        <row r="3862">
          <cell r="A3862">
            <v>1829050</v>
          </cell>
          <cell r="B3862" t="str">
            <v>15</v>
          </cell>
          <cell r="C3862" t="str">
            <v>Laurentides</v>
          </cell>
          <cell r="D3862" t="str">
            <v>Ferme Springlea S.E.N.C.</v>
          </cell>
          <cell r="E3862" t="str">
            <v>Godin(Tanya)</v>
          </cell>
          <cell r="F3862" t="str">
            <v>2401, chemin Vide Sac</v>
          </cell>
          <cell r="G3862" t="str">
            <v>Lachute</v>
          </cell>
          <cell r="H3862" t="str">
            <v>J8H2C5</v>
          </cell>
          <cell r="I3862">
            <v>450</v>
          </cell>
          <cell r="J3862">
            <v>5660156</v>
          </cell>
          <cell r="K3862">
            <v>53</v>
          </cell>
          <cell r="L3862">
            <v>8505</v>
          </cell>
          <cell r="M3862">
            <v>53</v>
          </cell>
          <cell r="N3862">
            <v>15330</v>
          </cell>
        </row>
        <row r="3863">
          <cell r="A3863">
            <v>1829472</v>
          </cell>
          <cell r="B3863" t="str">
            <v>16</v>
          </cell>
          <cell r="C3863" t="str">
            <v>Montérégie</v>
          </cell>
          <cell r="D3863" t="str">
            <v>Ferme Leboeuf</v>
          </cell>
          <cell r="F3863" t="str">
            <v>105, chemin Davis</v>
          </cell>
          <cell r="G3863" t="str">
            <v>Lac-Brome</v>
          </cell>
          <cell r="H3863" t="str">
            <v>J0E1S0</v>
          </cell>
          <cell r="I3863">
            <v>450</v>
          </cell>
          <cell r="J3863">
            <v>5390655</v>
          </cell>
          <cell r="K3863">
            <v>14</v>
          </cell>
          <cell r="L3863">
            <v>1361</v>
          </cell>
          <cell r="M3863">
            <v>19</v>
          </cell>
          <cell r="N3863">
            <v>1857</v>
          </cell>
        </row>
        <row r="3864">
          <cell r="A3864">
            <v>1829860</v>
          </cell>
          <cell r="B3864" t="str">
            <v>14</v>
          </cell>
          <cell r="C3864" t="str">
            <v>Lanaudière</v>
          </cell>
          <cell r="D3864" t="str">
            <v>Ferme Loumi S.E.N.C.</v>
          </cell>
          <cell r="E3864" t="str">
            <v>Latendresse(Michel)</v>
          </cell>
          <cell r="F3864" t="str">
            <v>40, rang St-Pierre</v>
          </cell>
          <cell r="G3864" t="str">
            <v>Saint-Jean-de-Matha</v>
          </cell>
          <cell r="H3864" t="str">
            <v>J0K2S0</v>
          </cell>
          <cell r="I3864">
            <v>450</v>
          </cell>
          <cell r="J3864">
            <v>8863687</v>
          </cell>
          <cell r="K3864">
            <v>81</v>
          </cell>
          <cell r="L3864">
            <v>19732</v>
          </cell>
          <cell r="M3864">
            <v>69</v>
          </cell>
          <cell r="N3864">
            <v>11113</v>
          </cell>
        </row>
        <row r="3865">
          <cell r="A3865">
            <v>1830207</v>
          </cell>
          <cell r="B3865" t="str">
            <v>05</v>
          </cell>
          <cell r="C3865" t="str">
            <v>Estrie</v>
          </cell>
          <cell r="D3865" t="str">
            <v>Succession Bernard(Clayton)</v>
          </cell>
          <cell r="F3865" t="str">
            <v>100, chemin Bernard</v>
          </cell>
          <cell r="G3865" t="str">
            <v>Waterville</v>
          </cell>
          <cell r="H3865" t="str">
            <v>J0B3H0</v>
          </cell>
          <cell r="I3865">
            <v>819</v>
          </cell>
          <cell r="J3865">
            <v>8372239</v>
          </cell>
          <cell r="K3865">
            <v>19</v>
          </cell>
        </row>
        <row r="3866">
          <cell r="A3866">
            <v>1830272</v>
          </cell>
          <cell r="B3866" t="str">
            <v>05</v>
          </cell>
          <cell r="C3866" t="str">
            <v>Estrie</v>
          </cell>
          <cell r="D3866" t="str">
            <v>Ferme CNOR S.E.C.</v>
          </cell>
          <cell r="E3866" t="str">
            <v>Normand(Aurélien)</v>
          </cell>
          <cell r="F3866" t="str">
            <v>230, chemin du Lac, C.P. 163</v>
          </cell>
          <cell r="G3866" t="str">
            <v>Sainte-Catherine-de-Hatley</v>
          </cell>
          <cell r="H3866" t="str">
            <v>J0B1W0</v>
          </cell>
          <cell r="I3866">
            <v>819</v>
          </cell>
          <cell r="J3866">
            <v>8682667</v>
          </cell>
          <cell r="K3866">
            <v>159</v>
          </cell>
          <cell r="L3866">
            <v>74365</v>
          </cell>
          <cell r="M3866">
            <v>76</v>
          </cell>
          <cell r="N3866">
            <v>7371</v>
          </cell>
        </row>
        <row r="3867">
          <cell r="A3867">
            <v>1830637</v>
          </cell>
          <cell r="B3867" t="str">
            <v>17</v>
          </cell>
          <cell r="C3867" t="str">
            <v>Centre-du-Québec</v>
          </cell>
          <cell r="D3867" t="str">
            <v>Fleurent(Guillaume)</v>
          </cell>
          <cell r="F3867" t="str">
            <v>250, rang 6</v>
          </cell>
          <cell r="G3867" t="str">
            <v>Saint-Sylvère</v>
          </cell>
          <cell r="H3867" t="str">
            <v>G0Z1H0</v>
          </cell>
          <cell r="I3867">
            <v>0</v>
          </cell>
          <cell r="J3867">
            <v>0</v>
          </cell>
          <cell r="K3867">
            <v>46</v>
          </cell>
          <cell r="L3867">
            <v>3325</v>
          </cell>
          <cell r="M3867">
            <v>50</v>
          </cell>
          <cell r="N3867">
            <v>942</v>
          </cell>
        </row>
        <row r="3868">
          <cell r="A3868">
            <v>1830991</v>
          </cell>
          <cell r="B3868" t="str">
            <v>08</v>
          </cell>
          <cell r="C3868" t="str">
            <v>Abitibi-Témiscamingue</v>
          </cell>
          <cell r="D3868" t="str">
            <v>Ouellet(Mario)</v>
          </cell>
          <cell r="F3868" t="str">
            <v>829, rang 6</v>
          </cell>
          <cell r="G3868" t="str">
            <v>Saint-Bruno-de-Guigues</v>
          </cell>
          <cell r="H3868" t="str">
            <v>J0Z2G0</v>
          </cell>
          <cell r="I3868">
            <v>819</v>
          </cell>
          <cell r="J3868">
            <v>7282474</v>
          </cell>
          <cell r="K3868">
            <v>26</v>
          </cell>
          <cell r="L3868">
            <v>10141</v>
          </cell>
        </row>
        <row r="3869">
          <cell r="A3869">
            <v>1831262</v>
          </cell>
          <cell r="B3869" t="str">
            <v>16</v>
          </cell>
          <cell r="C3869" t="str">
            <v>Montérégie</v>
          </cell>
          <cell r="D3869" t="str">
            <v>Wilson(Yves)</v>
          </cell>
          <cell r="F3869" t="str">
            <v>3537, 3ième Rang</v>
          </cell>
          <cell r="G3869" t="str">
            <v>Sainte-Justine-de-Newton</v>
          </cell>
          <cell r="H3869" t="str">
            <v>J0P1T0</v>
          </cell>
          <cell r="I3869">
            <v>0</v>
          </cell>
          <cell r="J3869">
            <v>0</v>
          </cell>
          <cell r="K3869">
            <v>16</v>
          </cell>
          <cell r="M3869">
            <v>19</v>
          </cell>
          <cell r="N3869">
            <v>312</v>
          </cell>
        </row>
        <row r="3870">
          <cell r="A3870">
            <v>1831510</v>
          </cell>
          <cell r="B3870" t="str">
            <v>16</v>
          </cell>
          <cell r="C3870" t="str">
            <v>Montérégie</v>
          </cell>
          <cell r="D3870" t="str">
            <v>Ball(Benjamin W.)</v>
          </cell>
          <cell r="E3870" t="str">
            <v>(travail)(Benjamin W. Ball)</v>
          </cell>
          <cell r="F3870" t="str">
            <v>230, Peabody Road</v>
          </cell>
          <cell r="G3870" t="str">
            <v>Mansonville</v>
          </cell>
          <cell r="H3870" t="str">
            <v>J0E1X0</v>
          </cell>
          <cell r="I3870">
            <v>450</v>
          </cell>
          <cell r="J3870">
            <v>2920999</v>
          </cell>
          <cell r="K3870">
            <v>40</v>
          </cell>
          <cell r="L3870">
            <v>4635</v>
          </cell>
          <cell r="M3870">
            <v>51</v>
          </cell>
          <cell r="N3870">
            <v>11147</v>
          </cell>
        </row>
        <row r="3871">
          <cell r="A3871">
            <v>1831676</v>
          </cell>
          <cell r="B3871" t="str">
            <v>05</v>
          </cell>
          <cell r="C3871" t="str">
            <v>Estrie</v>
          </cell>
          <cell r="D3871" t="str">
            <v>Laplante(Danny)</v>
          </cell>
          <cell r="F3871" t="str">
            <v>C.P. 3382</v>
          </cell>
          <cell r="G3871" t="str">
            <v>Valcourt</v>
          </cell>
          <cell r="H3871" t="str">
            <v>J0E2L0</v>
          </cell>
          <cell r="I3871">
            <v>0</v>
          </cell>
          <cell r="J3871">
            <v>0</v>
          </cell>
          <cell r="K3871">
            <v>71</v>
          </cell>
          <cell r="L3871">
            <v>10362</v>
          </cell>
          <cell r="M3871">
            <v>76</v>
          </cell>
          <cell r="N3871">
            <v>10828</v>
          </cell>
        </row>
        <row r="3872">
          <cell r="A3872">
            <v>1832492</v>
          </cell>
          <cell r="B3872" t="str">
            <v>07</v>
          </cell>
          <cell r="C3872" t="str">
            <v>Outaouais</v>
          </cell>
          <cell r="D3872" t="str">
            <v>Ferme L.R. et Fils</v>
          </cell>
          <cell r="E3872" t="str">
            <v>Labrosse(Luc)</v>
          </cell>
          <cell r="F3872" t="str">
            <v>647, route 321 Nord</v>
          </cell>
          <cell r="G3872" t="str">
            <v>Saint-André-Avellin</v>
          </cell>
          <cell r="H3872" t="str">
            <v>J0V1W0</v>
          </cell>
          <cell r="I3872">
            <v>819</v>
          </cell>
          <cell r="J3872">
            <v>9831042</v>
          </cell>
          <cell r="K3872">
            <v>23</v>
          </cell>
          <cell r="L3872">
            <v>1080</v>
          </cell>
          <cell r="M3872">
            <v>18</v>
          </cell>
          <cell r="N3872">
            <v>3727</v>
          </cell>
        </row>
        <row r="3873">
          <cell r="A3873">
            <v>1832757</v>
          </cell>
          <cell r="B3873" t="str">
            <v>01</v>
          </cell>
          <cell r="C3873" t="str">
            <v>Bas-Saint-Laurent</v>
          </cell>
          <cell r="D3873" t="str">
            <v>Raîche(Yvan)</v>
          </cell>
          <cell r="F3873" t="str">
            <v>121,  Rang 5 Est</v>
          </cell>
          <cell r="G3873" t="str">
            <v>Saint-Donat</v>
          </cell>
          <cell r="H3873" t="str">
            <v>G0K1L0</v>
          </cell>
          <cell r="I3873">
            <v>418</v>
          </cell>
          <cell r="J3873">
            <v>7394477</v>
          </cell>
          <cell r="K3873">
            <v>21</v>
          </cell>
          <cell r="L3873">
            <v>1162</v>
          </cell>
          <cell r="M3873">
            <v>23</v>
          </cell>
          <cell r="N3873">
            <v>3083</v>
          </cell>
        </row>
        <row r="3874">
          <cell r="A3874">
            <v>1833250</v>
          </cell>
          <cell r="B3874" t="str">
            <v>11</v>
          </cell>
          <cell r="C3874" t="str">
            <v>Gaspésie-Iles-de-la-Madeleine</v>
          </cell>
          <cell r="D3874" t="str">
            <v>Vautier(John-Daniel)</v>
          </cell>
          <cell r="F3874" t="str">
            <v>116 route 132</v>
          </cell>
          <cell r="G3874" t="str">
            <v>Shigawake</v>
          </cell>
          <cell r="H3874" t="str">
            <v>G0C3E0</v>
          </cell>
          <cell r="I3874">
            <v>418</v>
          </cell>
          <cell r="J3874">
            <v>7522789</v>
          </cell>
          <cell r="K3874">
            <v>16</v>
          </cell>
        </row>
        <row r="3875">
          <cell r="A3875">
            <v>1833326</v>
          </cell>
          <cell r="B3875" t="str">
            <v>03</v>
          </cell>
          <cell r="C3875" t="str">
            <v>Capitale-Nationale</v>
          </cell>
          <cell r="D3875" t="str">
            <v>Caron Christian et Savard Émélie</v>
          </cell>
          <cell r="E3875" t="str">
            <v>Caron(Christian)</v>
          </cell>
          <cell r="F3875" t="str">
            <v>574, rang Saint-Joseph Ouest</v>
          </cell>
          <cell r="G3875" t="str">
            <v>Saint-Alban</v>
          </cell>
          <cell r="H3875" t="str">
            <v>G0A3B0</v>
          </cell>
          <cell r="I3875">
            <v>418</v>
          </cell>
          <cell r="J3875">
            <v>2688802</v>
          </cell>
          <cell r="K3875">
            <v>61</v>
          </cell>
          <cell r="L3875">
            <v>9720</v>
          </cell>
          <cell r="M3875">
            <v>74</v>
          </cell>
          <cell r="N3875">
            <v>10898</v>
          </cell>
        </row>
        <row r="3876">
          <cell r="A3876">
            <v>1833383</v>
          </cell>
          <cell r="B3876" t="str">
            <v>12</v>
          </cell>
          <cell r="C3876" t="str">
            <v>Chaudière-Appalaches</v>
          </cell>
          <cell r="D3876" t="str">
            <v>Ferme Bovine R.S.P.L. SENC</v>
          </cell>
          <cell r="E3876" t="str">
            <v>Leblanc(Raymond)</v>
          </cell>
          <cell r="F3876" t="str">
            <v>750, rang Elgin Sud</v>
          </cell>
          <cell r="G3876" t="str">
            <v>Saint-Pamphile</v>
          </cell>
          <cell r="H3876" t="str">
            <v>G0R3X0</v>
          </cell>
          <cell r="I3876">
            <v>418</v>
          </cell>
          <cell r="J3876">
            <v>3563673</v>
          </cell>
          <cell r="K3876">
            <v>106</v>
          </cell>
          <cell r="L3876">
            <v>18183</v>
          </cell>
          <cell r="M3876">
            <v>104</v>
          </cell>
          <cell r="N3876">
            <v>22128</v>
          </cell>
        </row>
        <row r="3877">
          <cell r="A3877">
            <v>1833581</v>
          </cell>
          <cell r="B3877" t="str">
            <v>14</v>
          </cell>
          <cell r="C3877" t="str">
            <v>Lanaudière</v>
          </cell>
          <cell r="D3877" t="str">
            <v>9143-7160 Québec Inc.</v>
          </cell>
          <cell r="E3877" t="str">
            <v>Ladouceur(Brigitte)</v>
          </cell>
          <cell r="F3877" t="str">
            <v>3062, rang St-Jacques</v>
          </cell>
          <cell r="G3877" t="str">
            <v>Saint-Jacques</v>
          </cell>
          <cell r="H3877" t="str">
            <v>J0K2R0</v>
          </cell>
          <cell r="I3877">
            <v>450</v>
          </cell>
          <cell r="J3877">
            <v>8393166</v>
          </cell>
          <cell r="K3877">
            <v>96</v>
          </cell>
          <cell r="L3877">
            <v>24460</v>
          </cell>
          <cell r="M3877">
            <v>93</v>
          </cell>
          <cell r="N3877">
            <v>20861</v>
          </cell>
        </row>
        <row r="3878">
          <cell r="A3878">
            <v>1833763</v>
          </cell>
          <cell r="B3878" t="str">
            <v>16</v>
          </cell>
          <cell r="C3878" t="str">
            <v>Montérégie</v>
          </cell>
          <cell r="D3878" t="str">
            <v>Roux(Tony)</v>
          </cell>
          <cell r="F3878" t="str">
            <v>43, chemin Brandy</v>
          </cell>
          <cell r="G3878" t="str">
            <v>Lac-Brome</v>
          </cell>
          <cell r="H3878" t="str">
            <v>J0E1R0</v>
          </cell>
          <cell r="I3878">
            <v>450</v>
          </cell>
          <cell r="J3878">
            <v>2430956</v>
          </cell>
          <cell r="K3878">
            <v>24</v>
          </cell>
          <cell r="M3878">
            <v>23</v>
          </cell>
          <cell r="N3878">
            <v>340</v>
          </cell>
        </row>
        <row r="3879">
          <cell r="A3879">
            <v>1834191</v>
          </cell>
          <cell r="B3879" t="str">
            <v>07</v>
          </cell>
          <cell r="C3879" t="str">
            <v>Outaouais</v>
          </cell>
          <cell r="D3879" t="str">
            <v>Marcel St-Martin &amp; Carole Rozon</v>
          </cell>
          <cell r="F3879" t="str">
            <v>5 chemin Rang 3 Nord</v>
          </cell>
          <cell r="G3879" t="str">
            <v>Montcerf-Lytton</v>
          </cell>
          <cell r="H3879" t="str">
            <v>J0W1N0</v>
          </cell>
          <cell r="I3879">
            <v>819</v>
          </cell>
          <cell r="J3879">
            <v>4494691</v>
          </cell>
          <cell r="K3879">
            <v>23</v>
          </cell>
          <cell r="M3879">
            <v>24</v>
          </cell>
          <cell r="N3879">
            <v>2107</v>
          </cell>
        </row>
        <row r="3880">
          <cell r="A3880">
            <v>1834985</v>
          </cell>
          <cell r="B3880" t="str">
            <v>02</v>
          </cell>
          <cell r="C3880" t="str">
            <v>Saguenay-Lac-Saint-Jean</v>
          </cell>
          <cell r="D3880" t="str">
            <v>Simard(Donald)</v>
          </cell>
          <cell r="F3880" t="str">
            <v>76 rang Ste-Marie</v>
          </cell>
          <cell r="G3880" t="str">
            <v>Saint-Fulgence</v>
          </cell>
          <cell r="H3880" t="str">
            <v>G0V1S0</v>
          </cell>
          <cell r="I3880">
            <v>418</v>
          </cell>
          <cell r="J3880">
            <v>6749446</v>
          </cell>
          <cell r="L3880">
            <v>16832</v>
          </cell>
          <cell r="N3880">
            <v>6543</v>
          </cell>
        </row>
        <row r="3881">
          <cell r="A3881">
            <v>1835289</v>
          </cell>
          <cell r="B3881" t="str">
            <v>03</v>
          </cell>
          <cell r="C3881" t="str">
            <v>Capitale-Nationale</v>
          </cell>
          <cell r="D3881" t="str">
            <v>Duchesne(Robert)</v>
          </cell>
          <cell r="F3881" t="str">
            <v>18, chemin du Cap</v>
          </cell>
          <cell r="G3881" t="str">
            <v>Saint-Joachim</v>
          </cell>
          <cell r="H3881" t="str">
            <v>G0A3X0</v>
          </cell>
          <cell r="I3881">
            <v>418</v>
          </cell>
          <cell r="J3881">
            <v>8275018</v>
          </cell>
          <cell r="K3881">
            <v>55</v>
          </cell>
          <cell r="L3881">
            <v>597</v>
          </cell>
          <cell r="M3881">
            <v>70</v>
          </cell>
          <cell r="N3881">
            <v>15987</v>
          </cell>
        </row>
        <row r="3882">
          <cell r="A3882">
            <v>1835701</v>
          </cell>
          <cell r="B3882" t="str">
            <v>03</v>
          </cell>
          <cell r="C3882" t="str">
            <v>Capitale-Nationale</v>
          </cell>
          <cell r="D3882" t="str">
            <v>Gagnon(Simon)</v>
          </cell>
          <cell r="F3882" t="str">
            <v>84, rang Saint-Antoine</v>
          </cell>
          <cell r="G3882" t="str">
            <v>Notre-Dame-des-Monts</v>
          </cell>
          <cell r="H3882" t="str">
            <v>G0T1L0</v>
          </cell>
          <cell r="I3882">
            <v>418</v>
          </cell>
          <cell r="J3882">
            <v>4573976</v>
          </cell>
          <cell r="K3882">
            <v>55</v>
          </cell>
          <cell r="L3882">
            <v>9564</v>
          </cell>
          <cell r="M3882">
            <v>64</v>
          </cell>
          <cell r="N3882">
            <v>5005</v>
          </cell>
        </row>
        <row r="3883">
          <cell r="A3883">
            <v>1836634</v>
          </cell>
          <cell r="B3883" t="str">
            <v>16</v>
          </cell>
          <cell r="C3883" t="str">
            <v>Montérégie</v>
          </cell>
          <cell r="D3883" t="str">
            <v>9044-5933 Québec inc.</v>
          </cell>
          <cell r="F3883" t="str">
            <v>813, 4e Rang, C.P. 536</v>
          </cell>
          <cell r="G3883" t="str">
            <v>Roxton Pond</v>
          </cell>
          <cell r="H3883" t="str">
            <v>J0E1Z0</v>
          </cell>
          <cell r="I3883">
            <v>450</v>
          </cell>
          <cell r="J3883">
            <v>3720156</v>
          </cell>
          <cell r="K3883">
            <v>12</v>
          </cell>
        </row>
        <row r="3884">
          <cell r="A3884">
            <v>1836972</v>
          </cell>
          <cell r="B3884" t="str">
            <v>05</v>
          </cell>
          <cell r="C3884" t="str">
            <v>Estrie</v>
          </cell>
          <cell r="D3884" t="str">
            <v>Ferme Bovine du Vallon S.E.N.C.</v>
          </cell>
          <cell r="E3884" t="str">
            <v>Demers(Ghislain)</v>
          </cell>
          <cell r="F3884" t="str">
            <v>350, chemin Claremont</v>
          </cell>
          <cell r="G3884" t="str">
            <v>Danville</v>
          </cell>
          <cell r="H3884" t="str">
            <v>J0A1A0</v>
          </cell>
          <cell r="I3884">
            <v>819</v>
          </cell>
          <cell r="J3884">
            <v>8391238</v>
          </cell>
          <cell r="K3884">
            <v>68</v>
          </cell>
          <cell r="L3884">
            <v>12112</v>
          </cell>
          <cell r="M3884">
            <v>77</v>
          </cell>
          <cell r="N3884">
            <v>13206</v>
          </cell>
        </row>
        <row r="3885">
          <cell r="A3885">
            <v>1837202</v>
          </cell>
          <cell r="B3885" t="str">
            <v>16</v>
          </cell>
          <cell r="C3885" t="str">
            <v>Montérégie</v>
          </cell>
          <cell r="D3885" t="str">
            <v>Semmelhaack(Gerald E.)</v>
          </cell>
          <cell r="E3885" t="str">
            <v>fils(Richard Semmelhaack)</v>
          </cell>
          <cell r="F3885" t="str">
            <v>54, chemin Highland</v>
          </cell>
          <cell r="G3885" t="str">
            <v>Shefford</v>
          </cell>
          <cell r="H3885" t="str">
            <v>J2M1B8</v>
          </cell>
          <cell r="I3885">
            <v>450</v>
          </cell>
          <cell r="J3885">
            <v>5393179</v>
          </cell>
          <cell r="K3885">
            <v>23</v>
          </cell>
          <cell r="L3885">
            <v>1195</v>
          </cell>
          <cell r="M3885">
            <v>22</v>
          </cell>
          <cell r="N3885">
            <v>1361</v>
          </cell>
        </row>
        <row r="3886">
          <cell r="A3886">
            <v>1837251</v>
          </cell>
          <cell r="B3886" t="str">
            <v>17</v>
          </cell>
          <cell r="C3886" t="str">
            <v>Centre-du-Québec</v>
          </cell>
          <cell r="D3886" t="str">
            <v>Mondoux(Éric)</v>
          </cell>
          <cell r="F3886" t="str">
            <v>915, boul. Patrick</v>
          </cell>
          <cell r="G3886" t="str">
            <v>Drummondville</v>
          </cell>
          <cell r="H3886" t="str">
            <v>J2B6V4</v>
          </cell>
          <cell r="I3886">
            <v>819</v>
          </cell>
          <cell r="J3886">
            <v>4783819</v>
          </cell>
          <cell r="K3886">
            <v>26</v>
          </cell>
          <cell r="L3886">
            <v>1043</v>
          </cell>
          <cell r="M3886">
            <v>23</v>
          </cell>
          <cell r="N3886">
            <v>589</v>
          </cell>
        </row>
        <row r="3887">
          <cell r="A3887">
            <v>1837517</v>
          </cell>
          <cell r="B3887" t="str">
            <v>07</v>
          </cell>
          <cell r="C3887" t="str">
            <v>Outaouais</v>
          </cell>
          <cell r="D3887" t="str">
            <v>Poirier(Mélanie)</v>
          </cell>
          <cell r="F3887" t="str">
            <v>316, chemin Devine</v>
          </cell>
          <cell r="G3887" t="str">
            <v>L'Ange-Gardien</v>
          </cell>
          <cell r="H3887" t="str">
            <v>J8L0L6</v>
          </cell>
          <cell r="I3887">
            <v>819</v>
          </cell>
          <cell r="J3887">
            <v>9862120</v>
          </cell>
          <cell r="K3887">
            <v>14</v>
          </cell>
          <cell r="L3887">
            <v>2152</v>
          </cell>
          <cell r="M3887">
            <v>15</v>
          </cell>
          <cell r="N3887">
            <v>1263</v>
          </cell>
        </row>
        <row r="3888">
          <cell r="A3888">
            <v>1837921</v>
          </cell>
          <cell r="B3888" t="str">
            <v>05</v>
          </cell>
          <cell r="C3888" t="str">
            <v>Estrie</v>
          </cell>
          <cell r="D3888" t="str">
            <v>Cleary(David)</v>
          </cell>
          <cell r="F3888" t="str">
            <v>756, rue Principale</v>
          </cell>
          <cell r="G3888" t="str">
            <v>Sainte-Anne-de-la-Rochelle</v>
          </cell>
          <cell r="H3888" t="str">
            <v>J0E2B0</v>
          </cell>
          <cell r="I3888">
            <v>450</v>
          </cell>
          <cell r="J3888">
            <v>5394300</v>
          </cell>
          <cell r="K3888">
            <v>14</v>
          </cell>
          <cell r="L3888">
            <v>3167</v>
          </cell>
          <cell r="M3888">
            <v>15</v>
          </cell>
          <cell r="N3888">
            <v>2268</v>
          </cell>
        </row>
        <row r="3889">
          <cell r="A3889">
            <v>1838242</v>
          </cell>
          <cell r="B3889" t="str">
            <v>17</v>
          </cell>
          <cell r="C3889" t="str">
            <v>Centre-du-Québec</v>
          </cell>
          <cell r="D3889" t="str">
            <v>White(John)</v>
          </cell>
          <cell r="F3889" t="str">
            <v>1856, Rang 10</v>
          </cell>
          <cell r="G3889" t="str">
            <v>Inverness</v>
          </cell>
          <cell r="H3889" t="str">
            <v>G0S1K0</v>
          </cell>
          <cell r="I3889">
            <v>418</v>
          </cell>
          <cell r="J3889">
            <v>4533372</v>
          </cell>
          <cell r="K3889">
            <v>37</v>
          </cell>
          <cell r="L3889">
            <v>1834</v>
          </cell>
          <cell r="M3889">
            <v>23</v>
          </cell>
          <cell r="N3889">
            <v>9966</v>
          </cell>
        </row>
        <row r="3890">
          <cell r="A3890">
            <v>1838473</v>
          </cell>
          <cell r="B3890" t="str">
            <v>16</v>
          </cell>
          <cell r="C3890" t="str">
            <v>Montérégie</v>
          </cell>
          <cell r="D3890" t="str">
            <v>Desabrais(François)</v>
          </cell>
          <cell r="F3890" t="str">
            <v>162, 3e Rang Est, R.R. 1</v>
          </cell>
          <cell r="G3890" t="str">
            <v>Saint-Joachim-de-Shefford</v>
          </cell>
          <cell r="H3890" t="str">
            <v>J0E2G0</v>
          </cell>
          <cell r="I3890">
            <v>450</v>
          </cell>
          <cell r="J3890">
            <v>5393309</v>
          </cell>
          <cell r="K3890">
            <v>28</v>
          </cell>
          <cell r="L3890">
            <v>5103</v>
          </cell>
          <cell r="M3890">
            <v>32</v>
          </cell>
          <cell r="N3890">
            <v>2495</v>
          </cell>
        </row>
        <row r="3891">
          <cell r="A3891">
            <v>1838481</v>
          </cell>
          <cell r="B3891" t="str">
            <v>16</v>
          </cell>
          <cell r="C3891" t="str">
            <v>Montérégie</v>
          </cell>
          <cell r="D3891" t="str">
            <v>9126-8698 Québec inc.</v>
          </cell>
          <cell r="F3891" t="str">
            <v>58, chemin Verger Modèle</v>
          </cell>
          <cell r="G3891" t="str">
            <v>Frelighsburg</v>
          </cell>
          <cell r="H3891" t="str">
            <v>J0J1C0</v>
          </cell>
          <cell r="I3891">
            <v>450</v>
          </cell>
          <cell r="J3891">
            <v>2985095</v>
          </cell>
          <cell r="K3891">
            <v>46</v>
          </cell>
          <cell r="M3891">
            <v>40</v>
          </cell>
        </row>
        <row r="3892">
          <cell r="A3892">
            <v>1838929</v>
          </cell>
          <cell r="B3892" t="str">
            <v>02</v>
          </cell>
          <cell r="C3892" t="str">
            <v>Saguenay-Lac-Saint-Jean</v>
          </cell>
          <cell r="D3892" t="str">
            <v>Émond(Marc)</v>
          </cell>
          <cell r="F3892" t="str">
            <v>67, rang 7</v>
          </cell>
          <cell r="G3892" t="str">
            <v>Saint-Ambroise</v>
          </cell>
          <cell r="H3892" t="str">
            <v>G7P2C2</v>
          </cell>
          <cell r="I3892">
            <v>418</v>
          </cell>
          <cell r="J3892">
            <v>6721428</v>
          </cell>
          <cell r="K3892">
            <v>17</v>
          </cell>
          <cell r="L3892">
            <v>5134</v>
          </cell>
          <cell r="M3892">
            <v>18</v>
          </cell>
          <cell r="N3892">
            <v>4319</v>
          </cell>
        </row>
        <row r="3893">
          <cell r="A3893">
            <v>1839539</v>
          </cell>
          <cell r="B3893" t="str">
            <v>07</v>
          </cell>
          <cell r="C3893" t="str">
            <v>Outaouais</v>
          </cell>
          <cell r="D3893" t="str">
            <v>Langton, Gerald &amp; Geraldine</v>
          </cell>
          <cell r="E3893" t="str">
            <v>Langton(Géraldine)</v>
          </cell>
          <cell r="F3893" t="str">
            <v>189, MacLaren Road, Wakefield</v>
          </cell>
          <cell r="G3893" t="str">
            <v>La Pèche</v>
          </cell>
          <cell r="H3893" t="str">
            <v>J0X3G0</v>
          </cell>
          <cell r="I3893">
            <v>819</v>
          </cell>
          <cell r="J3893">
            <v>4592755</v>
          </cell>
          <cell r="K3893">
            <v>12</v>
          </cell>
          <cell r="L3893">
            <v>764</v>
          </cell>
        </row>
        <row r="3894">
          <cell r="A3894">
            <v>1839646</v>
          </cell>
          <cell r="B3894" t="str">
            <v>15</v>
          </cell>
          <cell r="C3894" t="str">
            <v>Laurentides</v>
          </cell>
          <cell r="D3894" t="str">
            <v>Godard-Lavigne(Maryse)</v>
          </cell>
          <cell r="F3894" t="str">
            <v>4146, route 344</v>
          </cell>
          <cell r="G3894" t="str">
            <v>Saint-Placide</v>
          </cell>
          <cell r="H3894" t="str">
            <v>J0V2B0</v>
          </cell>
          <cell r="I3894">
            <v>0</v>
          </cell>
          <cell r="J3894">
            <v>0</v>
          </cell>
          <cell r="K3894">
            <v>34</v>
          </cell>
          <cell r="L3894">
            <v>5991</v>
          </cell>
          <cell r="M3894">
            <v>34</v>
          </cell>
          <cell r="N3894">
            <v>2242</v>
          </cell>
        </row>
        <row r="3895">
          <cell r="A3895">
            <v>1840727</v>
          </cell>
          <cell r="B3895" t="str">
            <v>03</v>
          </cell>
          <cell r="C3895" t="str">
            <v>Capitale-Nationale</v>
          </cell>
          <cell r="D3895" t="str">
            <v>Gagnon(Jean-François)</v>
          </cell>
          <cell r="F3895" t="str">
            <v>3070, chemin Royal</v>
          </cell>
          <cell r="G3895" t="str">
            <v>Saint-Jean-de-l'Ile-d'Orléans</v>
          </cell>
          <cell r="H3895" t="str">
            <v>G0A3W0</v>
          </cell>
          <cell r="I3895">
            <v>418</v>
          </cell>
          <cell r="J3895">
            <v>8290845</v>
          </cell>
          <cell r="K3895">
            <v>13</v>
          </cell>
          <cell r="L3895">
            <v>2462</v>
          </cell>
          <cell r="M3895">
            <v>15</v>
          </cell>
          <cell r="N3895">
            <v>4942</v>
          </cell>
        </row>
        <row r="3896">
          <cell r="A3896">
            <v>1840990</v>
          </cell>
          <cell r="B3896" t="str">
            <v>08</v>
          </cell>
          <cell r="C3896" t="str">
            <v>Abitibi-Témiscamingue</v>
          </cell>
          <cell r="D3896" t="str">
            <v>Clari Ferme S.E.N.C.</v>
          </cell>
          <cell r="E3896" t="str">
            <v>Veillette(Bernard Plante Réjeanne)</v>
          </cell>
          <cell r="F3896" t="str">
            <v>770, route 111 Ouest</v>
          </cell>
          <cell r="G3896" t="str">
            <v>Macamic</v>
          </cell>
          <cell r="H3896" t="str">
            <v>J0Z2S0</v>
          </cell>
          <cell r="I3896">
            <v>819</v>
          </cell>
          <cell r="J3896">
            <v>3331211</v>
          </cell>
          <cell r="K3896">
            <v>23</v>
          </cell>
          <cell r="L3896">
            <v>3060</v>
          </cell>
          <cell r="M3896">
            <v>22</v>
          </cell>
          <cell r="N3896">
            <v>7624</v>
          </cell>
        </row>
        <row r="3897">
          <cell r="A3897">
            <v>1842806</v>
          </cell>
          <cell r="B3897" t="str">
            <v>11</v>
          </cell>
          <cell r="C3897" t="str">
            <v>Gaspésie-Iles-de-la-Madeleine</v>
          </cell>
          <cell r="D3897" t="str">
            <v>Poirier(Sylvain)</v>
          </cell>
          <cell r="F3897" t="str">
            <v>92 chemin des Prés</v>
          </cell>
          <cell r="G3897" t="str">
            <v>Havre-aux-Maisons</v>
          </cell>
          <cell r="H3897" t="str">
            <v>G4T5M9</v>
          </cell>
          <cell r="I3897">
            <v>418</v>
          </cell>
          <cell r="J3897">
            <v>9692656</v>
          </cell>
          <cell r="K3897">
            <v>12</v>
          </cell>
          <cell r="L3897">
            <v>561</v>
          </cell>
        </row>
        <row r="3898">
          <cell r="A3898">
            <v>1843192</v>
          </cell>
          <cell r="B3898" t="str">
            <v>15</v>
          </cell>
          <cell r="C3898" t="str">
            <v>Laurentides</v>
          </cell>
          <cell r="D3898" t="str">
            <v>Ferme K.L. Mainville inc.</v>
          </cell>
          <cell r="F3898" t="str">
            <v>11500, rang St-Rémi</v>
          </cell>
          <cell r="G3898" t="str">
            <v>Mirabel</v>
          </cell>
          <cell r="H3898" t="str">
            <v>J7N2V2</v>
          </cell>
          <cell r="I3898">
            <v>450</v>
          </cell>
          <cell r="J3898">
            <v>2580945</v>
          </cell>
          <cell r="M3898">
            <v>20</v>
          </cell>
        </row>
        <row r="3899">
          <cell r="A3899">
            <v>1844661</v>
          </cell>
          <cell r="B3899" t="str">
            <v>01</v>
          </cell>
          <cell r="C3899" t="str">
            <v>Bas-Saint-Laurent</v>
          </cell>
          <cell r="D3899" t="str">
            <v>Corbin(Marcella)</v>
          </cell>
          <cell r="F3899" t="str">
            <v>24, rue Corbin</v>
          </cell>
          <cell r="G3899" t="str">
            <v>Rivière-Bleue</v>
          </cell>
          <cell r="H3899" t="str">
            <v>G0L2B0</v>
          </cell>
          <cell r="I3899">
            <v>418</v>
          </cell>
          <cell r="J3899">
            <v>8932439</v>
          </cell>
          <cell r="K3899">
            <v>49</v>
          </cell>
          <cell r="L3899">
            <v>5367</v>
          </cell>
          <cell r="M3899">
            <v>46</v>
          </cell>
        </row>
        <row r="3900">
          <cell r="A3900">
            <v>1845163</v>
          </cell>
          <cell r="B3900" t="str">
            <v>12</v>
          </cell>
          <cell r="C3900" t="str">
            <v>Chaudière-Appalaches</v>
          </cell>
          <cell r="D3900" t="str">
            <v>Ferme Highland Lotbinière S.E.N.C.</v>
          </cell>
          <cell r="E3900" t="str">
            <v>Philippon(Stéphanie Fortin et Louis)</v>
          </cell>
          <cell r="F3900" t="str">
            <v>4384, rang Juliaville</v>
          </cell>
          <cell r="G3900" t="str">
            <v>Saint-Édouard-de-Lotbinière</v>
          </cell>
          <cell r="H3900" t="str">
            <v>G0S1Y0</v>
          </cell>
          <cell r="I3900">
            <v>418</v>
          </cell>
          <cell r="J3900">
            <v>7960046</v>
          </cell>
          <cell r="K3900">
            <v>63</v>
          </cell>
          <cell r="L3900">
            <v>8505</v>
          </cell>
          <cell r="M3900">
            <v>71</v>
          </cell>
          <cell r="N3900">
            <v>2835</v>
          </cell>
        </row>
        <row r="3901">
          <cell r="A3901">
            <v>1845858</v>
          </cell>
          <cell r="B3901" t="str">
            <v>05</v>
          </cell>
          <cell r="C3901" t="str">
            <v>Estrie</v>
          </cell>
          <cell r="D3901" t="str">
            <v>McConnell Raymond et Lowry Donna</v>
          </cell>
          <cell r="F3901" t="str">
            <v>70, Low Forrest road</v>
          </cell>
          <cell r="G3901" t="str">
            <v>Sawyerville</v>
          </cell>
          <cell r="H3901" t="str">
            <v>J0B3A0</v>
          </cell>
          <cell r="I3901">
            <v>819</v>
          </cell>
          <cell r="J3901">
            <v>8892533</v>
          </cell>
          <cell r="K3901">
            <v>134</v>
          </cell>
          <cell r="L3901">
            <v>19490</v>
          </cell>
          <cell r="M3901">
            <v>128</v>
          </cell>
          <cell r="N3901">
            <v>23763</v>
          </cell>
        </row>
        <row r="3902">
          <cell r="A3902">
            <v>1846328</v>
          </cell>
          <cell r="B3902" t="str">
            <v>17</v>
          </cell>
          <cell r="C3902" t="str">
            <v>Centre-du-Québec</v>
          </cell>
          <cell r="D3902" t="str">
            <v>Ferme Paray S.E.N.C.</v>
          </cell>
          <cell r="E3902" t="str">
            <v>Turgeon(Patrick)</v>
          </cell>
          <cell r="F3902" t="str">
            <v>151, Rang 3 Ouest</v>
          </cell>
          <cell r="G3902" t="str">
            <v>Lyster</v>
          </cell>
          <cell r="H3902" t="str">
            <v>G0S1V0</v>
          </cell>
          <cell r="I3902">
            <v>819</v>
          </cell>
          <cell r="J3902">
            <v>3891142</v>
          </cell>
          <cell r="K3902">
            <v>99</v>
          </cell>
          <cell r="L3902">
            <v>10091</v>
          </cell>
          <cell r="M3902">
            <v>80</v>
          </cell>
          <cell r="N3902">
            <v>14421</v>
          </cell>
        </row>
        <row r="3903">
          <cell r="A3903">
            <v>1846831</v>
          </cell>
          <cell r="B3903" t="str">
            <v>16</v>
          </cell>
          <cell r="C3903" t="str">
            <v>Montérégie</v>
          </cell>
          <cell r="D3903" t="str">
            <v>Boychuk(Stacey)</v>
          </cell>
          <cell r="F3903" t="str">
            <v>1409, 1ière Concession</v>
          </cell>
          <cell r="G3903" t="str">
            <v>Hinchinbrooke</v>
          </cell>
          <cell r="H3903" t="str">
            <v>J0S1A0</v>
          </cell>
          <cell r="I3903">
            <v>450</v>
          </cell>
          <cell r="J3903">
            <v>2643395</v>
          </cell>
          <cell r="K3903">
            <v>20</v>
          </cell>
          <cell r="L3903">
            <v>4666</v>
          </cell>
          <cell r="M3903">
            <v>22</v>
          </cell>
          <cell r="N3903">
            <v>907</v>
          </cell>
        </row>
        <row r="3904">
          <cell r="A3904">
            <v>1846948</v>
          </cell>
          <cell r="B3904" t="str">
            <v>12</v>
          </cell>
          <cell r="C3904" t="str">
            <v>Chaudière-Appalaches</v>
          </cell>
          <cell r="D3904" t="str">
            <v>Ferme Bouvil inc.</v>
          </cell>
          <cell r="E3904" t="str">
            <v>Villemure(Caroline Boutin&amp;François)</v>
          </cell>
          <cell r="F3904" t="str">
            <v>228, Route 281</v>
          </cell>
          <cell r="G3904" t="str">
            <v>Saint-Magloire</v>
          </cell>
          <cell r="H3904" t="str">
            <v>G0R3M0</v>
          </cell>
          <cell r="I3904">
            <v>418</v>
          </cell>
          <cell r="J3904">
            <v>2572042</v>
          </cell>
          <cell r="K3904">
            <v>64</v>
          </cell>
          <cell r="L3904">
            <v>11698</v>
          </cell>
          <cell r="M3904">
            <v>83</v>
          </cell>
          <cell r="N3904">
            <v>21504</v>
          </cell>
        </row>
        <row r="3905">
          <cell r="A3905">
            <v>1847573</v>
          </cell>
          <cell r="B3905" t="str">
            <v>16</v>
          </cell>
          <cell r="C3905" t="str">
            <v>Montérégie</v>
          </cell>
          <cell r="D3905" t="str">
            <v>Anglo Acres SENC</v>
          </cell>
          <cell r="E3905" t="str">
            <v>Agnew(Chantal)</v>
          </cell>
          <cell r="F3905" t="str">
            <v>122, rang Duncan</v>
          </cell>
          <cell r="G3905" t="str">
            <v>Saint-Chrysostome</v>
          </cell>
          <cell r="H3905" t="str">
            <v>J0S1R0</v>
          </cell>
          <cell r="I3905">
            <v>450</v>
          </cell>
          <cell r="J3905">
            <v>8263758</v>
          </cell>
          <cell r="K3905">
            <v>59</v>
          </cell>
          <cell r="L3905">
            <v>17345</v>
          </cell>
          <cell r="M3905">
            <v>64</v>
          </cell>
          <cell r="N3905">
            <v>17922</v>
          </cell>
        </row>
        <row r="3906">
          <cell r="A3906">
            <v>1847649</v>
          </cell>
          <cell r="B3906" t="str">
            <v>07</v>
          </cell>
          <cell r="C3906" t="str">
            <v>Outaouais</v>
          </cell>
          <cell r="D3906" t="str">
            <v>Bélair(Jacques)</v>
          </cell>
          <cell r="F3906" t="str">
            <v>16 William</v>
          </cell>
          <cell r="G3906" t="str">
            <v>Davidson</v>
          </cell>
          <cell r="H3906" t="str">
            <v>J0X1R0</v>
          </cell>
          <cell r="I3906">
            <v>819</v>
          </cell>
          <cell r="J3906">
            <v>6832930</v>
          </cell>
          <cell r="K3906">
            <v>53</v>
          </cell>
          <cell r="L3906">
            <v>3194</v>
          </cell>
          <cell r="M3906">
            <v>50</v>
          </cell>
          <cell r="N3906">
            <v>3865</v>
          </cell>
        </row>
        <row r="3907">
          <cell r="A3907">
            <v>1847672</v>
          </cell>
          <cell r="B3907" t="str">
            <v>07</v>
          </cell>
          <cell r="C3907" t="str">
            <v>Outaouais</v>
          </cell>
          <cell r="D3907" t="str">
            <v>Chartrand(Pierre)</v>
          </cell>
          <cell r="F3907" t="str">
            <v>969, Route 321 Nord</v>
          </cell>
          <cell r="G3907" t="str">
            <v>Saint-André-Avellin</v>
          </cell>
          <cell r="H3907" t="str">
            <v>J0V1W0</v>
          </cell>
          <cell r="I3907">
            <v>819</v>
          </cell>
          <cell r="J3907">
            <v>9831039</v>
          </cell>
          <cell r="K3907">
            <v>49</v>
          </cell>
          <cell r="L3907">
            <v>582</v>
          </cell>
          <cell r="M3907">
            <v>49</v>
          </cell>
          <cell r="N3907">
            <v>680</v>
          </cell>
        </row>
        <row r="3908">
          <cell r="A3908">
            <v>1848704</v>
          </cell>
          <cell r="B3908" t="str">
            <v>17</v>
          </cell>
          <cell r="C3908" t="str">
            <v>Centre-du-Québec</v>
          </cell>
          <cell r="D3908" t="str">
            <v>Pellerin Suzanne et Chauvette Jean-Noël</v>
          </cell>
          <cell r="E3908" t="str">
            <v>Chauvette(Jean-Noël)</v>
          </cell>
          <cell r="F3908" t="str">
            <v>1455, rang Petit Montréal</v>
          </cell>
          <cell r="G3908" t="str">
            <v>Manseau</v>
          </cell>
          <cell r="H3908" t="str">
            <v>G0X1V0</v>
          </cell>
          <cell r="I3908">
            <v>819</v>
          </cell>
          <cell r="J3908">
            <v>3562012</v>
          </cell>
          <cell r="K3908">
            <v>10</v>
          </cell>
          <cell r="L3908">
            <v>1574</v>
          </cell>
        </row>
        <row r="3909">
          <cell r="A3909">
            <v>1849405</v>
          </cell>
          <cell r="B3909" t="str">
            <v>12</v>
          </cell>
          <cell r="C3909" t="str">
            <v>Chaudière-Appalaches</v>
          </cell>
          <cell r="D3909" t="str">
            <v>Lacroix(Richard)</v>
          </cell>
          <cell r="F3909" t="str">
            <v>2446, rue Martel</v>
          </cell>
          <cell r="G3909" t="str">
            <v>Saint-Romuald</v>
          </cell>
          <cell r="H3909" t="str">
            <v>G6W6L2</v>
          </cell>
          <cell r="I3909">
            <v>418</v>
          </cell>
          <cell r="J3909">
            <v>8392749</v>
          </cell>
          <cell r="K3909">
            <v>41</v>
          </cell>
          <cell r="L3909">
            <v>2043</v>
          </cell>
          <cell r="M3909">
            <v>47</v>
          </cell>
        </row>
        <row r="3910">
          <cell r="A3910">
            <v>1849413</v>
          </cell>
          <cell r="B3910" t="str">
            <v>12</v>
          </cell>
          <cell r="C3910" t="str">
            <v>Chaudière-Appalaches</v>
          </cell>
          <cell r="D3910" t="str">
            <v>Breton Alain &amp; Dorval Lynda</v>
          </cell>
          <cell r="F3910" t="str">
            <v>328, 4e rang Ouest</v>
          </cell>
          <cell r="G3910" t="str">
            <v>La Durantaye</v>
          </cell>
          <cell r="H3910" t="str">
            <v>G0R1W0</v>
          </cell>
          <cell r="I3910">
            <v>418</v>
          </cell>
          <cell r="J3910">
            <v>8843242</v>
          </cell>
          <cell r="K3910">
            <v>19</v>
          </cell>
          <cell r="L3910">
            <v>252</v>
          </cell>
          <cell r="M3910">
            <v>20</v>
          </cell>
          <cell r="N3910">
            <v>1639</v>
          </cell>
        </row>
        <row r="3911">
          <cell r="A3911">
            <v>1849439</v>
          </cell>
          <cell r="B3911" t="str">
            <v>05</v>
          </cell>
          <cell r="C3911" t="str">
            <v>Estrie</v>
          </cell>
          <cell r="D3911" t="str">
            <v>Bachand Denise et Carrier Raymond</v>
          </cell>
          <cell r="E3911" t="str">
            <v>Carrier(Raymond)</v>
          </cell>
          <cell r="F3911" t="str">
            <v>360, 10ème rang Sud, R.R. 3</v>
          </cell>
          <cell r="G3911" t="str">
            <v>Valcourt</v>
          </cell>
          <cell r="H3911" t="str">
            <v>J0E2L0</v>
          </cell>
          <cell r="I3911">
            <v>450</v>
          </cell>
          <cell r="J3911">
            <v>5393499</v>
          </cell>
          <cell r="K3911">
            <v>19</v>
          </cell>
          <cell r="L3911">
            <v>984</v>
          </cell>
        </row>
        <row r="3912">
          <cell r="A3912">
            <v>1849504</v>
          </cell>
          <cell r="B3912" t="str">
            <v>17</v>
          </cell>
          <cell r="C3912" t="str">
            <v>Centre-du-Québec</v>
          </cell>
          <cell r="D3912" t="str">
            <v>Messier Diane et Pothier Denis</v>
          </cell>
          <cell r="E3912" t="str">
            <v>Pothier(Denis)</v>
          </cell>
          <cell r="F3912" t="str">
            <v>331, rang des Érables</v>
          </cell>
          <cell r="G3912" t="str">
            <v>Tingwick</v>
          </cell>
          <cell r="H3912" t="str">
            <v>J0A1L0</v>
          </cell>
          <cell r="I3912">
            <v>819</v>
          </cell>
          <cell r="J3912">
            <v>3585008</v>
          </cell>
          <cell r="K3912">
            <v>39</v>
          </cell>
          <cell r="L3912">
            <v>7251</v>
          </cell>
          <cell r="M3912">
            <v>44</v>
          </cell>
          <cell r="N3912">
            <v>8815</v>
          </cell>
        </row>
        <row r="3913">
          <cell r="A3913">
            <v>1852292</v>
          </cell>
          <cell r="B3913" t="str">
            <v>17</v>
          </cell>
          <cell r="C3913" t="str">
            <v>Centre-du-Québec</v>
          </cell>
          <cell r="D3913" t="str">
            <v>Desruisseaux(Denis)</v>
          </cell>
          <cell r="E3913" t="str">
            <v>Desruisseaux(Denis)</v>
          </cell>
          <cell r="F3913" t="str">
            <v>285, Chemin Grosse Ile</v>
          </cell>
          <cell r="G3913" t="str">
            <v>Lyster</v>
          </cell>
          <cell r="H3913" t="str">
            <v>G0S1V0</v>
          </cell>
          <cell r="I3913">
            <v>819</v>
          </cell>
          <cell r="J3913">
            <v>3891264</v>
          </cell>
          <cell r="K3913">
            <v>16</v>
          </cell>
        </row>
        <row r="3914">
          <cell r="A3914">
            <v>1852367</v>
          </cell>
          <cell r="B3914" t="str">
            <v>12</v>
          </cell>
          <cell r="C3914" t="str">
            <v>Chaudière-Appalaches</v>
          </cell>
          <cell r="D3914" t="str">
            <v>Goulet(Jean-Guy)</v>
          </cell>
          <cell r="F3914" t="str">
            <v>1451, Assomption Sud</v>
          </cell>
          <cell r="G3914" t="str">
            <v>Saint-Joseph-de-Beauce</v>
          </cell>
          <cell r="H3914" t="str">
            <v>G0S2V0</v>
          </cell>
          <cell r="I3914">
            <v>418</v>
          </cell>
          <cell r="J3914">
            <v>3974306</v>
          </cell>
          <cell r="K3914">
            <v>19</v>
          </cell>
          <cell r="L3914">
            <v>1823</v>
          </cell>
          <cell r="M3914">
            <v>17</v>
          </cell>
          <cell r="N3914">
            <v>1002</v>
          </cell>
        </row>
        <row r="3915">
          <cell r="A3915">
            <v>1852730</v>
          </cell>
          <cell r="B3915" t="str">
            <v>17</v>
          </cell>
          <cell r="C3915" t="str">
            <v>Centre-du-Québec</v>
          </cell>
          <cell r="D3915" t="str">
            <v>Gleason(Steve)</v>
          </cell>
          <cell r="F3915" t="str">
            <v>171, chemin Warwick</v>
          </cell>
          <cell r="G3915" t="str">
            <v>Tingwick</v>
          </cell>
          <cell r="H3915" t="str">
            <v>J0A1L0</v>
          </cell>
          <cell r="I3915">
            <v>819</v>
          </cell>
          <cell r="J3915">
            <v>3592491</v>
          </cell>
          <cell r="K3915">
            <v>20</v>
          </cell>
          <cell r="L3915">
            <v>496</v>
          </cell>
          <cell r="M3915">
            <v>18</v>
          </cell>
          <cell r="N3915">
            <v>482</v>
          </cell>
        </row>
        <row r="3916">
          <cell r="A3916">
            <v>1852755</v>
          </cell>
          <cell r="B3916" t="str">
            <v>08</v>
          </cell>
          <cell r="C3916" t="str">
            <v>Abitibi-Témiscamingue</v>
          </cell>
          <cell r="D3916" t="str">
            <v>Ranch du Coyote SENC</v>
          </cell>
          <cell r="E3916" t="str">
            <v>Marcoux(Yves)</v>
          </cell>
          <cell r="F3916" t="str">
            <v>345, chemin des Pins</v>
          </cell>
          <cell r="G3916" t="str">
            <v>Nédélec</v>
          </cell>
          <cell r="H3916" t="str">
            <v>J0Z2Z0</v>
          </cell>
          <cell r="I3916">
            <v>819</v>
          </cell>
          <cell r="J3916">
            <v>7843287</v>
          </cell>
          <cell r="K3916">
            <v>310</v>
          </cell>
          <cell r="L3916">
            <v>63468</v>
          </cell>
          <cell r="M3916">
            <v>302</v>
          </cell>
          <cell r="N3916">
            <v>52615</v>
          </cell>
        </row>
        <row r="3917">
          <cell r="A3917">
            <v>1852789</v>
          </cell>
          <cell r="B3917" t="str">
            <v>07</v>
          </cell>
          <cell r="C3917" t="str">
            <v>Outaouais</v>
          </cell>
          <cell r="D3917" t="str">
            <v>Cecil Clemiss &amp; Judy Cameron</v>
          </cell>
          <cell r="F3917" t="str">
            <v>326, chemin Cameron</v>
          </cell>
          <cell r="G3917" t="str">
            <v>Mayo</v>
          </cell>
          <cell r="H3917" t="str">
            <v>J8L4G6</v>
          </cell>
          <cell r="I3917">
            <v>819</v>
          </cell>
          <cell r="J3917">
            <v>2814863</v>
          </cell>
          <cell r="K3917">
            <v>24</v>
          </cell>
          <cell r="M3917">
            <v>26</v>
          </cell>
          <cell r="N3917">
            <v>3593</v>
          </cell>
        </row>
        <row r="3918">
          <cell r="A3918">
            <v>1852805</v>
          </cell>
          <cell r="B3918" t="str">
            <v>17</v>
          </cell>
          <cell r="C3918" t="str">
            <v>Centre-du-Québec</v>
          </cell>
          <cell r="D3918" t="str">
            <v>Perkins(Dany)</v>
          </cell>
          <cell r="E3918" t="str">
            <v>Perkins(Dany)</v>
          </cell>
          <cell r="F3918" t="str">
            <v>575, Marie-Victorin</v>
          </cell>
          <cell r="G3918" t="str">
            <v>Kingsey Falls</v>
          </cell>
          <cell r="H3918" t="str">
            <v>J0A1M0</v>
          </cell>
          <cell r="I3918">
            <v>819</v>
          </cell>
          <cell r="J3918">
            <v>3632919</v>
          </cell>
          <cell r="K3918">
            <v>11</v>
          </cell>
          <cell r="L3918">
            <v>3213</v>
          </cell>
        </row>
        <row r="3919">
          <cell r="A3919">
            <v>1852995</v>
          </cell>
          <cell r="B3919" t="str">
            <v>07</v>
          </cell>
          <cell r="C3919" t="str">
            <v>Outaouais</v>
          </cell>
          <cell r="D3919" t="str">
            <v>Kidder(Robert Randy)</v>
          </cell>
          <cell r="F3919" t="str">
            <v>115, Hogan Road</v>
          </cell>
          <cell r="G3919" t="str">
            <v>Farrellton</v>
          </cell>
          <cell r="H3919" t="str">
            <v>J0X1T0</v>
          </cell>
          <cell r="I3919">
            <v>819</v>
          </cell>
          <cell r="J3919">
            <v>4591286</v>
          </cell>
          <cell r="K3919">
            <v>26</v>
          </cell>
          <cell r="L3919">
            <v>2862</v>
          </cell>
          <cell r="M3919">
            <v>34</v>
          </cell>
          <cell r="N3919">
            <v>2930</v>
          </cell>
        </row>
        <row r="3920">
          <cell r="A3920">
            <v>1853316</v>
          </cell>
          <cell r="B3920" t="str">
            <v>17</v>
          </cell>
          <cell r="C3920" t="str">
            <v>Centre-du-Québec</v>
          </cell>
          <cell r="D3920" t="str">
            <v>Janelle(Denis)</v>
          </cell>
          <cell r="F3920" t="str">
            <v>161, route 122</v>
          </cell>
          <cell r="G3920" t="str">
            <v>Saint-Germain-de-Grantham</v>
          </cell>
          <cell r="H3920" t="str">
            <v>J0C1K0</v>
          </cell>
          <cell r="I3920">
            <v>819</v>
          </cell>
          <cell r="J3920">
            <v>3954314</v>
          </cell>
          <cell r="K3920">
            <v>20</v>
          </cell>
          <cell r="L3920">
            <v>4498</v>
          </cell>
          <cell r="M3920">
            <v>19</v>
          </cell>
          <cell r="N3920">
            <v>3292</v>
          </cell>
        </row>
        <row r="3921">
          <cell r="A3921">
            <v>1853555</v>
          </cell>
          <cell r="B3921" t="str">
            <v>01</v>
          </cell>
          <cell r="C3921" t="str">
            <v>Bas-Saint-Laurent</v>
          </cell>
          <cell r="D3921" t="str">
            <v>Ouellet(Jean-Claude)</v>
          </cell>
          <cell r="F3921" t="str">
            <v>738, rang 7</v>
          </cell>
          <cell r="G3921" t="str">
            <v>Saint-Jean-de-la-Lande</v>
          </cell>
          <cell r="H3921" t="str">
            <v>G0L3N0</v>
          </cell>
          <cell r="I3921">
            <v>418</v>
          </cell>
          <cell r="J3921">
            <v>8535800</v>
          </cell>
          <cell r="K3921">
            <v>59</v>
          </cell>
          <cell r="L3921">
            <v>11500</v>
          </cell>
          <cell r="M3921">
            <v>66</v>
          </cell>
          <cell r="N3921">
            <v>12973</v>
          </cell>
        </row>
        <row r="3922">
          <cell r="A3922">
            <v>1853860</v>
          </cell>
          <cell r="B3922" t="str">
            <v>14</v>
          </cell>
          <cell r="C3922" t="str">
            <v>Lanaudière</v>
          </cell>
          <cell r="D3922" t="str">
            <v>Dufort(Robert)</v>
          </cell>
          <cell r="F3922" t="str">
            <v>565, Rivière Sud</v>
          </cell>
          <cell r="G3922" t="str">
            <v>Saint-Roch-de-l'Achigan</v>
          </cell>
          <cell r="H3922" t="str">
            <v>J0K3H0</v>
          </cell>
          <cell r="I3922">
            <v>450</v>
          </cell>
          <cell r="J3922">
            <v>5883501</v>
          </cell>
          <cell r="K3922">
            <v>43</v>
          </cell>
          <cell r="L3922">
            <v>4552</v>
          </cell>
        </row>
        <row r="3923">
          <cell r="A3923">
            <v>1854033</v>
          </cell>
          <cell r="B3923" t="str">
            <v>07</v>
          </cell>
          <cell r="C3923" t="str">
            <v>Outaouais</v>
          </cell>
          <cell r="D3923" t="str">
            <v>9078-3242 Québec inc.</v>
          </cell>
          <cell r="E3923" t="str">
            <v>Therrien(Normand)</v>
          </cell>
          <cell r="F3923" t="str">
            <v>403, rang St-Joseph Ouest</v>
          </cell>
          <cell r="G3923" t="str">
            <v>Saint-André-Avellin</v>
          </cell>
          <cell r="H3923" t="str">
            <v>J0V1W0</v>
          </cell>
          <cell r="I3923">
            <v>819</v>
          </cell>
          <cell r="J3923">
            <v>9836003</v>
          </cell>
          <cell r="K3923">
            <v>67</v>
          </cell>
          <cell r="L3923">
            <v>4423</v>
          </cell>
          <cell r="M3923">
            <v>72</v>
          </cell>
          <cell r="N3923">
            <v>26575</v>
          </cell>
        </row>
        <row r="3924">
          <cell r="A3924">
            <v>1854074</v>
          </cell>
          <cell r="B3924" t="str">
            <v>07</v>
          </cell>
          <cell r="C3924" t="str">
            <v>Outaouais</v>
          </cell>
          <cell r="D3924" t="str">
            <v>Miller(Robert)</v>
          </cell>
          <cell r="F3924" t="str">
            <v>C776 - 7th Line, R.R. 1</v>
          </cell>
          <cell r="G3924" t="str">
            <v>Shawville</v>
          </cell>
          <cell r="H3924" t="str">
            <v>J0X2Y0</v>
          </cell>
          <cell r="I3924">
            <v>819</v>
          </cell>
          <cell r="J3924">
            <v>6476001</v>
          </cell>
          <cell r="K3924">
            <v>10</v>
          </cell>
          <cell r="L3924">
            <v>340</v>
          </cell>
        </row>
        <row r="3925">
          <cell r="A3925">
            <v>1854876</v>
          </cell>
          <cell r="B3925" t="str">
            <v>17</v>
          </cell>
          <cell r="C3925" t="str">
            <v>Centre-du-Québec</v>
          </cell>
          <cell r="D3925" t="str">
            <v>Descoteaux(Claire)</v>
          </cell>
          <cell r="F3925" t="str">
            <v>902, rue Williams</v>
          </cell>
          <cell r="G3925" t="str">
            <v>Saint-Félix-de-Kingsey</v>
          </cell>
          <cell r="H3925" t="str">
            <v>J0B2T0</v>
          </cell>
          <cell r="I3925">
            <v>819</v>
          </cell>
          <cell r="J3925">
            <v>8482165</v>
          </cell>
          <cell r="K3925">
            <v>19</v>
          </cell>
          <cell r="L3925">
            <v>2629</v>
          </cell>
        </row>
        <row r="3926">
          <cell r="A3926">
            <v>1855097</v>
          </cell>
          <cell r="B3926" t="str">
            <v>05</v>
          </cell>
          <cell r="C3926" t="str">
            <v>Estrie</v>
          </cell>
          <cell r="D3926" t="str">
            <v>Société en commandite, Fermes aux Portes de la Nature</v>
          </cell>
          <cell r="F3926" t="str">
            <v>99 avenue Lafleur</v>
          </cell>
          <cell r="G3926" t="str">
            <v>LaSalle</v>
          </cell>
          <cell r="H3926" t="str">
            <v>H8R3G8</v>
          </cell>
          <cell r="I3926">
            <v>819</v>
          </cell>
          <cell r="J3926">
            <v>8762573</v>
          </cell>
          <cell r="K3926">
            <v>197</v>
          </cell>
          <cell r="L3926">
            <v>51388</v>
          </cell>
          <cell r="M3926">
            <v>191</v>
          </cell>
          <cell r="N3926">
            <v>34785</v>
          </cell>
        </row>
        <row r="3927">
          <cell r="A3927">
            <v>1855238</v>
          </cell>
          <cell r="B3927" t="str">
            <v>12</v>
          </cell>
          <cell r="C3927" t="str">
            <v>Chaudière-Appalaches</v>
          </cell>
          <cell r="D3927" t="str">
            <v>Chouinard(Jacques)</v>
          </cell>
          <cell r="F3927" t="str">
            <v>648, route 216</v>
          </cell>
          <cell r="G3927" t="str">
            <v>Saint-Paul-de-Montminy</v>
          </cell>
          <cell r="H3927" t="str">
            <v>G0R3Y0</v>
          </cell>
          <cell r="I3927">
            <v>418</v>
          </cell>
          <cell r="J3927">
            <v>4693408</v>
          </cell>
          <cell r="K3927">
            <v>20</v>
          </cell>
          <cell r="L3927">
            <v>1126</v>
          </cell>
        </row>
        <row r="3928">
          <cell r="A3928">
            <v>1855337</v>
          </cell>
          <cell r="B3928" t="str">
            <v>07</v>
          </cell>
          <cell r="C3928" t="str">
            <v>Outaouais</v>
          </cell>
          <cell r="D3928" t="str">
            <v>Olmsted(Vincent)</v>
          </cell>
          <cell r="F3928" t="str">
            <v>295 Elm</v>
          </cell>
          <cell r="G3928" t="str">
            <v>Luskville</v>
          </cell>
          <cell r="H3928" t="str">
            <v>J0X2G0</v>
          </cell>
          <cell r="I3928">
            <v>819</v>
          </cell>
          <cell r="J3928">
            <v>6841024</v>
          </cell>
          <cell r="K3928">
            <v>93</v>
          </cell>
          <cell r="L3928">
            <v>1707</v>
          </cell>
          <cell r="M3928">
            <v>92</v>
          </cell>
          <cell r="N3928">
            <v>12351</v>
          </cell>
        </row>
        <row r="3929">
          <cell r="A3929">
            <v>1855345</v>
          </cell>
          <cell r="B3929" t="str">
            <v>07</v>
          </cell>
          <cell r="C3929" t="str">
            <v>Outaouais</v>
          </cell>
          <cell r="D3929" t="str">
            <v>Tubman(Glen)</v>
          </cell>
          <cell r="F3929" t="str">
            <v>C8 Heath Road, Box 754</v>
          </cell>
          <cell r="G3929" t="str">
            <v>Shawville</v>
          </cell>
          <cell r="H3929" t="str">
            <v>J0X2Y0</v>
          </cell>
          <cell r="I3929">
            <v>819</v>
          </cell>
          <cell r="J3929">
            <v>6472541</v>
          </cell>
          <cell r="K3929">
            <v>24</v>
          </cell>
          <cell r="L3929">
            <v>5661</v>
          </cell>
          <cell r="M3929">
            <v>24</v>
          </cell>
          <cell r="N3929">
            <v>6163</v>
          </cell>
        </row>
        <row r="3930">
          <cell r="A3930">
            <v>1855360</v>
          </cell>
          <cell r="B3930" t="str">
            <v>05</v>
          </cell>
          <cell r="C3930" t="str">
            <v>Estrie</v>
          </cell>
          <cell r="D3930" t="str">
            <v>Decelles Sébastien et Ouellet Nicole</v>
          </cell>
          <cell r="F3930" t="str">
            <v>524 avenue du Carillon</v>
          </cell>
          <cell r="G3930" t="str">
            <v>Magog</v>
          </cell>
          <cell r="H3930" t="str">
            <v>J1X3W4</v>
          </cell>
          <cell r="I3930">
            <v>819</v>
          </cell>
          <cell r="J3930">
            <v>8437345</v>
          </cell>
          <cell r="K3930">
            <v>26</v>
          </cell>
          <cell r="L3930">
            <v>4869</v>
          </cell>
          <cell r="M3930">
            <v>29</v>
          </cell>
          <cell r="N3930">
            <v>5087</v>
          </cell>
        </row>
        <row r="3931">
          <cell r="A3931">
            <v>1855659</v>
          </cell>
          <cell r="B3931" t="str">
            <v>01</v>
          </cell>
          <cell r="C3931" t="str">
            <v>Bas-Saint-Laurent</v>
          </cell>
          <cell r="D3931" t="str">
            <v>Ferme des Plaines</v>
          </cell>
          <cell r="E3931" t="str">
            <v>Gasse(Claude)</v>
          </cell>
          <cell r="F3931" t="str">
            <v>505, chemin Perreault</v>
          </cell>
          <cell r="G3931" t="str">
            <v>Sainte-Flavie</v>
          </cell>
          <cell r="H3931" t="str">
            <v>G0J2L0</v>
          </cell>
          <cell r="I3931">
            <v>418</v>
          </cell>
          <cell r="J3931">
            <v>7755065</v>
          </cell>
          <cell r="K3931">
            <v>31</v>
          </cell>
          <cell r="L3931">
            <v>5621</v>
          </cell>
          <cell r="M3931">
            <v>44</v>
          </cell>
          <cell r="N3931">
            <v>7958</v>
          </cell>
        </row>
        <row r="3932">
          <cell r="A3932">
            <v>1855824</v>
          </cell>
          <cell r="B3932" t="str">
            <v>05</v>
          </cell>
          <cell r="C3932" t="str">
            <v>Estrie</v>
          </cell>
          <cell r="D3932" t="str">
            <v>Mathieu(Alain)</v>
          </cell>
          <cell r="F3932" t="str">
            <v>280, chemin Hooker</v>
          </cell>
          <cell r="G3932" t="str">
            <v>Bishopton</v>
          </cell>
          <cell r="H3932" t="str">
            <v>J0B1G0</v>
          </cell>
          <cell r="I3932">
            <v>0</v>
          </cell>
          <cell r="J3932">
            <v>0</v>
          </cell>
          <cell r="K3932">
            <v>17</v>
          </cell>
          <cell r="L3932">
            <v>5111</v>
          </cell>
        </row>
        <row r="3933">
          <cell r="A3933">
            <v>1856095</v>
          </cell>
          <cell r="B3933" t="str">
            <v>05</v>
          </cell>
          <cell r="C3933" t="str">
            <v>Estrie</v>
          </cell>
          <cell r="D3933" t="str">
            <v>Cass(Allen)</v>
          </cell>
          <cell r="F3933" t="str">
            <v>102 Barnston Rd</v>
          </cell>
          <cell r="G3933" t="str">
            <v>Hatley</v>
          </cell>
          <cell r="H3933" t="str">
            <v>J0B4B0</v>
          </cell>
          <cell r="I3933">
            <v>819</v>
          </cell>
          <cell r="J3933">
            <v>8385985</v>
          </cell>
          <cell r="K3933">
            <v>27</v>
          </cell>
          <cell r="L3933">
            <v>1433</v>
          </cell>
          <cell r="M3933">
            <v>27</v>
          </cell>
          <cell r="N3933">
            <v>1118</v>
          </cell>
        </row>
        <row r="3934">
          <cell r="A3934">
            <v>1856210</v>
          </cell>
          <cell r="B3934" t="str">
            <v>11</v>
          </cell>
          <cell r="C3934" t="str">
            <v>Gaspésie-Iles-de-la-Madeleine</v>
          </cell>
          <cell r="D3934" t="str">
            <v>9148-1176 Québec inc.</v>
          </cell>
          <cell r="E3934" t="str">
            <v>Côté(André et Pierre)</v>
          </cell>
          <cell r="F3934" t="str">
            <v>1413 Haldimand</v>
          </cell>
          <cell r="G3934" t="str">
            <v>Gaspé</v>
          </cell>
          <cell r="H3934" t="str">
            <v>G4X2J9</v>
          </cell>
          <cell r="I3934">
            <v>418</v>
          </cell>
          <cell r="J3934">
            <v>3684785</v>
          </cell>
          <cell r="K3934">
            <v>15</v>
          </cell>
          <cell r="L3934">
            <v>811</v>
          </cell>
          <cell r="M3934">
            <v>15</v>
          </cell>
          <cell r="N3934">
            <v>471</v>
          </cell>
        </row>
        <row r="3935">
          <cell r="A3935">
            <v>1856350</v>
          </cell>
          <cell r="B3935" t="str">
            <v>17</v>
          </cell>
          <cell r="C3935" t="str">
            <v>Centre-du-Québec</v>
          </cell>
          <cell r="D3935" t="str">
            <v>Labonté(Guylaine)</v>
          </cell>
          <cell r="F3935" t="str">
            <v>950, rang 6</v>
          </cell>
          <cell r="G3935" t="str">
            <v>L'Avenir</v>
          </cell>
          <cell r="H3935" t="str">
            <v>J0C1B0</v>
          </cell>
          <cell r="I3935">
            <v>819</v>
          </cell>
          <cell r="J3935">
            <v>3941014</v>
          </cell>
          <cell r="K3935">
            <v>20</v>
          </cell>
          <cell r="L3935">
            <v>1726</v>
          </cell>
          <cell r="M3935">
            <v>19</v>
          </cell>
          <cell r="N3935">
            <v>802</v>
          </cell>
        </row>
        <row r="3936">
          <cell r="A3936">
            <v>1856830</v>
          </cell>
          <cell r="B3936" t="str">
            <v>12</v>
          </cell>
          <cell r="C3936" t="str">
            <v>Chaudière-Appalaches</v>
          </cell>
          <cell r="D3936" t="str">
            <v>Fortin(Marc)</v>
          </cell>
          <cell r="F3936" t="str">
            <v>115, Grande Ligne</v>
          </cell>
          <cell r="G3936" t="str">
            <v>Saint-Louis-de-Gonzague (de Beauce)</v>
          </cell>
          <cell r="H3936" t="str">
            <v>G0R2L0</v>
          </cell>
          <cell r="I3936">
            <v>418</v>
          </cell>
          <cell r="J3936">
            <v>2675270</v>
          </cell>
          <cell r="K3936">
            <v>18</v>
          </cell>
          <cell r="L3936">
            <v>909</v>
          </cell>
        </row>
        <row r="3937">
          <cell r="A3937">
            <v>1856855</v>
          </cell>
          <cell r="B3937" t="str">
            <v>12</v>
          </cell>
          <cell r="C3937" t="str">
            <v>Chaudière-Appalaches</v>
          </cell>
          <cell r="D3937" t="str">
            <v>Gilbert(Martin)</v>
          </cell>
          <cell r="F3937" t="str">
            <v>301, rang Fernand Bégin</v>
          </cell>
          <cell r="G3937" t="str">
            <v>Saint-Philibert</v>
          </cell>
          <cell r="H3937" t="str">
            <v>G0M1X0</v>
          </cell>
          <cell r="I3937">
            <v>418</v>
          </cell>
          <cell r="J3937">
            <v>2287201</v>
          </cell>
          <cell r="K3937">
            <v>11</v>
          </cell>
          <cell r="L3937">
            <v>1361</v>
          </cell>
          <cell r="M3937">
            <v>16</v>
          </cell>
          <cell r="N3937">
            <v>340</v>
          </cell>
        </row>
        <row r="3938">
          <cell r="A3938">
            <v>1857135</v>
          </cell>
          <cell r="B3938" t="str">
            <v>07</v>
          </cell>
          <cell r="C3938" t="str">
            <v>Outaouais</v>
          </cell>
          <cell r="D3938" t="str">
            <v>Côté(Pierre)</v>
          </cell>
          <cell r="F3938" t="str">
            <v>313, chemin Montcerf</v>
          </cell>
          <cell r="G3938" t="str">
            <v>Montcerf-Lytton</v>
          </cell>
          <cell r="H3938" t="str">
            <v>J0W1N0</v>
          </cell>
          <cell r="I3938">
            <v>819</v>
          </cell>
          <cell r="J3938">
            <v>4413260</v>
          </cell>
          <cell r="K3938">
            <v>14</v>
          </cell>
          <cell r="M3938">
            <v>15</v>
          </cell>
        </row>
        <row r="3939">
          <cell r="A3939">
            <v>1857176</v>
          </cell>
          <cell r="B3939" t="str">
            <v>07</v>
          </cell>
          <cell r="C3939" t="str">
            <v>Outaouais</v>
          </cell>
          <cell r="D3939" t="str">
            <v>Miller(Alvin)</v>
          </cell>
          <cell r="E3939" t="str">
            <v>Pfeil(Debbie)</v>
          </cell>
          <cell r="F3939" t="str">
            <v>1675, chemin Rivière Blanche</v>
          </cell>
          <cell r="G3939" t="str">
            <v>Mulgrave-et-Derry</v>
          </cell>
          <cell r="H3939" t="str">
            <v>J8L2W8</v>
          </cell>
          <cell r="I3939">
            <v>819</v>
          </cell>
          <cell r="J3939">
            <v>9866225</v>
          </cell>
          <cell r="K3939">
            <v>19</v>
          </cell>
          <cell r="L3939">
            <v>1294</v>
          </cell>
          <cell r="M3939">
            <v>16</v>
          </cell>
        </row>
        <row r="3940">
          <cell r="A3940">
            <v>1857234</v>
          </cell>
          <cell r="B3940" t="str">
            <v>16</v>
          </cell>
          <cell r="C3940" t="str">
            <v>Montérégie</v>
          </cell>
          <cell r="D3940" t="str">
            <v>Lafleur(Glenn)</v>
          </cell>
          <cell r="F3940" t="str">
            <v>795, chemin St-Georges</v>
          </cell>
          <cell r="G3940" t="str">
            <v>Saint-Télesphore</v>
          </cell>
          <cell r="H3940" t="str">
            <v>J0P1Y0</v>
          </cell>
          <cell r="I3940">
            <v>450</v>
          </cell>
          <cell r="J3940">
            <v>2692571</v>
          </cell>
          <cell r="K3940">
            <v>30</v>
          </cell>
          <cell r="L3940">
            <v>1178</v>
          </cell>
          <cell r="M3940">
            <v>31</v>
          </cell>
        </row>
        <row r="3941">
          <cell r="A3941">
            <v>1857549</v>
          </cell>
          <cell r="B3941" t="str">
            <v>17</v>
          </cell>
          <cell r="C3941" t="str">
            <v>Centre-du-Québec</v>
          </cell>
          <cell r="D3941" t="str">
            <v>Roy(Jocelyn)</v>
          </cell>
          <cell r="F3941" t="str">
            <v>9150, des Noyers</v>
          </cell>
          <cell r="G3941" t="str">
            <v>Bécancour</v>
          </cell>
          <cell r="H3941" t="str">
            <v>G9H3R9</v>
          </cell>
          <cell r="I3941">
            <v>819</v>
          </cell>
          <cell r="J3941">
            <v>3832394</v>
          </cell>
          <cell r="K3941">
            <v>31</v>
          </cell>
          <cell r="L3941">
            <v>5532</v>
          </cell>
        </row>
        <row r="3942">
          <cell r="A3942">
            <v>1857846</v>
          </cell>
          <cell r="B3942" t="str">
            <v>01</v>
          </cell>
          <cell r="C3942" t="str">
            <v>Bas-Saint-Laurent</v>
          </cell>
          <cell r="D3942" t="str">
            <v>Thériault(Michaël)</v>
          </cell>
          <cell r="F3942" t="str">
            <v>81, route 132 Ouest</v>
          </cell>
          <cell r="G3942" t="str">
            <v>Saint-Denis (de Kamouraska)</v>
          </cell>
          <cell r="H3942" t="str">
            <v>G0L2R0</v>
          </cell>
          <cell r="I3942">
            <v>418</v>
          </cell>
          <cell r="J3942">
            <v>4982509</v>
          </cell>
          <cell r="K3942">
            <v>22</v>
          </cell>
          <cell r="L3942">
            <v>3976</v>
          </cell>
          <cell r="M3942">
            <v>23</v>
          </cell>
          <cell r="N3942">
            <v>3251</v>
          </cell>
        </row>
        <row r="3943">
          <cell r="A3943">
            <v>1858331</v>
          </cell>
          <cell r="B3943" t="str">
            <v>17</v>
          </cell>
          <cell r="C3943" t="str">
            <v>Centre-du-Québec</v>
          </cell>
          <cell r="D3943" t="str">
            <v>Yergeau(Luc)</v>
          </cell>
          <cell r="F3943" t="str">
            <v>44, rang 10</v>
          </cell>
          <cell r="G3943" t="str">
            <v>Lefebvre</v>
          </cell>
          <cell r="H3943" t="str">
            <v>J0H2C0</v>
          </cell>
          <cell r="I3943">
            <v>819</v>
          </cell>
          <cell r="J3943">
            <v>3941134</v>
          </cell>
          <cell r="L3943">
            <v>277</v>
          </cell>
        </row>
        <row r="3944">
          <cell r="A3944">
            <v>1858448</v>
          </cell>
          <cell r="B3944" t="str">
            <v>14</v>
          </cell>
          <cell r="C3944" t="str">
            <v>Lanaudière</v>
          </cell>
          <cell r="D3944" t="str">
            <v>Rivest(Eric)</v>
          </cell>
          <cell r="F3944" t="str">
            <v>6800, chemin Brassard</v>
          </cell>
          <cell r="G3944" t="str">
            <v>Saint-Zénon</v>
          </cell>
          <cell r="H3944" t="str">
            <v>J0K3N0</v>
          </cell>
          <cell r="I3944">
            <v>450</v>
          </cell>
          <cell r="J3944">
            <v>8840118</v>
          </cell>
          <cell r="K3944">
            <v>14</v>
          </cell>
          <cell r="L3944">
            <v>680</v>
          </cell>
          <cell r="M3944">
            <v>15</v>
          </cell>
          <cell r="N3944">
            <v>709</v>
          </cell>
        </row>
        <row r="3945">
          <cell r="A3945">
            <v>1858828</v>
          </cell>
          <cell r="B3945" t="str">
            <v>16</v>
          </cell>
          <cell r="C3945" t="str">
            <v>Montérégie</v>
          </cell>
          <cell r="D3945" t="str">
            <v>Ferme Limouxam</v>
          </cell>
          <cell r="F3945" t="str">
            <v>1070, rang Sainte-Geneviève</v>
          </cell>
          <cell r="G3945" t="str">
            <v>Roxton</v>
          </cell>
          <cell r="H3945" t="str">
            <v>J0H1E0</v>
          </cell>
          <cell r="I3945">
            <v>450</v>
          </cell>
          <cell r="J3945">
            <v>5482117</v>
          </cell>
          <cell r="K3945">
            <v>10</v>
          </cell>
          <cell r="L3945">
            <v>1261</v>
          </cell>
        </row>
        <row r="3946">
          <cell r="A3946">
            <v>1858901</v>
          </cell>
          <cell r="B3946" t="str">
            <v>16</v>
          </cell>
          <cell r="C3946" t="str">
            <v>Montérégie</v>
          </cell>
          <cell r="D3946" t="str">
            <v>Théorêt(Jean-Yves)</v>
          </cell>
          <cell r="F3946" t="str">
            <v>2281, Première Concession</v>
          </cell>
          <cell r="G3946" t="str">
            <v>Elgin</v>
          </cell>
          <cell r="H3946" t="str">
            <v>J0S2E0</v>
          </cell>
          <cell r="I3946">
            <v>450</v>
          </cell>
          <cell r="J3946">
            <v>2643370</v>
          </cell>
          <cell r="K3946">
            <v>32</v>
          </cell>
          <cell r="L3946">
            <v>1021</v>
          </cell>
          <cell r="M3946">
            <v>28</v>
          </cell>
          <cell r="N3946">
            <v>6763</v>
          </cell>
        </row>
        <row r="3947">
          <cell r="A3947">
            <v>1859354</v>
          </cell>
          <cell r="B3947" t="str">
            <v>01</v>
          </cell>
          <cell r="C3947" t="str">
            <v>Bas-Saint-Laurent</v>
          </cell>
          <cell r="D3947" t="str">
            <v>Gougeon Jean-Marc et Linda Séguin</v>
          </cell>
          <cell r="F3947" t="str">
            <v>501, rang 4 ouest</v>
          </cell>
          <cell r="G3947" t="str">
            <v>Saint-Octave-des-Métis</v>
          </cell>
          <cell r="H3947" t="str">
            <v>G0J3B0</v>
          </cell>
          <cell r="I3947">
            <v>418</v>
          </cell>
          <cell r="J3947">
            <v>7757897</v>
          </cell>
          <cell r="K3947">
            <v>10</v>
          </cell>
        </row>
        <row r="3948">
          <cell r="A3948">
            <v>1859438</v>
          </cell>
          <cell r="B3948" t="str">
            <v>14</v>
          </cell>
          <cell r="C3948" t="str">
            <v>Lanaudière</v>
          </cell>
          <cell r="D3948" t="str">
            <v>Les Scarifiages Louis Mandeville Inc.</v>
          </cell>
          <cell r="E3948" t="str">
            <v>Mandeville(Louis)</v>
          </cell>
          <cell r="F3948" t="str">
            <v>980, Rang Sud</v>
          </cell>
          <cell r="G3948" t="str">
            <v>Saint-Cuthbert</v>
          </cell>
          <cell r="H3948" t="str">
            <v>J0K2C0</v>
          </cell>
          <cell r="I3948">
            <v>450</v>
          </cell>
          <cell r="J3948">
            <v>8362112</v>
          </cell>
          <cell r="K3948">
            <v>14</v>
          </cell>
          <cell r="L3948">
            <v>3995</v>
          </cell>
        </row>
        <row r="3949">
          <cell r="A3949">
            <v>1859511</v>
          </cell>
          <cell r="B3949" t="str">
            <v>12</v>
          </cell>
          <cell r="C3949" t="str">
            <v>Chaudière-Appalaches</v>
          </cell>
          <cell r="D3949" t="str">
            <v>Grenier(Sylvain)</v>
          </cell>
          <cell r="F3949" t="str">
            <v>10, chemin du Lac Bisby</v>
          </cell>
          <cell r="G3949" t="str">
            <v>Saint-Joseph-de-Coleraine</v>
          </cell>
          <cell r="H3949" t="str">
            <v>G0N1B0</v>
          </cell>
          <cell r="I3949">
            <v>418</v>
          </cell>
          <cell r="J3949">
            <v>4491613</v>
          </cell>
          <cell r="K3949">
            <v>19</v>
          </cell>
          <cell r="L3949">
            <v>1282</v>
          </cell>
          <cell r="M3949">
            <v>18</v>
          </cell>
          <cell r="N3949">
            <v>1282</v>
          </cell>
        </row>
        <row r="3950">
          <cell r="A3950">
            <v>1859693</v>
          </cell>
          <cell r="B3950" t="str">
            <v>16</v>
          </cell>
          <cell r="C3950" t="str">
            <v>Montérégie</v>
          </cell>
          <cell r="D3950" t="str">
            <v>Riendeau Mario et Ste-Marie Johanne</v>
          </cell>
          <cell r="F3950" t="str">
            <v>440 rang 4</v>
          </cell>
          <cell r="G3950" t="str">
            <v>Sainte-Clotilde-de-Châteauguay</v>
          </cell>
          <cell r="H3950" t="str">
            <v>J0L1W0</v>
          </cell>
          <cell r="I3950">
            <v>450</v>
          </cell>
          <cell r="J3950">
            <v>8260294</v>
          </cell>
          <cell r="K3950">
            <v>21</v>
          </cell>
          <cell r="L3950">
            <v>340</v>
          </cell>
          <cell r="M3950">
            <v>18</v>
          </cell>
          <cell r="N3950">
            <v>4438</v>
          </cell>
        </row>
        <row r="3951">
          <cell r="A3951">
            <v>1859859</v>
          </cell>
          <cell r="B3951" t="str">
            <v>16</v>
          </cell>
          <cell r="C3951" t="str">
            <v>Montérégie</v>
          </cell>
          <cell r="D3951" t="str">
            <v>Wallace(Brian)</v>
          </cell>
          <cell r="F3951" t="str">
            <v>274, chemin Alberton</v>
          </cell>
          <cell r="G3951" t="str">
            <v>Saint-Bernard-de-Lacolle</v>
          </cell>
          <cell r="H3951" t="str">
            <v>J0J1V0</v>
          </cell>
          <cell r="I3951">
            <v>450</v>
          </cell>
          <cell r="J3951">
            <v>2473545</v>
          </cell>
          <cell r="K3951">
            <v>12</v>
          </cell>
          <cell r="L3951">
            <v>825</v>
          </cell>
          <cell r="M3951">
            <v>15</v>
          </cell>
          <cell r="N3951">
            <v>2603</v>
          </cell>
        </row>
        <row r="3952">
          <cell r="A3952">
            <v>1860022</v>
          </cell>
          <cell r="B3952" t="str">
            <v>07</v>
          </cell>
          <cell r="C3952" t="str">
            <v>Outaouais</v>
          </cell>
          <cell r="D3952" t="str">
            <v>Les Fermes Shadow Valley S.E.N.C.</v>
          </cell>
          <cell r="E3952" t="str">
            <v>Bronson(David)</v>
          </cell>
          <cell r="F3952" t="str">
            <v>2763, chemin Bronson -Bryant</v>
          </cell>
          <cell r="G3952" t="str">
            <v>Quyon</v>
          </cell>
          <cell r="H3952" t="str">
            <v>J0X2V0</v>
          </cell>
          <cell r="I3952">
            <v>819</v>
          </cell>
          <cell r="J3952">
            <v>4582668</v>
          </cell>
          <cell r="K3952">
            <v>232</v>
          </cell>
          <cell r="L3952">
            <v>14969</v>
          </cell>
          <cell r="M3952">
            <v>225</v>
          </cell>
          <cell r="N3952">
            <v>29539</v>
          </cell>
        </row>
        <row r="3953">
          <cell r="A3953">
            <v>1860121</v>
          </cell>
          <cell r="B3953" t="str">
            <v>04</v>
          </cell>
          <cell r="C3953" t="str">
            <v>Mauricie</v>
          </cell>
          <cell r="D3953" t="str">
            <v>Therriault(Jacques)</v>
          </cell>
          <cell r="F3953" t="str">
            <v>1115 route 153 nord</v>
          </cell>
          <cell r="G3953" t="str">
            <v>Saint-Tite</v>
          </cell>
          <cell r="H3953" t="str">
            <v>G0X3H0</v>
          </cell>
          <cell r="I3953">
            <v>418</v>
          </cell>
          <cell r="J3953">
            <v>3654162</v>
          </cell>
          <cell r="K3953">
            <v>18</v>
          </cell>
          <cell r="L3953">
            <v>3062</v>
          </cell>
          <cell r="M3953">
            <v>19</v>
          </cell>
          <cell r="N3953">
            <v>6124</v>
          </cell>
        </row>
        <row r="3954">
          <cell r="A3954">
            <v>1860477</v>
          </cell>
          <cell r="B3954" t="str">
            <v>17</v>
          </cell>
          <cell r="C3954" t="str">
            <v>Centre-du-Québec</v>
          </cell>
          <cell r="D3954" t="str">
            <v>Gifford(Peter)</v>
          </cell>
          <cell r="E3954" t="str">
            <v>Gifford(Peter)</v>
          </cell>
          <cell r="F3954" t="str">
            <v>1424, chemin du Lac</v>
          </cell>
          <cell r="G3954" t="str">
            <v>Tingwick</v>
          </cell>
          <cell r="H3954" t="str">
            <v>J0A1L0</v>
          </cell>
          <cell r="I3954">
            <v>819</v>
          </cell>
          <cell r="J3954">
            <v>3593453</v>
          </cell>
          <cell r="K3954">
            <v>39</v>
          </cell>
          <cell r="L3954">
            <v>247</v>
          </cell>
          <cell r="M3954">
            <v>21</v>
          </cell>
          <cell r="N3954">
            <v>5756</v>
          </cell>
        </row>
        <row r="3955">
          <cell r="A3955">
            <v>1861715</v>
          </cell>
          <cell r="B3955" t="str">
            <v>16</v>
          </cell>
          <cell r="C3955" t="str">
            <v>Montérégie</v>
          </cell>
          <cell r="D3955" t="str">
            <v>Brouillard(Sylvain)</v>
          </cell>
          <cell r="F3955" t="str">
            <v>360, Grand Chenail</v>
          </cell>
          <cell r="G3955" t="str">
            <v>Yamaska</v>
          </cell>
          <cell r="H3955" t="str">
            <v>J0G1X0</v>
          </cell>
          <cell r="I3955">
            <v>450</v>
          </cell>
          <cell r="J3955">
            <v>7893056</v>
          </cell>
          <cell r="K3955">
            <v>57</v>
          </cell>
          <cell r="L3955">
            <v>8755</v>
          </cell>
          <cell r="M3955">
            <v>61</v>
          </cell>
          <cell r="N3955">
            <v>10255</v>
          </cell>
        </row>
        <row r="3956">
          <cell r="A3956">
            <v>1861764</v>
          </cell>
          <cell r="B3956" t="str">
            <v>05</v>
          </cell>
          <cell r="C3956" t="str">
            <v>Estrie</v>
          </cell>
          <cell r="D3956" t="str">
            <v>Boudrias Pierre et Mackey Kathleen</v>
          </cell>
          <cell r="F3956" t="str">
            <v>2655, route 143</v>
          </cell>
          <cell r="G3956" t="str">
            <v>Hatley</v>
          </cell>
          <cell r="H3956" t="str">
            <v>J0B4B0</v>
          </cell>
          <cell r="I3956">
            <v>819</v>
          </cell>
          <cell r="J3956">
            <v>8381132</v>
          </cell>
          <cell r="K3956">
            <v>15</v>
          </cell>
          <cell r="L3956">
            <v>537</v>
          </cell>
          <cell r="M3956">
            <v>16</v>
          </cell>
          <cell r="N3956">
            <v>1002</v>
          </cell>
        </row>
        <row r="3957">
          <cell r="A3957">
            <v>1861780</v>
          </cell>
          <cell r="B3957" t="str">
            <v>05</v>
          </cell>
          <cell r="C3957" t="str">
            <v>Estrie</v>
          </cell>
          <cell r="D3957" t="str">
            <v>Wallis(Malcolm)</v>
          </cell>
          <cell r="F3957" t="str">
            <v>1158, Main street</v>
          </cell>
          <cell r="G3957" t="str">
            <v>Ayer's Cliff</v>
          </cell>
          <cell r="H3957" t="str">
            <v>J0B1C0</v>
          </cell>
          <cell r="I3957">
            <v>819</v>
          </cell>
          <cell r="J3957">
            <v>8385381</v>
          </cell>
          <cell r="K3957">
            <v>22</v>
          </cell>
          <cell r="L3957">
            <v>242</v>
          </cell>
          <cell r="M3957">
            <v>20</v>
          </cell>
          <cell r="N3957">
            <v>242</v>
          </cell>
        </row>
        <row r="3958">
          <cell r="A3958">
            <v>1861798</v>
          </cell>
          <cell r="B3958" t="str">
            <v>05</v>
          </cell>
          <cell r="C3958" t="str">
            <v>Estrie</v>
          </cell>
          <cell r="D3958" t="str">
            <v>Ferme L.T. Weglowski S.E.N.C.</v>
          </cell>
          <cell r="E3958" t="str">
            <v>Weglowski(Lawrence)</v>
          </cell>
          <cell r="F3958" t="str">
            <v>1535, chemin Favreau</v>
          </cell>
          <cell r="G3958" t="str">
            <v>Sainte-Edwidge-de-Clifton</v>
          </cell>
          <cell r="H3958" t="str">
            <v>J0B2R0</v>
          </cell>
          <cell r="I3958">
            <v>819</v>
          </cell>
          <cell r="J3958">
            <v>8494391</v>
          </cell>
          <cell r="K3958">
            <v>17</v>
          </cell>
          <cell r="M3958">
            <v>17</v>
          </cell>
        </row>
        <row r="3959">
          <cell r="A3959">
            <v>1861806</v>
          </cell>
          <cell r="B3959" t="str">
            <v>05</v>
          </cell>
          <cell r="C3959" t="str">
            <v>Estrie</v>
          </cell>
          <cell r="D3959" t="str">
            <v>Perkins(Douglas)</v>
          </cell>
          <cell r="F3959" t="str">
            <v>124, chemin Armstrong</v>
          </cell>
          <cell r="G3959" t="str">
            <v>Cleveland</v>
          </cell>
          <cell r="H3959" t="str">
            <v>J0B2H0</v>
          </cell>
          <cell r="I3959">
            <v>819</v>
          </cell>
          <cell r="J3959">
            <v>8262960</v>
          </cell>
          <cell r="K3959">
            <v>12</v>
          </cell>
          <cell r="L3959">
            <v>1227</v>
          </cell>
        </row>
        <row r="3960">
          <cell r="A3960">
            <v>1861814</v>
          </cell>
          <cell r="B3960" t="str">
            <v>05</v>
          </cell>
          <cell r="C3960" t="str">
            <v>Estrie</v>
          </cell>
          <cell r="D3960" t="str">
            <v>Binette(Raymond)</v>
          </cell>
          <cell r="F3960" t="str">
            <v>748 rue Victoria</v>
          </cell>
          <cell r="G3960" t="str">
            <v>Bury</v>
          </cell>
          <cell r="H3960" t="str">
            <v>J0B1J0</v>
          </cell>
          <cell r="I3960">
            <v>819</v>
          </cell>
          <cell r="J3960">
            <v>8723674</v>
          </cell>
          <cell r="K3960">
            <v>18</v>
          </cell>
          <cell r="L3960">
            <v>2702</v>
          </cell>
          <cell r="M3960">
            <v>19</v>
          </cell>
          <cell r="N3960">
            <v>2363</v>
          </cell>
        </row>
        <row r="3961">
          <cell r="A3961">
            <v>1861848</v>
          </cell>
          <cell r="B3961" t="str">
            <v>16</v>
          </cell>
          <cell r="C3961" t="str">
            <v>Montérégie</v>
          </cell>
          <cell r="D3961" t="str">
            <v>Ferme Pierre et Diane Choquette S.E.N.C.</v>
          </cell>
          <cell r="E3961" t="str">
            <v>Diane(Choquette,)</v>
          </cell>
          <cell r="F3961" t="str">
            <v>644, 5e Rang</v>
          </cell>
          <cell r="G3961" t="str">
            <v>Roxton Falls</v>
          </cell>
          <cell r="H3961" t="str">
            <v>J0H1E0</v>
          </cell>
          <cell r="I3961">
            <v>450</v>
          </cell>
          <cell r="J3961">
            <v>5482438</v>
          </cell>
          <cell r="K3961">
            <v>22</v>
          </cell>
          <cell r="L3961">
            <v>1853</v>
          </cell>
          <cell r="M3961">
            <v>25</v>
          </cell>
          <cell r="N3961">
            <v>4257</v>
          </cell>
        </row>
        <row r="3962">
          <cell r="A3962">
            <v>1861855</v>
          </cell>
          <cell r="B3962" t="str">
            <v>16</v>
          </cell>
          <cell r="C3962" t="str">
            <v>Montérégie</v>
          </cell>
          <cell r="D3962" t="str">
            <v>Ferme Choquette et Fils S.E.N.C.</v>
          </cell>
          <cell r="E3962" t="str">
            <v>Christian(Choquette,)</v>
          </cell>
          <cell r="F3962" t="str">
            <v>681, 5e Rang</v>
          </cell>
          <cell r="G3962" t="str">
            <v>Roxton Falls</v>
          </cell>
          <cell r="H3962" t="str">
            <v>J0H1E0</v>
          </cell>
          <cell r="I3962">
            <v>450</v>
          </cell>
          <cell r="J3962">
            <v>5482469</v>
          </cell>
          <cell r="K3962">
            <v>84</v>
          </cell>
          <cell r="L3962">
            <v>10108</v>
          </cell>
          <cell r="M3962">
            <v>80</v>
          </cell>
          <cell r="N3962">
            <v>11834</v>
          </cell>
        </row>
        <row r="3963">
          <cell r="A3963">
            <v>1861939</v>
          </cell>
          <cell r="B3963" t="str">
            <v>12</v>
          </cell>
          <cell r="C3963" t="str">
            <v>Chaudière-Appalaches</v>
          </cell>
          <cell r="D3963" t="str">
            <v>Les Élevages Gimic SENC</v>
          </cell>
          <cell r="E3963" t="str">
            <v>Roger(Michel Bilodeau et Ginette)</v>
          </cell>
          <cell r="F3963" t="str">
            <v>124, rang Beaurivage, RR2</v>
          </cell>
          <cell r="G3963" t="str">
            <v>Saint-Sylvestre</v>
          </cell>
          <cell r="H3963" t="str">
            <v>G0S3C0</v>
          </cell>
          <cell r="I3963">
            <v>418</v>
          </cell>
          <cell r="J3963">
            <v>5963216</v>
          </cell>
          <cell r="K3963">
            <v>186</v>
          </cell>
          <cell r="L3963">
            <v>34891</v>
          </cell>
          <cell r="M3963">
            <v>181</v>
          </cell>
          <cell r="N3963">
            <v>51487</v>
          </cell>
        </row>
        <row r="3964">
          <cell r="A3964">
            <v>1862135</v>
          </cell>
          <cell r="B3964" t="str">
            <v>03</v>
          </cell>
          <cell r="C3964" t="str">
            <v>Capitale-Nationale</v>
          </cell>
          <cell r="D3964" t="str">
            <v>Beaumont(André)</v>
          </cell>
          <cell r="F3964" t="str">
            <v>162, des Érables</v>
          </cell>
          <cell r="G3964" t="str">
            <v>Sainte-Catherine-de-la-Jacques-Cartier</v>
          </cell>
          <cell r="H3964" t="str">
            <v>G3N1A7</v>
          </cell>
          <cell r="I3964">
            <v>418</v>
          </cell>
          <cell r="J3964">
            <v>8753031</v>
          </cell>
          <cell r="K3964">
            <v>21</v>
          </cell>
          <cell r="L3964">
            <v>4830</v>
          </cell>
          <cell r="M3964">
            <v>23</v>
          </cell>
          <cell r="N3964">
            <v>4443</v>
          </cell>
        </row>
        <row r="3965">
          <cell r="A3965">
            <v>1862507</v>
          </cell>
          <cell r="B3965" t="str">
            <v>16</v>
          </cell>
          <cell r="C3965" t="str">
            <v>Montérégie</v>
          </cell>
          <cell r="D3965" t="str">
            <v>Bresee(Richard)</v>
          </cell>
          <cell r="F3965" t="str">
            <v>323, chemin Draperhill</v>
          </cell>
          <cell r="G3965" t="str">
            <v>Sutton</v>
          </cell>
          <cell r="H3965" t="str">
            <v>J0E2K0</v>
          </cell>
          <cell r="I3965">
            <v>450</v>
          </cell>
          <cell r="J3965">
            <v>5381883</v>
          </cell>
          <cell r="K3965">
            <v>31</v>
          </cell>
          <cell r="L3965">
            <v>3402</v>
          </cell>
          <cell r="M3965">
            <v>36</v>
          </cell>
          <cell r="N3965">
            <v>3402</v>
          </cell>
        </row>
        <row r="3966">
          <cell r="A3966">
            <v>1862515</v>
          </cell>
          <cell r="B3966" t="str">
            <v>11</v>
          </cell>
          <cell r="C3966" t="str">
            <v>Gaspésie-Iles-de-la-Madeleine</v>
          </cell>
          <cell r="D3966" t="str">
            <v>McNally(Barry)</v>
          </cell>
          <cell r="F3966" t="str">
            <v>14, route Glen Nord Road Box. 9</v>
          </cell>
          <cell r="G3966" t="str">
            <v>Escuminac</v>
          </cell>
          <cell r="H3966" t="str">
            <v>G0C1N0</v>
          </cell>
          <cell r="I3966">
            <v>418</v>
          </cell>
          <cell r="J3966">
            <v>7883398</v>
          </cell>
          <cell r="K3966">
            <v>14</v>
          </cell>
          <cell r="L3966">
            <v>968</v>
          </cell>
        </row>
        <row r="3967">
          <cell r="A3967">
            <v>1862721</v>
          </cell>
          <cell r="B3967" t="str">
            <v>08</v>
          </cell>
          <cell r="C3967" t="str">
            <v>Abitibi-Témiscamingue</v>
          </cell>
          <cell r="D3967" t="str">
            <v>Morin(Martin)</v>
          </cell>
          <cell r="F3967" t="str">
            <v>78, Route de l'Ile Nepawa</v>
          </cell>
          <cell r="G3967" t="str">
            <v>Sainte-Hélène-de-Mancebourg</v>
          </cell>
          <cell r="H3967" t="str">
            <v>J0Z2T0</v>
          </cell>
          <cell r="I3967">
            <v>819</v>
          </cell>
          <cell r="J3967">
            <v>3333496</v>
          </cell>
          <cell r="K3967">
            <v>20</v>
          </cell>
          <cell r="L3967">
            <v>6683</v>
          </cell>
          <cell r="M3967">
            <v>19</v>
          </cell>
          <cell r="N3967">
            <v>4325</v>
          </cell>
        </row>
        <row r="3968">
          <cell r="A3968">
            <v>1862895</v>
          </cell>
          <cell r="B3968" t="str">
            <v>16</v>
          </cell>
          <cell r="C3968" t="str">
            <v>Montérégie</v>
          </cell>
          <cell r="D3968" t="str">
            <v>Ferme Cosa S.E.N.C.</v>
          </cell>
          <cell r="F3968" t="str">
            <v>1840, rang des Côtes</v>
          </cell>
          <cell r="G3968" t="str">
            <v>Henryville</v>
          </cell>
          <cell r="H3968" t="str">
            <v>J0J1E0</v>
          </cell>
          <cell r="I3968">
            <v>450</v>
          </cell>
          <cell r="J3968">
            <v>2992043</v>
          </cell>
          <cell r="K3968">
            <v>24</v>
          </cell>
          <cell r="L3968">
            <v>3581</v>
          </cell>
          <cell r="M3968">
            <v>28</v>
          </cell>
          <cell r="N3968">
            <v>1272</v>
          </cell>
        </row>
        <row r="3969">
          <cell r="A3969">
            <v>1863372</v>
          </cell>
          <cell r="B3969" t="str">
            <v>08</v>
          </cell>
          <cell r="C3969" t="str">
            <v>Abitibi-Témiscamingue</v>
          </cell>
          <cell r="D3969" t="str">
            <v>Ouellet(Noella)</v>
          </cell>
          <cell r="F3969" t="str">
            <v>478, rang 3-4 Ouest</v>
          </cell>
          <cell r="G3969" t="str">
            <v>La Morandière</v>
          </cell>
          <cell r="H3969" t="str">
            <v>J0Y1S0</v>
          </cell>
          <cell r="I3969">
            <v>819</v>
          </cell>
          <cell r="J3969">
            <v>7343087</v>
          </cell>
          <cell r="K3969">
            <v>47</v>
          </cell>
          <cell r="L3969">
            <v>5229</v>
          </cell>
          <cell r="M3969">
            <v>46</v>
          </cell>
          <cell r="N3969">
            <v>11117</v>
          </cell>
        </row>
        <row r="3970">
          <cell r="A3970">
            <v>1864248</v>
          </cell>
          <cell r="B3970" t="str">
            <v>04</v>
          </cell>
          <cell r="C3970" t="str">
            <v>Mauricie</v>
          </cell>
          <cell r="D3970" t="str">
            <v>Lesieur(Pierre)</v>
          </cell>
          <cell r="F3970" t="str">
            <v>1775, boul St-Jean</v>
          </cell>
          <cell r="G3970" t="str">
            <v>Saint-Maurice</v>
          </cell>
          <cell r="H3970" t="str">
            <v>G0X2X0</v>
          </cell>
          <cell r="I3970">
            <v>819</v>
          </cell>
          <cell r="J3970">
            <v>6913168</v>
          </cell>
          <cell r="K3970">
            <v>14</v>
          </cell>
        </row>
        <row r="3971">
          <cell r="A3971">
            <v>1864289</v>
          </cell>
          <cell r="B3971" t="str">
            <v>01</v>
          </cell>
          <cell r="C3971" t="str">
            <v>Bas-Saint-Laurent</v>
          </cell>
          <cell r="D3971" t="str">
            <v>Desjardins(Guildo)</v>
          </cell>
          <cell r="F3971" t="str">
            <v>112, route 132</v>
          </cell>
          <cell r="G3971" t="str">
            <v>Saint-Denis (de Kamouraska)</v>
          </cell>
          <cell r="H3971" t="str">
            <v>G0L2R0</v>
          </cell>
          <cell r="I3971">
            <v>418</v>
          </cell>
          <cell r="J3971">
            <v>4985471</v>
          </cell>
          <cell r="K3971">
            <v>18</v>
          </cell>
          <cell r="M3971">
            <v>18</v>
          </cell>
        </row>
        <row r="3972">
          <cell r="A3972">
            <v>1864487</v>
          </cell>
          <cell r="B3972" t="str">
            <v>15</v>
          </cell>
          <cell r="C3972" t="str">
            <v>Laurentides</v>
          </cell>
          <cell r="D3972" t="str">
            <v>Blondin(Yves)</v>
          </cell>
          <cell r="F3972" t="str">
            <v>1140, rue Yves</v>
          </cell>
          <cell r="G3972" t="str">
            <v>Prévost</v>
          </cell>
          <cell r="H3972" t="str">
            <v>J0R1T0</v>
          </cell>
          <cell r="I3972">
            <v>450</v>
          </cell>
          <cell r="J3972">
            <v>2242523</v>
          </cell>
          <cell r="K3972">
            <v>11</v>
          </cell>
          <cell r="L3972">
            <v>328</v>
          </cell>
          <cell r="M3972">
            <v>16</v>
          </cell>
          <cell r="N3972">
            <v>269</v>
          </cell>
        </row>
        <row r="3973">
          <cell r="A3973">
            <v>1864537</v>
          </cell>
          <cell r="B3973" t="str">
            <v>17</v>
          </cell>
          <cell r="C3973" t="str">
            <v>Centre-du-Québec</v>
          </cell>
          <cell r="D3973" t="str">
            <v>Location H.J.R. inc.</v>
          </cell>
          <cell r="E3973" t="str">
            <v>Héon(David)</v>
          </cell>
          <cell r="F3973" t="str">
            <v>1, rue Gisèle</v>
          </cell>
          <cell r="G3973" t="str">
            <v>Saint-Albert</v>
          </cell>
          <cell r="H3973" t="str">
            <v>J0A1E0</v>
          </cell>
          <cell r="I3973">
            <v>819</v>
          </cell>
          <cell r="J3973">
            <v>3531219</v>
          </cell>
          <cell r="K3973">
            <v>43</v>
          </cell>
          <cell r="L3973">
            <v>7741</v>
          </cell>
          <cell r="M3973">
            <v>33</v>
          </cell>
          <cell r="N3973">
            <v>2495</v>
          </cell>
        </row>
        <row r="3974">
          <cell r="A3974">
            <v>1864750</v>
          </cell>
          <cell r="B3974" t="str">
            <v>12</v>
          </cell>
          <cell r="C3974" t="str">
            <v>Chaudière-Appalaches</v>
          </cell>
          <cell r="D3974" t="str">
            <v>Turgeon(Ghislaine)</v>
          </cell>
          <cell r="F3974" t="str">
            <v>103, chemin St-Roch</v>
          </cell>
          <cell r="G3974" t="str">
            <v>Beaumont</v>
          </cell>
          <cell r="H3974" t="str">
            <v>G0R1C0</v>
          </cell>
          <cell r="I3974">
            <v>418</v>
          </cell>
          <cell r="J3974">
            <v>8372029</v>
          </cell>
          <cell r="K3974">
            <v>34</v>
          </cell>
          <cell r="L3974">
            <v>5060</v>
          </cell>
          <cell r="M3974">
            <v>31</v>
          </cell>
          <cell r="N3974">
            <v>4256</v>
          </cell>
        </row>
        <row r="3975">
          <cell r="A3975">
            <v>1864867</v>
          </cell>
          <cell r="B3975" t="str">
            <v>12</v>
          </cell>
          <cell r="C3975" t="str">
            <v>Chaudière-Appalaches</v>
          </cell>
          <cell r="D3975" t="str">
            <v>Labbé(Patrice)</v>
          </cell>
          <cell r="F3975" t="str">
            <v>1523, rue du Pont</v>
          </cell>
          <cell r="G3975" t="str">
            <v>Saint-Lambert-de-Lauzon</v>
          </cell>
          <cell r="H3975" t="str">
            <v>G0S2W0</v>
          </cell>
          <cell r="I3975">
            <v>418</v>
          </cell>
          <cell r="J3975">
            <v>8899105</v>
          </cell>
          <cell r="K3975">
            <v>29</v>
          </cell>
          <cell r="L3975">
            <v>6827</v>
          </cell>
          <cell r="M3975">
            <v>30</v>
          </cell>
          <cell r="N3975">
            <v>5288</v>
          </cell>
        </row>
        <row r="3976">
          <cell r="A3976">
            <v>1864966</v>
          </cell>
          <cell r="B3976" t="str">
            <v>05</v>
          </cell>
          <cell r="C3976" t="str">
            <v>Estrie</v>
          </cell>
          <cell r="D3976" t="str">
            <v>Guertin(Johnny)</v>
          </cell>
          <cell r="F3976" t="str">
            <v>45 route Verchères</v>
          </cell>
          <cell r="G3976" t="str">
            <v>Chartierville</v>
          </cell>
          <cell r="H3976" t="str">
            <v>J0B1K0</v>
          </cell>
          <cell r="I3976">
            <v>819</v>
          </cell>
          <cell r="J3976">
            <v>6561076</v>
          </cell>
          <cell r="K3976">
            <v>35</v>
          </cell>
          <cell r="L3976">
            <v>12822</v>
          </cell>
          <cell r="M3976">
            <v>20</v>
          </cell>
          <cell r="N3976">
            <v>12239</v>
          </cell>
        </row>
        <row r="3977">
          <cell r="A3977">
            <v>1865005</v>
          </cell>
          <cell r="B3977" t="str">
            <v>17</v>
          </cell>
          <cell r="C3977" t="str">
            <v>Centre-du-Québec</v>
          </cell>
          <cell r="D3977" t="str">
            <v>Leblanc(Jean-Philippe)</v>
          </cell>
          <cell r="F3977" t="str">
            <v>233, rang 10</v>
          </cell>
          <cell r="G3977" t="str">
            <v>Saint-Léonard-d'Aston</v>
          </cell>
          <cell r="H3977" t="str">
            <v>J0C1M0</v>
          </cell>
          <cell r="I3977">
            <v>819</v>
          </cell>
          <cell r="J3977">
            <v>3992288</v>
          </cell>
          <cell r="K3977">
            <v>17</v>
          </cell>
          <cell r="L3977">
            <v>1935</v>
          </cell>
          <cell r="M3977">
            <v>16</v>
          </cell>
          <cell r="N3977">
            <v>2283</v>
          </cell>
        </row>
        <row r="3978">
          <cell r="A3978">
            <v>1865161</v>
          </cell>
          <cell r="B3978" t="str">
            <v>08</v>
          </cell>
          <cell r="C3978" t="str">
            <v>Abitibi-Témiscamingue</v>
          </cell>
          <cell r="D3978" t="str">
            <v>Lacasse(Mathieu)</v>
          </cell>
          <cell r="F3978" t="str">
            <v>544, route 391, C.P. 85</v>
          </cell>
          <cell r="G3978" t="str">
            <v>Cloutier</v>
          </cell>
          <cell r="H3978" t="str">
            <v>J0Z1S0</v>
          </cell>
          <cell r="I3978">
            <v>819</v>
          </cell>
          <cell r="J3978">
            <v>7974728</v>
          </cell>
          <cell r="M3978">
            <v>298</v>
          </cell>
        </row>
        <row r="3979">
          <cell r="A3979">
            <v>1865773</v>
          </cell>
          <cell r="B3979" t="str">
            <v>05</v>
          </cell>
          <cell r="C3979" t="str">
            <v>Estrie</v>
          </cell>
          <cell r="D3979" t="str">
            <v>Dandurand(François)</v>
          </cell>
          <cell r="F3979" t="str">
            <v>337, rang 1</v>
          </cell>
          <cell r="G3979" t="str">
            <v>Racine</v>
          </cell>
          <cell r="H3979" t="str">
            <v>J0E1Y0</v>
          </cell>
          <cell r="I3979">
            <v>450</v>
          </cell>
          <cell r="J3979">
            <v>5322545</v>
          </cell>
          <cell r="L3979">
            <v>2365</v>
          </cell>
        </row>
        <row r="3980">
          <cell r="A3980">
            <v>1865781</v>
          </cell>
          <cell r="B3980" t="str">
            <v>07</v>
          </cell>
          <cell r="C3980" t="str">
            <v>Outaouais</v>
          </cell>
          <cell r="D3980" t="str">
            <v>Nadon(Stéphane)</v>
          </cell>
          <cell r="F3980" t="str">
            <v>585, ch. St-Pierre</v>
          </cell>
          <cell r="G3980" t="str">
            <v>Val-des-Monts</v>
          </cell>
          <cell r="H3980" t="str">
            <v>J8N7L7</v>
          </cell>
          <cell r="I3980">
            <v>819</v>
          </cell>
          <cell r="J3980">
            <v>6713625</v>
          </cell>
          <cell r="K3980">
            <v>36</v>
          </cell>
          <cell r="M3980">
            <v>32</v>
          </cell>
          <cell r="N3980">
            <v>8655</v>
          </cell>
        </row>
        <row r="3981">
          <cell r="A3981">
            <v>1865880</v>
          </cell>
          <cell r="B3981" t="str">
            <v>01</v>
          </cell>
          <cell r="C3981" t="str">
            <v>Bas-Saint-Laurent</v>
          </cell>
          <cell r="D3981" t="str">
            <v>Lacasse(Michel)</v>
          </cell>
          <cell r="F3981" t="str">
            <v>911, rang 8 et 9 Sud</v>
          </cell>
          <cell r="G3981" t="str">
            <v>Packington</v>
          </cell>
          <cell r="H3981" t="str">
            <v>G0L1Z0</v>
          </cell>
          <cell r="I3981">
            <v>418</v>
          </cell>
          <cell r="J3981">
            <v>8535030</v>
          </cell>
          <cell r="K3981">
            <v>12</v>
          </cell>
          <cell r="L3981">
            <v>1272</v>
          </cell>
        </row>
        <row r="3982">
          <cell r="A3982">
            <v>1865898</v>
          </cell>
          <cell r="B3982" t="str">
            <v>07</v>
          </cell>
          <cell r="C3982" t="str">
            <v>Outaouais</v>
          </cell>
          <cell r="D3982" t="str">
            <v>Fortin(Christian)</v>
          </cell>
          <cell r="F3982" t="str">
            <v>392, chemin du Lac Long, R.R. 1</v>
          </cell>
          <cell r="G3982" t="str">
            <v>Blue Sea</v>
          </cell>
          <cell r="H3982" t="str">
            <v>J0X1C0</v>
          </cell>
          <cell r="I3982">
            <v>819</v>
          </cell>
          <cell r="J3982">
            <v>4632952</v>
          </cell>
          <cell r="K3982">
            <v>17</v>
          </cell>
          <cell r="M3982">
            <v>19</v>
          </cell>
          <cell r="N3982">
            <v>1205</v>
          </cell>
        </row>
        <row r="3983">
          <cell r="A3983">
            <v>1866110</v>
          </cell>
          <cell r="B3983" t="str">
            <v>12</v>
          </cell>
          <cell r="C3983" t="str">
            <v>Chaudière-Appalaches</v>
          </cell>
          <cell r="D3983" t="str">
            <v>Martineau Frédéric Jean &amp; Renaud Valérie</v>
          </cell>
          <cell r="F3983" t="str">
            <v>538, rang 11</v>
          </cell>
          <cell r="G3983" t="str">
            <v>Sainte-Agathe-de-Lotbinière</v>
          </cell>
          <cell r="H3983" t="str">
            <v>G0S2A0</v>
          </cell>
          <cell r="I3983">
            <v>418</v>
          </cell>
          <cell r="J3983">
            <v>5992128</v>
          </cell>
          <cell r="K3983">
            <v>27</v>
          </cell>
          <cell r="L3983">
            <v>4581</v>
          </cell>
          <cell r="M3983">
            <v>25</v>
          </cell>
          <cell r="N3983">
            <v>5299</v>
          </cell>
        </row>
        <row r="3984">
          <cell r="A3984">
            <v>1866334</v>
          </cell>
          <cell r="B3984" t="str">
            <v>01</v>
          </cell>
          <cell r="C3984" t="str">
            <v>Bas-Saint-Laurent</v>
          </cell>
          <cell r="D3984" t="str">
            <v>9124-6066 Québec inc.</v>
          </cell>
          <cell r="E3984" t="str">
            <v>Bélanger(Sébastien)</v>
          </cell>
          <cell r="F3984" t="str">
            <v>711, rang de la Société Ouest</v>
          </cell>
          <cell r="G3984" t="str">
            <v>Saint-Jean-de-Dieu</v>
          </cell>
          <cell r="H3984" t="str">
            <v>G0L3M0</v>
          </cell>
          <cell r="I3984">
            <v>418</v>
          </cell>
          <cell r="J3984">
            <v>9631454</v>
          </cell>
          <cell r="K3984">
            <v>75</v>
          </cell>
          <cell r="L3984">
            <v>21639</v>
          </cell>
          <cell r="M3984">
            <v>75</v>
          </cell>
          <cell r="N3984">
            <v>29244</v>
          </cell>
        </row>
        <row r="3985">
          <cell r="A3985">
            <v>1866623</v>
          </cell>
          <cell r="B3985" t="str">
            <v>05</v>
          </cell>
          <cell r="C3985" t="str">
            <v>Estrie</v>
          </cell>
          <cell r="D3985" t="str">
            <v>Quirion(Steve)</v>
          </cell>
          <cell r="F3985" t="str">
            <v>9, route 108 Est</v>
          </cell>
          <cell r="G3985" t="str">
            <v>Cookshire-Eaton</v>
          </cell>
          <cell r="H3985" t="str">
            <v>J0B1M0</v>
          </cell>
          <cell r="I3985">
            <v>819</v>
          </cell>
          <cell r="J3985">
            <v>8236972</v>
          </cell>
          <cell r="K3985">
            <v>55</v>
          </cell>
          <cell r="L3985">
            <v>11903</v>
          </cell>
          <cell r="M3985">
            <v>49</v>
          </cell>
          <cell r="N3985">
            <v>16440</v>
          </cell>
        </row>
        <row r="3986">
          <cell r="A3986">
            <v>1866789</v>
          </cell>
          <cell r="B3986" t="str">
            <v>05</v>
          </cell>
          <cell r="C3986" t="str">
            <v>Estrie</v>
          </cell>
          <cell r="D3986" t="str">
            <v>Descoteaux(Bernard)</v>
          </cell>
          <cell r="F3986" t="str">
            <v>885, ch. Sanschagrin</v>
          </cell>
          <cell r="G3986" t="str">
            <v>Cookshire-Eaton</v>
          </cell>
          <cell r="H3986" t="str">
            <v>J0B1M0</v>
          </cell>
          <cell r="I3986">
            <v>819</v>
          </cell>
          <cell r="J3986">
            <v>8753409</v>
          </cell>
          <cell r="K3986">
            <v>42</v>
          </cell>
          <cell r="L3986">
            <v>5114</v>
          </cell>
          <cell r="M3986">
            <v>42</v>
          </cell>
          <cell r="N3986">
            <v>4827</v>
          </cell>
        </row>
        <row r="3987">
          <cell r="A3987">
            <v>1867118</v>
          </cell>
          <cell r="B3987" t="str">
            <v>15</v>
          </cell>
          <cell r="C3987" t="str">
            <v>Laurentides</v>
          </cell>
          <cell r="D3987" t="str">
            <v>Canada(Patrick)</v>
          </cell>
          <cell r="F3987" t="str">
            <v>C. P. 156</v>
          </cell>
          <cell r="G3987" t="str">
            <v>Sainte-Agathe-des-Monts</v>
          </cell>
          <cell r="H3987" t="str">
            <v>J8C3A3</v>
          </cell>
          <cell r="I3987">
            <v>819</v>
          </cell>
          <cell r="J3987">
            <v>3233030</v>
          </cell>
          <cell r="K3987">
            <v>44</v>
          </cell>
          <cell r="L3987">
            <v>4292</v>
          </cell>
          <cell r="M3987">
            <v>23</v>
          </cell>
          <cell r="N3987">
            <v>4137</v>
          </cell>
        </row>
        <row r="3988">
          <cell r="A3988">
            <v>1867506</v>
          </cell>
          <cell r="B3988" t="str">
            <v>03</v>
          </cell>
          <cell r="C3988" t="str">
            <v>Capitale-Nationale</v>
          </cell>
          <cell r="D3988" t="str">
            <v>Ferme Gaston et Yoland Gauthier enr.</v>
          </cell>
          <cell r="E3988" t="str">
            <v>Gauthier(Yoland)</v>
          </cell>
          <cell r="F3988" t="str">
            <v>401, rang Saint-Pierre</v>
          </cell>
          <cell r="G3988" t="str">
            <v>Saint-Irénée</v>
          </cell>
          <cell r="H3988" t="str">
            <v>G0T1V0</v>
          </cell>
          <cell r="I3988">
            <v>418</v>
          </cell>
          <cell r="J3988">
            <v>4523345</v>
          </cell>
          <cell r="K3988">
            <v>23</v>
          </cell>
          <cell r="L3988">
            <v>1828</v>
          </cell>
          <cell r="M3988">
            <v>19</v>
          </cell>
          <cell r="N3988">
            <v>2858</v>
          </cell>
        </row>
        <row r="3989">
          <cell r="A3989">
            <v>1867746</v>
          </cell>
          <cell r="B3989" t="str">
            <v>12</v>
          </cell>
          <cell r="C3989" t="str">
            <v>Chaudière-Appalaches</v>
          </cell>
          <cell r="D3989" t="str">
            <v>Ranch Grégoire &amp; fils inc.</v>
          </cell>
          <cell r="E3989" t="str">
            <v>Grégoire(Richard)</v>
          </cell>
          <cell r="F3989" t="str">
            <v>1725, 36e Rue</v>
          </cell>
          <cell r="G3989" t="str">
            <v>La Guadeloupe</v>
          </cell>
          <cell r="H3989" t="str">
            <v>G0M1G0</v>
          </cell>
          <cell r="I3989">
            <v>418</v>
          </cell>
          <cell r="J3989">
            <v>4596523</v>
          </cell>
          <cell r="K3989">
            <v>82</v>
          </cell>
          <cell r="L3989">
            <v>21503</v>
          </cell>
          <cell r="M3989">
            <v>77</v>
          </cell>
          <cell r="N3989">
            <v>17067</v>
          </cell>
        </row>
        <row r="3990">
          <cell r="A3990">
            <v>1867845</v>
          </cell>
          <cell r="B3990" t="str">
            <v>11</v>
          </cell>
          <cell r="C3990" t="str">
            <v>Gaspésie-Iles-de-la-Madeleine</v>
          </cell>
          <cell r="D3990" t="str">
            <v>Assels(Kelly)</v>
          </cell>
          <cell r="F3990" t="str">
            <v>152 route 132</v>
          </cell>
          <cell r="G3990" t="str">
            <v>Shigawake</v>
          </cell>
          <cell r="H3990" t="str">
            <v>G0C3E0</v>
          </cell>
          <cell r="I3990">
            <v>418</v>
          </cell>
          <cell r="J3990">
            <v>3962319</v>
          </cell>
          <cell r="K3990">
            <v>31</v>
          </cell>
          <cell r="L3990">
            <v>4513</v>
          </cell>
          <cell r="M3990">
            <v>25</v>
          </cell>
          <cell r="N3990">
            <v>2992</v>
          </cell>
        </row>
        <row r="3991">
          <cell r="A3991">
            <v>1868173</v>
          </cell>
          <cell r="B3991" t="str">
            <v>07</v>
          </cell>
          <cell r="C3991" t="str">
            <v>Outaouais</v>
          </cell>
          <cell r="D3991" t="str">
            <v>Carl Tubman &amp; Gail Orr</v>
          </cell>
          <cell r="F3991" t="str">
            <v>C2 Calumet Road, R.R. 3</v>
          </cell>
          <cell r="G3991" t="str">
            <v>Clarendon</v>
          </cell>
          <cell r="H3991" t="str">
            <v>J0X2Y0</v>
          </cell>
          <cell r="I3991">
            <v>819</v>
          </cell>
          <cell r="J3991">
            <v>6472531</v>
          </cell>
          <cell r="K3991">
            <v>29</v>
          </cell>
          <cell r="L3991">
            <v>1361</v>
          </cell>
          <cell r="M3991">
            <v>28</v>
          </cell>
          <cell r="N3991">
            <v>7187</v>
          </cell>
        </row>
        <row r="3992">
          <cell r="A3992">
            <v>1868884</v>
          </cell>
          <cell r="B3992" t="str">
            <v>17</v>
          </cell>
          <cell r="C3992" t="str">
            <v>Centre-du-Québec</v>
          </cell>
          <cell r="D3992" t="str">
            <v>Québec Ranch S.E.N.C.</v>
          </cell>
          <cell r="E3992" t="str">
            <v>Lefebvre(Ghislain)</v>
          </cell>
          <cell r="F3992" t="str">
            <v>1242, 1er Rang</v>
          </cell>
          <cell r="G3992" t="str">
            <v>L'Avenir</v>
          </cell>
          <cell r="H3992" t="str">
            <v>J0C1B0</v>
          </cell>
          <cell r="I3992">
            <v>819</v>
          </cell>
          <cell r="J3992">
            <v>3941191</v>
          </cell>
          <cell r="K3992">
            <v>58</v>
          </cell>
          <cell r="L3992">
            <v>1277</v>
          </cell>
          <cell r="M3992">
            <v>61</v>
          </cell>
          <cell r="N3992">
            <v>7480</v>
          </cell>
        </row>
        <row r="3993">
          <cell r="A3993">
            <v>1868975</v>
          </cell>
          <cell r="B3993" t="str">
            <v>08</v>
          </cell>
          <cell r="C3993" t="str">
            <v>Abitibi-Témiscamingue</v>
          </cell>
          <cell r="D3993" t="str">
            <v>Ferme Desrosiers &amp; Fils</v>
          </cell>
          <cell r="E3993" t="str">
            <v>Desrosiers(Robert et Francis)</v>
          </cell>
          <cell r="F3993" t="str">
            <v>17715, Route 395 nord</v>
          </cell>
          <cell r="G3993" t="str">
            <v>Amos</v>
          </cell>
          <cell r="H3993" t="str">
            <v>J9T3A1</v>
          </cell>
          <cell r="I3993">
            <v>819</v>
          </cell>
          <cell r="J3993">
            <v>7329776</v>
          </cell>
          <cell r="K3993">
            <v>92</v>
          </cell>
          <cell r="L3993">
            <v>15989</v>
          </cell>
          <cell r="M3993">
            <v>94</v>
          </cell>
          <cell r="N3993">
            <v>12247</v>
          </cell>
        </row>
        <row r="3994">
          <cell r="A3994">
            <v>1869122</v>
          </cell>
          <cell r="B3994" t="str">
            <v>05</v>
          </cell>
          <cell r="C3994" t="str">
            <v>Estrie</v>
          </cell>
          <cell r="D3994" t="str">
            <v>Lebrun(Simon)</v>
          </cell>
          <cell r="F3994" t="str">
            <v>807 ,  Rang 10</v>
          </cell>
          <cell r="G3994" t="str">
            <v>Val-Joli</v>
          </cell>
          <cell r="H3994" t="str">
            <v>J1S0G2</v>
          </cell>
          <cell r="I3994">
            <v>0</v>
          </cell>
          <cell r="J3994">
            <v>0</v>
          </cell>
          <cell r="K3994">
            <v>12</v>
          </cell>
        </row>
        <row r="3995">
          <cell r="A3995">
            <v>1869361</v>
          </cell>
          <cell r="B3995" t="str">
            <v>04</v>
          </cell>
          <cell r="C3995" t="str">
            <v>Mauricie</v>
          </cell>
          <cell r="D3995" t="str">
            <v>Ferme Guy Brouillette S.E.N.C.</v>
          </cell>
          <cell r="E3995" t="str">
            <v>Brouillette(Guy)</v>
          </cell>
          <cell r="F3995" t="str">
            <v>671, rue Ste-Anne</v>
          </cell>
          <cell r="G3995" t="str">
            <v>Sainte-Anne-de-la-Pérade</v>
          </cell>
          <cell r="H3995" t="str">
            <v>G0X2J0</v>
          </cell>
          <cell r="I3995">
            <v>418</v>
          </cell>
          <cell r="J3995">
            <v>3253182</v>
          </cell>
          <cell r="K3995">
            <v>39</v>
          </cell>
          <cell r="L3995">
            <v>8096</v>
          </cell>
          <cell r="M3995">
            <v>37</v>
          </cell>
          <cell r="N3995">
            <v>4796</v>
          </cell>
        </row>
        <row r="3996">
          <cell r="A3996">
            <v>1869387</v>
          </cell>
          <cell r="B3996" t="str">
            <v>05</v>
          </cell>
          <cell r="C3996" t="str">
            <v>Estrie</v>
          </cell>
          <cell r="D3996" t="str">
            <v>Chaloux Denise &amp; Morin Guy</v>
          </cell>
          <cell r="F3996" t="str">
            <v>285, chemin  Hooker</v>
          </cell>
          <cell r="G3996" t="str">
            <v>Bishopton</v>
          </cell>
          <cell r="H3996" t="str">
            <v>J0B1G0</v>
          </cell>
          <cell r="I3996">
            <v>819</v>
          </cell>
          <cell r="J3996">
            <v>8324272</v>
          </cell>
          <cell r="K3996">
            <v>45</v>
          </cell>
          <cell r="L3996">
            <v>834</v>
          </cell>
          <cell r="M3996">
            <v>45</v>
          </cell>
          <cell r="N3996">
            <v>2085</v>
          </cell>
        </row>
        <row r="3997">
          <cell r="A3997">
            <v>1869734</v>
          </cell>
          <cell r="B3997" t="str">
            <v>12</v>
          </cell>
          <cell r="C3997" t="str">
            <v>Chaudière-Appalaches</v>
          </cell>
          <cell r="D3997" t="str">
            <v>Ferme ADR S.E.N.C.</v>
          </cell>
          <cell r="E3997" t="str">
            <v>Brochu(André Roy, Dany)</v>
          </cell>
          <cell r="F3997" t="str">
            <v>194, Route 271</v>
          </cell>
          <cell r="G3997" t="str">
            <v>Saint-Benoît-Labre</v>
          </cell>
          <cell r="H3997" t="str">
            <v>G0M1P0</v>
          </cell>
          <cell r="I3997">
            <v>418</v>
          </cell>
          <cell r="J3997">
            <v>2276361</v>
          </cell>
          <cell r="K3997">
            <v>44</v>
          </cell>
          <cell r="L3997">
            <v>6185</v>
          </cell>
          <cell r="M3997">
            <v>52</v>
          </cell>
          <cell r="N3997">
            <v>6868</v>
          </cell>
        </row>
        <row r="3998">
          <cell r="A3998">
            <v>1869973</v>
          </cell>
          <cell r="B3998" t="str">
            <v>05</v>
          </cell>
          <cell r="C3998" t="str">
            <v>Estrie</v>
          </cell>
          <cell r="D3998" t="str">
            <v>Roulx(Stéphane)</v>
          </cell>
          <cell r="F3998" t="str">
            <v>1092 rte 249</v>
          </cell>
          <cell r="G3998" t="str">
            <v>Saint-Georges-de-Windsor</v>
          </cell>
          <cell r="H3998" t="str">
            <v>J0A1J0</v>
          </cell>
          <cell r="I3998">
            <v>819</v>
          </cell>
          <cell r="J3998">
            <v>8282797</v>
          </cell>
          <cell r="K3998">
            <v>14</v>
          </cell>
          <cell r="L3998">
            <v>837</v>
          </cell>
          <cell r="M3998">
            <v>17</v>
          </cell>
          <cell r="N3998">
            <v>1780</v>
          </cell>
        </row>
        <row r="3999">
          <cell r="A3999">
            <v>1870625</v>
          </cell>
          <cell r="B3999" t="str">
            <v>15</v>
          </cell>
          <cell r="C3999" t="str">
            <v>Laurentides</v>
          </cell>
          <cell r="D3999" t="str">
            <v>Ferme B. M. Côté s.e.n.c.</v>
          </cell>
          <cell r="E3999" t="str">
            <v>Côté(Mario)</v>
          </cell>
          <cell r="F3999" t="str">
            <v>18951, Côte Saint-Pierre</v>
          </cell>
          <cell r="G3999" t="str">
            <v>Mirabel</v>
          </cell>
          <cell r="H3999" t="str">
            <v>J7J1P4</v>
          </cell>
          <cell r="I3999">
            <v>450</v>
          </cell>
          <cell r="J3999">
            <v>9710408</v>
          </cell>
          <cell r="K3999">
            <v>20</v>
          </cell>
          <cell r="M3999">
            <v>19</v>
          </cell>
        </row>
        <row r="4000">
          <cell r="A4000">
            <v>1870757</v>
          </cell>
          <cell r="B4000" t="str">
            <v>04</v>
          </cell>
          <cell r="C4000" t="str">
            <v>Mauricie</v>
          </cell>
          <cell r="D4000" t="str">
            <v>Goulet(Éric)</v>
          </cell>
          <cell r="F4000" t="str">
            <v>780, rang Sud</v>
          </cell>
          <cell r="G4000" t="str">
            <v>Saint-Séverin (de Mauricie)</v>
          </cell>
          <cell r="H4000" t="str">
            <v>G0X2B0</v>
          </cell>
          <cell r="I4000">
            <v>418</v>
          </cell>
          <cell r="J4000">
            <v>3656527</v>
          </cell>
          <cell r="K4000">
            <v>31</v>
          </cell>
          <cell r="L4000">
            <v>5781</v>
          </cell>
        </row>
        <row r="4001">
          <cell r="A4001">
            <v>1872472</v>
          </cell>
          <cell r="B4001" t="str">
            <v>02</v>
          </cell>
          <cell r="C4001" t="str">
            <v>Saguenay-Lac-Saint-Jean</v>
          </cell>
          <cell r="D4001" t="str">
            <v>Bernard(Michaël)</v>
          </cell>
          <cell r="F4001" t="str">
            <v>4359, route 169</v>
          </cell>
          <cell r="G4001" t="str">
            <v>Saint-Félicien</v>
          </cell>
          <cell r="H4001" t="str">
            <v>G8K3B6</v>
          </cell>
          <cell r="I4001">
            <v>418</v>
          </cell>
          <cell r="J4001">
            <v>6799353</v>
          </cell>
          <cell r="K4001">
            <v>32</v>
          </cell>
          <cell r="L4001">
            <v>2185</v>
          </cell>
          <cell r="M4001">
            <v>57</v>
          </cell>
          <cell r="N4001">
            <v>9685</v>
          </cell>
        </row>
        <row r="4002">
          <cell r="A4002">
            <v>1872787</v>
          </cell>
          <cell r="B4002" t="str">
            <v>17</v>
          </cell>
          <cell r="C4002" t="str">
            <v>Centre-du-Québec</v>
          </cell>
          <cell r="D4002" t="str">
            <v>Ferme Patricienne S.E.N.C.</v>
          </cell>
          <cell r="E4002" t="str">
            <v>Pépin(Clément)</v>
          </cell>
          <cell r="F4002" t="str">
            <v>1280, route 218</v>
          </cell>
          <cell r="G4002" t="str">
            <v>Manseau</v>
          </cell>
          <cell r="H4002" t="str">
            <v>G0X1V0</v>
          </cell>
          <cell r="I4002">
            <v>819</v>
          </cell>
          <cell r="J4002">
            <v>3562411</v>
          </cell>
          <cell r="K4002">
            <v>35</v>
          </cell>
          <cell r="L4002">
            <v>3971</v>
          </cell>
          <cell r="M4002">
            <v>29</v>
          </cell>
          <cell r="N4002">
            <v>4945</v>
          </cell>
        </row>
        <row r="4003">
          <cell r="A4003">
            <v>1873264</v>
          </cell>
          <cell r="B4003" t="str">
            <v>05</v>
          </cell>
          <cell r="C4003" t="str">
            <v>Estrie</v>
          </cell>
          <cell r="D4003" t="str">
            <v>Herring(David)</v>
          </cell>
          <cell r="E4003" t="str">
            <v>Tania</v>
          </cell>
          <cell r="F4003" t="str">
            <v>26A chemin Randboro</v>
          </cell>
          <cell r="G4003" t="str">
            <v>Sawyerville</v>
          </cell>
          <cell r="H4003" t="str">
            <v>J0B3A0</v>
          </cell>
          <cell r="I4003">
            <v>819</v>
          </cell>
          <cell r="J4003">
            <v>8892000</v>
          </cell>
          <cell r="K4003">
            <v>28</v>
          </cell>
          <cell r="L4003">
            <v>5119</v>
          </cell>
          <cell r="M4003">
            <v>30</v>
          </cell>
          <cell r="N4003">
            <v>5523</v>
          </cell>
        </row>
        <row r="4004">
          <cell r="A4004">
            <v>1873405</v>
          </cell>
          <cell r="B4004" t="str">
            <v>16</v>
          </cell>
          <cell r="C4004" t="str">
            <v>Montérégie</v>
          </cell>
          <cell r="D4004" t="str">
            <v>Duquette Marcel &amp; Pierre</v>
          </cell>
          <cell r="F4004" t="str">
            <v>220 rang St-andré</v>
          </cell>
          <cell r="G4004" t="str">
            <v>Saint-Bernard-de-Lacolle</v>
          </cell>
          <cell r="H4004" t="str">
            <v>J0J1V0</v>
          </cell>
          <cell r="I4004">
            <v>450</v>
          </cell>
          <cell r="J4004">
            <v>2462850</v>
          </cell>
          <cell r="K4004">
            <v>43</v>
          </cell>
          <cell r="L4004">
            <v>3915</v>
          </cell>
          <cell r="M4004">
            <v>48</v>
          </cell>
          <cell r="N4004">
            <v>3915</v>
          </cell>
        </row>
        <row r="4005">
          <cell r="A4005">
            <v>1873421</v>
          </cell>
          <cell r="B4005" t="str">
            <v>01</v>
          </cell>
          <cell r="C4005" t="str">
            <v>Bas-Saint-Laurent</v>
          </cell>
          <cell r="D4005" t="str">
            <v>Ouellet(Steve)</v>
          </cell>
          <cell r="F4005" t="str">
            <v>482, chemin Massé</v>
          </cell>
          <cell r="G4005" t="str">
            <v>Saint-Elzéar-de-Témiscouata</v>
          </cell>
          <cell r="H4005" t="str">
            <v>G0L2W0</v>
          </cell>
          <cell r="I4005">
            <v>418</v>
          </cell>
          <cell r="J4005">
            <v>8542283</v>
          </cell>
          <cell r="K4005">
            <v>129</v>
          </cell>
          <cell r="L4005">
            <v>22468</v>
          </cell>
          <cell r="M4005">
            <v>127</v>
          </cell>
          <cell r="N4005">
            <v>13596</v>
          </cell>
        </row>
        <row r="4006">
          <cell r="A4006">
            <v>1873488</v>
          </cell>
          <cell r="B4006" t="str">
            <v>14</v>
          </cell>
          <cell r="C4006" t="str">
            <v>Lanaudière</v>
          </cell>
          <cell r="D4006" t="str">
            <v>Charbonneau(Éric)</v>
          </cell>
          <cell r="F4006" t="str">
            <v>440, rue Principale</v>
          </cell>
          <cell r="G4006" t="str">
            <v>Saint-Cléophas</v>
          </cell>
          <cell r="H4006" t="str">
            <v>J0K2A0</v>
          </cell>
          <cell r="I4006">
            <v>450</v>
          </cell>
          <cell r="J4006">
            <v>8898491</v>
          </cell>
          <cell r="K4006">
            <v>56</v>
          </cell>
          <cell r="L4006">
            <v>5669</v>
          </cell>
          <cell r="M4006">
            <v>60</v>
          </cell>
          <cell r="N4006">
            <v>15250</v>
          </cell>
        </row>
        <row r="4007">
          <cell r="A4007">
            <v>1874114</v>
          </cell>
          <cell r="B4007" t="str">
            <v>12</v>
          </cell>
          <cell r="C4007" t="str">
            <v>Chaudière-Appalaches</v>
          </cell>
          <cell r="D4007" t="str">
            <v>Boucherie Laurent Poulin inc.</v>
          </cell>
          <cell r="F4007" t="str">
            <v>34, rue Principale</v>
          </cell>
          <cell r="G4007" t="str">
            <v>Adstock</v>
          </cell>
          <cell r="H4007" t="str">
            <v>G0N1S0</v>
          </cell>
          <cell r="I4007">
            <v>418</v>
          </cell>
          <cell r="J4007">
            <v>4222227</v>
          </cell>
          <cell r="K4007">
            <v>72</v>
          </cell>
          <cell r="L4007">
            <v>15024</v>
          </cell>
          <cell r="M4007">
            <v>71</v>
          </cell>
          <cell r="N4007">
            <v>9963</v>
          </cell>
        </row>
        <row r="4008">
          <cell r="A4008">
            <v>1874122</v>
          </cell>
          <cell r="B4008" t="str">
            <v>12</v>
          </cell>
          <cell r="C4008" t="str">
            <v>Chaudière-Appalaches</v>
          </cell>
          <cell r="D4008" t="str">
            <v>Gilbert(Luc)</v>
          </cell>
          <cell r="F4008" t="str">
            <v>3015, 175e Rue</v>
          </cell>
          <cell r="G4008" t="str">
            <v>Saint-Georges (de Beauce)</v>
          </cell>
          <cell r="H4008" t="str">
            <v>G5Y5B9</v>
          </cell>
          <cell r="I4008">
            <v>418</v>
          </cell>
          <cell r="J4008">
            <v>2259380</v>
          </cell>
          <cell r="K4008">
            <v>10</v>
          </cell>
          <cell r="L4008">
            <v>281</v>
          </cell>
        </row>
        <row r="4009">
          <cell r="A4009">
            <v>1874452</v>
          </cell>
          <cell r="B4009" t="str">
            <v>02</v>
          </cell>
          <cell r="C4009" t="str">
            <v>Saguenay-Lac-Saint-Jean</v>
          </cell>
          <cell r="D4009" t="str">
            <v>Buteau(Adrien)</v>
          </cell>
          <cell r="F4009" t="str">
            <v>371 rue Principale</v>
          </cell>
          <cell r="G4009" t="str">
            <v>Saint-Thomas-Didyme</v>
          </cell>
          <cell r="H4009" t="str">
            <v>G0W1P0</v>
          </cell>
          <cell r="I4009">
            <v>418</v>
          </cell>
          <cell r="J4009">
            <v>2742145</v>
          </cell>
          <cell r="K4009">
            <v>12</v>
          </cell>
          <cell r="L4009">
            <v>2381</v>
          </cell>
        </row>
        <row r="4010">
          <cell r="A4010">
            <v>1874676</v>
          </cell>
          <cell r="B4010" t="str">
            <v>12</v>
          </cell>
          <cell r="C4010" t="str">
            <v>Chaudière-Appalaches</v>
          </cell>
          <cell r="D4010" t="str">
            <v>Les Fermes R.C.M. inc.</v>
          </cell>
          <cell r="E4010" t="str">
            <v>Pépin(Caroline)</v>
          </cell>
          <cell r="F4010" t="str">
            <v>353, Rang 3 Sud</v>
          </cell>
          <cell r="G4010" t="str">
            <v>Saint-Victor</v>
          </cell>
          <cell r="H4010" t="str">
            <v>G0M2B0</v>
          </cell>
          <cell r="I4010">
            <v>418</v>
          </cell>
          <cell r="J4010">
            <v>5885583</v>
          </cell>
          <cell r="K4010">
            <v>608</v>
          </cell>
          <cell r="L4010">
            <v>68328</v>
          </cell>
          <cell r="M4010">
            <v>644</v>
          </cell>
          <cell r="N4010">
            <v>158918</v>
          </cell>
        </row>
        <row r="4011">
          <cell r="A4011">
            <v>1874833</v>
          </cell>
          <cell r="B4011" t="str">
            <v>05</v>
          </cell>
          <cell r="C4011" t="str">
            <v>Estrie</v>
          </cell>
          <cell r="D4011" t="str">
            <v>Matossian Martha et Nicholas</v>
          </cell>
          <cell r="F4011" t="str">
            <v>1951 ch. Nicholas Austin</v>
          </cell>
          <cell r="G4011" t="str">
            <v>Austin</v>
          </cell>
          <cell r="H4011" t="str">
            <v>J0B1B0</v>
          </cell>
          <cell r="I4011">
            <v>819</v>
          </cell>
          <cell r="J4011">
            <v>8435810</v>
          </cell>
          <cell r="K4011">
            <v>27</v>
          </cell>
          <cell r="L4011">
            <v>797</v>
          </cell>
          <cell r="M4011">
            <v>28</v>
          </cell>
        </row>
        <row r="4012">
          <cell r="A4012">
            <v>1875798</v>
          </cell>
          <cell r="B4012" t="str">
            <v>01</v>
          </cell>
          <cell r="C4012" t="str">
            <v>Bas-Saint-Laurent</v>
          </cell>
          <cell r="D4012" t="str">
            <v>Jones(Daniel)</v>
          </cell>
          <cell r="F4012" t="str">
            <v>699, route de la Mer</v>
          </cell>
          <cell r="G4012" t="str">
            <v>Sainte-Flavie</v>
          </cell>
          <cell r="H4012" t="str">
            <v>G0J2L0</v>
          </cell>
          <cell r="I4012">
            <v>418</v>
          </cell>
          <cell r="J4012">
            <v>7757851</v>
          </cell>
          <cell r="K4012">
            <v>117</v>
          </cell>
          <cell r="L4012">
            <v>22207</v>
          </cell>
          <cell r="M4012">
            <v>129</v>
          </cell>
          <cell r="N4012">
            <v>17246</v>
          </cell>
        </row>
        <row r="4013">
          <cell r="A4013">
            <v>1875863</v>
          </cell>
          <cell r="B4013" t="str">
            <v>05</v>
          </cell>
          <cell r="C4013" t="str">
            <v>Estrie</v>
          </cell>
          <cell r="D4013" t="str">
            <v>Ferme Paso S.E.N.C.</v>
          </cell>
          <cell r="E4013" t="str">
            <v>Gaudreau(Patrick)</v>
          </cell>
          <cell r="F4013" t="str">
            <v>9, chemin Grove Hill</v>
          </cell>
          <cell r="G4013" t="str">
            <v>Sawyerville</v>
          </cell>
          <cell r="H4013" t="str">
            <v>J0B3A0</v>
          </cell>
          <cell r="I4013">
            <v>819</v>
          </cell>
          <cell r="J4013">
            <v>8891062</v>
          </cell>
          <cell r="K4013">
            <v>22</v>
          </cell>
          <cell r="L4013">
            <v>4374</v>
          </cell>
        </row>
        <row r="4014">
          <cell r="A4014">
            <v>1875871</v>
          </cell>
          <cell r="B4014" t="str">
            <v>08</v>
          </cell>
          <cell r="C4014" t="str">
            <v>Abitibi-Témiscamingue</v>
          </cell>
          <cell r="D4014" t="str">
            <v>Dumais(Alain)</v>
          </cell>
          <cell r="F4014" t="str">
            <v>431, rang 9</v>
          </cell>
          <cell r="G4014" t="str">
            <v>Sainte-Gertrude-Manneville</v>
          </cell>
          <cell r="H4014" t="str">
            <v>J0Y2L0</v>
          </cell>
          <cell r="I4014">
            <v>819</v>
          </cell>
          <cell r="J4014">
            <v>7273723</v>
          </cell>
          <cell r="K4014">
            <v>16</v>
          </cell>
          <cell r="M4014">
            <v>17</v>
          </cell>
          <cell r="N4014">
            <v>3705</v>
          </cell>
        </row>
        <row r="4015">
          <cell r="A4015">
            <v>1876226</v>
          </cell>
          <cell r="B4015" t="str">
            <v>07</v>
          </cell>
          <cell r="C4015" t="str">
            <v>Outaouais</v>
          </cell>
          <cell r="D4015" t="str">
            <v>Gagné(Daniel)</v>
          </cell>
          <cell r="F4015" t="str">
            <v>549 de la Blanche</v>
          </cell>
          <cell r="G4015" t="str">
            <v>Gatineau</v>
          </cell>
          <cell r="H4015" t="str">
            <v>J8R1P4</v>
          </cell>
          <cell r="I4015">
            <v>819</v>
          </cell>
          <cell r="J4015">
            <v>6635002</v>
          </cell>
          <cell r="K4015">
            <v>19</v>
          </cell>
          <cell r="L4015">
            <v>622</v>
          </cell>
        </row>
        <row r="4016">
          <cell r="A4016">
            <v>1876309</v>
          </cell>
          <cell r="B4016" t="str">
            <v>05</v>
          </cell>
          <cell r="C4016" t="str">
            <v>Estrie</v>
          </cell>
          <cell r="D4016" t="str">
            <v>Ferme Magami SENC</v>
          </cell>
          <cell r="E4016" t="str">
            <v>Clément(Martin)</v>
          </cell>
          <cell r="F4016" t="str">
            <v>660, rang 2 Est</v>
          </cell>
          <cell r="G4016" t="str">
            <v>Saint-Georges-de-Windsor</v>
          </cell>
          <cell r="H4016" t="str">
            <v>J0A1J0</v>
          </cell>
          <cell r="I4016">
            <v>819</v>
          </cell>
          <cell r="J4016">
            <v>8280359</v>
          </cell>
          <cell r="K4016">
            <v>94</v>
          </cell>
          <cell r="L4016">
            <v>9999</v>
          </cell>
          <cell r="M4016">
            <v>96</v>
          </cell>
          <cell r="N4016">
            <v>13965</v>
          </cell>
        </row>
        <row r="4017">
          <cell r="A4017">
            <v>1876747</v>
          </cell>
          <cell r="B4017" t="str">
            <v>16</v>
          </cell>
          <cell r="C4017" t="str">
            <v>Montérégie</v>
          </cell>
          <cell r="D4017" t="str">
            <v>Éthier(Ghislaine)</v>
          </cell>
          <cell r="F4017" t="str">
            <v>161, route Marie-Victorin Est</v>
          </cell>
          <cell r="G4017" t="str">
            <v>Yamaska</v>
          </cell>
          <cell r="H4017" t="str">
            <v>J0G1X0</v>
          </cell>
          <cell r="I4017">
            <v>450</v>
          </cell>
          <cell r="J4017">
            <v>7890339</v>
          </cell>
          <cell r="K4017">
            <v>26</v>
          </cell>
          <cell r="L4017">
            <v>2451</v>
          </cell>
          <cell r="M4017">
            <v>30</v>
          </cell>
          <cell r="N4017">
            <v>4393</v>
          </cell>
        </row>
        <row r="4018">
          <cell r="A4018">
            <v>1877026</v>
          </cell>
          <cell r="B4018" t="str">
            <v>05</v>
          </cell>
          <cell r="C4018" t="str">
            <v>Estrie</v>
          </cell>
          <cell r="D4018" t="str">
            <v>Scalabrini(Dominic)</v>
          </cell>
          <cell r="F4018" t="str">
            <v>1467, chemin Favreau</v>
          </cell>
          <cell r="G4018" t="str">
            <v>Sainte-Edwidge-de-Clifton</v>
          </cell>
          <cell r="H4018" t="str">
            <v>J0B2R0</v>
          </cell>
          <cell r="I4018">
            <v>819</v>
          </cell>
          <cell r="J4018">
            <v>8497347</v>
          </cell>
          <cell r="K4018">
            <v>37</v>
          </cell>
          <cell r="L4018">
            <v>8680</v>
          </cell>
          <cell r="M4018">
            <v>41</v>
          </cell>
          <cell r="N4018">
            <v>9659</v>
          </cell>
        </row>
        <row r="4019">
          <cell r="A4019">
            <v>1877356</v>
          </cell>
          <cell r="B4019" t="str">
            <v>12</v>
          </cell>
          <cell r="C4019" t="str">
            <v>Chaudière-Appalaches</v>
          </cell>
          <cell r="D4019" t="str">
            <v>Dumas(Céline)</v>
          </cell>
          <cell r="F4019" t="str">
            <v>76, 3e rang Est</v>
          </cell>
          <cell r="G4019" t="str">
            <v>Saint-Gervais</v>
          </cell>
          <cell r="H4019" t="str">
            <v>G0R3C0</v>
          </cell>
          <cell r="I4019">
            <v>418</v>
          </cell>
          <cell r="J4019">
            <v>8876052</v>
          </cell>
          <cell r="K4019">
            <v>17</v>
          </cell>
          <cell r="M4019">
            <v>23</v>
          </cell>
          <cell r="N4019">
            <v>2869</v>
          </cell>
        </row>
        <row r="4020">
          <cell r="A4020">
            <v>1877448</v>
          </cell>
          <cell r="B4020" t="str">
            <v>12</v>
          </cell>
          <cell r="C4020" t="str">
            <v>Chaudière-Appalaches</v>
          </cell>
          <cell r="D4020" t="str">
            <v>Ferme Pierre Gagné inc.</v>
          </cell>
          <cell r="E4020" t="str">
            <v>Gagné(Pierre)</v>
          </cell>
          <cell r="F4020" t="str">
            <v>2032, route 112</v>
          </cell>
          <cell r="G4020" t="str">
            <v>Saint-Frédéric</v>
          </cell>
          <cell r="H4020" t="str">
            <v>G0N1P0</v>
          </cell>
          <cell r="I4020">
            <v>418</v>
          </cell>
          <cell r="J4020">
            <v>4262502</v>
          </cell>
          <cell r="K4020">
            <v>183</v>
          </cell>
          <cell r="L4020">
            <v>32480</v>
          </cell>
          <cell r="M4020">
            <v>199</v>
          </cell>
          <cell r="N4020">
            <v>34047</v>
          </cell>
        </row>
        <row r="4021">
          <cell r="A4021">
            <v>1878222</v>
          </cell>
          <cell r="B4021" t="str">
            <v>12</v>
          </cell>
          <cell r="C4021" t="str">
            <v>Chaudière-Appalaches</v>
          </cell>
          <cell r="D4021" t="str">
            <v>Gilbert(Jérôme)</v>
          </cell>
          <cell r="F4021" t="str">
            <v>115 C avenue Commerciale</v>
          </cell>
          <cell r="G4021" t="str">
            <v>Tring-Jonction</v>
          </cell>
          <cell r="H4021" t="str">
            <v>G0N1X0</v>
          </cell>
          <cell r="I4021">
            <v>418</v>
          </cell>
          <cell r="J4021">
            <v>4265442</v>
          </cell>
          <cell r="K4021">
            <v>42</v>
          </cell>
          <cell r="L4021">
            <v>6452</v>
          </cell>
          <cell r="M4021">
            <v>49</v>
          </cell>
          <cell r="N4021">
            <v>9700</v>
          </cell>
        </row>
        <row r="4022">
          <cell r="A4022">
            <v>1878305</v>
          </cell>
          <cell r="B4022" t="str">
            <v>07</v>
          </cell>
          <cell r="C4022" t="str">
            <v>Outaouais</v>
          </cell>
          <cell r="D4022" t="str">
            <v>Leach(Andrew)</v>
          </cell>
          <cell r="F4022" t="str">
            <v>2710, Steel Line Road</v>
          </cell>
          <cell r="G4022" t="str">
            <v>Quyon</v>
          </cell>
          <cell r="H4022" t="str">
            <v>J0X2V0</v>
          </cell>
          <cell r="I4022">
            <v>819</v>
          </cell>
          <cell r="J4022">
            <v>4582858</v>
          </cell>
          <cell r="K4022">
            <v>37</v>
          </cell>
          <cell r="L4022">
            <v>4862</v>
          </cell>
          <cell r="M4022">
            <v>38</v>
          </cell>
          <cell r="N4022">
            <v>2448</v>
          </cell>
        </row>
        <row r="4023">
          <cell r="A4023">
            <v>1878610</v>
          </cell>
          <cell r="B4023" t="str">
            <v>08</v>
          </cell>
          <cell r="C4023" t="str">
            <v>Abitibi-Témiscamingue</v>
          </cell>
          <cell r="D4023" t="str">
            <v>Ferme Grand-Vent, S.E.N.C.</v>
          </cell>
          <cell r="E4023" t="str">
            <v>Morin(Claude et David)</v>
          </cell>
          <cell r="F4023" t="str">
            <v>966 rang 4</v>
          </cell>
          <cell r="G4023" t="str">
            <v>Sainte-Germaine-Boulé</v>
          </cell>
          <cell r="H4023" t="str">
            <v>J0Z1M0</v>
          </cell>
          <cell r="I4023">
            <v>819</v>
          </cell>
          <cell r="J4023">
            <v>7876981</v>
          </cell>
          <cell r="K4023">
            <v>41</v>
          </cell>
          <cell r="L4023">
            <v>259</v>
          </cell>
          <cell r="M4023">
            <v>85</v>
          </cell>
          <cell r="N4023">
            <v>12509</v>
          </cell>
        </row>
        <row r="4024">
          <cell r="A4024">
            <v>1878776</v>
          </cell>
          <cell r="B4024" t="str">
            <v>12</v>
          </cell>
          <cell r="C4024" t="str">
            <v>Chaudière-Appalaches</v>
          </cell>
          <cell r="D4024" t="str">
            <v>Gilbert(Patrick)</v>
          </cell>
          <cell r="F4024" t="str">
            <v>15, avenue Lessard</v>
          </cell>
          <cell r="G4024" t="str">
            <v>Tring-Jonction</v>
          </cell>
          <cell r="H4024" t="str">
            <v>G0N1X0</v>
          </cell>
          <cell r="I4024">
            <v>418</v>
          </cell>
          <cell r="J4024">
            <v>3879251</v>
          </cell>
          <cell r="K4024">
            <v>26</v>
          </cell>
          <cell r="L4024">
            <v>2033</v>
          </cell>
          <cell r="M4024">
            <v>24</v>
          </cell>
          <cell r="N4024">
            <v>2761</v>
          </cell>
        </row>
        <row r="4025">
          <cell r="A4025">
            <v>1879360</v>
          </cell>
          <cell r="B4025" t="str">
            <v>07</v>
          </cell>
          <cell r="C4025" t="str">
            <v>Outaouais</v>
          </cell>
          <cell r="D4025" t="str">
            <v>Molyneaux(Kevin)</v>
          </cell>
          <cell r="F4025" t="str">
            <v>31, chemin Village Aylwin</v>
          </cell>
          <cell r="G4025" t="str">
            <v>Kazabazua</v>
          </cell>
          <cell r="H4025" t="str">
            <v>J0X1X0</v>
          </cell>
          <cell r="I4025">
            <v>819</v>
          </cell>
          <cell r="J4025">
            <v>4675102</v>
          </cell>
          <cell r="K4025">
            <v>11</v>
          </cell>
          <cell r="L4025">
            <v>837</v>
          </cell>
          <cell r="M4025">
            <v>17</v>
          </cell>
          <cell r="N4025">
            <v>837</v>
          </cell>
        </row>
        <row r="4026">
          <cell r="A4026">
            <v>1879568</v>
          </cell>
          <cell r="B4026" t="str">
            <v>07</v>
          </cell>
          <cell r="C4026" t="str">
            <v>Outaouais</v>
          </cell>
          <cell r="D4026" t="str">
            <v>Brendan Sauriol et Sandra Crawford</v>
          </cell>
          <cell r="F4026" t="str">
            <v>514, Bank Road</v>
          </cell>
          <cell r="G4026" t="str">
            <v>Campbell's Bay</v>
          </cell>
          <cell r="H4026" t="str">
            <v>J0X1K0</v>
          </cell>
          <cell r="I4026">
            <v>819</v>
          </cell>
          <cell r="J4026">
            <v>6482755</v>
          </cell>
          <cell r="K4026">
            <v>45</v>
          </cell>
          <cell r="M4026">
            <v>47</v>
          </cell>
          <cell r="N4026">
            <v>990</v>
          </cell>
        </row>
        <row r="4027">
          <cell r="A4027">
            <v>1879584</v>
          </cell>
          <cell r="B4027" t="str">
            <v>17</v>
          </cell>
          <cell r="C4027" t="str">
            <v>Centre-du-Québec</v>
          </cell>
          <cell r="D4027" t="str">
            <v>Hamel(Georges)</v>
          </cell>
          <cell r="E4027" t="str">
            <v>Hamel(Georges)</v>
          </cell>
          <cell r="F4027" t="str">
            <v>3571, rang 8 Est</v>
          </cell>
          <cell r="G4027" t="str">
            <v>Plessisville</v>
          </cell>
          <cell r="H4027" t="str">
            <v>G6L2Y2</v>
          </cell>
          <cell r="I4027">
            <v>819</v>
          </cell>
          <cell r="J4027">
            <v>3629623</v>
          </cell>
          <cell r="K4027">
            <v>35</v>
          </cell>
          <cell r="L4027">
            <v>2384</v>
          </cell>
          <cell r="M4027">
            <v>45</v>
          </cell>
        </row>
        <row r="4028">
          <cell r="A4028">
            <v>1879782</v>
          </cell>
          <cell r="B4028" t="str">
            <v>11</v>
          </cell>
          <cell r="C4028" t="str">
            <v>Gaspésie-Iles-de-la-Madeleine</v>
          </cell>
          <cell r="D4028" t="str">
            <v>9146-0543 Québec inc.</v>
          </cell>
          <cell r="E4028" t="str">
            <v>Bienvenue(Marc)</v>
          </cell>
          <cell r="F4028" t="str">
            <v>217 Miguasha Est</v>
          </cell>
          <cell r="G4028" t="str">
            <v>Nouvelle</v>
          </cell>
          <cell r="H4028" t="str">
            <v>G0C2E0</v>
          </cell>
          <cell r="I4028">
            <v>418</v>
          </cell>
          <cell r="J4028">
            <v>7942345</v>
          </cell>
          <cell r="K4028">
            <v>78</v>
          </cell>
          <cell r="L4028">
            <v>1260</v>
          </cell>
          <cell r="M4028">
            <v>65</v>
          </cell>
          <cell r="N4028">
            <v>13051</v>
          </cell>
        </row>
        <row r="4029">
          <cell r="A4029">
            <v>1880285</v>
          </cell>
          <cell r="B4029" t="str">
            <v>17</v>
          </cell>
          <cell r="C4029" t="str">
            <v>Centre-du-Québec</v>
          </cell>
          <cell r="D4029" t="str">
            <v>Ferme Sibelle Fleck SENC</v>
          </cell>
          <cell r="E4029" t="str">
            <v>Bellavance(David)</v>
          </cell>
          <cell r="F4029" t="str">
            <v>503, rang Saint-Ovide</v>
          </cell>
          <cell r="G4029" t="str">
            <v>Sainte-Sophie-de-Lévrard</v>
          </cell>
          <cell r="H4029" t="str">
            <v>G0X3C0</v>
          </cell>
          <cell r="I4029">
            <v>819</v>
          </cell>
          <cell r="J4029">
            <v>2885005</v>
          </cell>
          <cell r="K4029">
            <v>38</v>
          </cell>
          <cell r="L4029">
            <v>11145</v>
          </cell>
          <cell r="M4029">
            <v>36</v>
          </cell>
          <cell r="N4029">
            <v>4873</v>
          </cell>
        </row>
        <row r="4030">
          <cell r="A4030">
            <v>1881705</v>
          </cell>
          <cell r="B4030" t="str">
            <v>07</v>
          </cell>
          <cell r="C4030" t="str">
            <v>Outaouais</v>
          </cell>
          <cell r="D4030" t="str">
            <v>Crêtes Rochon Gisèle et Rochon  Réal</v>
          </cell>
          <cell r="F4030" t="str">
            <v>426, chemin Marks, C.P. 161</v>
          </cell>
          <cell r="G4030" t="str">
            <v>Gracefield</v>
          </cell>
          <cell r="H4030" t="str">
            <v>J0X1W0</v>
          </cell>
          <cell r="I4030">
            <v>819</v>
          </cell>
          <cell r="J4030">
            <v>4632283</v>
          </cell>
          <cell r="K4030">
            <v>37</v>
          </cell>
          <cell r="L4030">
            <v>6352</v>
          </cell>
          <cell r="M4030">
            <v>22</v>
          </cell>
          <cell r="N4030">
            <v>6222</v>
          </cell>
        </row>
        <row r="4031">
          <cell r="A4031">
            <v>1881754</v>
          </cell>
          <cell r="B4031" t="str">
            <v>07</v>
          </cell>
          <cell r="C4031" t="str">
            <v>Outaouais</v>
          </cell>
          <cell r="D4031" t="str">
            <v>Serge Renaud et Elaine Dorion</v>
          </cell>
          <cell r="F4031" t="str">
            <v>171, chemin McCrank</v>
          </cell>
          <cell r="G4031" t="str">
            <v>La Pèche</v>
          </cell>
          <cell r="H4031" t="str">
            <v>J0X1A0</v>
          </cell>
          <cell r="I4031">
            <v>819</v>
          </cell>
          <cell r="J4031">
            <v>4562236</v>
          </cell>
          <cell r="K4031">
            <v>21</v>
          </cell>
          <cell r="L4031">
            <v>1361</v>
          </cell>
          <cell r="M4031">
            <v>21</v>
          </cell>
          <cell r="N4031">
            <v>1021</v>
          </cell>
        </row>
        <row r="4032">
          <cell r="A4032">
            <v>1882562</v>
          </cell>
          <cell r="B4032" t="str">
            <v>01</v>
          </cell>
          <cell r="C4032" t="str">
            <v>Bas-Saint-Laurent</v>
          </cell>
          <cell r="D4032" t="str">
            <v>Ferme MS Lauzier inc.</v>
          </cell>
          <cell r="E4032" t="str">
            <v>Lauzier(Mario)</v>
          </cell>
          <cell r="F4032" t="str">
            <v>561, rang 8</v>
          </cell>
          <cell r="G4032" t="str">
            <v>Saint-Jean-de-Dieu</v>
          </cell>
          <cell r="H4032" t="str">
            <v>G0L3M0</v>
          </cell>
          <cell r="I4032">
            <v>418</v>
          </cell>
          <cell r="J4032">
            <v>9637820</v>
          </cell>
          <cell r="K4032">
            <v>26</v>
          </cell>
          <cell r="L4032">
            <v>1274</v>
          </cell>
          <cell r="M4032">
            <v>27</v>
          </cell>
          <cell r="N4032">
            <v>2771</v>
          </cell>
        </row>
        <row r="4033">
          <cell r="A4033">
            <v>1883313</v>
          </cell>
          <cell r="B4033" t="str">
            <v>07</v>
          </cell>
          <cell r="C4033" t="str">
            <v>Outaouais</v>
          </cell>
          <cell r="D4033" t="str">
            <v>Pfeil Rodger &amp; Yade Marlene</v>
          </cell>
          <cell r="F4033" t="str">
            <v>283, Gull Lake Road</v>
          </cell>
          <cell r="G4033" t="str">
            <v>Mulgrave-et-Derry</v>
          </cell>
          <cell r="H4033" t="str">
            <v>J8L2W8</v>
          </cell>
          <cell r="I4033">
            <v>819</v>
          </cell>
          <cell r="J4033">
            <v>9861972</v>
          </cell>
          <cell r="K4033">
            <v>33</v>
          </cell>
          <cell r="L4033">
            <v>919</v>
          </cell>
          <cell r="M4033">
            <v>31</v>
          </cell>
          <cell r="N4033">
            <v>4854</v>
          </cell>
        </row>
        <row r="4034">
          <cell r="A4034">
            <v>1883966</v>
          </cell>
          <cell r="B4034" t="str">
            <v>12</v>
          </cell>
          <cell r="C4034" t="str">
            <v>Chaudière-Appalaches</v>
          </cell>
          <cell r="D4034" t="str">
            <v>Ferme Rodlin S.E.N.C.</v>
          </cell>
          <cell r="E4034" t="str">
            <v>Rodrigue(Christian)</v>
          </cell>
          <cell r="F4034" t="str">
            <v>710, route du 10e Rang</v>
          </cell>
          <cell r="G4034" t="str">
            <v>Saint-Jean-de-Brébeuf</v>
          </cell>
          <cell r="H4034" t="str">
            <v>G6G0A1</v>
          </cell>
          <cell r="I4034">
            <v>418</v>
          </cell>
          <cell r="J4034">
            <v>4532203</v>
          </cell>
          <cell r="K4034">
            <v>109</v>
          </cell>
          <cell r="L4034">
            <v>28853</v>
          </cell>
          <cell r="M4034">
            <v>107</v>
          </cell>
          <cell r="N4034">
            <v>29352</v>
          </cell>
        </row>
        <row r="4035">
          <cell r="A4035">
            <v>1884014</v>
          </cell>
          <cell r="B4035" t="str">
            <v>01</v>
          </cell>
          <cell r="C4035" t="str">
            <v>Bas-Saint-Laurent</v>
          </cell>
          <cell r="D4035" t="str">
            <v>Ferme Marc Fournier SENC</v>
          </cell>
          <cell r="E4035" t="str">
            <v>Fournier(Marc)</v>
          </cell>
          <cell r="F4035" t="str">
            <v>530, rang 4 Est</v>
          </cell>
          <cell r="G4035" t="str">
            <v>Saint-Octave-des-Métis</v>
          </cell>
          <cell r="H4035" t="str">
            <v>G0J3B0</v>
          </cell>
          <cell r="I4035">
            <v>418</v>
          </cell>
          <cell r="J4035">
            <v>7758157</v>
          </cell>
          <cell r="K4035">
            <v>68</v>
          </cell>
          <cell r="L4035">
            <v>5960</v>
          </cell>
          <cell r="M4035">
            <v>71</v>
          </cell>
          <cell r="N4035">
            <v>14515</v>
          </cell>
        </row>
        <row r="4036">
          <cell r="A4036">
            <v>1884162</v>
          </cell>
          <cell r="B4036" t="str">
            <v>08</v>
          </cell>
          <cell r="C4036" t="str">
            <v>Abitibi-Témiscamingue</v>
          </cell>
          <cell r="D4036" t="str">
            <v>Lachapelle(Jérémie)</v>
          </cell>
          <cell r="F4036" t="str">
            <v>57, rang 7 ouest</v>
          </cell>
          <cell r="G4036" t="str">
            <v>Landrienne</v>
          </cell>
          <cell r="H4036" t="str">
            <v>J0Y1V0</v>
          </cell>
          <cell r="I4036">
            <v>819</v>
          </cell>
          <cell r="J4036">
            <v>7279605</v>
          </cell>
          <cell r="K4036">
            <v>68</v>
          </cell>
          <cell r="L4036">
            <v>8133</v>
          </cell>
          <cell r="M4036">
            <v>82</v>
          </cell>
          <cell r="N4036">
            <v>5983</v>
          </cell>
        </row>
        <row r="4037">
          <cell r="A4037">
            <v>1884394</v>
          </cell>
          <cell r="B4037" t="str">
            <v>12</v>
          </cell>
          <cell r="C4037" t="str">
            <v>Chaudière-Appalaches</v>
          </cell>
          <cell r="D4037" t="str">
            <v>Ferme Sika SENC</v>
          </cell>
          <cell r="E4037" t="str">
            <v>Montminy(Simon Marquis et Diane)</v>
          </cell>
          <cell r="F4037" t="str">
            <v>3500, rang Nord-Est</v>
          </cell>
          <cell r="G4037" t="str">
            <v>Saint-Charles-de-Bellechasse</v>
          </cell>
          <cell r="H4037" t="str">
            <v>G0R2T0</v>
          </cell>
          <cell r="I4037">
            <v>418</v>
          </cell>
          <cell r="J4037">
            <v>8873547</v>
          </cell>
          <cell r="K4037">
            <v>31</v>
          </cell>
          <cell r="L4037">
            <v>9551</v>
          </cell>
          <cell r="M4037">
            <v>19</v>
          </cell>
          <cell r="N4037">
            <v>4548</v>
          </cell>
        </row>
        <row r="4038">
          <cell r="A4038">
            <v>1884741</v>
          </cell>
          <cell r="B4038" t="str">
            <v>12</v>
          </cell>
          <cell r="C4038" t="str">
            <v>Chaudière-Appalaches</v>
          </cell>
          <cell r="D4038" t="str">
            <v>Ferme Qualiporc inc.</v>
          </cell>
          <cell r="E4038" t="str">
            <v>Gagné(Patrick Marcoux &amp; Annie)</v>
          </cell>
          <cell r="F4038" t="str">
            <v>1269, rang Saint-Francois</v>
          </cell>
          <cell r="G4038" t="str">
            <v>Sainte-Marie</v>
          </cell>
          <cell r="H4038" t="str">
            <v>G6E3A8</v>
          </cell>
          <cell r="I4038">
            <v>418</v>
          </cell>
          <cell r="J4038">
            <v>3861731</v>
          </cell>
          <cell r="K4038">
            <v>10</v>
          </cell>
          <cell r="L4038">
            <v>2402</v>
          </cell>
        </row>
        <row r="4039">
          <cell r="A4039">
            <v>1884782</v>
          </cell>
          <cell r="B4039" t="str">
            <v>04</v>
          </cell>
          <cell r="C4039" t="str">
            <v>Mauricie</v>
          </cell>
          <cell r="D4039" t="str">
            <v>Ferme Bovine Ausam inc.</v>
          </cell>
          <cell r="E4039" t="str">
            <v>Muir(Jean-Paul)</v>
          </cell>
          <cell r="F4039" t="str">
            <v>980, rang Sud-Est</v>
          </cell>
          <cell r="G4039" t="str">
            <v>La Bostonnais</v>
          </cell>
          <cell r="H4039" t="str">
            <v>G9X3N6</v>
          </cell>
          <cell r="I4039">
            <v>819</v>
          </cell>
          <cell r="J4039">
            <v>5233829</v>
          </cell>
          <cell r="K4039">
            <v>35</v>
          </cell>
          <cell r="L4039">
            <v>3799</v>
          </cell>
          <cell r="M4039">
            <v>17</v>
          </cell>
          <cell r="N4039">
            <v>1934</v>
          </cell>
        </row>
        <row r="4040">
          <cell r="A4040">
            <v>1885011</v>
          </cell>
          <cell r="B4040" t="str">
            <v>01</v>
          </cell>
          <cell r="C4040" t="str">
            <v>Bas-Saint-Laurent</v>
          </cell>
          <cell r="D4040" t="str">
            <v>Les Fermes Caron &amp; Fils S.E.N.C.</v>
          </cell>
          <cell r="E4040" t="str">
            <v>Caron(Ghislain et Martin)</v>
          </cell>
          <cell r="F4040" t="str">
            <v>200, 4e Rang Est</v>
          </cell>
          <cell r="G4040" t="str">
            <v>Mont-Joli</v>
          </cell>
          <cell r="H4040" t="str">
            <v>G5H3K6</v>
          </cell>
          <cell r="I4040">
            <v>418</v>
          </cell>
          <cell r="J4040">
            <v>7757411</v>
          </cell>
          <cell r="K4040">
            <v>31</v>
          </cell>
          <cell r="L4040">
            <v>1501</v>
          </cell>
          <cell r="M4040">
            <v>30</v>
          </cell>
          <cell r="N4040">
            <v>3847</v>
          </cell>
        </row>
        <row r="4041">
          <cell r="A4041">
            <v>1885128</v>
          </cell>
          <cell r="B4041" t="str">
            <v>07</v>
          </cell>
          <cell r="C4041" t="str">
            <v>Outaouais</v>
          </cell>
          <cell r="D4041" t="str">
            <v>Ferme Dundell</v>
          </cell>
          <cell r="E4041" t="str">
            <v>Taylor(Stephen Sharpe &amp; Amy)</v>
          </cell>
          <cell r="F4041" t="str">
            <v>C577, 5th Concession</v>
          </cell>
          <cell r="G4041" t="str">
            <v>Shawville</v>
          </cell>
          <cell r="H4041" t="str">
            <v>J0X2Y0</v>
          </cell>
          <cell r="I4041">
            <v>819</v>
          </cell>
          <cell r="J4041">
            <v>6472087</v>
          </cell>
          <cell r="K4041">
            <v>63</v>
          </cell>
          <cell r="L4041">
            <v>5226</v>
          </cell>
          <cell r="M4041">
            <v>63</v>
          </cell>
          <cell r="N4041">
            <v>4336</v>
          </cell>
        </row>
        <row r="4042">
          <cell r="A4042">
            <v>1886126</v>
          </cell>
          <cell r="B4042" t="str">
            <v>14</v>
          </cell>
          <cell r="C4042" t="str">
            <v>Lanaudière</v>
          </cell>
          <cell r="D4042" t="str">
            <v>Morin(Marcel)</v>
          </cell>
          <cell r="F4042" t="str">
            <v>1961, rang St-David</v>
          </cell>
          <cell r="G4042" t="str">
            <v>Saint-Gabriel-de-Brandon</v>
          </cell>
          <cell r="H4042" t="str">
            <v>J0K2N0</v>
          </cell>
          <cell r="I4042">
            <v>450</v>
          </cell>
          <cell r="J4042">
            <v>8353325</v>
          </cell>
          <cell r="K4042">
            <v>21</v>
          </cell>
          <cell r="L4042">
            <v>3850</v>
          </cell>
          <cell r="M4042">
            <v>27</v>
          </cell>
          <cell r="N4042">
            <v>4922</v>
          </cell>
        </row>
        <row r="4043">
          <cell r="A4043">
            <v>1886845</v>
          </cell>
          <cell r="B4043" t="str">
            <v>05</v>
          </cell>
          <cell r="C4043" t="str">
            <v>Estrie</v>
          </cell>
          <cell r="D4043" t="str">
            <v>Lemire(Daniel)</v>
          </cell>
          <cell r="F4043" t="str">
            <v>408 Ch. Champigny</v>
          </cell>
          <cell r="G4043" t="str">
            <v>Kingsbury</v>
          </cell>
          <cell r="H4043" t="str">
            <v>J0B1X0</v>
          </cell>
          <cell r="I4043">
            <v>819</v>
          </cell>
          <cell r="J4043">
            <v>8261582</v>
          </cell>
          <cell r="K4043">
            <v>36</v>
          </cell>
          <cell r="L4043">
            <v>4171</v>
          </cell>
          <cell r="M4043">
            <v>40</v>
          </cell>
          <cell r="N4043">
            <v>4171</v>
          </cell>
        </row>
        <row r="4044">
          <cell r="A4044">
            <v>1886951</v>
          </cell>
          <cell r="B4044" t="str">
            <v>17</v>
          </cell>
          <cell r="C4044" t="str">
            <v>Centre-du-Québec</v>
          </cell>
          <cell r="D4044" t="str">
            <v>Ouellet(Marco)</v>
          </cell>
          <cell r="F4044" t="str">
            <v>8055, chemin des Merisiers</v>
          </cell>
          <cell r="G4044" t="str">
            <v>Bécancour</v>
          </cell>
          <cell r="H4044" t="str">
            <v>G9H3J9</v>
          </cell>
          <cell r="I4044">
            <v>819</v>
          </cell>
          <cell r="J4044">
            <v>2972721</v>
          </cell>
          <cell r="K4044">
            <v>53</v>
          </cell>
          <cell r="L4044">
            <v>3470</v>
          </cell>
        </row>
        <row r="4045">
          <cell r="A4045">
            <v>1887009</v>
          </cell>
          <cell r="B4045" t="str">
            <v>08</v>
          </cell>
          <cell r="C4045" t="str">
            <v>Abitibi-Témiscamingue</v>
          </cell>
          <cell r="D4045" t="str">
            <v>Ferme Ojibway inc.</v>
          </cell>
          <cell r="E4045" t="str">
            <v>Ayotte(Paul-René)</v>
          </cell>
          <cell r="F4045" t="str">
            <v>381, rang 10-1 est, C.P. 1005</v>
          </cell>
          <cell r="G4045" t="str">
            <v>Dupuy</v>
          </cell>
          <cell r="H4045" t="str">
            <v>J0Z1X0</v>
          </cell>
          <cell r="I4045">
            <v>819</v>
          </cell>
          <cell r="J4045">
            <v>7833272</v>
          </cell>
          <cell r="K4045">
            <v>371</v>
          </cell>
          <cell r="L4045">
            <v>71745</v>
          </cell>
          <cell r="M4045">
            <v>388</v>
          </cell>
          <cell r="N4045">
            <v>91734</v>
          </cell>
        </row>
        <row r="4046">
          <cell r="A4046">
            <v>1887462</v>
          </cell>
          <cell r="B4046" t="str">
            <v>01</v>
          </cell>
          <cell r="C4046" t="str">
            <v>Bas-Saint-Laurent</v>
          </cell>
          <cell r="D4046" t="str">
            <v>Johanne Allaire et Pierre Pelletier</v>
          </cell>
          <cell r="F4046" t="str">
            <v>145, avenue des Érables</v>
          </cell>
          <cell r="G4046" t="str">
            <v>Saint-Gabriel-Lalemant</v>
          </cell>
          <cell r="H4046" t="str">
            <v>G0L3E0</v>
          </cell>
          <cell r="I4046">
            <v>418</v>
          </cell>
          <cell r="J4046">
            <v>8521607</v>
          </cell>
          <cell r="K4046">
            <v>48</v>
          </cell>
          <cell r="L4046">
            <v>1958</v>
          </cell>
          <cell r="M4046">
            <v>42</v>
          </cell>
          <cell r="N4046">
            <v>3571</v>
          </cell>
        </row>
        <row r="4047">
          <cell r="A4047">
            <v>1887850</v>
          </cell>
          <cell r="B4047" t="str">
            <v>07</v>
          </cell>
          <cell r="C4047" t="str">
            <v>Outaouais</v>
          </cell>
          <cell r="D4047" t="str">
            <v>Picard(Margaret)</v>
          </cell>
          <cell r="E4047" t="str">
            <v>Gabie(Howard)</v>
          </cell>
          <cell r="F4047" t="str">
            <v>P.O. Box 179</v>
          </cell>
          <cell r="G4047" t="str">
            <v>Kazabazua</v>
          </cell>
          <cell r="H4047" t="str">
            <v>J0X1X0</v>
          </cell>
          <cell r="I4047">
            <v>819</v>
          </cell>
          <cell r="J4047">
            <v>4672040</v>
          </cell>
          <cell r="K4047">
            <v>83</v>
          </cell>
          <cell r="L4047">
            <v>16990</v>
          </cell>
          <cell r="M4047">
            <v>87</v>
          </cell>
          <cell r="N4047">
            <v>10475</v>
          </cell>
        </row>
        <row r="4048">
          <cell r="A4048">
            <v>1888304</v>
          </cell>
          <cell r="B4048" t="str">
            <v>07</v>
          </cell>
          <cell r="C4048" t="str">
            <v>Outaouais</v>
          </cell>
          <cell r="D4048" t="str">
            <v>Hubert(Marc)</v>
          </cell>
          <cell r="F4048" t="str">
            <v>432 Ste-Anne</v>
          </cell>
          <cell r="G4048" t="str">
            <v>Maniwaki</v>
          </cell>
          <cell r="H4048" t="str">
            <v>J9E1J6</v>
          </cell>
          <cell r="I4048">
            <v>819</v>
          </cell>
          <cell r="J4048">
            <v>4496306</v>
          </cell>
          <cell r="K4048">
            <v>15</v>
          </cell>
          <cell r="L4048">
            <v>573</v>
          </cell>
          <cell r="M4048">
            <v>16</v>
          </cell>
          <cell r="N4048">
            <v>1041</v>
          </cell>
        </row>
        <row r="4049">
          <cell r="A4049">
            <v>1888379</v>
          </cell>
          <cell r="B4049" t="str">
            <v>15</v>
          </cell>
          <cell r="C4049" t="str">
            <v>Laurentides</v>
          </cell>
          <cell r="D4049" t="str">
            <v>Dufour(Pierre)</v>
          </cell>
          <cell r="F4049" t="str">
            <v>3016, chemin Falardeau</v>
          </cell>
          <cell r="G4049" t="str">
            <v>Mont-Laurier</v>
          </cell>
          <cell r="H4049" t="str">
            <v>J9L3G4</v>
          </cell>
          <cell r="I4049">
            <v>819</v>
          </cell>
          <cell r="J4049">
            <v>5130081</v>
          </cell>
          <cell r="K4049">
            <v>62</v>
          </cell>
          <cell r="L4049">
            <v>7137</v>
          </cell>
          <cell r="M4049">
            <v>61</v>
          </cell>
          <cell r="N4049">
            <v>12796</v>
          </cell>
        </row>
        <row r="4050">
          <cell r="A4050">
            <v>1888494</v>
          </cell>
          <cell r="B4050" t="str">
            <v>14</v>
          </cell>
          <cell r="C4050" t="str">
            <v>Lanaudière</v>
          </cell>
          <cell r="D4050" t="str">
            <v>Ferme Boeuf des Îles Inc.</v>
          </cell>
          <cell r="E4050" t="str">
            <v>Courchesne(Rémi)</v>
          </cell>
          <cell r="F4050" t="str">
            <v>127, rue de L'Église</v>
          </cell>
          <cell r="G4050" t="str">
            <v>La Visitation-de-l'Ile-Dupas</v>
          </cell>
          <cell r="H4050" t="str">
            <v>J0K2P0</v>
          </cell>
          <cell r="I4050">
            <v>450</v>
          </cell>
          <cell r="J4050">
            <v>8363450</v>
          </cell>
          <cell r="K4050">
            <v>24</v>
          </cell>
          <cell r="M4050">
            <v>20</v>
          </cell>
        </row>
        <row r="4051">
          <cell r="A4051">
            <v>1888924</v>
          </cell>
          <cell r="B4051" t="str">
            <v>05</v>
          </cell>
          <cell r="C4051" t="str">
            <v>Estrie</v>
          </cell>
          <cell r="D4051" t="str">
            <v>Wood(David)</v>
          </cell>
          <cell r="F4051" t="str">
            <v>6558, route de Ste-Cécile</v>
          </cell>
          <cell r="G4051" t="str">
            <v>Nantes</v>
          </cell>
          <cell r="H4051" t="str">
            <v>G0Y1J0</v>
          </cell>
          <cell r="I4051">
            <v>819</v>
          </cell>
          <cell r="J4051">
            <v>5834640</v>
          </cell>
          <cell r="K4051">
            <v>34</v>
          </cell>
          <cell r="L4051">
            <v>2523</v>
          </cell>
          <cell r="M4051">
            <v>27</v>
          </cell>
          <cell r="N4051">
            <v>2755</v>
          </cell>
        </row>
        <row r="4052">
          <cell r="A4052">
            <v>1888932</v>
          </cell>
          <cell r="B4052" t="str">
            <v>07</v>
          </cell>
          <cell r="C4052" t="str">
            <v>Outaouais</v>
          </cell>
          <cell r="D4052" t="str">
            <v>Russett(Deborah)</v>
          </cell>
          <cell r="F4052" t="str">
            <v>3420, Wolf Lake Road</v>
          </cell>
          <cell r="G4052" t="str">
            <v>Quyon</v>
          </cell>
          <cell r="H4052" t="str">
            <v>J0X2V0</v>
          </cell>
          <cell r="I4052">
            <v>819</v>
          </cell>
          <cell r="J4052">
            <v>4582145</v>
          </cell>
          <cell r="K4052">
            <v>12</v>
          </cell>
          <cell r="L4052">
            <v>1272</v>
          </cell>
          <cell r="M4052">
            <v>17</v>
          </cell>
          <cell r="N4052">
            <v>794</v>
          </cell>
        </row>
        <row r="4053">
          <cell r="A4053">
            <v>1889302</v>
          </cell>
          <cell r="B4053" t="str">
            <v>07</v>
          </cell>
          <cell r="C4053" t="str">
            <v>Outaouais</v>
          </cell>
          <cell r="D4053" t="str">
            <v>Richard My &amp; Yvette Laudren</v>
          </cell>
          <cell r="E4053" t="str">
            <v>Laudren(Richard My et Yvette)</v>
          </cell>
          <cell r="F4053" t="str">
            <v>451, chemin Roy</v>
          </cell>
          <cell r="G4053" t="str">
            <v>Mayo</v>
          </cell>
          <cell r="H4053" t="str">
            <v>J8L4L4</v>
          </cell>
          <cell r="I4053">
            <v>819</v>
          </cell>
          <cell r="J4053">
            <v>9867191</v>
          </cell>
          <cell r="K4053">
            <v>44</v>
          </cell>
          <cell r="L4053">
            <v>2974</v>
          </cell>
        </row>
        <row r="4054">
          <cell r="A4054">
            <v>1889716</v>
          </cell>
          <cell r="B4054" t="str">
            <v>05</v>
          </cell>
          <cell r="C4054" t="str">
            <v>Estrie</v>
          </cell>
          <cell r="D4054" t="str">
            <v>Lavertu(Marcel)</v>
          </cell>
          <cell r="F4054" t="str">
            <v>2, rang Loiselle</v>
          </cell>
          <cell r="G4054" t="str">
            <v>Lingwick</v>
          </cell>
          <cell r="H4054" t="str">
            <v>J0B2Z0</v>
          </cell>
          <cell r="I4054">
            <v>819</v>
          </cell>
          <cell r="J4054">
            <v>8772053</v>
          </cell>
          <cell r="K4054">
            <v>14</v>
          </cell>
          <cell r="M4054">
            <v>21</v>
          </cell>
        </row>
        <row r="4055">
          <cell r="A4055">
            <v>1889724</v>
          </cell>
          <cell r="B4055" t="str">
            <v>16</v>
          </cell>
          <cell r="C4055" t="str">
            <v>Montérégie</v>
          </cell>
          <cell r="D4055" t="str">
            <v>Fortin(Luc)</v>
          </cell>
          <cell r="F4055" t="str">
            <v>711, 5e Rang</v>
          </cell>
          <cell r="G4055" t="str">
            <v>Roxton Falls</v>
          </cell>
          <cell r="H4055" t="str">
            <v>J0H1E0</v>
          </cell>
          <cell r="I4055">
            <v>450</v>
          </cell>
          <cell r="J4055">
            <v>5482136</v>
          </cell>
          <cell r="K4055">
            <v>15</v>
          </cell>
          <cell r="L4055">
            <v>1282</v>
          </cell>
          <cell r="M4055">
            <v>17</v>
          </cell>
          <cell r="N4055">
            <v>3285</v>
          </cell>
        </row>
        <row r="4056">
          <cell r="A4056">
            <v>1889963</v>
          </cell>
          <cell r="B4056" t="str">
            <v>01</v>
          </cell>
          <cell r="C4056" t="str">
            <v>Bas-Saint-Laurent</v>
          </cell>
          <cell r="D4056" t="str">
            <v>Ferme Stéphane Jouvin inc.</v>
          </cell>
          <cell r="E4056" t="str">
            <v>Jouvin(Stéphane)</v>
          </cell>
          <cell r="F4056" t="str">
            <v>593, rang 2 Est</v>
          </cell>
          <cell r="G4056" t="str">
            <v>Saint-Éloi</v>
          </cell>
          <cell r="H4056" t="str">
            <v>G0L2V0</v>
          </cell>
          <cell r="I4056">
            <v>418</v>
          </cell>
          <cell r="J4056">
            <v>8985348</v>
          </cell>
          <cell r="K4056">
            <v>144</v>
          </cell>
          <cell r="L4056">
            <v>34251</v>
          </cell>
          <cell r="M4056">
            <v>142</v>
          </cell>
          <cell r="N4056">
            <v>37026</v>
          </cell>
        </row>
        <row r="4057">
          <cell r="A4057">
            <v>1890508</v>
          </cell>
          <cell r="B4057" t="str">
            <v>12</v>
          </cell>
          <cell r="C4057" t="str">
            <v>Chaudière-Appalaches</v>
          </cell>
          <cell r="D4057" t="str">
            <v>Beaudoin(Jonathan)</v>
          </cell>
          <cell r="F4057" t="str">
            <v>964, rang Gosford</v>
          </cell>
          <cell r="G4057" t="str">
            <v>Sainte-Agathe-de-Lotbinière</v>
          </cell>
          <cell r="H4057" t="str">
            <v>G0S2A0</v>
          </cell>
          <cell r="I4057">
            <v>418</v>
          </cell>
          <cell r="J4057">
            <v>7284844</v>
          </cell>
          <cell r="K4057">
            <v>58</v>
          </cell>
          <cell r="L4057">
            <v>2690</v>
          </cell>
          <cell r="M4057">
            <v>63</v>
          </cell>
          <cell r="N4057">
            <v>10092</v>
          </cell>
        </row>
        <row r="4058">
          <cell r="A4058">
            <v>1890516</v>
          </cell>
          <cell r="B4058" t="str">
            <v>12</v>
          </cell>
          <cell r="C4058" t="str">
            <v>Chaudière-Appalaches</v>
          </cell>
          <cell r="D4058" t="str">
            <v>Fontaine(Sylvain)</v>
          </cell>
          <cell r="F4058" t="str">
            <v>4195, route Principale</v>
          </cell>
          <cell r="G4058" t="str">
            <v>Notre-Dame-Auxiliatrice-de-Buckland</v>
          </cell>
          <cell r="H4058" t="str">
            <v>G0R1G0</v>
          </cell>
          <cell r="I4058">
            <v>418</v>
          </cell>
          <cell r="J4058">
            <v>8034901</v>
          </cell>
          <cell r="K4058">
            <v>11</v>
          </cell>
          <cell r="L4058">
            <v>2308</v>
          </cell>
          <cell r="M4058">
            <v>15</v>
          </cell>
          <cell r="N4058">
            <v>1982</v>
          </cell>
        </row>
        <row r="4059">
          <cell r="A4059">
            <v>1890532</v>
          </cell>
          <cell r="B4059" t="str">
            <v>01</v>
          </cell>
          <cell r="C4059" t="str">
            <v>Bas-Saint-Laurent</v>
          </cell>
          <cell r="D4059" t="str">
            <v>Miville(Camille)</v>
          </cell>
          <cell r="F4059" t="str">
            <v>138, rang 4 Ouest</v>
          </cell>
          <cell r="G4059" t="str">
            <v>Saint-Onésime-d'Ixworth</v>
          </cell>
          <cell r="H4059" t="str">
            <v>G0R3W0</v>
          </cell>
          <cell r="I4059">
            <v>418</v>
          </cell>
          <cell r="J4059">
            <v>8561040</v>
          </cell>
          <cell r="K4059">
            <v>11</v>
          </cell>
          <cell r="M4059">
            <v>17</v>
          </cell>
        </row>
        <row r="4060">
          <cell r="A4060">
            <v>1890722</v>
          </cell>
          <cell r="B4060" t="str">
            <v>15</v>
          </cell>
          <cell r="C4060" t="str">
            <v>Laurentides</v>
          </cell>
          <cell r="D4060" t="str">
            <v>Lemieux(Étienne)</v>
          </cell>
          <cell r="F4060" t="str">
            <v>1016, des Patriarches</v>
          </cell>
          <cell r="G4060" t="str">
            <v>Prévost</v>
          </cell>
          <cell r="H4060" t="str">
            <v>J0R1T0</v>
          </cell>
          <cell r="I4060">
            <v>450</v>
          </cell>
          <cell r="J4060">
            <v>2247491</v>
          </cell>
          <cell r="K4060">
            <v>14</v>
          </cell>
          <cell r="M4060">
            <v>17</v>
          </cell>
        </row>
        <row r="4061">
          <cell r="A4061">
            <v>1890870</v>
          </cell>
          <cell r="B4061" t="str">
            <v>16</v>
          </cell>
          <cell r="C4061" t="str">
            <v>Montérégie</v>
          </cell>
          <cell r="D4061" t="str">
            <v>Ferme Tru-De</v>
          </cell>
          <cell r="E4061" t="str">
            <v>Trudel(Sylvain)</v>
          </cell>
          <cell r="F4061" t="str">
            <v>812, rang de l'Égypte</v>
          </cell>
          <cell r="G4061" t="str">
            <v>Saint-Valérien-de-Milton</v>
          </cell>
          <cell r="H4061" t="str">
            <v>J0H2B0</v>
          </cell>
          <cell r="I4061">
            <v>450</v>
          </cell>
          <cell r="J4061">
            <v>7932291</v>
          </cell>
          <cell r="K4061">
            <v>15</v>
          </cell>
          <cell r="L4061">
            <v>1971</v>
          </cell>
          <cell r="M4061">
            <v>15</v>
          </cell>
          <cell r="N4061">
            <v>3111</v>
          </cell>
        </row>
        <row r="4062">
          <cell r="A4062">
            <v>1891001</v>
          </cell>
          <cell r="B4062" t="str">
            <v>03</v>
          </cell>
          <cell r="C4062" t="str">
            <v>Capitale-Nationale</v>
          </cell>
          <cell r="D4062" t="str">
            <v>Tremblay(Jimmy)</v>
          </cell>
          <cell r="F4062" t="str">
            <v>113, rang Saint-Ours</v>
          </cell>
          <cell r="G4062" t="str">
            <v>Baie-Saint-Paul</v>
          </cell>
          <cell r="H4062" t="str">
            <v>G3Z2E2</v>
          </cell>
          <cell r="I4062">
            <v>418</v>
          </cell>
          <cell r="J4062">
            <v>2402640</v>
          </cell>
          <cell r="K4062">
            <v>29</v>
          </cell>
          <cell r="L4062">
            <v>3571</v>
          </cell>
          <cell r="M4062">
            <v>37</v>
          </cell>
          <cell r="N4062">
            <v>10872</v>
          </cell>
        </row>
        <row r="4063">
          <cell r="A4063">
            <v>1891035</v>
          </cell>
          <cell r="B4063" t="str">
            <v>03</v>
          </cell>
          <cell r="C4063" t="str">
            <v>Capitale-Nationale</v>
          </cell>
          <cell r="D4063" t="str">
            <v>Bédard(Éric)</v>
          </cell>
          <cell r="F4063" t="str">
            <v>52, Route 138</v>
          </cell>
          <cell r="G4063" t="str">
            <v>Deschambault-Grondines</v>
          </cell>
          <cell r="H4063" t="str">
            <v>G0A1W0</v>
          </cell>
          <cell r="I4063">
            <v>418</v>
          </cell>
          <cell r="J4063">
            <v>2686319</v>
          </cell>
          <cell r="K4063">
            <v>19</v>
          </cell>
          <cell r="L4063">
            <v>680</v>
          </cell>
          <cell r="M4063">
            <v>26</v>
          </cell>
          <cell r="N4063">
            <v>991</v>
          </cell>
        </row>
        <row r="4064">
          <cell r="A4064">
            <v>1891241</v>
          </cell>
          <cell r="B4064" t="str">
            <v>12</v>
          </cell>
          <cell r="C4064" t="str">
            <v>Chaudière-Appalaches</v>
          </cell>
          <cell r="D4064" t="str">
            <v>Sylvain Bourque et Sonia Paquet</v>
          </cell>
          <cell r="F4064" t="str">
            <v>269, Route 173</v>
          </cell>
          <cell r="G4064" t="str">
            <v>Saint-Théophile</v>
          </cell>
          <cell r="H4064" t="str">
            <v>G0M2A0</v>
          </cell>
          <cell r="I4064">
            <v>418</v>
          </cell>
          <cell r="J4064">
            <v>5973306</v>
          </cell>
          <cell r="K4064">
            <v>22</v>
          </cell>
          <cell r="L4064">
            <v>2432</v>
          </cell>
          <cell r="M4064">
            <v>23</v>
          </cell>
        </row>
        <row r="4065">
          <cell r="A4065">
            <v>1891282</v>
          </cell>
          <cell r="B4065" t="str">
            <v>12</v>
          </cell>
          <cell r="C4065" t="str">
            <v>Chaudière-Appalaches</v>
          </cell>
          <cell r="D4065" t="str">
            <v>Simoneau(Manon)</v>
          </cell>
          <cell r="F4065" t="str">
            <v>1287, rang Rivière-Noire</v>
          </cell>
          <cell r="G4065" t="str">
            <v>Saint-Flavien</v>
          </cell>
          <cell r="H4065" t="str">
            <v>G0S2M0</v>
          </cell>
          <cell r="I4065">
            <v>418</v>
          </cell>
          <cell r="J4065">
            <v>7282619</v>
          </cell>
          <cell r="K4065">
            <v>14</v>
          </cell>
          <cell r="L4065">
            <v>2675</v>
          </cell>
        </row>
        <row r="4066">
          <cell r="A4066">
            <v>1891324</v>
          </cell>
          <cell r="B4066" t="str">
            <v>12</v>
          </cell>
          <cell r="C4066" t="str">
            <v>Chaudière-Appalaches</v>
          </cell>
          <cell r="D4066" t="str">
            <v>Fiducie Villa Colombia</v>
          </cell>
          <cell r="E4066" t="str">
            <v>Gravil(François)</v>
          </cell>
          <cell r="F4066" t="str">
            <v>10, rue Gaspar-Picard</v>
          </cell>
          <cell r="G4066" t="str">
            <v>Wendake</v>
          </cell>
          <cell r="H4066" t="str">
            <v>G0A4V0</v>
          </cell>
          <cell r="I4066">
            <v>418</v>
          </cell>
          <cell r="J4066">
            <v>5702558</v>
          </cell>
          <cell r="K4066">
            <v>22</v>
          </cell>
          <cell r="L4066">
            <v>595</v>
          </cell>
          <cell r="M4066">
            <v>21</v>
          </cell>
          <cell r="N4066">
            <v>4414</v>
          </cell>
        </row>
        <row r="4067">
          <cell r="A4067">
            <v>1891522</v>
          </cell>
          <cell r="B4067" t="str">
            <v>07</v>
          </cell>
          <cell r="C4067" t="str">
            <v>Outaouais</v>
          </cell>
          <cell r="D4067" t="str">
            <v>Brownlee, Elson &amp; Brownlee, Lucy</v>
          </cell>
          <cell r="F4067" t="str">
            <v>C46, Telford Road</v>
          </cell>
          <cell r="G4067" t="str">
            <v>Clarendon</v>
          </cell>
          <cell r="H4067" t="str">
            <v>J0X2Y0</v>
          </cell>
          <cell r="I4067">
            <v>819</v>
          </cell>
          <cell r="J4067">
            <v>6475461</v>
          </cell>
          <cell r="K4067">
            <v>116</v>
          </cell>
          <cell r="L4067">
            <v>16139</v>
          </cell>
          <cell r="M4067">
            <v>124</v>
          </cell>
          <cell r="N4067">
            <v>21397</v>
          </cell>
        </row>
        <row r="4068">
          <cell r="A4068">
            <v>1891548</v>
          </cell>
          <cell r="B4068" t="str">
            <v>14</v>
          </cell>
          <cell r="C4068" t="str">
            <v>Lanaudière</v>
          </cell>
          <cell r="D4068" t="str">
            <v>Lefrançois(Pierre-Luc)</v>
          </cell>
          <cell r="F4068" t="str">
            <v>270, chemin Maskinongé</v>
          </cell>
          <cell r="G4068" t="str">
            <v>Saint-Didace</v>
          </cell>
          <cell r="H4068" t="str">
            <v>J0K2G0</v>
          </cell>
          <cell r="I4068">
            <v>450</v>
          </cell>
          <cell r="J4068">
            <v>8357214</v>
          </cell>
          <cell r="K4068">
            <v>26</v>
          </cell>
          <cell r="L4068">
            <v>4414</v>
          </cell>
          <cell r="M4068">
            <v>32</v>
          </cell>
          <cell r="N4068">
            <v>5088</v>
          </cell>
        </row>
        <row r="4069">
          <cell r="A4069">
            <v>1891670</v>
          </cell>
          <cell r="B4069" t="str">
            <v>17</v>
          </cell>
          <cell r="C4069" t="str">
            <v>Centre-du-Québec</v>
          </cell>
          <cell r="D4069" t="str">
            <v>Ferme Margil (2005) inc.</v>
          </cell>
          <cell r="E4069" t="str">
            <v>Charest(Gilbert)</v>
          </cell>
          <cell r="F4069" t="str">
            <v>1260, chemin Dublin</v>
          </cell>
          <cell r="G4069" t="str">
            <v>Inverness</v>
          </cell>
          <cell r="H4069" t="str">
            <v>G0S1K0</v>
          </cell>
          <cell r="I4069">
            <v>418</v>
          </cell>
          <cell r="J4069">
            <v>4532695</v>
          </cell>
          <cell r="K4069">
            <v>17</v>
          </cell>
          <cell r="L4069">
            <v>4976</v>
          </cell>
          <cell r="M4069">
            <v>16</v>
          </cell>
          <cell r="N4069">
            <v>4365</v>
          </cell>
        </row>
        <row r="4070">
          <cell r="A4070">
            <v>1891704</v>
          </cell>
          <cell r="B4070" t="str">
            <v>14</v>
          </cell>
          <cell r="C4070" t="str">
            <v>Lanaudière</v>
          </cell>
          <cell r="D4070" t="str">
            <v>Lépicier(Caroline)</v>
          </cell>
          <cell r="F4070" t="str">
            <v>5301, chemin St-Gabriel</v>
          </cell>
          <cell r="G4070" t="str">
            <v>Saint-Félix-de-Valois</v>
          </cell>
          <cell r="H4070" t="str">
            <v>J0K2M0</v>
          </cell>
          <cell r="I4070">
            <v>450</v>
          </cell>
          <cell r="J4070">
            <v>8894884</v>
          </cell>
          <cell r="K4070">
            <v>10</v>
          </cell>
        </row>
        <row r="4071">
          <cell r="A4071">
            <v>1891829</v>
          </cell>
          <cell r="B4071" t="str">
            <v>04</v>
          </cell>
          <cell r="C4071" t="str">
            <v>Mauricie</v>
          </cell>
          <cell r="D4071" t="str">
            <v>Gendron(Paul)</v>
          </cell>
          <cell r="F4071" t="str">
            <v>405, chemin de la Montagne Ronde</v>
          </cell>
          <cell r="G4071" t="str">
            <v>Charette</v>
          </cell>
          <cell r="H4071" t="str">
            <v>G0X1E0</v>
          </cell>
          <cell r="I4071">
            <v>819</v>
          </cell>
          <cell r="J4071">
            <v>2215753</v>
          </cell>
          <cell r="K4071">
            <v>20</v>
          </cell>
          <cell r="L4071">
            <v>3544</v>
          </cell>
          <cell r="M4071">
            <v>19</v>
          </cell>
          <cell r="N4071">
            <v>640</v>
          </cell>
        </row>
        <row r="4072">
          <cell r="A4072">
            <v>1891910</v>
          </cell>
          <cell r="B4072" t="str">
            <v>05</v>
          </cell>
          <cell r="C4072" t="str">
            <v>Estrie</v>
          </cell>
          <cell r="D4072" t="str">
            <v>Wilkins(Gary)</v>
          </cell>
          <cell r="F4072" t="str">
            <v>2571, rang 11</v>
          </cell>
          <cell r="G4072" t="str">
            <v>Lawrenceville</v>
          </cell>
          <cell r="H4072" t="str">
            <v>J0E1W0</v>
          </cell>
          <cell r="I4072">
            <v>450</v>
          </cell>
          <cell r="J4072">
            <v>5356332</v>
          </cell>
          <cell r="K4072">
            <v>61</v>
          </cell>
          <cell r="L4072">
            <v>6416</v>
          </cell>
          <cell r="M4072">
            <v>74</v>
          </cell>
          <cell r="N4072">
            <v>9419</v>
          </cell>
        </row>
        <row r="4073">
          <cell r="A4073">
            <v>1891951</v>
          </cell>
          <cell r="B4073" t="str">
            <v>12</v>
          </cell>
          <cell r="C4073" t="str">
            <v>Chaudière-Appalaches</v>
          </cell>
          <cell r="D4073" t="str">
            <v>Poulin(Yves)</v>
          </cell>
          <cell r="F4073" t="str">
            <v>255, Route 204 Sud</v>
          </cell>
          <cell r="G4073" t="str">
            <v>Saint-Martin</v>
          </cell>
          <cell r="H4073" t="str">
            <v>G0M1B0</v>
          </cell>
          <cell r="I4073">
            <v>418</v>
          </cell>
          <cell r="J4073">
            <v>3823576</v>
          </cell>
          <cell r="K4073">
            <v>16</v>
          </cell>
          <cell r="L4073">
            <v>1061</v>
          </cell>
          <cell r="M4073">
            <v>18</v>
          </cell>
          <cell r="N4073">
            <v>2371</v>
          </cell>
        </row>
        <row r="4074">
          <cell r="A4074">
            <v>1892066</v>
          </cell>
          <cell r="B4074" t="str">
            <v>01</v>
          </cell>
          <cell r="C4074" t="str">
            <v>Bas-Saint-Laurent</v>
          </cell>
          <cell r="D4074" t="str">
            <v>Hudon(Rémi)</v>
          </cell>
          <cell r="F4074" t="str">
            <v>142, Petite-Anse</v>
          </cell>
          <cell r="G4074" t="str">
            <v>Rivière-Ouelle</v>
          </cell>
          <cell r="H4074" t="str">
            <v>G0L2C0</v>
          </cell>
          <cell r="I4074">
            <v>418</v>
          </cell>
          <cell r="J4074">
            <v>8563480</v>
          </cell>
          <cell r="K4074">
            <v>52</v>
          </cell>
          <cell r="L4074">
            <v>21312</v>
          </cell>
          <cell r="M4074">
            <v>32</v>
          </cell>
          <cell r="N4074">
            <v>3758</v>
          </cell>
        </row>
        <row r="4075">
          <cell r="A4075">
            <v>1892207</v>
          </cell>
          <cell r="B4075" t="str">
            <v>04</v>
          </cell>
          <cell r="C4075" t="str">
            <v>Mauricie</v>
          </cell>
          <cell r="D4075" t="str">
            <v>Quessy(Daniel)</v>
          </cell>
          <cell r="F4075" t="str">
            <v>157, rue de l'Église</v>
          </cell>
          <cell r="G4075" t="str">
            <v>Saint-Narcisse</v>
          </cell>
          <cell r="H4075" t="str">
            <v>G0X2Y0</v>
          </cell>
          <cell r="I4075">
            <v>418</v>
          </cell>
          <cell r="J4075">
            <v>3283876</v>
          </cell>
          <cell r="K4075">
            <v>13</v>
          </cell>
        </row>
        <row r="4076">
          <cell r="A4076">
            <v>1892231</v>
          </cell>
          <cell r="B4076" t="str">
            <v>17</v>
          </cell>
          <cell r="C4076" t="str">
            <v>Centre-du-Québec</v>
          </cell>
          <cell r="D4076" t="str">
            <v>Lemire(Réjean)</v>
          </cell>
          <cell r="F4076" t="str">
            <v>604, route 239</v>
          </cell>
          <cell r="G4076" t="str">
            <v>Saint-Germain-de-Grantham</v>
          </cell>
          <cell r="H4076" t="str">
            <v>J0C1K0</v>
          </cell>
          <cell r="I4076">
            <v>819</v>
          </cell>
          <cell r="J4076">
            <v>3952319</v>
          </cell>
          <cell r="K4076">
            <v>12</v>
          </cell>
          <cell r="M4076">
            <v>16</v>
          </cell>
        </row>
        <row r="4077">
          <cell r="A4077">
            <v>1892306</v>
          </cell>
          <cell r="B4077" t="str">
            <v>08</v>
          </cell>
          <cell r="C4077" t="str">
            <v>Abitibi-Témiscamingue</v>
          </cell>
          <cell r="D4077" t="str">
            <v>Ferme Jacques &amp; Yves Frappier SENC</v>
          </cell>
          <cell r="E4077" t="str">
            <v>Yves(Frappier)</v>
          </cell>
          <cell r="F4077" t="str">
            <v>599, Rang 9 Est</v>
          </cell>
          <cell r="G4077" t="str">
            <v>Chazel</v>
          </cell>
          <cell r="H4077" t="str">
            <v>J0Z1N0</v>
          </cell>
          <cell r="I4077">
            <v>819</v>
          </cell>
          <cell r="J4077">
            <v>3334786</v>
          </cell>
          <cell r="K4077">
            <v>277</v>
          </cell>
          <cell r="L4077">
            <v>48627</v>
          </cell>
          <cell r="M4077">
            <v>312</v>
          </cell>
          <cell r="N4077">
            <v>65659</v>
          </cell>
        </row>
        <row r="4078">
          <cell r="A4078">
            <v>1892595</v>
          </cell>
          <cell r="B4078" t="str">
            <v>01</v>
          </cell>
          <cell r="C4078" t="str">
            <v>Bas-Saint-Laurent</v>
          </cell>
          <cell r="D4078" t="str">
            <v>Tardif(Éric)</v>
          </cell>
          <cell r="F4078" t="str">
            <v>259, chemin Taché Ouest</v>
          </cell>
          <cell r="G4078" t="str">
            <v>Saint-Hubert-de-Rivière-du-Loup</v>
          </cell>
          <cell r="H4078" t="str">
            <v>G0L3L0</v>
          </cell>
          <cell r="I4078">
            <v>418</v>
          </cell>
          <cell r="J4078">
            <v>4971166</v>
          </cell>
          <cell r="K4078">
            <v>14</v>
          </cell>
          <cell r="L4078">
            <v>818</v>
          </cell>
          <cell r="M4078">
            <v>21</v>
          </cell>
          <cell r="N4078">
            <v>818</v>
          </cell>
        </row>
        <row r="4079">
          <cell r="A4079">
            <v>1892603</v>
          </cell>
          <cell r="B4079" t="str">
            <v>04</v>
          </cell>
          <cell r="C4079" t="str">
            <v>Mauricie</v>
          </cell>
          <cell r="D4079" t="str">
            <v>Gélinas(Claude)</v>
          </cell>
          <cell r="F4079" t="str">
            <v>881, rue Notre-Dame Nord</v>
          </cell>
          <cell r="G4079" t="str">
            <v>Louiseville</v>
          </cell>
          <cell r="H4079" t="str">
            <v>J5V2L4</v>
          </cell>
          <cell r="I4079">
            <v>819</v>
          </cell>
          <cell r="J4079">
            <v>2282507</v>
          </cell>
          <cell r="K4079">
            <v>16</v>
          </cell>
          <cell r="L4079">
            <v>1911</v>
          </cell>
          <cell r="M4079">
            <v>17</v>
          </cell>
          <cell r="N4079">
            <v>1047</v>
          </cell>
        </row>
        <row r="4080">
          <cell r="A4080">
            <v>1892686</v>
          </cell>
          <cell r="B4080" t="str">
            <v>16</v>
          </cell>
          <cell r="C4080" t="str">
            <v>Montérégie</v>
          </cell>
          <cell r="D4080" t="str">
            <v>Marois(Alex)</v>
          </cell>
          <cell r="F4080" t="str">
            <v>614, chemin Marois</v>
          </cell>
          <cell r="G4080" t="str">
            <v>Saint-Joachim-de-Shefford</v>
          </cell>
          <cell r="H4080" t="str">
            <v>J0E2G0</v>
          </cell>
          <cell r="I4080">
            <v>450</v>
          </cell>
          <cell r="J4080">
            <v>5391556</v>
          </cell>
          <cell r="K4080">
            <v>24</v>
          </cell>
          <cell r="L4080">
            <v>5065</v>
          </cell>
          <cell r="M4080">
            <v>26</v>
          </cell>
          <cell r="N4080">
            <v>5065</v>
          </cell>
        </row>
        <row r="4081">
          <cell r="A4081">
            <v>1892819</v>
          </cell>
          <cell r="B4081" t="str">
            <v>14</v>
          </cell>
          <cell r="C4081" t="str">
            <v>Lanaudière</v>
          </cell>
          <cell r="D4081" t="str">
            <v>Ferme M.C. Bellerose</v>
          </cell>
          <cell r="E4081" t="str">
            <v>Bellerose(Michel)</v>
          </cell>
          <cell r="F4081" t="str">
            <v>4741, Chemin du Lac</v>
          </cell>
          <cell r="G4081" t="str">
            <v>Saint-Gabriel-de-Brandon</v>
          </cell>
          <cell r="H4081" t="str">
            <v>J0K2N0</v>
          </cell>
          <cell r="I4081">
            <v>450</v>
          </cell>
          <cell r="J4081">
            <v>8352262</v>
          </cell>
          <cell r="K4081">
            <v>45</v>
          </cell>
          <cell r="L4081">
            <v>5753</v>
          </cell>
          <cell r="M4081">
            <v>46</v>
          </cell>
          <cell r="N4081">
            <v>9110</v>
          </cell>
        </row>
        <row r="4082">
          <cell r="A4082">
            <v>1892876</v>
          </cell>
          <cell r="B4082" t="str">
            <v>07</v>
          </cell>
          <cell r="C4082" t="str">
            <v>Outaouais</v>
          </cell>
          <cell r="D4082" t="str">
            <v>Mercier(Jean)</v>
          </cell>
          <cell r="F4082" t="str">
            <v>5182, Route 309</v>
          </cell>
          <cell r="G4082" t="str">
            <v>L'Ange-Gardien</v>
          </cell>
          <cell r="H4082" t="str">
            <v>J8L2W9</v>
          </cell>
          <cell r="I4082">
            <v>819</v>
          </cell>
          <cell r="J4082">
            <v>2814110</v>
          </cell>
          <cell r="K4082">
            <v>20</v>
          </cell>
          <cell r="L4082">
            <v>2722</v>
          </cell>
          <cell r="M4082">
            <v>22</v>
          </cell>
          <cell r="N4082">
            <v>1399</v>
          </cell>
        </row>
        <row r="4083">
          <cell r="A4083">
            <v>1892983</v>
          </cell>
          <cell r="B4083" t="str">
            <v>16</v>
          </cell>
          <cell r="C4083" t="str">
            <v>Montérégie</v>
          </cell>
          <cell r="D4083" t="str">
            <v>Au Diable vert</v>
          </cell>
          <cell r="F4083" t="str">
            <v>169, chemin Staines</v>
          </cell>
          <cell r="G4083" t="str">
            <v>Sutton</v>
          </cell>
          <cell r="H4083" t="str">
            <v>J0E2K0</v>
          </cell>
          <cell r="I4083">
            <v>450</v>
          </cell>
          <cell r="J4083">
            <v>5385639</v>
          </cell>
          <cell r="K4083">
            <v>14</v>
          </cell>
          <cell r="L4083">
            <v>2722</v>
          </cell>
          <cell r="M4083">
            <v>18</v>
          </cell>
          <cell r="N4083">
            <v>1701</v>
          </cell>
        </row>
        <row r="4084">
          <cell r="A4084">
            <v>1893098</v>
          </cell>
          <cell r="B4084" t="str">
            <v>02</v>
          </cell>
          <cell r="C4084" t="str">
            <v>Saguenay-Lac-Saint-Jean</v>
          </cell>
          <cell r="D4084" t="str">
            <v>Ménard(Chantale)</v>
          </cell>
          <cell r="F4084" t="str">
            <v>2450, rang St-Eusèbe</v>
          </cell>
          <cell r="G4084" t="str">
            <v>Saint-Félicien</v>
          </cell>
          <cell r="H4084" t="str">
            <v>G8K2N9</v>
          </cell>
          <cell r="I4084">
            <v>418</v>
          </cell>
          <cell r="J4084">
            <v>6790328</v>
          </cell>
          <cell r="K4084">
            <v>18</v>
          </cell>
          <cell r="L4084">
            <v>2596</v>
          </cell>
          <cell r="M4084">
            <v>19</v>
          </cell>
          <cell r="N4084">
            <v>3024</v>
          </cell>
        </row>
        <row r="4085">
          <cell r="A4085">
            <v>1893163</v>
          </cell>
          <cell r="B4085" t="str">
            <v>05</v>
          </cell>
          <cell r="C4085" t="str">
            <v>Estrie</v>
          </cell>
          <cell r="D4085" t="str">
            <v>Delaney Jody et Lovsin Angela</v>
          </cell>
          <cell r="F4085" t="str">
            <v>73, chemin Graham</v>
          </cell>
          <cell r="G4085" t="str">
            <v>Stoke</v>
          </cell>
          <cell r="H4085" t="str">
            <v>J0B3G0</v>
          </cell>
          <cell r="I4085">
            <v>819</v>
          </cell>
          <cell r="J4085">
            <v>8783972</v>
          </cell>
          <cell r="K4085">
            <v>13</v>
          </cell>
          <cell r="L4085">
            <v>1221</v>
          </cell>
          <cell r="M4085">
            <v>16</v>
          </cell>
          <cell r="N4085">
            <v>1262</v>
          </cell>
        </row>
        <row r="4086">
          <cell r="A4086">
            <v>1893395</v>
          </cell>
          <cell r="B4086" t="str">
            <v>08</v>
          </cell>
          <cell r="C4086" t="str">
            <v>Abitibi-Témiscamingue</v>
          </cell>
          <cell r="D4086" t="str">
            <v>Fermes Du Clos SENC</v>
          </cell>
          <cell r="E4086" t="str">
            <v>Duclos(Jacques et Michel)</v>
          </cell>
          <cell r="F4086" t="str">
            <v>488, rang 6</v>
          </cell>
          <cell r="G4086" t="str">
            <v>Latulipe-et-Gaboury</v>
          </cell>
          <cell r="H4086" t="str">
            <v>J0Z2N0</v>
          </cell>
          <cell r="I4086">
            <v>819</v>
          </cell>
          <cell r="J4086">
            <v>7472406</v>
          </cell>
          <cell r="K4086">
            <v>29</v>
          </cell>
          <cell r="L4086">
            <v>1349</v>
          </cell>
          <cell r="M4086">
            <v>32</v>
          </cell>
        </row>
        <row r="4087">
          <cell r="A4087">
            <v>1893684</v>
          </cell>
          <cell r="B4087" t="str">
            <v>14</v>
          </cell>
          <cell r="C4087" t="str">
            <v>Lanaudière</v>
          </cell>
          <cell r="D4087" t="str">
            <v>Lépicier(Patrick)</v>
          </cell>
          <cell r="F4087" t="str">
            <v>3380, rang St-Pierre</v>
          </cell>
          <cell r="G4087" t="str">
            <v>Saint-Félix-de-Valois</v>
          </cell>
          <cell r="H4087" t="str">
            <v>J0K2M0</v>
          </cell>
          <cell r="I4087">
            <v>450</v>
          </cell>
          <cell r="J4087">
            <v>8897962</v>
          </cell>
          <cell r="K4087">
            <v>10</v>
          </cell>
        </row>
        <row r="4088">
          <cell r="A4088">
            <v>1893759</v>
          </cell>
          <cell r="B4088" t="str">
            <v>05</v>
          </cell>
          <cell r="C4088" t="str">
            <v>Estrie</v>
          </cell>
          <cell r="D4088" t="str">
            <v>Young(Arlie)</v>
          </cell>
          <cell r="F4088" t="str">
            <v>3885, Marlington Road</v>
          </cell>
          <cell r="G4088" t="str">
            <v>Ogden</v>
          </cell>
          <cell r="H4088" t="str">
            <v>J0B3E3</v>
          </cell>
          <cell r="I4088">
            <v>819</v>
          </cell>
          <cell r="J4088">
            <v>8765977</v>
          </cell>
          <cell r="K4088">
            <v>39</v>
          </cell>
          <cell r="L4088">
            <v>4002</v>
          </cell>
          <cell r="M4088">
            <v>35</v>
          </cell>
          <cell r="N4088">
            <v>8107</v>
          </cell>
        </row>
        <row r="4089">
          <cell r="A4089">
            <v>1893775</v>
          </cell>
          <cell r="B4089" t="str">
            <v>05</v>
          </cell>
          <cell r="C4089" t="str">
            <v>Estrie</v>
          </cell>
          <cell r="D4089" t="str">
            <v>Richard(Jean)</v>
          </cell>
          <cell r="F4089" t="str">
            <v>340, rue St-Jean</v>
          </cell>
          <cell r="G4089" t="str">
            <v>Wotton</v>
          </cell>
          <cell r="H4089" t="str">
            <v>J0A1N0</v>
          </cell>
          <cell r="I4089">
            <v>819</v>
          </cell>
          <cell r="J4089">
            <v>8282088</v>
          </cell>
          <cell r="K4089">
            <v>34</v>
          </cell>
          <cell r="M4089">
            <v>39</v>
          </cell>
          <cell r="N4089">
            <v>6737</v>
          </cell>
        </row>
        <row r="4090">
          <cell r="A4090">
            <v>1893791</v>
          </cell>
          <cell r="B4090" t="str">
            <v>16</v>
          </cell>
          <cell r="C4090" t="str">
            <v>Montérégie</v>
          </cell>
          <cell r="D4090" t="str">
            <v>Casavant(Dany)</v>
          </cell>
          <cell r="F4090" t="str">
            <v>385, 10e Rang Est</v>
          </cell>
          <cell r="G4090" t="str">
            <v>Saint-Joachim-de-Shefford</v>
          </cell>
          <cell r="H4090" t="str">
            <v>J0E2G0</v>
          </cell>
          <cell r="I4090">
            <v>450</v>
          </cell>
          <cell r="J4090">
            <v>5393270</v>
          </cell>
          <cell r="K4090">
            <v>10</v>
          </cell>
          <cell r="L4090">
            <v>7101</v>
          </cell>
        </row>
        <row r="4091">
          <cell r="A4091">
            <v>1893965</v>
          </cell>
          <cell r="B4091" t="str">
            <v>16</v>
          </cell>
          <cell r="C4091" t="str">
            <v>Montérégie</v>
          </cell>
          <cell r="D4091" t="str">
            <v>Collette(Yves)</v>
          </cell>
          <cell r="F4091" t="str">
            <v>1554, Du Rivage</v>
          </cell>
          <cell r="G4091" t="str">
            <v>Saint-Antoine-sur-Richelieu</v>
          </cell>
          <cell r="H4091" t="str">
            <v>J0L1R0</v>
          </cell>
          <cell r="I4091">
            <v>450</v>
          </cell>
          <cell r="J4091">
            <v>7872312</v>
          </cell>
          <cell r="K4091">
            <v>15</v>
          </cell>
          <cell r="L4091">
            <v>2512</v>
          </cell>
        </row>
        <row r="4092">
          <cell r="A4092">
            <v>1894013</v>
          </cell>
          <cell r="B4092" t="str">
            <v>01</v>
          </cell>
          <cell r="C4092" t="str">
            <v>Bas-Saint-Laurent</v>
          </cell>
          <cell r="D4092" t="str">
            <v>Julien Corbin et Colette Voyer</v>
          </cell>
          <cell r="F4092" t="str">
            <v>445, rang 2 Est</v>
          </cell>
          <cell r="G4092" t="str">
            <v>Saint-Épiphane</v>
          </cell>
          <cell r="H4092" t="str">
            <v>G0L2X0</v>
          </cell>
          <cell r="I4092">
            <v>418</v>
          </cell>
          <cell r="J4092">
            <v>8674865</v>
          </cell>
          <cell r="K4092">
            <v>44</v>
          </cell>
          <cell r="L4092">
            <v>3707</v>
          </cell>
          <cell r="M4092">
            <v>49</v>
          </cell>
          <cell r="N4092">
            <v>340</v>
          </cell>
        </row>
        <row r="4093">
          <cell r="A4093">
            <v>1894062</v>
          </cell>
          <cell r="B4093" t="str">
            <v>12</v>
          </cell>
          <cell r="C4093" t="str">
            <v>Chaudière-Appalaches</v>
          </cell>
          <cell r="D4093" t="str">
            <v>Laroche(Stéphane)</v>
          </cell>
          <cell r="F4093" t="str">
            <v>499, route 271</v>
          </cell>
          <cell r="G4093" t="str">
            <v>Notre-Dame-du-Sacré-Coeur-d'Issoudun</v>
          </cell>
          <cell r="H4093" t="str">
            <v>G0S1L0</v>
          </cell>
          <cell r="I4093">
            <v>418</v>
          </cell>
          <cell r="J4093">
            <v>7282288</v>
          </cell>
          <cell r="K4093">
            <v>16</v>
          </cell>
          <cell r="L4093">
            <v>1569</v>
          </cell>
          <cell r="M4093">
            <v>19</v>
          </cell>
          <cell r="N4093">
            <v>4461</v>
          </cell>
        </row>
        <row r="4094">
          <cell r="A4094">
            <v>1894088</v>
          </cell>
          <cell r="B4094" t="str">
            <v>16</v>
          </cell>
          <cell r="C4094" t="str">
            <v>Montérégie</v>
          </cell>
          <cell r="D4094" t="str">
            <v>Ferme La Vue des Monts, SENC</v>
          </cell>
          <cell r="F4094" t="str">
            <v>399, 1er Rang Est</v>
          </cell>
          <cell r="G4094" t="str">
            <v>Saint-Joachim-de-Shefford</v>
          </cell>
          <cell r="H4094" t="str">
            <v>J0E2G0</v>
          </cell>
          <cell r="I4094">
            <v>450</v>
          </cell>
          <cell r="J4094">
            <v>5390416</v>
          </cell>
          <cell r="M4094">
            <v>17</v>
          </cell>
        </row>
        <row r="4095">
          <cell r="A4095">
            <v>1894096</v>
          </cell>
          <cell r="B4095" t="str">
            <v>05</v>
          </cell>
          <cell r="C4095" t="str">
            <v>Estrie</v>
          </cell>
          <cell r="D4095" t="str">
            <v>Fréchette(Benoît)</v>
          </cell>
          <cell r="F4095" t="str">
            <v>2212, chemin Hamel Nord</v>
          </cell>
          <cell r="G4095" t="str">
            <v>Sherbrooke</v>
          </cell>
          <cell r="H4095" t="str">
            <v>J1R0P8</v>
          </cell>
          <cell r="I4095">
            <v>819</v>
          </cell>
          <cell r="J4095">
            <v>5642177</v>
          </cell>
          <cell r="K4095">
            <v>26</v>
          </cell>
          <cell r="M4095">
            <v>25</v>
          </cell>
        </row>
        <row r="4096">
          <cell r="A4096">
            <v>1894534</v>
          </cell>
          <cell r="B4096" t="str">
            <v>12</v>
          </cell>
          <cell r="C4096" t="str">
            <v>Chaudière-Appalaches</v>
          </cell>
          <cell r="D4096" t="str">
            <v>Fraisière Garneau SENC</v>
          </cell>
          <cell r="E4096" t="str">
            <v>Marois(Francine Gingras et Gaétan)</v>
          </cell>
          <cell r="F4096" t="str">
            <v>2271, chemin Aubin</v>
          </cell>
          <cell r="G4096" t="str">
            <v>Saint-Nicolas</v>
          </cell>
          <cell r="H4096" t="str">
            <v>G7A2N3</v>
          </cell>
          <cell r="I4096">
            <v>418</v>
          </cell>
          <cell r="J4096">
            <v>8316062</v>
          </cell>
          <cell r="K4096">
            <v>21</v>
          </cell>
          <cell r="L4096">
            <v>240</v>
          </cell>
          <cell r="M4096">
            <v>20</v>
          </cell>
          <cell r="N4096">
            <v>467</v>
          </cell>
        </row>
        <row r="4097">
          <cell r="A4097">
            <v>1894609</v>
          </cell>
          <cell r="B4097" t="str">
            <v>15</v>
          </cell>
          <cell r="C4097" t="str">
            <v>Laurentides</v>
          </cell>
          <cell r="D4097" t="str">
            <v>Ferme Pierre et Michel Bertrand s.e.n.c.</v>
          </cell>
          <cell r="E4097" t="str">
            <v>Bertrand(Pierre)</v>
          </cell>
          <cell r="F4097" t="str">
            <v>8184, route Arthur-Sauvé</v>
          </cell>
          <cell r="G4097" t="str">
            <v>Mirabel</v>
          </cell>
          <cell r="H4097" t="str">
            <v>J7N2R5</v>
          </cell>
          <cell r="I4097">
            <v>450</v>
          </cell>
          <cell r="J4097">
            <v>2583821</v>
          </cell>
          <cell r="K4097">
            <v>37</v>
          </cell>
          <cell r="M4097">
            <v>39</v>
          </cell>
        </row>
        <row r="4098">
          <cell r="A4098">
            <v>1894781</v>
          </cell>
          <cell r="B4098" t="str">
            <v>03</v>
          </cell>
          <cell r="C4098" t="str">
            <v>Capitale-Nationale</v>
          </cell>
          <cell r="D4098" t="str">
            <v>Basler Patrick et Soulard Julie</v>
          </cell>
          <cell r="F4098" t="str">
            <v>450, rang Saint-Joseph</v>
          </cell>
          <cell r="G4098" t="str">
            <v>Saint-Alban</v>
          </cell>
          <cell r="H4098" t="str">
            <v>G0A3B0</v>
          </cell>
          <cell r="I4098">
            <v>418</v>
          </cell>
          <cell r="J4098">
            <v>2684566</v>
          </cell>
          <cell r="K4098">
            <v>41</v>
          </cell>
          <cell r="L4098">
            <v>2885</v>
          </cell>
          <cell r="M4098">
            <v>35</v>
          </cell>
          <cell r="N4098">
            <v>2096</v>
          </cell>
        </row>
        <row r="4099">
          <cell r="A4099">
            <v>1894880</v>
          </cell>
          <cell r="B4099" t="str">
            <v>11</v>
          </cell>
          <cell r="C4099" t="str">
            <v>Gaspésie-Iles-de-la-Madeleine</v>
          </cell>
          <cell r="D4099" t="str">
            <v>Ferme Alcide Proulx et fils inc.</v>
          </cell>
          <cell r="E4099" t="str">
            <v>Proulx(Alcide)</v>
          </cell>
          <cell r="F4099" t="str">
            <v>1570 route 132  BM 4  Cap d'Espoir</v>
          </cell>
          <cell r="G4099" t="str">
            <v>Percé</v>
          </cell>
          <cell r="H4099" t="str">
            <v>G0C1G0</v>
          </cell>
          <cell r="I4099">
            <v>418</v>
          </cell>
          <cell r="J4099">
            <v>7825349</v>
          </cell>
          <cell r="K4099">
            <v>30</v>
          </cell>
          <cell r="L4099">
            <v>7595</v>
          </cell>
          <cell r="M4099">
            <v>29</v>
          </cell>
          <cell r="N4099">
            <v>9286</v>
          </cell>
        </row>
        <row r="4100">
          <cell r="A4100">
            <v>1894971</v>
          </cell>
          <cell r="B4100" t="str">
            <v>17</v>
          </cell>
          <cell r="C4100" t="str">
            <v>Centre-du-Québec</v>
          </cell>
          <cell r="D4100" t="str">
            <v>Lemelin(Paul)</v>
          </cell>
          <cell r="E4100" t="str">
            <v>Lemelin(Paul)</v>
          </cell>
          <cell r="F4100" t="str">
            <v>882, Rang 8 Est</v>
          </cell>
          <cell r="G4100" t="str">
            <v>Laurierville</v>
          </cell>
          <cell r="H4100" t="str">
            <v>G0S1P0</v>
          </cell>
          <cell r="I4100">
            <v>819</v>
          </cell>
          <cell r="J4100">
            <v>3654751</v>
          </cell>
          <cell r="K4100">
            <v>15</v>
          </cell>
          <cell r="L4100">
            <v>2508</v>
          </cell>
          <cell r="M4100">
            <v>18</v>
          </cell>
          <cell r="N4100">
            <v>2181</v>
          </cell>
        </row>
        <row r="4101">
          <cell r="A4101">
            <v>1895085</v>
          </cell>
          <cell r="B4101" t="str">
            <v>08</v>
          </cell>
          <cell r="C4101" t="str">
            <v>Abitibi-Témiscamingue</v>
          </cell>
          <cell r="D4101" t="str">
            <v>Ferme Godbout SENC</v>
          </cell>
          <cell r="E4101" t="str">
            <v>Godbout(Nancy)</v>
          </cell>
          <cell r="F4101" t="str">
            <v>1378, rang 9 nord</v>
          </cell>
          <cell r="G4101" t="str">
            <v>Poularies</v>
          </cell>
          <cell r="H4101" t="str">
            <v>J0Z3E0</v>
          </cell>
          <cell r="I4101">
            <v>819</v>
          </cell>
          <cell r="J4101">
            <v>7825268</v>
          </cell>
          <cell r="K4101">
            <v>498</v>
          </cell>
          <cell r="L4101">
            <v>126496</v>
          </cell>
          <cell r="M4101">
            <v>472</v>
          </cell>
          <cell r="N4101">
            <v>123027</v>
          </cell>
        </row>
        <row r="4102">
          <cell r="A4102">
            <v>1895374</v>
          </cell>
          <cell r="B4102" t="str">
            <v>12</v>
          </cell>
          <cell r="C4102" t="str">
            <v>Chaudière-Appalaches</v>
          </cell>
          <cell r="D4102" t="str">
            <v>Ferme Avibri inc.</v>
          </cell>
          <cell r="E4102" t="str">
            <v>Larose(Brigitte)</v>
          </cell>
          <cell r="F4102" t="str">
            <v>915, chemin St-Jacques</v>
          </cell>
          <cell r="G4102" t="str">
            <v>Saint-Anselme</v>
          </cell>
          <cell r="H4102" t="str">
            <v>G0R2N0</v>
          </cell>
          <cell r="I4102">
            <v>418</v>
          </cell>
          <cell r="J4102">
            <v>8858267</v>
          </cell>
          <cell r="K4102">
            <v>13</v>
          </cell>
          <cell r="L4102">
            <v>2532</v>
          </cell>
          <cell r="M4102">
            <v>15</v>
          </cell>
          <cell r="N4102">
            <v>2835</v>
          </cell>
        </row>
        <row r="4103">
          <cell r="A4103">
            <v>1895598</v>
          </cell>
          <cell r="B4103" t="str">
            <v>02</v>
          </cell>
          <cell r="C4103" t="str">
            <v>Saguenay-Lac-Saint-Jean</v>
          </cell>
          <cell r="D4103" t="str">
            <v>Boivin(Martin)</v>
          </cell>
          <cell r="E4103" t="str">
            <v>Boivin(Martin)</v>
          </cell>
          <cell r="F4103" t="str">
            <v>3695, chemin St-Damien</v>
          </cell>
          <cell r="G4103" t="str">
            <v>Jonquière</v>
          </cell>
          <cell r="H4103" t="str">
            <v>G7X7V3</v>
          </cell>
          <cell r="I4103">
            <v>418</v>
          </cell>
          <cell r="J4103">
            <v>5476257</v>
          </cell>
          <cell r="K4103">
            <v>15</v>
          </cell>
          <cell r="L4103">
            <v>4259</v>
          </cell>
          <cell r="M4103">
            <v>18</v>
          </cell>
          <cell r="N4103">
            <v>5211</v>
          </cell>
        </row>
        <row r="4104">
          <cell r="A4104">
            <v>1895671</v>
          </cell>
          <cell r="B4104" t="str">
            <v>12</v>
          </cell>
          <cell r="C4104" t="str">
            <v>Chaudière-Appalaches</v>
          </cell>
          <cell r="D4104" t="str">
            <v>Ferme Phinidar S.E.N.C.</v>
          </cell>
          <cell r="E4104" t="str">
            <v>Kelly(Steeven Dave Francis)</v>
          </cell>
          <cell r="F4104" t="str">
            <v>40, Route 216</v>
          </cell>
          <cell r="G4104" t="str">
            <v>Saint-Nazaire-de-Dorchester</v>
          </cell>
          <cell r="H4104" t="str">
            <v>G0R3T0</v>
          </cell>
          <cell r="I4104">
            <v>418</v>
          </cell>
          <cell r="J4104">
            <v>9523488</v>
          </cell>
          <cell r="K4104">
            <v>40</v>
          </cell>
          <cell r="L4104">
            <v>5182</v>
          </cell>
          <cell r="M4104">
            <v>51</v>
          </cell>
          <cell r="N4104">
            <v>14551</v>
          </cell>
        </row>
        <row r="4105">
          <cell r="A4105">
            <v>1895689</v>
          </cell>
          <cell r="B4105" t="str">
            <v>17</v>
          </cell>
          <cell r="C4105" t="str">
            <v>Centre-du-Québec</v>
          </cell>
          <cell r="D4105" t="str">
            <v>Levasseur(Philippe)</v>
          </cell>
          <cell r="F4105" t="str">
            <v>823, Rang 2</v>
          </cell>
          <cell r="G4105" t="str">
            <v>Sainte-Anne-du-Sault</v>
          </cell>
          <cell r="H4105" t="str">
            <v>G0Z1C0</v>
          </cell>
          <cell r="I4105">
            <v>819</v>
          </cell>
          <cell r="J4105">
            <v>2263003</v>
          </cell>
          <cell r="L4105">
            <v>243</v>
          </cell>
          <cell r="N4105">
            <v>7645</v>
          </cell>
        </row>
        <row r="4106">
          <cell r="A4106">
            <v>1895705</v>
          </cell>
          <cell r="B4106" t="str">
            <v>12</v>
          </cell>
          <cell r="C4106" t="str">
            <v>Chaudière-Appalaches</v>
          </cell>
          <cell r="D4106" t="str">
            <v>Lessard(Nicolas)</v>
          </cell>
          <cell r="F4106" t="str">
            <v>938, Route 276</v>
          </cell>
          <cell r="G4106" t="str">
            <v>Saint-Frédéric</v>
          </cell>
          <cell r="H4106" t="str">
            <v>G0N1P0</v>
          </cell>
          <cell r="I4106">
            <v>418</v>
          </cell>
          <cell r="J4106">
            <v>4261298</v>
          </cell>
          <cell r="K4106">
            <v>39</v>
          </cell>
          <cell r="L4106">
            <v>875</v>
          </cell>
          <cell r="M4106">
            <v>40</v>
          </cell>
          <cell r="N4106">
            <v>2069</v>
          </cell>
        </row>
        <row r="4107">
          <cell r="A4107">
            <v>1895978</v>
          </cell>
          <cell r="B4107" t="str">
            <v>07</v>
          </cell>
          <cell r="C4107" t="str">
            <v>Outaouais</v>
          </cell>
          <cell r="D4107" t="str">
            <v>Richard(Michel)</v>
          </cell>
          <cell r="F4107" t="str">
            <v>158, chemin des Godin, R.R. 1</v>
          </cell>
          <cell r="G4107" t="str">
            <v>Maniwaki</v>
          </cell>
          <cell r="H4107" t="str">
            <v>J9E3A8</v>
          </cell>
          <cell r="I4107">
            <v>819</v>
          </cell>
          <cell r="J4107">
            <v>4493848</v>
          </cell>
          <cell r="K4107">
            <v>50</v>
          </cell>
          <cell r="L4107">
            <v>4445</v>
          </cell>
          <cell r="M4107">
            <v>46</v>
          </cell>
          <cell r="N4107">
            <v>2955</v>
          </cell>
        </row>
        <row r="4108">
          <cell r="A4108">
            <v>1896059</v>
          </cell>
          <cell r="B4108" t="str">
            <v>08</v>
          </cell>
          <cell r="C4108" t="str">
            <v>Abitibi-Témiscamingue</v>
          </cell>
          <cell r="D4108" t="str">
            <v>Ferme RC Lantagne s.e.n.c.</v>
          </cell>
          <cell r="E4108" t="str">
            <v>Lantagne(Rémi)</v>
          </cell>
          <cell r="F4108" t="str">
            <v>29, Chemin de l'Église</v>
          </cell>
          <cell r="G4108" t="str">
            <v>Saint-Marc-de-Figuery</v>
          </cell>
          <cell r="H4108" t="str">
            <v>J0Y1J0</v>
          </cell>
          <cell r="I4108">
            <v>819</v>
          </cell>
          <cell r="J4108">
            <v>7279715</v>
          </cell>
          <cell r="K4108">
            <v>30</v>
          </cell>
          <cell r="L4108">
            <v>2402</v>
          </cell>
          <cell r="M4108">
            <v>26</v>
          </cell>
          <cell r="N4108">
            <v>2249</v>
          </cell>
        </row>
        <row r="4109">
          <cell r="A4109">
            <v>1896141</v>
          </cell>
          <cell r="B4109" t="str">
            <v>03</v>
          </cell>
          <cell r="C4109" t="str">
            <v>Capitale-Nationale</v>
          </cell>
          <cell r="D4109" t="str">
            <v>Ferme Égide Létourneau SENC</v>
          </cell>
          <cell r="E4109" t="str">
            <v>Létourneau(Pierre-Luc)</v>
          </cell>
          <cell r="F4109" t="str">
            <v>3260, chemin Royal</v>
          </cell>
          <cell r="G4109" t="str">
            <v>Sainte-Famille,I.O.</v>
          </cell>
          <cell r="H4109" t="str">
            <v>G0A3P0</v>
          </cell>
          <cell r="I4109">
            <v>418</v>
          </cell>
          <cell r="J4109">
            <v>8292964</v>
          </cell>
          <cell r="K4109">
            <v>46</v>
          </cell>
          <cell r="L4109">
            <v>7160</v>
          </cell>
          <cell r="M4109">
            <v>46</v>
          </cell>
          <cell r="N4109">
            <v>5274</v>
          </cell>
        </row>
        <row r="4110">
          <cell r="A4110">
            <v>1896562</v>
          </cell>
          <cell r="B4110" t="str">
            <v>08</v>
          </cell>
          <cell r="C4110" t="str">
            <v>Abitibi-Témiscamingue</v>
          </cell>
          <cell r="D4110" t="str">
            <v>Robert(Benoît)</v>
          </cell>
          <cell r="F4110" t="str">
            <v>1048, rang 8 et 9</v>
          </cell>
          <cell r="G4110" t="str">
            <v>Saint-Eugène-de-Guigues</v>
          </cell>
          <cell r="H4110" t="str">
            <v>J0Z3L0</v>
          </cell>
          <cell r="I4110">
            <v>819</v>
          </cell>
          <cell r="J4110">
            <v>7852483</v>
          </cell>
          <cell r="K4110">
            <v>84</v>
          </cell>
          <cell r="L4110">
            <v>13608</v>
          </cell>
          <cell r="M4110">
            <v>51</v>
          </cell>
          <cell r="N4110">
            <v>6350</v>
          </cell>
        </row>
        <row r="4111">
          <cell r="A4111">
            <v>1897537</v>
          </cell>
          <cell r="B4111" t="str">
            <v>07</v>
          </cell>
          <cell r="C4111" t="str">
            <v>Outaouais</v>
          </cell>
          <cell r="D4111" t="str">
            <v>Lamirande Ann &amp; Moloughney William Jr.</v>
          </cell>
          <cell r="E4111" t="str">
            <v>Lamirande(Ann)</v>
          </cell>
          <cell r="F4111" t="str">
            <v>C-23, Mitchem Road</v>
          </cell>
          <cell r="G4111" t="str">
            <v>Clarendon</v>
          </cell>
          <cell r="H4111" t="str">
            <v>J0X2Y0</v>
          </cell>
          <cell r="I4111">
            <v>819</v>
          </cell>
          <cell r="J4111">
            <v>6475184</v>
          </cell>
          <cell r="K4111">
            <v>24</v>
          </cell>
          <cell r="L4111">
            <v>2381</v>
          </cell>
        </row>
        <row r="4112">
          <cell r="A4112">
            <v>1897768</v>
          </cell>
          <cell r="B4112" t="str">
            <v>15</v>
          </cell>
          <cell r="C4112" t="str">
            <v>Laurentides</v>
          </cell>
          <cell r="D4112" t="str">
            <v>C.S.C.V.D. Investissements inc.</v>
          </cell>
          <cell r="E4112" t="str">
            <v>Mutch(David)</v>
          </cell>
          <cell r="F4112" t="str">
            <v>3516, chemin de l'Île aux Chats</v>
          </cell>
          <cell r="G4112" t="str">
            <v>Saint-André-d'Argenteuil</v>
          </cell>
          <cell r="H4112" t="str">
            <v>J0V1X0</v>
          </cell>
          <cell r="I4112">
            <v>450</v>
          </cell>
          <cell r="J4112">
            <v>5627510</v>
          </cell>
          <cell r="K4112">
            <v>32</v>
          </cell>
          <cell r="M4112">
            <v>41</v>
          </cell>
          <cell r="N4112">
            <v>5754</v>
          </cell>
        </row>
        <row r="4113">
          <cell r="A4113">
            <v>1897834</v>
          </cell>
          <cell r="B4113" t="str">
            <v>09</v>
          </cell>
          <cell r="C4113" t="str">
            <v>Cote-Nord</v>
          </cell>
          <cell r="D4113" t="str">
            <v>Hovington Aldy et Laprise Caroline</v>
          </cell>
          <cell r="E4113" t="str">
            <v>Hovington(Aldy)</v>
          </cell>
          <cell r="F4113" t="str">
            <v>1941, Route 172 Sud</v>
          </cell>
          <cell r="G4113" t="str">
            <v>Sacré-Coeur</v>
          </cell>
          <cell r="H4113" t="str">
            <v>G0T1Y0</v>
          </cell>
          <cell r="I4113">
            <v>418</v>
          </cell>
          <cell r="J4113">
            <v>2364555</v>
          </cell>
          <cell r="K4113">
            <v>14</v>
          </cell>
          <cell r="L4113">
            <v>1440</v>
          </cell>
        </row>
        <row r="4114">
          <cell r="A4114">
            <v>1898287</v>
          </cell>
          <cell r="B4114" t="str">
            <v>12</v>
          </cell>
          <cell r="C4114" t="str">
            <v>Chaudière-Appalaches</v>
          </cell>
          <cell r="D4114" t="str">
            <v>Bédard(Charles)</v>
          </cell>
          <cell r="F4114" t="str">
            <v>421, rue Bédard</v>
          </cell>
          <cell r="G4114" t="str">
            <v>Sainte-Marie</v>
          </cell>
          <cell r="H4114" t="str">
            <v>G6E3N7</v>
          </cell>
          <cell r="I4114">
            <v>418</v>
          </cell>
          <cell r="J4114">
            <v>3872024</v>
          </cell>
          <cell r="K4114">
            <v>40</v>
          </cell>
          <cell r="L4114">
            <v>8208</v>
          </cell>
          <cell r="M4114">
            <v>35</v>
          </cell>
          <cell r="N4114">
            <v>6060</v>
          </cell>
        </row>
        <row r="4115">
          <cell r="A4115">
            <v>1898576</v>
          </cell>
          <cell r="B4115" t="str">
            <v>16</v>
          </cell>
          <cell r="C4115" t="str">
            <v>Montérégie</v>
          </cell>
          <cell r="D4115" t="str">
            <v>Ferme Bachand S.E.N.C.</v>
          </cell>
          <cell r="E4115" t="str">
            <v>Véronique(Bachand,)</v>
          </cell>
          <cell r="F4115" t="str">
            <v>656, 4e Rang</v>
          </cell>
          <cell r="G4115" t="str">
            <v>Roxton Pond</v>
          </cell>
          <cell r="H4115" t="str">
            <v>J0E1Z0</v>
          </cell>
          <cell r="I4115">
            <v>0</v>
          </cell>
          <cell r="J4115">
            <v>0</v>
          </cell>
          <cell r="K4115">
            <v>46</v>
          </cell>
          <cell r="L4115">
            <v>541</v>
          </cell>
          <cell r="M4115">
            <v>40</v>
          </cell>
          <cell r="N4115">
            <v>1781</v>
          </cell>
        </row>
        <row r="4116">
          <cell r="A4116">
            <v>1898634</v>
          </cell>
          <cell r="B4116" t="str">
            <v>12</v>
          </cell>
          <cell r="C4116" t="str">
            <v>Chaudière-Appalaches</v>
          </cell>
          <cell r="D4116" t="str">
            <v>Ferme Marbi S.E.N.C.</v>
          </cell>
          <cell r="E4116" t="str">
            <v>Martel(Rita)</v>
          </cell>
          <cell r="F4116" t="str">
            <v>1009, Route 271 Nord</v>
          </cell>
          <cell r="G4116" t="str">
            <v>Saint-Pierre-de-Broughton</v>
          </cell>
          <cell r="H4116" t="str">
            <v>G0N1T0</v>
          </cell>
          <cell r="I4116">
            <v>418</v>
          </cell>
          <cell r="J4116">
            <v>4243273</v>
          </cell>
          <cell r="K4116">
            <v>23</v>
          </cell>
          <cell r="M4116">
            <v>21</v>
          </cell>
        </row>
        <row r="4117">
          <cell r="A4117">
            <v>1898683</v>
          </cell>
          <cell r="B4117" t="str">
            <v>07</v>
          </cell>
          <cell r="C4117" t="str">
            <v>Outaouais</v>
          </cell>
          <cell r="D4117" t="str">
            <v>Greer(Stephen)</v>
          </cell>
          <cell r="F4117" t="str">
            <v>14, Knox Road</v>
          </cell>
          <cell r="G4117" t="str">
            <v>Bristol</v>
          </cell>
          <cell r="H4117" t="str">
            <v>J0X1G0</v>
          </cell>
          <cell r="I4117">
            <v>819</v>
          </cell>
          <cell r="J4117">
            <v>6475205</v>
          </cell>
          <cell r="K4117">
            <v>55</v>
          </cell>
        </row>
        <row r="4118">
          <cell r="A4118">
            <v>1898790</v>
          </cell>
          <cell r="B4118" t="str">
            <v>07</v>
          </cell>
          <cell r="C4118" t="str">
            <v>Outaouais</v>
          </cell>
          <cell r="D4118" t="str">
            <v>Chamberlain Lacharity(Lorraine)</v>
          </cell>
          <cell r="E4118" t="str">
            <v>(fille)(Sandra)</v>
          </cell>
          <cell r="F4118" t="str">
            <v>506, route 105, C.P. 121</v>
          </cell>
          <cell r="G4118" t="str">
            <v>Kazabazua</v>
          </cell>
          <cell r="H4118" t="str">
            <v>J0X1X0</v>
          </cell>
          <cell r="I4118">
            <v>819</v>
          </cell>
          <cell r="J4118">
            <v>4672868</v>
          </cell>
          <cell r="K4118">
            <v>15</v>
          </cell>
        </row>
        <row r="4119">
          <cell r="A4119">
            <v>1898923</v>
          </cell>
          <cell r="B4119" t="str">
            <v>07</v>
          </cell>
          <cell r="C4119" t="str">
            <v>Outaouais</v>
          </cell>
          <cell r="D4119" t="str">
            <v>Ferme Riverview Farm</v>
          </cell>
          <cell r="E4119" t="str">
            <v>Guibert(Robert Meyer et Isabelle)</v>
          </cell>
          <cell r="F4119" t="str">
            <v>659 chemin Brookdale</v>
          </cell>
          <cell r="G4119" t="str">
            <v>Boileau</v>
          </cell>
          <cell r="H4119" t="str">
            <v>J0V1N0</v>
          </cell>
          <cell r="I4119">
            <v>819</v>
          </cell>
          <cell r="J4119">
            <v>6873053</v>
          </cell>
          <cell r="K4119">
            <v>43</v>
          </cell>
          <cell r="L4119">
            <v>4340</v>
          </cell>
          <cell r="M4119">
            <v>43</v>
          </cell>
          <cell r="N4119">
            <v>8566</v>
          </cell>
        </row>
        <row r="4120">
          <cell r="A4120">
            <v>1899012</v>
          </cell>
          <cell r="B4120" t="str">
            <v>17</v>
          </cell>
          <cell r="C4120" t="str">
            <v>Centre-du-Québec</v>
          </cell>
          <cell r="D4120" t="str">
            <v>Ferme Timick S.E.N.C.</v>
          </cell>
          <cell r="E4120" t="str">
            <v>Ménard(Jacques)</v>
          </cell>
          <cell r="F4120" t="str">
            <v>199, 11e Rang</v>
          </cell>
          <cell r="G4120" t="str">
            <v>Saint-Rémi-de-Tingwick</v>
          </cell>
          <cell r="H4120" t="str">
            <v>J0A1K0</v>
          </cell>
          <cell r="I4120">
            <v>819</v>
          </cell>
          <cell r="J4120">
            <v>3593057</v>
          </cell>
          <cell r="K4120">
            <v>23</v>
          </cell>
          <cell r="L4120">
            <v>488</v>
          </cell>
          <cell r="M4120">
            <v>25</v>
          </cell>
          <cell r="N4120">
            <v>1986</v>
          </cell>
        </row>
        <row r="4121">
          <cell r="A4121">
            <v>1899046</v>
          </cell>
          <cell r="B4121" t="str">
            <v>04</v>
          </cell>
          <cell r="C4121" t="str">
            <v>Mauricie</v>
          </cell>
          <cell r="D4121" t="str">
            <v>Levasseur, Joane et Trudel, Mark</v>
          </cell>
          <cell r="F4121" t="str">
            <v>10 rang St-Thomas</v>
          </cell>
          <cell r="G4121" t="str">
            <v>Saint-Séverin (de Mauricie)</v>
          </cell>
          <cell r="H4121" t="str">
            <v>G0X2B0</v>
          </cell>
          <cell r="I4121">
            <v>418</v>
          </cell>
          <cell r="J4121">
            <v>3653452</v>
          </cell>
          <cell r="N4121">
            <v>3774</v>
          </cell>
        </row>
        <row r="4122">
          <cell r="A4122">
            <v>1899145</v>
          </cell>
          <cell r="B4122" t="str">
            <v>03</v>
          </cell>
          <cell r="C4122" t="str">
            <v>Capitale-Nationale</v>
          </cell>
          <cell r="D4122" t="str">
            <v>Ferme du Ruisseau d'Eau Claire S.E.N.C.</v>
          </cell>
          <cell r="E4122" t="str">
            <v>Paquet(Benoit)</v>
          </cell>
          <cell r="F4122" t="str">
            <v>3847, avenue Notre-Dame</v>
          </cell>
          <cell r="G4122" t="str">
            <v>Québec</v>
          </cell>
          <cell r="H4122" t="str">
            <v>G2G0C4</v>
          </cell>
          <cell r="I4122">
            <v>418</v>
          </cell>
          <cell r="J4122">
            <v>8772040</v>
          </cell>
          <cell r="K4122">
            <v>81</v>
          </cell>
          <cell r="L4122">
            <v>19724</v>
          </cell>
          <cell r="M4122">
            <v>87</v>
          </cell>
          <cell r="N4122">
            <v>14517</v>
          </cell>
        </row>
        <row r="4123">
          <cell r="A4123">
            <v>1899244</v>
          </cell>
          <cell r="B4123" t="str">
            <v>08</v>
          </cell>
          <cell r="C4123" t="str">
            <v>Abitibi-Témiscamingue</v>
          </cell>
          <cell r="D4123" t="str">
            <v>Duclos Jean-Pierre &amp; Vicky Brunet</v>
          </cell>
          <cell r="F4123" t="str">
            <v>1210, chemin Moffet-Laforce</v>
          </cell>
          <cell r="G4123" t="str">
            <v>Moffet</v>
          </cell>
          <cell r="H4123" t="str">
            <v>J0Z2W0</v>
          </cell>
          <cell r="I4123">
            <v>819</v>
          </cell>
          <cell r="J4123">
            <v>7472459</v>
          </cell>
          <cell r="K4123">
            <v>31</v>
          </cell>
          <cell r="L4123">
            <v>7399</v>
          </cell>
          <cell r="M4123">
            <v>33</v>
          </cell>
          <cell r="N4123">
            <v>1701</v>
          </cell>
        </row>
        <row r="4124">
          <cell r="A4124">
            <v>1899624</v>
          </cell>
          <cell r="B4124" t="str">
            <v>15</v>
          </cell>
          <cell r="C4124" t="str">
            <v>Laurentides</v>
          </cell>
          <cell r="D4124" t="str">
            <v>9086-3754 Québec inc.</v>
          </cell>
          <cell r="E4124" t="str">
            <v>Lauzon(Mario)</v>
          </cell>
          <cell r="F4124" t="str">
            <v>44, Rang 1, Moreau</v>
          </cell>
          <cell r="G4124" t="str">
            <v>Mont-Saint-Michel</v>
          </cell>
          <cell r="H4124" t="str">
            <v>J0W1P0</v>
          </cell>
          <cell r="I4124">
            <v>819</v>
          </cell>
          <cell r="J4124">
            <v>5872631</v>
          </cell>
          <cell r="K4124">
            <v>72</v>
          </cell>
          <cell r="L4124">
            <v>12403</v>
          </cell>
          <cell r="M4124">
            <v>46</v>
          </cell>
          <cell r="N4124">
            <v>4020</v>
          </cell>
        </row>
        <row r="4125">
          <cell r="A4125">
            <v>1899871</v>
          </cell>
          <cell r="B4125" t="str">
            <v>11</v>
          </cell>
          <cell r="C4125" t="str">
            <v>Gaspésie-Iles-de-la-Madeleine</v>
          </cell>
          <cell r="D4125" t="str">
            <v>Vallerand(Éric)</v>
          </cell>
          <cell r="F4125" t="str">
            <v>1550,  Chemin Val-d'Espoir</v>
          </cell>
          <cell r="G4125" t="str">
            <v>Val-d'Espoir</v>
          </cell>
          <cell r="H4125" t="str">
            <v>G0C3G0</v>
          </cell>
          <cell r="I4125">
            <v>418</v>
          </cell>
          <cell r="J4125">
            <v>7822876</v>
          </cell>
          <cell r="K4125">
            <v>20</v>
          </cell>
          <cell r="L4125">
            <v>1647</v>
          </cell>
          <cell r="M4125">
            <v>17</v>
          </cell>
          <cell r="N4125">
            <v>3783</v>
          </cell>
        </row>
        <row r="4126">
          <cell r="A4126">
            <v>1900737</v>
          </cell>
          <cell r="B4126" t="str">
            <v>17</v>
          </cell>
          <cell r="C4126" t="str">
            <v>Centre-du-Québec</v>
          </cell>
          <cell r="D4126" t="str">
            <v>Ferme des Hautes Terres</v>
          </cell>
          <cell r="E4126" t="str">
            <v>Houle( Valérie)</v>
          </cell>
          <cell r="F4126" t="str">
            <v>801, Rang 9</v>
          </cell>
          <cell r="G4126" t="str">
            <v>Saint-Rémi-de-Tingwick</v>
          </cell>
          <cell r="H4126" t="str">
            <v>J0A1K0</v>
          </cell>
          <cell r="I4126">
            <v>819</v>
          </cell>
          <cell r="J4126">
            <v>3592900</v>
          </cell>
          <cell r="K4126">
            <v>43</v>
          </cell>
          <cell r="L4126">
            <v>11406</v>
          </cell>
          <cell r="M4126">
            <v>43</v>
          </cell>
          <cell r="N4126">
            <v>9650</v>
          </cell>
        </row>
        <row r="4127">
          <cell r="A4127">
            <v>1900794</v>
          </cell>
          <cell r="B4127" t="str">
            <v>12</v>
          </cell>
          <cell r="C4127" t="str">
            <v>Chaudière-Appalaches</v>
          </cell>
          <cell r="D4127" t="str">
            <v>Belzil(Luc)</v>
          </cell>
          <cell r="F4127" t="str">
            <v>8406, 5e Rang</v>
          </cell>
          <cell r="G4127" t="str">
            <v>Disraeli</v>
          </cell>
          <cell r="H4127" t="str">
            <v>G0N1E0</v>
          </cell>
          <cell r="I4127">
            <v>418</v>
          </cell>
          <cell r="J4127">
            <v>4493375</v>
          </cell>
          <cell r="K4127">
            <v>23</v>
          </cell>
          <cell r="L4127">
            <v>948</v>
          </cell>
          <cell r="M4127">
            <v>19</v>
          </cell>
          <cell r="N4127">
            <v>3150</v>
          </cell>
        </row>
        <row r="4128">
          <cell r="A4128">
            <v>1901131</v>
          </cell>
          <cell r="B4128" t="str">
            <v>07</v>
          </cell>
          <cell r="C4128" t="str">
            <v>Outaouais</v>
          </cell>
          <cell r="D4128" t="str">
            <v>Brian Rogers &amp; Janet Sharpe</v>
          </cell>
          <cell r="F4128" t="str">
            <v>C438, route 303 sud, Box 201</v>
          </cell>
          <cell r="G4128" t="str">
            <v>Clarendon</v>
          </cell>
          <cell r="H4128" t="str">
            <v>J0X2Y0</v>
          </cell>
          <cell r="I4128">
            <v>819</v>
          </cell>
          <cell r="J4128">
            <v>6476983</v>
          </cell>
          <cell r="K4128">
            <v>23</v>
          </cell>
          <cell r="L4128">
            <v>4514</v>
          </cell>
          <cell r="M4128">
            <v>22</v>
          </cell>
          <cell r="N4128">
            <v>2133</v>
          </cell>
        </row>
        <row r="4129">
          <cell r="A4129">
            <v>1901321</v>
          </cell>
          <cell r="B4129" t="str">
            <v>01</v>
          </cell>
          <cell r="C4129" t="str">
            <v>Bas-Saint-Laurent</v>
          </cell>
          <cell r="D4129" t="str">
            <v>Briand(Michael)</v>
          </cell>
          <cell r="F4129" t="str">
            <v>842, route des Érables</v>
          </cell>
          <cell r="G4129" t="str">
            <v>Saint-Eusèbe</v>
          </cell>
          <cell r="H4129" t="str">
            <v>G0L2Y0</v>
          </cell>
          <cell r="I4129">
            <v>418</v>
          </cell>
          <cell r="J4129">
            <v>8996907</v>
          </cell>
          <cell r="K4129">
            <v>13</v>
          </cell>
          <cell r="L4129">
            <v>3572</v>
          </cell>
          <cell r="M4129">
            <v>16</v>
          </cell>
          <cell r="N4129">
            <v>4360</v>
          </cell>
        </row>
        <row r="4130">
          <cell r="A4130">
            <v>1901727</v>
          </cell>
          <cell r="B4130" t="str">
            <v>07</v>
          </cell>
          <cell r="C4130" t="str">
            <v>Outaouais</v>
          </cell>
          <cell r="D4130" t="str">
            <v>Sirois(Maurice)</v>
          </cell>
          <cell r="F4130" t="str">
            <v>36 Principale, C.P. 74</v>
          </cell>
          <cell r="G4130" t="str">
            <v>Sainte-Thérèse-de-la-Gatineau</v>
          </cell>
          <cell r="H4130" t="str">
            <v>J0X2X0</v>
          </cell>
          <cell r="I4130">
            <v>819</v>
          </cell>
          <cell r="J4130">
            <v>4494454</v>
          </cell>
          <cell r="K4130">
            <v>55</v>
          </cell>
          <cell r="L4130">
            <v>1618</v>
          </cell>
          <cell r="M4130">
            <v>60</v>
          </cell>
        </row>
        <row r="4131">
          <cell r="A4131">
            <v>1901750</v>
          </cell>
          <cell r="B4131" t="str">
            <v>01</v>
          </cell>
          <cell r="C4131" t="str">
            <v>Bas-Saint-Laurent</v>
          </cell>
          <cell r="D4131" t="str">
            <v>Ouellet(Claudie)</v>
          </cell>
          <cell r="F4131" t="str">
            <v>297, chemin des Raymond</v>
          </cell>
          <cell r="G4131" t="str">
            <v>Rivière-du-Loup</v>
          </cell>
          <cell r="H4131" t="str">
            <v>G5R5Y5</v>
          </cell>
          <cell r="I4131">
            <v>418</v>
          </cell>
          <cell r="J4131">
            <v>8635254</v>
          </cell>
          <cell r="K4131">
            <v>29</v>
          </cell>
          <cell r="L4131">
            <v>3402</v>
          </cell>
          <cell r="M4131">
            <v>33</v>
          </cell>
          <cell r="N4131">
            <v>5783</v>
          </cell>
        </row>
        <row r="4132">
          <cell r="A4132">
            <v>1901842</v>
          </cell>
          <cell r="B4132" t="str">
            <v>01</v>
          </cell>
          <cell r="C4132" t="str">
            <v>Bas-Saint-Laurent</v>
          </cell>
          <cell r="D4132" t="str">
            <v>9167-2048 Québec inc.</v>
          </cell>
          <cell r="E4132" t="str">
            <v>Chénard(Daniel Turgeon et Dany)</v>
          </cell>
          <cell r="F4132" t="str">
            <v>22, route 132 Ouest</v>
          </cell>
          <cell r="G4132" t="str">
            <v>Saint-Denis (de Kamouraska)</v>
          </cell>
          <cell r="H4132" t="str">
            <v>G0L2R0</v>
          </cell>
          <cell r="I4132">
            <v>418</v>
          </cell>
          <cell r="J4132">
            <v>4983815</v>
          </cell>
          <cell r="K4132">
            <v>19</v>
          </cell>
          <cell r="L4132">
            <v>4030</v>
          </cell>
          <cell r="M4132">
            <v>17</v>
          </cell>
          <cell r="N4132">
            <v>680</v>
          </cell>
        </row>
        <row r="4133">
          <cell r="A4133">
            <v>1901867</v>
          </cell>
          <cell r="B4133" t="str">
            <v>15</v>
          </cell>
          <cell r="C4133" t="str">
            <v>Laurentides</v>
          </cell>
          <cell r="D4133" t="str">
            <v>Normand Ouimet &amp; Paulyne Bertrand</v>
          </cell>
          <cell r="F4133" t="str">
            <v>315, Rte 309 Nord</v>
          </cell>
          <cell r="G4133" t="str">
            <v>Mont-Saint-Michel</v>
          </cell>
          <cell r="H4133" t="str">
            <v>J0W1P0</v>
          </cell>
          <cell r="I4133">
            <v>819</v>
          </cell>
          <cell r="J4133">
            <v>5873573</v>
          </cell>
          <cell r="K4133">
            <v>70</v>
          </cell>
          <cell r="L4133">
            <v>1361</v>
          </cell>
          <cell r="M4133">
            <v>72</v>
          </cell>
        </row>
        <row r="4134">
          <cell r="A4134">
            <v>1902253</v>
          </cell>
          <cell r="B4134" t="str">
            <v>05</v>
          </cell>
          <cell r="C4134" t="str">
            <v>Estrie</v>
          </cell>
          <cell r="D4134" t="str">
            <v>Fermes Clearidges S.E.N.C.</v>
          </cell>
          <cell r="E4134" t="str">
            <v>Cleary(Robert)</v>
          </cell>
          <cell r="F4134" t="str">
            <v>310, Bourassa</v>
          </cell>
          <cell r="G4134" t="str">
            <v>Sainte-Anne-de-la-Rochelle</v>
          </cell>
          <cell r="H4134" t="str">
            <v>J0E2B0</v>
          </cell>
          <cell r="I4134">
            <v>450</v>
          </cell>
          <cell r="J4134">
            <v>5390385</v>
          </cell>
          <cell r="K4134">
            <v>90</v>
          </cell>
          <cell r="L4134">
            <v>17348</v>
          </cell>
          <cell r="M4134">
            <v>93</v>
          </cell>
          <cell r="N4134">
            <v>11126</v>
          </cell>
        </row>
        <row r="4135">
          <cell r="A4135">
            <v>1902386</v>
          </cell>
          <cell r="B4135" t="str">
            <v>08</v>
          </cell>
          <cell r="C4135" t="str">
            <v>Abitibi-Témiscamingue</v>
          </cell>
          <cell r="D4135" t="str">
            <v>Ferme Y.M. Lacasse S.E.N.C.</v>
          </cell>
          <cell r="E4135" t="str">
            <v>Lacasse(Mathieu)</v>
          </cell>
          <cell r="F4135" t="str">
            <v>765 route 391</v>
          </cell>
          <cell r="G4135" t="str">
            <v>Cloutier</v>
          </cell>
          <cell r="H4135" t="str">
            <v>J0Z1S0</v>
          </cell>
          <cell r="I4135">
            <v>819</v>
          </cell>
          <cell r="J4135">
            <v>7974728</v>
          </cell>
          <cell r="K4135">
            <v>523</v>
          </cell>
          <cell r="L4135">
            <v>135082</v>
          </cell>
          <cell r="M4135">
            <v>198</v>
          </cell>
          <cell r="N4135">
            <v>67810</v>
          </cell>
        </row>
        <row r="4136">
          <cell r="A4136">
            <v>1902444</v>
          </cell>
          <cell r="B4136" t="str">
            <v>08</v>
          </cell>
          <cell r="C4136" t="str">
            <v>Abitibi-Témiscamingue</v>
          </cell>
          <cell r="D4136" t="str">
            <v>Bouchard Daniel &amp; Lepage Jenny</v>
          </cell>
          <cell r="E4136" t="str">
            <v>Bouchard(Jenny Lepage-Daniel)</v>
          </cell>
          <cell r="F4136" t="str">
            <v>306 route 399</v>
          </cell>
          <cell r="G4136" t="str">
            <v>Berry</v>
          </cell>
          <cell r="H4136" t="str">
            <v>J0Y2G0</v>
          </cell>
          <cell r="I4136">
            <v>819</v>
          </cell>
          <cell r="J4136">
            <v>7279373</v>
          </cell>
          <cell r="K4136">
            <v>124</v>
          </cell>
          <cell r="L4136">
            <v>15271</v>
          </cell>
          <cell r="M4136">
            <v>122</v>
          </cell>
          <cell r="N4136">
            <v>13435</v>
          </cell>
        </row>
        <row r="4137">
          <cell r="A4137">
            <v>1903442</v>
          </cell>
          <cell r="B4137" t="str">
            <v>08</v>
          </cell>
          <cell r="C4137" t="str">
            <v>Abitibi-Témiscamingue</v>
          </cell>
          <cell r="D4137" t="str">
            <v>Côté(Yves)</v>
          </cell>
          <cell r="F4137" t="str">
            <v>1299 Route 101 Nord</v>
          </cell>
          <cell r="G4137" t="str">
            <v>Saint-Bruno-de-Guigues</v>
          </cell>
          <cell r="H4137" t="str">
            <v>J0Z2G0</v>
          </cell>
          <cell r="I4137">
            <v>819</v>
          </cell>
          <cell r="J4137">
            <v>7282110</v>
          </cell>
          <cell r="K4137">
            <v>27</v>
          </cell>
          <cell r="L4137">
            <v>1668</v>
          </cell>
          <cell r="M4137">
            <v>28</v>
          </cell>
          <cell r="N4137">
            <v>2007</v>
          </cell>
        </row>
        <row r="4138">
          <cell r="A4138">
            <v>1903558</v>
          </cell>
          <cell r="B4138" t="str">
            <v>14</v>
          </cell>
          <cell r="C4138" t="str">
            <v>Lanaudière</v>
          </cell>
          <cell r="D4138" t="str">
            <v>Ferme Parent &amp; Fils (S.E.N.C.)</v>
          </cell>
          <cell r="E4138" t="str">
            <v>Parent(Paul)</v>
          </cell>
          <cell r="F4138" t="str">
            <v>219, Boul. Brassard</v>
          </cell>
          <cell r="G4138" t="str">
            <v>Saint-Paul-de-Joliette</v>
          </cell>
          <cell r="H4138" t="str">
            <v>J0K3E0</v>
          </cell>
          <cell r="I4138">
            <v>450</v>
          </cell>
          <cell r="J4138">
            <v>7544617</v>
          </cell>
          <cell r="K4138">
            <v>75</v>
          </cell>
          <cell r="L4138">
            <v>9321</v>
          </cell>
          <cell r="M4138">
            <v>66</v>
          </cell>
          <cell r="N4138">
            <v>13098</v>
          </cell>
        </row>
        <row r="4139">
          <cell r="A4139">
            <v>1903574</v>
          </cell>
          <cell r="B4139" t="str">
            <v>08</v>
          </cell>
          <cell r="C4139" t="str">
            <v>Abitibi-Témiscamingue</v>
          </cell>
          <cell r="D4139" t="str">
            <v>Brousseau(Carole)</v>
          </cell>
          <cell r="F4139" t="str">
            <v>120, Chemin du 10e Rang</v>
          </cell>
          <cell r="G4139" t="str">
            <v>Senneterre</v>
          </cell>
          <cell r="H4139" t="str">
            <v>J0Y2M0</v>
          </cell>
          <cell r="I4139">
            <v>819</v>
          </cell>
          <cell r="J4139">
            <v>7374490</v>
          </cell>
          <cell r="K4139">
            <v>17</v>
          </cell>
          <cell r="M4139">
            <v>21</v>
          </cell>
        </row>
        <row r="4140">
          <cell r="A4140">
            <v>1904002</v>
          </cell>
          <cell r="B4140" t="str">
            <v>03</v>
          </cell>
          <cell r="C4140" t="str">
            <v>Capitale-Nationale</v>
          </cell>
          <cell r="D4140" t="str">
            <v>Laperrière(Marc)</v>
          </cell>
          <cell r="F4140" t="str">
            <v>399, Rang 3 Ouest</v>
          </cell>
          <cell r="G4140" t="str">
            <v>Saint-Augustin-de-Desmaures</v>
          </cell>
          <cell r="H4140" t="str">
            <v>G3A1W8</v>
          </cell>
          <cell r="I4140">
            <v>418</v>
          </cell>
          <cell r="J4140">
            <v>8786057</v>
          </cell>
          <cell r="K4140">
            <v>30</v>
          </cell>
          <cell r="L4140">
            <v>5333</v>
          </cell>
          <cell r="M4140">
            <v>32</v>
          </cell>
          <cell r="N4140">
            <v>6149</v>
          </cell>
        </row>
        <row r="4141">
          <cell r="A4141">
            <v>1904101</v>
          </cell>
          <cell r="B4141" t="str">
            <v>12</v>
          </cell>
          <cell r="C4141" t="str">
            <v>Chaudière-Appalaches</v>
          </cell>
          <cell r="D4141" t="str">
            <v>Vachon(Steve)</v>
          </cell>
          <cell r="F4141" t="str">
            <v>640, Rang 6 Sud</v>
          </cell>
          <cell r="G4141" t="str">
            <v>East Broughton</v>
          </cell>
          <cell r="H4141" t="str">
            <v>G0N1G0</v>
          </cell>
          <cell r="I4141">
            <v>418</v>
          </cell>
          <cell r="J4141">
            <v>4279998</v>
          </cell>
          <cell r="K4141">
            <v>41</v>
          </cell>
          <cell r="L4141">
            <v>4560</v>
          </cell>
          <cell r="M4141">
            <v>36</v>
          </cell>
          <cell r="N4141">
            <v>2912</v>
          </cell>
        </row>
        <row r="4142">
          <cell r="A4142">
            <v>1904242</v>
          </cell>
          <cell r="B4142" t="str">
            <v>08</v>
          </cell>
          <cell r="C4142" t="str">
            <v>Abitibi-Témiscamingue</v>
          </cell>
          <cell r="D4142" t="str">
            <v>Ferme D.E.M. Migneault inc.</v>
          </cell>
          <cell r="E4142" t="str">
            <v>Migneault(Denis)</v>
          </cell>
          <cell r="F4142" t="str">
            <v>1004 rang de la Croix</v>
          </cell>
          <cell r="G4142" t="str">
            <v>Mont-Brun</v>
          </cell>
          <cell r="H4142" t="str">
            <v>J0Z2Y0</v>
          </cell>
          <cell r="I4142">
            <v>819</v>
          </cell>
          <cell r="J4142">
            <v>6377495</v>
          </cell>
          <cell r="K4142">
            <v>267</v>
          </cell>
          <cell r="L4142">
            <v>68380</v>
          </cell>
          <cell r="M4142">
            <v>283</v>
          </cell>
          <cell r="N4142">
            <v>52391</v>
          </cell>
        </row>
        <row r="4143">
          <cell r="A4143">
            <v>1904432</v>
          </cell>
          <cell r="B4143" t="str">
            <v>08</v>
          </cell>
          <cell r="C4143" t="str">
            <v>Abitibi-Témiscamingue</v>
          </cell>
          <cell r="D4143" t="str">
            <v>Laflamme(Gilles)</v>
          </cell>
          <cell r="F4143" t="str">
            <v>357 route des Campagnards</v>
          </cell>
          <cell r="G4143" t="str">
            <v>Val-d'Or</v>
          </cell>
          <cell r="H4143" t="str">
            <v>J0Y2P0</v>
          </cell>
          <cell r="I4143">
            <v>819</v>
          </cell>
          <cell r="J4143">
            <v>8252068</v>
          </cell>
          <cell r="K4143">
            <v>45</v>
          </cell>
          <cell r="M4143">
            <v>46</v>
          </cell>
        </row>
        <row r="4144">
          <cell r="A4144">
            <v>1904473</v>
          </cell>
          <cell r="B4144" t="str">
            <v>16</v>
          </cell>
          <cell r="C4144" t="str">
            <v>Montérégie</v>
          </cell>
          <cell r="D4144" t="str">
            <v>Potter(Charles)</v>
          </cell>
          <cell r="F4144" t="str">
            <v>684, Covey Hill Road</v>
          </cell>
          <cell r="G4144" t="str">
            <v>Havelock</v>
          </cell>
          <cell r="H4144" t="str">
            <v>J0S2C0</v>
          </cell>
          <cell r="I4144">
            <v>450</v>
          </cell>
          <cell r="J4144">
            <v>2472168</v>
          </cell>
          <cell r="K4144">
            <v>32</v>
          </cell>
          <cell r="L4144">
            <v>1990</v>
          </cell>
          <cell r="M4144">
            <v>30</v>
          </cell>
          <cell r="N4144">
            <v>7908</v>
          </cell>
        </row>
        <row r="4145">
          <cell r="A4145">
            <v>1904697</v>
          </cell>
          <cell r="B4145" t="str">
            <v>01</v>
          </cell>
          <cell r="C4145" t="str">
            <v>Bas-Saint-Laurent</v>
          </cell>
          <cell r="D4145" t="str">
            <v>9136-7813 Québec inc.</v>
          </cell>
          <cell r="E4145" t="str">
            <v>Landry(Jérôme et Frédéric)</v>
          </cell>
          <cell r="F4145" t="str">
            <v>117, 1er Rang</v>
          </cell>
          <cell r="G4145" t="str">
            <v>Saint-Bruno-de-Kamouraska</v>
          </cell>
          <cell r="H4145" t="str">
            <v>G0L2M0</v>
          </cell>
          <cell r="I4145">
            <v>418</v>
          </cell>
          <cell r="J4145">
            <v>4927913</v>
          </cell>
          <cell r="L4145">
            <v>26997</v>
          </cell>
        </row>
        <row r="4146">
          <cell r="A4146">
            <v>1904978</v>
          </cell>
          <cell r="B4146" t="str">
            <v>01</v>
          </cell>
          <cell r="C4146" t="str">
            <v>Bas-Saint-Laurent</v>
          </cell>
          <cell r="D4146" t="str">
            <v>Ferme Baker inc.</v>
          </cell>
          <cell r="E4146" t="str">
            <v>Boulanger(Rina Lavoie et Sylvain)</v>
          </cell>
          <cell r="F4146" t="str">
            <v>162, route Saint-Jean</v>
          </cell>
          <cell r="G4146" t="str">
            <v>Saint-Jean-de-la-Lande</v>
          </cell>
          <cell r="H4146" t="str">
            <v>G0L3N0</v>
          </cell>
          <cell r="I4146">
            <v>418</v>
          </cell>
          <cell r="J4146">
            <v>8533130</v>
          </cell>
          <cell r="K4146">
            <v>50</v>
          </cell>
          <cell r="L4146">
            <v>12035</v>
          </cell>
          <cell r="M4146">
            <v>84</v>
          </cell>
          <cell r="N4146">
            <v>16697</v>
          </cell>
        </row>
        <row r="4147">
          <cell r="A4147">
            <v>1905033</v>
          </cell>
          <cell r="B4147" t="str">
            <v>12</v>
          </cell>
          <cell r="C4147" t="str">
            <v>Chaudière-Appalaches</v>
          </cell>
          <cell r="D4147" t="str">
            <v>Ferme Roland Gagné &amp; Fils S.E.N.C.</v>
          </cell>
          <cell r="E4147" t="str">
            <v>Gagné(Roland et Sébastien)</v>
          </cell>
          <cell r="F4147" t="str">
            <v>1248, rang St-André</v>
          </cell>
          <cell r="G4147" t="str">
            <v>Saint-Sylvestre</v>
          </cell>
          <cell r="H4147" t="str">
            <v>G0S3C0</v>
          </cell>
          <cell r="I4147">
            <v>418</v>
          </cell>
          <cell r="J4147">
            <v>5962792</v>
          </cell>
          <cell r="K4147">
            <v>120</v>
          </cell>
          <cell r="L4147">
            <v>20322</v>
          </cell>
          <cell r="M4147">
            <v>116</v>
          </cell>
          <cell r="N4147">
            <v>15196</v>
          </cell>
        </row>
        <row r="4148">
          <cell r="A4148">
            <v>1905090</v>
          </cell>
          <cell r="B4148" t="str">
            <v>17</v>
          </cell>
          <cell r="C4148" t="str">
            <v>Centre-du-Québec</v>
          </cell>
          <cell r="D4148" t="str">
            <v>Ferme Jean Tousignant S.E.N.C.</v>
          </cell>
          <cell r="E4148" t="str">
            <v>Tousignant(Jean)</v>
          </cell>
          <cell r="F4148" t="str">
            <v>350, rang Ste-Cécile</v>
          </cell>
          <cell r="G4148" t="str">
            <v>Sainte-Cécile-de-Lévrard</v>
          </cell>
          <cell r="H4148" t="str">
            <v>G0X2M0</v>
          </cell>
          <cell r="I4148">
            <v>819</v>
          </cell>
          <cell r="J4148">
            <v>2632202</v>
          </cell>
          <cell r="K4148">
            <v>38</v>
          </cell>
          <cell r="L4148">
            <v>3237</v>
          </cell>
          <cell r="M4148">
            <v>42</v>
          </cell>
          <cell r="N4148">
            <v>6594</v>
          </cell>
        </row>
        <row r="4149">
          <cell r="A4149">
            <v>1905249</v>
          </cell>
          <cell r="B4149" t="str">
            <v>05</v>
          </cell>
          <cell r="C4149" t="str">
            <v>Estrie</v>
          </cell>
          <cell r="D4149" t="str">
            <v>Ferme au Chemin de la cabane</v>
          </cell>
          <cell r="E4149" t="str">
            <v>Sinotte(Josée Roy et Éric)</v>
          </cell>
          <cell r="F4149" t="str">
            <v>310, 5e rang</v>
          </cell>
          <cell r="G4149" t="str">
            <v>Stukely-Sud</v>
          </cell>
          <cell r="H4149" t="str">
            <v>J0E2J0</v>
          </cell>
          <cell r="I4149">
            <v>0</v>
          </cell>
          <cell r="J4149">
            <v>0</v>
          </cell>
          <cell r="K4149">
            <v>15</v>
          </cell>
          <cell r="L4149">
            <v>3998</v>
          </cell>
          <cell r="M4149">
            <v>18</v>
          </cell>
          <cell r="N4149">
            <v>2525</v>
          </cell>
        </row>
        <row r="4150">
          <cell r="A4150">
            <v>1905884</v>
          </cell>
          <cell r="B4150" t="str">
            <v>05</v>
          </cell>
          <cell r="C4150" t="str">
            <v>Estrie</v>
          </cell>
          <cell r="D4150" t="str">
            <v>Standish(Bradley)</v>
          </cell>
          <cell r="F4150" t="str">
            <v>1129 Standish Road</v>
          </cell>
          <cell r="G4150" t="str">
            <v>Ayer's Cliff</v>
          </cell>
          <cell r="H4150" t="str">
            <v>J0B1C0</v>
          </cell>
          <cell r="I4150">
            <v>819</v>
          </cell>
          <cell r="J4150">
            <v>8385841</v>
          </cell>
          <cell r="K4150">
            <v>161</v>
          </cell>
          <cell r="L4150">
            <v>18510</v>
          </cell>
          <cell r="M4150">
            <v>157</v>
          </cell>
          <cell r="N4150">
            <v>12580</v>
          </cell>
        </row>
        <row r="4151">
          <cell r="A4151">
            <v>1906007</v>
          </cell>
          <cell r="B4151" t="str">
            <v>01</v>
          </cell>
          <cell r="C4151" t="str">
            <v>Bas-Saint-Laurent</v>
          </cell>
          <cell r="D4151" t="str">
            <v>Ferme des Peupliers B.L. inc.</v>
          </cell>
          <cell r="E4151" t="str">
            <v>Deschênes(Bruno)</v>
          </cell>
          <cell r="F4151" t="str">
            <v>129, rang Deschênes</v>
          </cell>
          <cell r="G4151" t="str">
            <v>Saint-Gabriel-de-Rimouski</v>
          </cell>
          <cell r="H4151" t="str">
            <v>G0K1M0</v>
          </cell>
          <cell r="I4151">
            <v>418</v>
          </cell>
          <cell r="J4151">
            <v>7984571</v>
          </cell>
          <cell r="K4151">
            <v>93</v>
          </cell>
          <cell r="L4151">
            <v>19414</v>
          </cell>
          <cell r="M4151">
            <v>89</v>
          </cell>
          <cell r="N4151">
            <v>18951</v>
          </cell>
        </row>
        <row r="4152">
          <cell r="A4152">
            <v>1906015</v>
          </cell>
          <cell r="B4152" t="str">
            <v>07</v>
          </cell>
          <cell r="C4152" t="str">
            <v>Outaouais</v>
          </cell>
          <cell r="D4152" t="str">
            <v>Roussel(Guy)</v>
          </cell>
          <cell r="F4152" t="str">
            <v>5855, chemin Farrell</v>
          </cell>
          <cell r="G4152" t="str">
            <v>Pontiac</v>
          </cell>
          <cell r="H4152" t="str">
            <v>J0X2V0</v>
          </cell>
          <cell r="I4152">
            <v>819</v>
          </cell>
          <cell r="J4152">
            <v>4582667</v>
          </cell>
          <cell r="K4152">
            <v>41</v>
          </cell>
          <cell r="L4152">
            <v>4501</v>
          </cell>
          <cell r="M4152">
            <v>45</v>
          </cell>
          <cell r="N4152">
            <v>1563</v>
          </cell>
        </row>
        <row r="4153">
          <cell r="A4153">
            <v>1906205</v>
          </cell>
          <cell r="B4153" t="str">
            <v>12</v>
          </cell>
          <cell r="C4153" t="str">
            <v>Chaudière-Appalaches</v>
          </cell>
          <cell r="D4153" t="str">
            <v>Beaudoin(Jeff)</v>
          </cell>
          <cell r="F4153" t="str">
            <v>964, rang Gosford</v>
          </cell>
          <cell r="G4153" t="str">
            <v>Sainte-Agathe-de-Lotbinière</v>
          </cell>
          <cell r="H4153" t="str">
            <v>G0S2A0</v>
          </cell>
          <cell r="I4153">
            <v>418</v>
          </cell>
          <cell r="J4153">
            <v>5992505</v>
          </cell>
          <cell r="K4153">
            <v>72</v>
          </cell>
          <cell r="L4153">
            <v>4962</v>
          </cell>
          <cell r="M4153">
            <v>77</v>
          </cell>
          <cell r="N4153">
            <v>7288</v>
          </cell>
        </row>
        <row r="4154">
          <cell r="A4154">
            <v>1906361</v>
          </cell>
          <cell r="B4154" t="str">
            <v>01</v>
          </cell>
          <cell r="C4154" t="str">
            <v>Bas-Saint-Laurent</v>
          </cell>
          <cell r="D4154" t="str">
            <v>COOP 0928622 9065-9657 Québec inc.</v>
          </cell>
          <cell r="E4154" t="str">
            <v>Landry(Jean-Yves)</v>
          </cell>
          <cell r="F4154" t="str">
            <v>61 rang Hauteville</v>
          </cell>
          <cell r="G4154" t="str">
            <v>Saint-Denis (de Kamouraska)</v>
          </cell>
          <cell r="H4154" t="str">
            <v>G0L2R0</v>
          </cell>
          <cell r="I4154">
            <v>0</v>
          </cell>
          <cell r="J4154">
            <v>0</v>
          </cell>
          <cell r="K4154">
            <v>140</v>
          </cell>
        </row>
        <row r="4155">
          <cell r="A4155">
            <v>1906379</v>
          </cell>
          <cell r="B4155" t="str">
            <v>01</v>
          </cell>
          <cell r="C4155" t="str">
            <v>Bas-Saint-Laurent</v>
          </cell>
          <cell r="D4155" t="str">
            <v>COOP 0928622 Ferme Jean-Louis et Alain Pelletier inc.</v>
          </cell>
          <cell r="E4155" t="str">
            <v>Pelletier(Jean-Louis et Alain)</v>
          </cell>
          <cell r="F4155" t="str">
            <v>61 rang Hauteville</v>
          </cell>
          <cell r="G4155" t="str">
            <v>Saint-Denis (de Kamouraska)</v>
          </cell>
          <cell r="H4155" t="str">
            <v>G0L2R0</v>
          </cell>
          <cell r="I4155">
            <v>0</v>
          </cell>
          <cell r="J4155">
            <v>0</v>
          </cell>
          <cell r="K4155">
            <v>86</v>
          </cell>
          <cell r="M4155">
            <v>79</v>
          </cell>
        </row>
        <row r="4156">
          <cell r="A4156">
            <v>1906387</v>
          </cell>
          <cell r="B4156" t="str">
            <v>01</v>
          </cell>
          <cell r="C4156" t="str">
            <v>Bas-Saint-Laurent</v>
          </cell>
          <cell r="D4156" t="str">
            <v>COOP 0928622 Ferme Bélimarc enr.</v>
          </cell>
          <cell r="E4156" t="str">
            <v>(Lily Meunier et Marc-André Bérubé)</v>
          </cell>
          <cell r="F4156" t="str">
            <v>61 rang Hauteville</v>
          </cell>
          <cell r="G4156" t="str">
            <v>Saint-Denis (de Kamouraska)</v>
          </cell>
          <cell r="H4156" t="str">
            <v>G0L2R0</v>
          </cell>
          <cell r="I4156">
            <v>0</v>
          </cell>
          <cell r="J4156">
            <v>0</v>
          </cell>
          <cell r="K4156">
            <v>3</v>
          </cell>
        </row>
        <row r="4157">
          <cell r="A4157">
            <v>1906403</v>
          </cell>
          <cell r="B4157" t="str">
            <v>01</v>
          </cell>
          <cell r="C4157" t="str">
            <v>Bas-Saint-Laurent</v>
          </cell>
          <cell r="D4157" t="str">
            <v>COOP 0928622 Marché Kamouraska ltée</v>
          </cell>
          <cell r="E4157" t="str">
            <v>Pelletier(Jean-Louis)</v>
          </cell>
          <cell r="F4157" t="str">
            <v>61 rang Hauteville</v>
          </cell>
          <cell r="G4157" t="str">
            <v>Saint-Denis (de Kamouraska)</v>
          </cell>
          <cell r="H4157" t="str">
            <v>G0L2R0</v>
          </cell>
          <cell r="I4157">
            <v>0</v>
          </cell>
          <cell r="J4157">
            <v>0</v>
          </cell>
          <cell r="K4157">
            <v>4</v>
          </cell>
          <cell r="M4157">
            <v>10</v>
          </cell>
        </row>
        <row r="4158">
          <cell r="A4158">
            <v>1906429</v>
          </cell>
          <cell r="B4158" t="str">
            <v>01</v>
          </cell>
          <cell r="C4158" t="str">
            <v>Bas-Saint-Laurent</v>
          </cell>
          <cell r="D4158" t="str">
            <v>COOP 0928622 Élevage du petit veau, S.E.N.C.</v>
          </cell>
          <cell r="E4158" t="str">
            <v>Lajoie(Isabelle Hudon et Daniel)</v>
          </cell>
          <cell r="F4158" t="str">
            <v>61 rang Hauteville</v>
          </cell>
          <cell r="G4158" t="str">
            <v>Saint-Denis (de Kamouraska)</v>
          </cell>
          <cell r="H4158" t="str">
            <v>G0L2R0</v>
          </cell>
          <cell r="I4158">
            <v>0</v>
          </cell>
          <cell r="J4158">
            <v>0</v>
          </cell>
          <cell r="K4158">
            <v>22</v>
          </cell>
          <cell r="M4158">
            <v>23</v>
          </cell>
        </row>
        <row r="4159">
          <cell r="A4159">
            <v>1906445</v>
          </cell>
          <cell r="B4159" t="str">
            <v>01</v>
          </cell>
          <cell r="C4159" t="str">
            <v>Bas-Saint-Laurent</v>
          </cell>
          <cell r="D4159" t="str">
            <v>COOP 0928622 Bruno Lapointe</v>
          </cell>
          <cell r="E4159" t="str">
            <v>Lapointe(Bruno)</v>
          </cell>
          <cell r="F4159" t="str">
            <v>61 rang Hauteville</v>
          </cell>
          <cell r="G4159" t="str">
            <v>Saint-Denis (de Kamouraska)</v>
          </cell>
          <cell r="H4159" t="str">
            <v>G0L2R0</v>
          </cell>
          <cell r="I4159">
            <v>0</v>
          </cell>
          <cell r="J4159">
            <v>0</v>
          </cell>
          <cell r="K4159">
            <v>20</v>
          </cell>
          <cell r="M4159">
            <v>7</v>
          </cell>
        </row>
        <row r="4160">
          <cell r="A4160">
            <v>1906452</v>
          </cell>
          <cell r="B4160" t="str">
            <v>01</v>
          </cell>
          <cell r="C4160" t="str">
            <v>Bas-Saint-Laurent</v>
          </cell>
          <cell r="D4160" t="str">
            <v>COOP 0928622 Alain Thériault</v>
          </cell>
          <cell r="E4160" t="str">
            <v>Thériault(Alain)</v>
          </cell>
          <cell r="F4160" t="str">
            <v>61 rang Hauteville</v>
          </cell>
          <cell r="G4160" t="str">
            <v>Saint-Denis (de Kamouraska)</v>
          </cell>
          <cell r="H4160" t="str">
            <v>G0L2R0</v>
          </cell>
          <cell r="I4160">
            <v>0</v>
          </cell>
          <cell r="J4160">
            <v>0</v>
          </cell>
          <cell r="K4160">
            <v>69</v>
          </cell>
          <cell r="M4160">
            <v>4</v>
          </cell>
        </row>
        <row r="4161">
          <cell r="A4161">
            <v>1906478</v>
          </cell>
          <cell r="B4161" t="str">
            <v>01</v>
          </cell>
          <cell r="C4161" t="str">
            <v>Bas-Saint-Laurent</v>
          </cell>
          <cell r="D4161" t="str">
            <v>COOP 0928622 9136-7813 Québec inc.</v>
          </cell>
          <cell r="F4161" t="str">
            <v>61 rang Hauteville</v>
          </cell>
          <cell r="G4161" t="str">
            <v>Saint-Denis (de Kamouraska)</v>
          </cell>
          <cell r="H4161" t="str">
            <v>G0L2R0</v>
          </cell>
          <cell r="I4161">
            <v>0</v>
          </cell>
          <cell r="J4161">
            <v>0</v>
          </cell>
          <cell r="K4161">
            <v>116</v>
          </cell>
        </row>
        <row r="4162">
          <cell r="A4162">
            <v>1906528</v>
          </cell>
          <cell r="B4162" t="str">
            <v>02</v>
          </cell>
          <cell r="C4162" t="str">
            <v>Saguenay-Lac-Saint-Jean</v>
          </cell>
          <cell r="D4162" t="str">
            <v>COOP 0969188 Sylvain Larouche</v>
          </cell>
          <cell r="F4162" t="str">
            <v>440 Lac Sébastien C.P.164</v>
          </cell>
          <cell r="G4162" t="str">
            <v>Saint-David-de-Falardeau</v>
          </cell>
          <cell r="H4162" t="str">
            <v>G0V1C0</v>
          </cell>
          <cell r="I4162">
            <v>0</v>
          </cell>
          <cell r="J4162">
            <v>0</v>
          </cell>
          <cell r="K4162">
            <v>21</v>
          </cell>
          <cell r="M4162">
            <v>21</v>
          </cell>
        </row>
        <row r="4163">
          <cell r="A4163">
            <v>1906544</v>
          </cell>
          <cell r="B4163" t="str">
            <v>14</v>
          </cell>
          <cell r="C4163" t="str">
            <v>Lanaudière</v>
          </cell>
          <cell r="D4163" t="str">
            <v>COOP 0969196 Denis Durand</v>
          </cell>
          <cell r="F4163" t="str">
            <v>420, rang St-Joseph</v>
          </cell>
          <cell r="G4163" t="str">
            <v>Saint-Adelphe</v>
          </cell>
          <cell r="H4163" t="str">
            <v>G0X2G0</v>
          </cell>
          <cell r="I4163">
            <v>0</v>
          </cell>
          <cell r="J4163">
            <v>0</v>
          </cell>
          <cell r="K4163">
            <v>10</v>
          </cell>
          <cell r="M4163">
            <v>5</v>
          </cell>
        </row>
        <row r="4164">
          <cell r="A4164">
            <v>1906551</v>
          </cell>
          <cell r="B4164" t="str">
            <v>14</v>
          </cell>
          <cell r="C4164" t="str">
            <v>Lanaudière</v>
          </cell>
          <cell r="D4164" t="str">
            <v>COOP 0969196 Ferme Aunick inc.</v>
          </cell>
          <cell r="E4164" t="str">
            <v>Durand(Denis)</v>
          </cell>
          <cell r="F4164" t="str">
            <v>420, rang St-Joseph</v>
          </cell>
          <cell r="G4164" t="str">
            <v>Saint-Adelphe</v>
          </cell>
          <cell r="H4164" t="str">
            <v>G0X2G0</v>
          </cell>
          <cell r="I4164">
            <v>0</v>
          </cell>
          <cell r="J4164">
            <v>0</v>
          </cell>
          <cell r="K4164">
            <v>200</v>
          </cell>
          <cell r="M4164">
            <v>210</v>
          </cell>
        </row>
        <row r="4165">
          <cell r="A4165">
            <v>1906593</v>
          </cell>
          <cell r="B4165" t="str">
            <v>14</v>
          </cell>
          <cell r="C4165" t="str">
            <v>Lanaudière</v>
          </cell>
          <cell r="D4165" t="str">
            <v>COOP 0969196 Eric Rivest</v>
          </cell>
          <cell r="F4165" t="str">
            <v>420, rang St-Joseph</v>
          </cell>
          <cell r="G4165" t="str">
            <v>Saint-Adelphe</v>
          </cell>
          <cell r="H4165" t="str">
            <v>G0X2G0</v>
          </cell>
          <cell r="I4165">
            <v>0</v>
          </cell>
          <cell r="J4165">
            <v>0</v>
          </cell>
          <cell r="K4165">
            <v>9</v>
          </cell>
          <cell r="M4165">
            <v>8</v>
          </cell>
        </row>
        <row r="4166">
          <cell r="A4166">
            <v>1906601</v>
          </cell>
          <cell r="B4166" t="str">
            <v>14</v>
          </cell>
          <cell r="C4166" t="str">
            <v>Lanaudière</v>
          </cell>
          <cell r="D4166" t="str">
            <v>COOP 0969196 Sylvain Payette et Louise Savard</v>
          </cell>
          <cell r="E4166" t="str">
            <v>Payette(Sylvain)</v>
          </cell>
          <cell r="F4166" t="str">
            <v>420, rang St-Joseph</v>
          </cell>
          <cell r="G4166" t="str">
            <v>Saint-Adelphe</v>
          </cell>
          <cell r="H4166" t="str">
            <v>G0X2G0</v>
          </cell>
          <cell r="I4166">
            <v>0</v>
          </cell>
          <cell r="J4166">
            <v>0</v>
          </cell>
          <cell r="K4166">
            <v>6</v>
          </cell>
          <cell r="M4166">
            <v>20</v>
          </cell>
        </row>
        <row r="4167">
          <cell r="A4167">
            <v>1906627</v>
          </cell>
          <cell r="B4167" t="str">
            <v>14</v>
          </cell>
          <cell r="C4167" t="str">
            <v>Lanaudière</v>
          </cell>
          <cell r="D4167" t="str">
            <v>COOP 0969196 Martin Drainville</v>
          </cell>
          <cell r="E4167" t="str">
            <v>Drainville(Martin)</v>
          </cell>
          <cell r="F4167" t="str">
            <v>420, rang St-Joseph</v>
          </cell>
          <cell r="G4167" t="str">
            <v>Saint-Adelphe</v>
          </cell>
          <cell r="H4167" t="str">
            <v>G0X2G0</v>
          </cell>
          <cell r="I4167">
            <v>450</v>
          </cell>
          <cell r="J4167">
            <v>7608492</v>
          </cell>
          <cell r="K4167">
            <v>49</v>
          </cell>
          <cell r="M4167">
            <v>45</v>
          </cell>
        </row>
        <row r="4168">
          <cell r="A4168">
            <v>1906635</v>
          </cell>
          <cell r="B4168" t="str">
            <v>04</v>
          </cell>
          <cell r="C4168" t="str">
            <v>Mauricie</v>
          </cell>
          <cell r="D4168" t="str">
            <v>COOP 0969196 Rhéaume Allaire</v>
          </cell>
          <cell r="F4168" t="str">
            <v>420, rang St-Joseph</v>
          </cell>
          <cell r="G4168" t="str">
            <v>Saint-Adelphe</v>
          </cell>
          <cell r="H4168" t="str">
            <v>G0X2G0</v>
          </cell>
          <cell r="I4168">
            <v>0</v>
          </cell>
          <cell r="J4168">
            <v>0</v>
          </cell>
          <cell r="K4168">
            <v>33</v>
          </cell>
          <cell r="M4168">
            <v>33</v>
          </cell>
        </row>
        <row r="4169">
          <cell r="A4169">
            <v>1906643</v>
          </cell>
          <cell r="B4169" t="str">
            <v>04</v>
          </cell>
          <cell r="C4169" t="str">
            <v>Mauricie</v>
          </cell>
          <cell r="D4169" t="str">
            <v>COOP 0969196 Jean-France Thiffault</v>
          </cell>
          <cell r="E4169" t="str">
            <v>Thiffault(Jean-France)</v>
          </cell>
          <cell r="F4169" t="str">
            <v>420, rang St-Joseph</v>
          </cell>
          <cell r="G4169" t="str">
            <v>Saint-Adelphe</v>
          </cell>
          <cell r="H4169" t="str">
            <v>G0X2G0</v>
          </cell>
          <cell r="I4169">
            <v>0</v>
          </cell>
          <cell r="J4169">
            <v>0</v>
          </cell>
          <cell r="K4169">
            <v>16</v>
          </cell>
          <cell r="M4169">
            <v>14</v>
          </cell>
        </row>
        <row r="4170">
          <cell r="A4170">
            <v>1906668</v>
          </cell>
          <cell r="B4170" t="str">
            <v>04</v>
          </cell>
          <cell r="C4170" t="str">
            <v>Mauricie</v>
          </cell>
          <cell r="D4170" t="str">
            <v>COOP 0969196 Daniel Desbiens</v>
          </cell>
          <cell r="F4170" t="str">
            <v>420, rang St-Joseph</v>
          </cell>
          <cell r="G4170" t="str">
            <v>Saint-Adelphe</v>
          </cell>
          <cell r="H4170" t="str">
            <v>G0X2G0</v>
          </cell>
          <cell r="I4170">
            <v>0</v>
          </cell>
          <cell r="J4170">
            <v>0</v>
          </cell>
          <cell r="K4170">
            <v>67</v>
          </cell>
          <cell r="M4170">
            <v>20</v>
          </cell>
        </row>
        <row r="4171">
          <cell r="A4171">
            <v>1906676</v>
          </cell>
          <cell r="B4171" t="str">
            <v>04</v>
          </cell>
          <cell r="C4171" t="str">
            <v>Mauricie</v>
          </cell>
          <cell r="D4171" t="str">
            <v>COOP 0969196 Claude Gagnon</v>
          </cell>
          <cell r="F4171" t="str">
            <v>420, rang St-Joseph</v>
          </cell>
          <cell r="G4171" t="str">
            <v>Saint-Adelphe</v>
          </cell>
          <cell r="H4171" t="str">
            <v>G0X2G0</v>
          </cell>
          <cell r="I4171">
            <v>819</v>
          </cell>
          <cell r="J4171">
            <v>5238701</v>
          </cell>
          <cell r="K4171">
            <v>17</v>
          </cell>
        </row>
        <row r="4172">
          <cell r="A4172">
            <v>1906692</v>
          </cell>
          <cell r="B4172" t="str">
            <v>14</v>
          </cell>
          <cell r="C4172" t="str">
            <v>Lanaudière</v>
          </cell>
          <cell r="D4172" t="str">
            <v>COOP 0969196 9087-4157 Québec inc.</v>
          </cell>
          <cell r="E4172" t="str">
            <v>Parent(Michel)</v>
          </cell>
          <cell r="F4172" t="str">
            <v>420, rang St-Joseph</v>
          </cell>
          <cell r="G4172" t="str">
            <v>Saint-Adelphe</v>
          </cell>
          <cell r="H4172" t="str">
            <v>G0X2G0</v>
          </cell>
          <cell r="I4172">
            <v>0</v>
          </cell>
          <cell r="J4172">
            <v>0</v>
          </cell>
          <cell r="K4172">
            <v>6</v>
          </cell>
          <cell r="M4172">
            <v>3</v>
          </cell>
        </row>
        <row r="4173">
          <cell r="A4173">
            <v>1906718</v>
          </cell>
          <cell r="B4173" t="str">
            <v>04</v>
          </cell>
          <cell r="C4173" t="str">
            <v>Mauricie</v>
          </cell>
          <cell r="D4173" t="str">
            <v>COOP 0969196 André Naud</v>
          </cell>
          <cell r="F4173" t="str">
            <v>420, rang St-Joseph</v>
          </cell>
          <cell r="G4173" t="str">
            <v>Saint-Adelphe</v>
          </cell>
          <cell r="H4173" t="str">
            <v>G0X2G0</v>
          </cell>
          <cell r="I4173">
            <v>0</v>
          </cell>
          <cell r="J4173">
            <v>0</v>
          </cell>
          <cell r="K4173">
            <v>6</v>
          </cell>
          <cell r="M4173">
            <v>6</v>
          </cell>
        </row>
        <row r="4174">
          <cell r="A4174">
            <v>1906726</v>
          </cell>
          <cell r="B4174" t="str">
            <v>14</v>
          </cell>
          <cell r="C4174" t="str">
            <v>Lanaudière</v>
          </cell>
          <cell r="D4174" t="str">
            <v>COOP 0969196 Ferme Silwa</v>
          </cell>
          <cell r="E4174" t="str">
            <v>Englis(Walter Ellenberger et Simone)</v>
          </cell>
          <cell r="F4174" t="str">
            <v>420, rang St-Joseph</v>
          </cell>
          <cell r="G4174" t="str">
            <v>Saint-Adelphe</v>
          </cell>
          <cell r="H4174" t="str">
            <v>G0X2G0</v>
          </cell>
          <cell r="I4174">
            <v>0</v>
          </cell>
          <cell r="J4174">
            <v>0</v>
          </cell>
          <cell r="K4174">
            <v>10</v>
          </cell>
          <cell r="M4174">
            <v>29</v>
          </cell>
        </row>
        <row r="4175">
          <cell r="A4175">
            <v>1906767</v>
          </cell>
          <cell r="B4175" t="str">
            <v>03</v>
          </cell>
          <cell r="C4175" t="str">
            <v>Capitale-Nationale</v>
          </cell>
          <cell r="D4175" t="str">
            <v>COOP 0969196 CRSAD</v>
          </cell>
          <cell r="E4175" t="str">
            <v>Baril(Pierre)</v>
          </cell>
          <cell r="F4175" t="str">
            <v>420, rang St-Joseph</v>
          </cell>
          <cell r="G4175" t="str">
            <v>Saint-Adelphe</v>
          </cell>
          <cell r="H4175" t="str">
            <v>G0X2G0</v>
          </cell>
          <cell r="I4175">
            <v>418</v>
          </cell>
          <cell r="J4175">
            <v>2863353</v>
          </cell>
          <cell r="K4175">
            <v>51</v>
          </cell>
          <cell r="M4175">
            <v>49</v>
          </cell>
        </row>
        <row r="4176">
          <cell r="A4176">
            <v>1906775</v>
          </cell>
          <cell r="B4176" t="str">
            <v>14</v>
          </cell>
          <cell r="C4176" t="str">
            <v>Lanaudière</v>
          </cell>
          <cell r="D4176" t="str">
            <v>COOP 0969196 Jean-Claude Desrosiers</v>
          </cell>
          <cell r="F4176" t="str">
            <v>420, rang St-Joseph</v>
          </cell>
          <cell r="G4176" t="str">
            <v>Saint-Adelphe</v>
          </cell>
          <cell r="H4176" t="str">
            <v>G0X2G0</v>
          </cell>
          <cell r="I4176">
            <v>0</v>
          </cell>
          <cell r="J4176">
            <v>0</v>
          </cell>
          <cell r="K4176">
            <v>10</v>
          </cell>
          <cell r="M4176">
            <v>10</v>
          </cell>
        </row>
        <row r="4177">
          <cell r="A4177">
            <v>1906791</v>
          </cell>
          <cell r="B4177" t="str">
            <v>11</v>
          </cell>
          <cell r="C4177" t="str">
            <v>Gaspésie-Iles-de-la-Madeleine</v>
          </cell>
          <cell r="D4177" t="str">
            <v>COOP 0969212 Bernard Berthelot</v>
          </cell>
          <cell r="F4177" t="str">
            <v>543A, boulevar Perron</v>
          </cell>
          <cell r="G4177" t="str">
            <v>Maria</v>
          </cell>
          <cell r="H4177" t="str">
            <v>G0C1Y0</v>
          </cell>
          <cell r="I4177">
            <v>0</v>
          </cell>
          <cell r="J4177">
            <v>0</v>
          </cell>
          <cell r="K4177">
            <v>52</v>
          </cell>
          <cell r="M4177">
            <v>49</v>
          </cell>
        </row>
        <row r="4178">
          <cell r="A4178">
            <v>1906809</v>
          </cell>
          <cell r="B4178" t="str">
            <v>11</v>
          </cell>
          <cell r="C4178" t="str">
            <v>Gaspésie-Iles-de-la-Madeleine</v>
          </cell>
          <cell r="D4178" t="str">
            <v>COOP 0969212 Lorenzo Athot</v>
          </cell>
          <cell r="F4178" t="str">
            <v>543A, boulevar Perron</v>
          </cell>
          <cell r="G4178" t="str">
            <v>Maria</v>
          </cell>
          <cell r="H4178" t="str">
            <v>G0C1Y0</v>
          </cell>
          <cell r="I4178">
            <v>0</v>
          </cell>
          <cell r="J4178">
            <v>0</v>
          </cell>
          <cell r="K4178">
            <v>32</v>
          </cell>
          <cell r="M4178">
            <v>31</v>
          </cell>
        </row>
        <row r="4179">
          <cell r="A4179">
            <v>1906841</v>
          </cell>
          <cell r="B4179" t="str">
            <v>11</v>
          </cell>
          <cell r="C4179" t="str">
            <v>Gaspésie-Iles-de-la-Madeleine</v>
          </cell>
          <cell r="D4179" t="str">
            <v>COOP 0969212 Billie Meredith &amp; Darlene Milligan</v>
          </cell>
          <cell r="E4179" t="str">
            <v>Milligan(Billie Meredith &amp; Darlene)</v>
          </cell>
          <cell r="F4179" t="str">
            <v>543A, boulevar Perron</v>
          </cell>
          <cell r="G4179" t="str">
            <v>Maria</v>
          </cell>
          <cell r="H4179" t="str">
            <v>G0C1Y0</v>
          </cell>
          <cell r="I4179">
            <v>0</v>
          </cell>
          <cell r="J4179">
            <v>0</v>
          </cell>
          <cell r="K4179">
            <v>6</v>
          </cell>
          <cell r="M4179">
            <v>3</v>
          </cell>
        </row>
        <row r="4180">
          <cell r="A4180">
            <v>1906858</v>
          </cell>
          <cell r="B4180" t="str">
            <v>11</v>
          </cell>
          <cell r="C4180" t="str">
            <v>Gaspésie-Iles-de-la-Madeleine</v>
          </cell>
          <cell r="D4180" t="str">
            <v>COOP 0969212 Jean-François Nicolas</v>
          </cell>
          <cell r="F4180" t="str">
            <v>543A, boulevar Perron</v>
          </cell>
          <cell r="G4180" t="str">
            <v>Maria</v>
          </cell>
          <cell r="H4180" t="str">
            <v>G0C1Y0</v>
          </cell>
          <cell r="I4180">
            <v>0</v>
          </cell>
          <cell r="J4180">
            <v>0</v>
          </cell>
          <cell r="K4180">
            <v>9</v>
          </cell>
          <cell r="M4180">
            <v>7</v>
          </cell>
        </row>
        <row r="4181">
          <cell r="A4181">
            <v>1906874</v>
          </cell>
          <cell r="B4181" t="str">
            <v>11</v>
          </cell>
          <cell r="C4181" t="str">
            <v>Gaspésie-Iles-de-la-Madeleine</v>
          </cell>
          <cell r="D4181" t="str">
            <v>COOP 0969212 Allen Willett</v>
          </cell>
          <cell r="F4181" t="str">
            <v>543A, boulevar Perron</v>
          </cell>
          <cell r="G4181" t="str">
            <v>Maria</v>
          </cell>
          <cell r="H4181" t="str">
            <v>G0C1Y0</v>
          </cell>
          <cell r="I4181">
            <v>0</v>
          </cell>
          <cell r="J4181">
            <v>0</v>
          </cell>
          <cell r="K4181">
            <v>89</v>
          </cell>
          <cell r="M4181">
            <v>89</v>
          </cell>
        </row>
        <row r="4182">
          <cell r="A4182">
            <v>1906882</v>
          </cell>
          <cell r="B4182" t="str">
            <v>11</v>
          </cell>
          <cell r="C4182" t="str">
            <v>Gaspésie-Iles-de-la-Madeleine</v>
          </cell>
          <cell r="D4182" t="str">
            <v>COOP 0969212 Ferme Frajole enr.</v>
          </cell>
          <cell r="E4182" t="str">
            <v>Lemieux(Francis)</v>
          </cell>
          <cell r="F4182" t="str">
            <v>543A, boulevar Perron</v>
          </cell>
          <cell r="G4182" t="str">
            <v>Maria</v>
          </cell>
          <cell r="H4182" t="str">
            <v>G0C1Y0</v>
          </cell>
          <cell r="I4182">
            <v>0</v>
          </cell>
          <cell r="J4182">
            <v>0</v>
          </cell>
          <cell r="K4182">
            <v>21</v>
          </cell>
          <cell r="M4182">
            <v>23</v>
          </cell>
        </row>
        <row r="4183">
          <cell r="A4183">
            <v>1906890</v>
          </cell>
          <cell r="B4183" t="str">
            <v>11</v>
          </cell>
          <cell r="C4183" t="str">
            <v>Gaspésie-Iles-de-la-Madeleine</v>
          </cell>
          <cell r="D4183" t="str">
            <v>COOP 0969212 Frédérick Leblanc</v>
          </cell>
          <cell r="F4183" t="str">
            <v>543A, boulevar Perron</v>
          </cell>
          <cell r="G4183" t="str">
            <v>Maria</v>
          </cell>
          <cell r="H4183" t="str">
            <v>G0C1Y0</v>
          </cell>
          <cell r="I4183">
            <v>0</v>
          </cell>
          <cell r="J4183">
            <v>0</v>
          </cell>
          <cell r="K4183">
            <v>6</v>
          </cell>
          <cell r="M4183">
            <v>9</v>
          </cell>
        </row>
        <row r="4184">
          <cell r="A4184">
            <v>1906924</v>
          </cell>
          <cell r="B4184" t="str">
            <v>11</v>
          </cell>
          <cell r="C4184" t="str">
            <v>Gaspésie-Iles-de-la-Madeleine</v>
          </cell>
          <cell r="D4184" t="str">
            <v>COOP 0969212 Ferme Bay Side enr.</v>
          </cell>
          <cell r="E4184" t="str">
            <v>Hayes(Paul)</v>
          </cell>
          <cell r="F4184" t="str">
            <v>543A, boulevar Perron</v>
          </cell>
          <cell r="G4184" t="str">
            <v>Maria</v>
          </cell>
          <cell r="H4184" t="str">
            <v>G0C1Y0</v>
          </cell>
          <cell r="I4184">
            <v>0</v>
          </cell>
          <cell r="J4184">
            <v>0</v>
          </cell>
          <cell r="K4184">
            <v>45</v>
          </cell>
          <cell r="M4184">
            <v>51</v>
          </cell>
        </row>
        <row r="4185">
          <cell r="A4185">
            <v>1906932</v>
          </cell>
          <cell r="B4185" t="str">
            <v>11</v>
          </cell>
          <cell r="C4185" t="str">
            <v>Gaspésie-Iles-de-la-Madeleine</v>
          </cell>
          <cell r="D4185" t="str">
            <v>COOP 0969212 Normand Boudreau</v>
          </cell>
          <cell r="F4185" t="str">
            <v>543A, boulevar Perron</v>
          </cell>
          <cell r="G4185" t="str">
            <v>Maria</v>
          </cell>
          <cell r="H4185" t="str">
            <v>G0C1Y0</v>
          </cell>
          <cell r="I4185">
            <v>0</v>
          </cell>
          <cell r="J4185">
            <v>0</v>
          </cell>
          <cell r="K4185">
            <v>14</v>
          </cell>
          <cell r="M4185">
            <v>16</v>
          </cell>
        </row>
        <row r="4186">
          <cell r="A4186">
            <v>1906940</v>
          </cell>
          <cell r="B4186" t="str">
            <v>11</v>
          </cell>
          <cell r="C4186" t="str">
            <v>Gaspésie-Iles-de-la-Madeleine</v>
          </cell>
          <cell r="D4186" t="str">
            <v>COOP 0969212 Tommy Cyr</v>
          </cell>
          <cell r="F4186" t="str">
            <v>543A, boulevar Perron</v>
          </cell>
          <cell r="G4186" t="str">
            <v>Maria</v>
          </cell>
          <cell r="H4186" t="str">
            <v>G0C1Y0</v>
          </cell>
          <cell r="I4186">
            <v>0</v>
          </cell>
          <cell r="J4186">
            <v>0</v>
          </cell>
          <cell r="K4186">
            <v>21</v>
          </cell>
          <cell r="M4186">
            <v>8</v>
          </cell>
        </row>
        <row r="4187">
          <cell r="A4187">
            <v>1906957</v>
          </cell>
          <cell r="B4187" t="str">
            <v>11</v>
          </cell>
          <cell r="C4187" t="str">
            <v>Gaspésie-Iles-de-la-Madeleine</v>
          </cell>
          <cell r="D4187" t="str">
            <v>COOP 0969212 Ferme Lepage et Frères enr.</v>
          </cell>
          <cell r="E4187" t="str">
            <v>Lepage(Jacques et Denis)</v>
          </cell>
          <cell r="F4187" t="str">
            <v>543A, boulevar Perron</v>
          </cell>
          <cell r="G4187" t="str">
            <v>Maria</v>
          </cell>
          <cell r="H4187" t="str">
            <v>G0C1Y0</v>
          </cell>
          <cell r="I4187">
            <v>0</v>
          </cell>
          <cell r="J4187">
            <v>0</v>
          </cell>
          <cell r="K4187">
            <v>17</v>
          </cell>
          <cell r="M4187">
            <v>25</v>
          </cell>
        </row>
        <row r="4188">
          <cell r="A4188">
            <v>1906965</v>
          </cell>
          <cell r="B4188" t="str">
            <v>11</v>
          </cell>
          <cell r="C4188" t="str">
            <v>Gaspésie-Iles-de-la-Madeleine</v>
          </cell>
          <cell r="D4188" t="str">
            <v>COOP 0969212 Ferme du Ruisseau Jaune enr.</v>
          </cell>
          <cell r="E4188" t="str">
            <v>Poirier(Roland)</v>
          </cell>
          <cell r="F4188" t="str">
            <v>543A, boulevar Perron</v>
          </cell>
          <cell r="G4188" t="str">
            <v>Maria</v>
          </cell>
          <cell r="H4188" t="str">
            <v>G0C1Y0</v>
          </cell>
          <cell r="I4188">
            <v>0</v>
          </cell>
          <cell r="J4188">
            <v>0</v>
          </cell>
          <cell r="K4188">
            <v>26</v>
          </cell>
          <cell r="M4188">
            <v>25</v>
          </cell>
        </row>
        <row r="4189">
          <cell r="A4189">
            <v>1906973</v>
          </cell>
          <cell r="B4189" t="str">
            <v>11</v>
          </cell>
          <cell r="C4189" t="str">
            <v>Gaspésie-Iles-de-la-Madeleine</v>
          </cell>
          <cell r="D4189" t="str">
            <v>COOP 0969212 Ferme Blais enr.</v>
          </cell>
          <cell r="E4189" t="str">
            <v>Blais(Francine Pelletier et Arthur)</v>
          </cell>
          <cell r="F4189" t="str">
            <v>543A, boulevar Perron</v>
          </cell>
          <cell r="G4189" t="str">
            <v>Maria</v>
          </cell>
          <cell r="H4189" t="str">
            <v>G0C1Y0</v>
          </cell>
          <cell r="I4189">
            <v>0</v>
          </cell>
          <cell r="J4189">
            <v>0</v>
          </cell>
          <cell r="K4189">
            <v>16</v>
          </cell>
          <cell r="M4189">
            <v>13</v>
          </cell>
        </row>
        <row r="4190">
          <cell r="A4190">
            <v>1907013</v>
          </cell>
          <cell r="B4190" t="str">
            <v>11</v>
          </cell>
          <cell r="C4190" t="str">
            <v>Gaspésie-Iles-de-la-Madeleine</v>
          </cell>
          <cell r="D4190" t="str">
            <v>COOP 0969212 Marc Landry</v>
          </cell>
          <cell r="F4190" t="str">
            <v>543A, boulevar Perron</v>
          </cell>
          <cell r="G4190" t="str">
            <v>Maria</v>
          </cell>
          <cell r="H4190" t="str">
            <v>G0C1Y0</v>
          </cell>
          <cell r="I4190">
            <v>0</v>
          </cell>
          <cell r="J4190">
            <v>0</v>
          </cell>
          <cell r="K4190">
            <v>12</v>
          </cell>
          <cell r="M4190">
            <v>12</v>
          </cell>
        </row>
        <row r="4191">
          <cell r="A4191">
            <v>1907039</v>
          </cell>
          <cell r="B4191" t="str">
            <v>11</v>
          </cell>
          <cell r="C4191" t="str">
            <v>Gaspésie-Iles-de-la-Madeleine</v>
          </cell>
          <cell r="D4191" t="str">
            <v>COOP 0969212 Ferme Éole enr.</v>
          </cell>
          <cell r="E4191" t="str">
            <v>Gauthier(René)</v>
          </cell>
          <cell r="F4191" t="str">
            <v>543A, boulevar Perron</v>
          </cell>
          <cell r="G4191" t="str">
            <v>Maria</v>
          </cell>
          <cell r="H4191" t="str">
            <v>G0C1Y0</v>
          </cell>
          <cell r="I4191">
            <v>0</v>
          </cell>
          <cell r="J4191">
            <v>0</v>
          </cell>
          <cell r="K4191">
            <v>11</v>
          </cell>
          <cell r="M4191">
            <v>12</v>
          </cell>
        </row>
        <row r="4192">
          <cell r="A4192">
            <v>1907252</v>
          </cell>
          <cell r="B4192" t="str">
            <v>17</v>
          </cell>
          <cell r="C4192" t="str">
            <v>Centre-du-Québec</v>
          </cell>
          <cell r="D4192" t="str">
            <v>COOP 0969246 Luc Yergeau</v>
          </cell>
          <cell r="F4192" t="str">
            <v>861, rang 7</v>
          </cell>
          <cell r="G4192" t="str">
            <v>Wickham</v>
          </cell>
          <cell r="H4192" t="str">
            <v>J0C1S0</v>
          </cell>
          <cell r="I4192">
            <v>0</v>
          </cell>
          <cell r="J4192">
            <v>0</v>
          </cell>
          <cell r="K4192">
            <v>6</v>
          </cell>
        </row>
        <row r="4193">
          <cell r="A4193">
            <v>1907286</v>
          </cell>
          <cell r="B4193" t="str">
            <v>17</v>
          </cell>
          <cell r="C4193" t="str">
            <v>Centre-du-Québec</v>
          </cell>
          <cell r="D4193" t="str">
            <v>COOP 0969246 Lionel Noble</v>
          </cell>
          <cell r="F4193" t="str">
            <v>861, rang 7</v>
          </cell>
          <cell r="G4193" t="str">
            <v>Wickham</v>
          </cell>
          <cell r="H4193" t="str">
            <v>J0C1S0</v>
          </cell>
          <cell r="I4193">
            <v>0</v>
          </cell>
          <cell r="J4193">
            <v>0</v>
          </cell>
          <cell r="K4193">
            <v>13</v>
          </cell>
        </row>
        <row r="4194">
          <cell r="A4194">
            <v>1907294</v>
          </cell>
          <cell r="B4194" t="str">
            <v>17</v>
          </cell>
          <cell r="C4194" t="str">
            <v>Centre-du-Québec</v>
          </cell>
          <cell r="D4194" t="str">
            <v>COOP 0969246 Ferme G.C. SENC</v>
          </cell>
          <cell r="E4194" t="str">
            <v>McNicoll(Ghislain)</v>
          </cell>
          <cell r="F4194" t="str">
            <v>861, rang 7</v>
          </cell>
          <cell r="G4194" t="str">
            <v>Wickham</v>
          </cell>
          <cell r="H4194" t="str">
            <v>J0C1S0</v>
          </cell>
          <cell r="I4194">
            <v>0</v>
          </cell>
          <cell r="J4194">
            <v>0</v>
          </cell>
          <cell r="K4194">
            <v>71</v>
          </cell>
        </row>
        <row r="4195">
          <cell r="A4195">
            <v>1907302</v>
          </cell>
          <cell r="B4195" t="str">
            <v>17</v>
          </cell>
          <cell r="C4195" t="str">
            <v>Centre-du-Québec</v>
          </cell>
          <cell r="D4195" t="str">
            <v>COOP 0969246 Bédard André et Marc</v>
          </cell>
          <cell r="E4195" t="str">
            <v>Bédard(André)</v>
          </cell>
          <cell r="F4195" t="str">
            <v>861, rang 7</v>
          </cell>
          <cell r="G4195" t="str">
            <v>Wickham</v>
          </cell>
          <cell r="H4195" t="str">
            <v>J0C1S0</v>
          </cell>
          <cell r="I4195">
            <v>0</v>
          </cell>
          <cell r="J4195">
            <v>0</v>
          </cell>
          <cell r="K4195">
            <v>94</v>
          </cell>
          <cell r="M4195">
            <v>37</v>
          </cell>
        </row>
        <row r="4196">
          <cell r="A4196">
            <v>1907310</v>
          </cell>
          <cell r="B4196" t="str">
            <v>17</v>
          </cell>
          <cell r="C4196" t="str">
            <v>Centre-du-Québec</v>
          </cell>
          <cell r="D4196" t="str">
            <v>COOP 0969246 Blais Dany &amp; Simard Mario</v>
          </cell>
          <cell r="E4196" t="str">
            <v>Simard(Mario)</v>
          </cell>
          <cell r="F4196" t="str">
            <v>861, rang 7</v>
          </cell>
          <cell r="G4196" t="str">
            <v>Wickham</v>
          </cell>
          <cell r="H4196" t="str">
            <v>J0C1S0</v>
          </cell>
          <cell r="I4196">
            <v>0</v>
          </cell>
          <cell r="J4196">
            <v>0</v>
          </cell>
          <cell r="K4196">
            <v>10</v>
          </cell>
        </row>
        <row r="4197">
          <cell r="A4197">
            <v>1907336</v>
          </cell>
          <cell r="B4197" t="str">
            <v>17</v>
          </cell>
          <cell r="C4197" t="str">
            <v>Centre-du-Québec</v>
          </cell>
          <cell r="D4197" t="str">
            <v>COOP 0969246 Sylvain Charpentier</v>
          </cell>
          <cell r="F4197" t="str">
            <v>861, rang 7</v>
          </cell>
          <cell r="G4197" t="str">
            <v>Wickham</v>
          </cell>
          <cell r="H4197" t="str">
            <v>J0C1S0</v>
          </cell>
          <cell r="I4197">
            <v>0</v>
          </cell>
          <cell r="J4197">
            <v>0</v>
          </cell>
          <cell r="K4197">
            <v>5</v>
          </cell>
          <cell r="M4197">
            <v>3</v>
          </cell>
        </row>
        <row r="4198">
          <cell r="A4198">
            <v>1907351</v>
          </cell>
          <cell r="B4198" t="str">
            <v>05</v>
          </cell>
          <cell r="C4198" t="str">
            <v>Estrie</v>
          </cell>
          <cell r="D4198" t="str">
            <v>COOP 0969246 Gaston Grondin</v>
          </cell>
          <cell r="F4198" t="str">
            <v>861, rang 7</v>
          </cell>
          <cell r="G4198" t="str">
            <v>Wickham</v>
          </cell>
          <cell r="H4198" t="str">
            <v>J0C1S0</v>
          </cell>
          <cell r="I4198">
            <v>0</v>
          </cell>
          <cell r="J4198">
            <v>0</v>
          </cell>
          <cell r="K4198">
            <v>47</v>
          </cell>
          <cell r="M4198">
            <v>35</v>
          </cell>
        </row>
        <row r="4199">
          <cell r="A4199">
            <v>1907377</v>
          </cell>
          <cell r="B4199" t="str">
            <v>17</v>
          </cell>
          <cell r="C4199" t="str">
            <v>Centre-du-Québec</v>
          </cell>
          <cell r="D4199" t="str">
            <v>COOP 0969246 Gaétan Giroux</v>
          </cell>
          <cell r="F4199" t="str">
            <v>861, rang 7</v>
          </cell>
          <cell r="G4199" t="str">
            <v>Wickham</v>
          </cell>
          <cell r="H4199" t="str">
            <v>J0C1S0</v>
          </cell>
          <cell r="I4199">
            <v>0</v>
          </cell>
          <cell r="J4199">
            <v>0</v>
          </cell>
          <cell r="K4199">
            <v>12</v>
          </cell>
        </row>
        <row r="4200">
          <cell r="A4200">
            <v>1907401</v>
          </cell>
          <cell r="B4200" t="str">
            <v>17</v>
          </cell>
          <cell r="C4200" t="str">
            <v>Centre-du-Québec</v>
          </cell>
          <cell r="D4200" t="str">
            <v>COOP 0969246 Mario Pilon</v>
          </cell>
          <cell r="F4200" t="str">
            <v>861, rang 7</v>
          </cell>
          <cell r="G4200" t="str">
            <v>Wickham</v>
          </cell>
          <cell r="H4200" t="str">
            <v>J0C1S0</v>
          </cell>
          <cell r="I4200">
            <v>0</v>
          </cell>
          <cell r="J4200">
            <v>0</v>
          </cell>
          <cell r="K4200">
            <v>15</v>
          </cell>
        </row>
        <row r="4201">
          <cell r="A4201">
            <v>1907476</v>
          </cell>
          <cell r="B4201" t="str">
            <v>08</v>
          </cell>
          <cell r="C4201" t="str">
            <v>Abitibi-Témiscamingue</v>
          </cell>
          <cell r="D4201" t="str">
            <v>COOP 1499904 Jacques Goulet</v>
          </cell>
          <cell r="F4201" t="str">
            <v>263, 1re Avenue Ouest</v>
          </cell>
          <cell r="G4201" t="str">
            <v>Amos</v>
          </cell>
          <cell r="H4201" t="str">
            <v>J9T1V1</v>
          </cell>
          <cell r="I4201">
            <v>0</v>
          </cell>
          <cell r="J4201">
            <v>0</v>
          </cell>
          <cell r="K4201">
            <v>320</v>
          </cell>
          <cell r="M4201">
            <v>360</v>
          </cell>
        </row>
        <row r="4202">
          <cell r="A4202">
            <v>1907484</v>
          </cell>
          <cell r="B4202" t="str">
            <v>08</v>
          </cell>
          <cell r="C4202" t="str">
            <v>Abitibi-Témiscamingue</v>
          </cell>
          <cell r="D4202" t="str">
            <v>COOP 1499904 Raymond Chartrand</v>
          </cell>
          <cell r="F4202" t="str">
            <v>263, 1re Avenue Ouest</v>
          </cell>
          <cell r="G4202" t="str">
            <v>Amos</v>
          </cell>
          <cell r="H4202" t="str">
            <v>J9T1V1</v>
          </cell>
          <cell r="I4202">
            <v>0</v>
          </cell>
          <cell r="J4202">
            <v>0</v>
          </cell>
          <cell r="K4202">
            <v>12</v>
          </cell>
        </row>
        <row r="4203">
          <cell r="A4203">
            <v>1907500</v>
          </cell>
          <cell r="B4203" t="str">
            <v>08</v>
          </cell>
          <cell r="C4203" t="str">
            <v>Abitibi-Témiscamingue</v>
          </cell>
          <cell r="D4203" t="str">
            <v>COOP 1499904 Alain Lecomte</v>
          </cell>
          <cell r="F4203" t="str">
            <v>263, 1re Avenue Ouest</v>
          </cell>
          <cell r="G4203" t="str">
            <v>Amos</v>
          </cell>
          <cell r="H4203" t="str">
            <v>J9T1V1</v>
          </cell>
          <cell r="I4203">
            <v>0</v>
          </cell>
          <cell r="J4203">
            <v>0</v>
          </cell>
          <cell r="K4203">
            <v>3</v>
          </cell>
        </row>
        <row r="4204">
          <cell r="A4204">
            <v>1907518</v>
          </cell>
          <cell r="B4204" t="str">
            <v>08</v>
          </cell>
          <cell r="C4204" t="str">
            <v>Abitibi-Témiscamingue</v>
          </cell>
          <cell r="D4204" t="str">
            <v>COOP 1499904 Ferme Boisvert SENC</v>
          </cell>
          <cell r="E4204" t="str">
            <v>Boisver(Marie-Anna Noel,Louis-Serge)</v>
          </cell>
          <cell r="F4204" t="str">
            <v>263, 1re Avenue Ouest</v>
          </cell>
          <cell r="G4204" t="str">
            <v>Amos</v>
          </cell>
          <cell r="H4204" t="str">
            <v>J9T1V1</v>
          </cell>
          <cell r="I4204">
            <v>0</v>
          </cell>
          <cell r="J4204">
            <v>0</v>
          </cell>
          <cell r="K4204">
            <v>115</v>
          </cell>
        </row>
        <row r="4205">
          <cell r="A4205">
            <v>1907526</v>
          </cell>
          <cell r="B4205" t="str">
            <v>08</v>
          </cell>
          <cell r="C4205" t="str">
            <v>Abitibi-Témiscamingue</v>
          </cell>
          <cell r="D4205" t="str">
            <v>COOP 1499904 Darcy Breton</v>
          </cell>
          <cell r="F4205" t="str">
            <v>263, 1re Avenue Ouest</v>
          </cell>
          <cell r="G4205" t="str">
            <v>Amos</v>
          </cell>
          <cell r="H4205" t="str">
            <v>J9T1V1</v>
          </cell>
          <cell r="I4205">
            <v>0</v>
          </cell>
          <cell r="J4205">
            <v>0</v>
          </cell>
          <cell r="K4205">
            <v>25</v>
          </cell>
          <cell r="M4205">
            <v>12</v>
          </cell>
        </row>
        <row r="4206">
          <cell r="A4206">
            <v>1907534</v>
          </cell>
          <cell r="B4206" t="str">
            <v>08</v>
          </cell>
          <cell r="C4206" t="str">
            <v>Abitibi-Témiscamingue</v>
          </cell>
          <cell r="D4206" t="str">
            <v>COOP 1499904 Ferme Desrosiers &amp; Fils</v>
          </cell>
          <cell r="E4206" t="str">
            <v>Desrosiers(Robert et Francis)</v>
          </cell>
          <cell r="F4206" t="str">
            <v>263, 1re Avenue Ouest</v>
          </cell>
          <cell r="G4206" t="str">
            <v>Amos</v>
          </cell>
          <cell r="H4206" t="str">
            <v>J9T1V1</v>
          </cell>
          <cell r="I4206">
            <v>0</v>
          </cell>
          <cell r="J4206">
            <v>0</v>
          </cell>
          <cell r="K4206">
            <v>24</v>
          </cell>
          <cell r="M4206">
            <v>24</v>
          </cell>
        </row>
        <row r="4207">
          <cell r="A4207">
            <v>1907567</v>
          </cell>
          <cell r="B4207" t="str">
            <v>08</v>
          </cell>
          <cell r="C4207" t="str">
            <v>Abitibi-Témiscamingue</v>
          </cell>
          <cell r="D4207" t="str">
            <v>COOP 1499904 Yvan Dubreuil</v>
          </cell>
          <cell r="F4207" t="str">
            <v>263, 1re Avenue Ouest</v>
          </cell>
          <cell r="G4207" t="str">
            <v>Amos</v>
          </cell>
          <cell r="H4207" t="str">
            <v>J9T1V1</v>
          </cell>
          <cell r="I4207">
            <v>0</v>
          </cell>
          <cell r="J4207">
            <v>0</v>
          </cell>
          <cell r="K4207">
            <v>62</v>
          </cell>
          <cell r="M4207">
            <v>68</v>
          </cell>
        </row>
        <row r="4208">
          <cell r="A4208">
            <v>1907591</v>
          </cell>
          <cell r="B4208" t="str">
            <v>08</v>
          </cell>
          <cell r="C4208" t="str">
            <v>Abitibi-Témiscamingue</v>
          </cell>
          <cell r="D4208" t="str">
            <v>COOP 1499904 Vincent Boisvert</v>
          </cell>
          <cell r="F4208" t="str">
            <v>263, 1re Avenue Ouest</v>
          </cell>
          <cell r="G4208" t="str">
            <v>Amos</v>
          </cell>
          <cell r="H4208" t="str">
            <v>J9T1V1</v>
          </cell>
          <cell r="I4208">
            <v>0</v>
          </cell>
          <cell r="J4208">
            <v>0</v>
          </cell>
          <cell r="K4208">
            <v>24</v>
          </cell>
          <cell r="M4208">
            <v>22</v>
          </cell>
        </row>
        <row r="4209">
          <cell r="A4209">
            <v>1907609</v>
          </cell>
          <cell r="B4209" t="str">
            <v>08</v>
          </cell>
          <cell r="C4209" t="str">
            <v>Abitibi-Témiscamingue</v>
          </cell>
          <cell r="D4209" t="str">
            <v>COOP 1499904 Michel Savard</v>
          </cell>
          <cell r="F4209" t="str">
            <v>263, 1re Avenue Ouest</v>
          </cell>
          <cell r="G4209" t="str">
            <v>Amos</v>
          </cell>
          <cell r="H4209" t="str">
            <v>J9T1V1</v>
          </cell>
          <cell r="I4209">
            <v>0</v>
          </cell>
          <cell r="J4209">
            <v>0</v>
          </cell>
          <cell r="K4209">
            <v>23</v>
          </cell>
          <cell r="M4209">
            <v>14</v>
          </cell>
        </row>
        <row r="4210">
          <cell r="A4210">
            <v>1907625</v>
          </cell>
          <cell r="B4210" t="str">
            <v>08</v>
          </cell>
          <cell r="C4210" t="str">
            <v>Abitibi-Témiscamingue</v>
          </cell>
          <cell r="D4210" t="str">
            <v>COOP 1499904 Jean-Pierre Lemieux</v>
          </cell>
          <cell r="F4210" t="str">
            <v>263, 1re Avenue Ouest</v>
          </cell>
          <cell r="G4210" t="str">
            <v>Amos</v>
          </cell>
          <cell r="H4210" t="str">
            <v>J9T1V1</v>
          </cell>
          <cell r="I4210">
            <v>0</v>
          </cell>
          <cell r="J4210">
            <v>0</v>
          </cell>
          <cell r="K4210">
            <v>9</v>
          </cell>
          <cell r="M4210">
            <v>9</v>
          </cell>
        </row>
        <row r="4211">
          <cell r="A4211">
            <v>1907633</v>
          </cell>
          <cell r="B4211" t="str">
            <v>08</v>
          </cell>
          <cell r="C4211" t="str">
            <v>Abitibi-Témiscamingue</v>
          </cell>
          <cell r="D4211" t="str">
            <v>COOP 1499904 Aldé Hamelin</v>
          </cell>
          <cell r="F4211" t="str">
            <v>263, 1re Avenue Ouest</v>
          </cell>
          <cell r="G4211" t="str">
            <v>Amos</v>
          </cell>
          <cell r="H4211" t="str">
            <v>J9T1V1</v>
          </cell>
          <cell r="I4211">
            <v>0</v>
          </cell>
          <cell r="J4211">
            <v>0</v>
          </cell>
          <cell r="K4211">
            <v>49</v>
          </cell>
          <cell r="M4211">
            <v>19</v>
          </cell>
        </row>
        <row r="4212">
          <cell r="A4212">
            <v>1907674</v>
          </cell>
          <cell r="B4212" t="str">
            <v>08</v>
          </cell>
          <cell r="C4212" t="str">
            <v>Abitibi-Témiscamingue</v>
          </cell>
          <cell r="D4212" t="str">
            <v>COOP 1499904 Louis Ten Have</v>
          </cell>
          <cell r="F4212" t="str">
            <v>263, 1re Avenue Ouest</v>
          </cell>
          <cell r="G4212" t="str">
            <v>Amos</v>
          </cell>
          <cell r="H4212" t="str">
            <v>J9T1V1</v>
          </cell>
          <cell r="I4212">
            <v>0</v>
          </cell>
          <cell r="J4212">
            <v>0</v>
          </cell>
          <cell r="K4212">
            <v>61</v>
          </cell>
          <cell r="M4212">
            <v>62</v>
          </cell>
        </row>
        <row r="4213">
          <cell r="A4213">
            <v>1907682</v>
          </cell>
          <cell r="B4213" t="str">
            <v>08</v>
          </cell>
          <cell r="C4213" t="str">
            <v>Abitibi-Témiscamingue</v>
          </cell>
          <cell r="D4213" t="str">
            <v>COOP 1499904 Jeanne Desbiens</v>
          </cell>
          <cell r="F4213" t="str">
            <v>263, 1re Avenue Ouest</v>
          </cell>
          <cell r="G4213" t="str">
            <v>Amos</v>
          </cell>
          <cell r="H4213" t="str">
            <v>J9T1V1</v>
          </cell>
          <cell r="I4213">
            <v>0</v>
          </cell>
          <cell r="J4213">
            <v>0</v>
          </cell>
          <cell r="K4213">
            <v>13</v>
          </cell>
          <cell r="M4213">
            <v>10</v>
          </cell>
        </row>
        <row r="4214">
          <cell r="A4214">
            <v>1907732</v>
          </cell>
          <cell r="B4214" t="str">
            <v>08</v>
          </cell>
          <cell r="C4214" t="str">
            <v>Abitibi-Témiscamingue</v>
          </cell>
          <cell r="D4214" t="str">
            <v>COOP 1499904 Alain Côté</v>
          </cell>
          <cell r="E4214" t="str">
            <v>Côté(Alain)</v>
          </cell>
          <cell r="F4214" t="str">
            <v>263, 1re Avenue Ouest</v>
          </cell>
          <cell r="G4214" t="str">
            <v>Amos</v>
          </cell>
          <cell r="H4214" t="str">
            <v>J9T1V1</v>
          </cell>
          <cell r="I4214">
            <v>0</v>
          </cell>
          <cell r="J4214">
            <v>0</v>
          </cell>
          <cell r="K4214">
            <v>27</v>
          </cell>
          <cell r="M4214">
            <v>56</v>
          </cell>
        </row>
        <row r="4215">
          <cell r="A4215">
            <v>1907765</v>
          </cell>
          <cell r="B4215" t="str">
            <v>08</v>
          </cell>
          <cell r="C4215" t="str">
            <v>Abitibi-Témiscamingue</v>
          </cell>
          <cell r="D4215" t="str">
            <v>COOP 1499904 Ranch Fort Abitibi inc.</v>
          </cell>
          <cell r="E4215" t="str">
            <v>Carle(Daniel)</v>
          </cell>
          <cell r="F4215" t="str">
            <v>263, 1re Avenue Ouest</v>
          </cell>
          <cell r="G4215" t="str">
            <v>Amos</v>
          </cell>
          <cell r="H4215" t="str">
            <v>J9T1V1</v>
          </cell>
          <cell r="I4215">
            <v>0</v>
          </cell>
          <cell r="J4215">
            <v>0</v>
          </cell>
          <cell r="K4215">
            <v>55</v>
          </cell>
          <cell r="M4215">
            <v>56</v>
          </cell>
        </row>
        <row r="4216">
          <cell r="A4216">
            <v>1907914</v>
          </cell>
          <cell r="B4216" t="str">
            <v>16</v>
          </cell>
          <cell r="C4216" t="str">
            <v>Montérégie</v>
          </cell>
          <cell r="D4216" t="str">
            <v>COOP 1521087 Dany Casavant</v>
          </cell>
          <cell r="F4216" t="str">
            <v>57, rue Dufferin</v>
          </cell>
          <cell r="G4216" t="str">
            <v>Granby</v>
          </cell>
          <cell r="H4216" t="str">
            <v>J2G4W8</v>
          </cell>
          <cell r="I4216">
            <v>450</v>
          </cell>
          <cell r="J4216">
            <v>5390469</v>
          </cell>
          <cell r="K4216">
            <v>26</v>
          </cell>
          <cell r="M4216">
            <v>24</v>
          </cell>
        </row>
        <row r="4217">
          <cell r="A4217">
            <v>1907922</v>
          </cell>
          <cell r="B4217" t="str">
            <v>05</v>
          </cell>
          <cell r="C4217" t="str">
            <v>Estrie</v>
          </cell>
          <cell r="D4217" t="str">
            <v>COOP 1521087 François Dandurand</v>
          </cell>
          <cell r="F4217" t="str">
            <v>57, rue Dufferin</v>
          </cell>
          <cell r="G4217" t="str">
            <v>Granby</v>
          </cell>
          <cell r="H4217" t="str">
            <v>J2G4W8</v>
          </cell>
          <cell r="I4217">
            <v>450</v>
          </cell>
          <cell r="J4217">
            <v>5322545</v>
          </cell>
          <cell r="K4217">
            <v>21</v>
          </cell>
          <cell r="M4217">
            <v>17</v>
          </cell>
        </row>
        <row r="4218">
          <cell r="A4218">
            <v>1907948</v>
          </cell>
          <cell r="B4218" t="str">
            <v>05</v>
          </cell>
          <cell r="C4218" t="str">
            <v>Estrie</v>
          </cell>
          <cell r="D4218" t="str">
            <v>COOP 1521087 Entreprises Fermagri S.E.N.C.</v>
          </cell>
          <cell r="E4218" t="str">
            <v>Bégin(Marc &amp; Jacques)</v>
          </cell>
          <cell r="F4218" t="str">
            <v>57, rue Dufferin</v>
          </cell>
          <cell r="G4218" t="str">
            <v>Granby</v>
          </cell>
          <cell r="H4218" t="str">
            <v>J2G4W8</v>
          </cell>
          <cell r="I4218">
            <v>819</v>
          </cell>
          <cell r="J4218">
            <v>6581067</v>
          </cell>
          <cell r="K4218">
            <v>18</v>
          </cell>
          <cell r="M4218">
            <v>17</v>
          </cell>
        </row>
        <row r="4219">
          <cell r="A4219">
            <v>1908003</v>
          </cell>
          <cell r="B4219" t="str">
            <v>07</v>
          </cell>
          <cell r="C4219" t="str">
            <v>Outaouais</v>
          </cell>
          <cell r="D4219" t="str">
            <v>COOP 1521087 Cléroux, Marcel et Piché, Nathalie</v>
          </cell>
          <cell r="E4219" t="str">
            <v>Cléroux(Marcel)</v>
          </cell>
          <cell r="F4219" t="str">
            <v>57, rue Dufferin</v>
          </cell>
          <cell r="G4219" t="str">
            <v>Granby</v>
          </cell>
          <cell r="H4219" t="str">
            <v>J2G4W8</v>
          </cell>
          <cell r="I4219">
            <v>819</v>
          </cell>
          <cell r="J4219">
            <v>4497333</v>
          </cell>
          <cell r="K4219">
            <v>18</v>
          </cell>
        </row>
        <row r="4220">
          <cell r="A4220">
            <v>1908011</v>
          </cell>
          <cell r="B4220" t="str">
            <v>05</v>
          </cell>
          <cell r="C4220" t="str">
            <v>Estrie</v>
          </cell>
          <cell r="D4220" t="str">
            <v>COOP 1521087 Ferme des Clochers enr.</v>
          </cell>
          <cell r="E4220" t="str">
            <v>Clouti(Brigitte Bombardier Bertrand)</v>
          </cell>
          <cell r="F4220" t="str">
            <v>57, rue Dufferin</v>
          </cell>
          <cell r="G4220" t="str">
            <v>Granby</v>
          </cell>
          <cell r="H4220" t="str">
            <v>J2G4W8</v>
          </cell>
          <cell r="I4220">
            <v>450</v>
          </cell>
          <cell r="J4220">
            <v>5324811</v>
          </cell>
          <cell r="K4220">
            <v>24</v>
          </cell>
          <cell r="M4220">
            <v>7</v>
          </cell>
        </row>
        <row r="4221">
          <cell r="A4221">
            <v>1908037</v>
          </cell>
          <cell r="B4221" t="str">
            <v>16</v>
          </cell>
          <cell r="C4221" t="str">
            <v>Montérégie</v>
          </cell>
          <cell r="D4221" t="str">
            <v>COOP 1521087 Gaétan Casavant</v>
          </cell>
          <cell r="F4221" t="str">
            <v>57, rue Dufferin</v>
          </cell>
          <cell r="G4221" t="str">
            <v>Granby</v>
          </cell>
          <cell r="H4221" t="str">
            <v>J2G4W8</v>
          </cell>
          <cell r="I4221">
            <v>450</v>
          </cell>
          <cell r="J4221">
            <v>5390469</v>
          </cell>
          <cell r="K4221">
            <v>25</v>
          </cell>
          <cell r="M4221">
            <v>24</v>
          </cell>
        </row>
        <row r="4222">
          <cell r="A4222">
            <v>1908045</v>
          </cell>
          <cell r="B4222" t="str">
            <v>05</v>
          </cell>
          <cell r="C4222" t="str">
            <v>Estrie</v>
          </cell>
          <cell r="D4222" t="str">
            <v>COOP 1521087 Gilles Daigle</v>
          </cell>
          <cell r="E4222" t="str">
            <v>Daigle(Gilles)</v>
          </cell>
          <cell r="F4222" t="str">
            <v>57, rue Dufferin</v>
          </cell>
          <cell r="G4222" t="str">
            <v>Granby</v>
          </cell>
          <cell r="H4222" t="str">
            <v>J2G4W8</v>
          </cell>
          <cell r="I4222">
            <v>819</v>
          </cell>
          <cell r="J4222">
            <v>8783656</v>
          </cell>
          <cell r="K4222">
            <v>52</v>
          </cell>
          <cell r="M4222">
            <v>45</v>
          </cell>
        </row>
        <row r="4223">
          <cell r="A4223">
            <v>1908078</v>
          </cell>
          <cell r="B4223" t="str">
            <v>05</v>
          </cell>
          <cell r="C4223" t="str">
            <v>Estrie</v>
          </cell>
          <cell r="D4223" t="str">
            <v>COOP 1521087 Ferme Lafond enr.</v>
          </cell>
          <cell r="E4223" t="str">
            <v>Lafond(Ronald &amp; Hélène)</v>
          </cell>
          <cell r="F4223" t="str">
            <v>57, rue Dufferin</v>
          </cell>
          <cell r="G4223" t="str">
            <v>Granby</v>
          </cell>
          <cell r="H4223" t="str">
            <v>J2G4W8</v>
          </cell>
          <cell r="I4223">
            <v>819</v>
          </cell>
          <cell r="J4223">
            <v>8723343</v>
          </cell>
          <cell r="K4223">
            <v>7</v>
          </cell>
        </row>
        <row r="4224">
          <cell r="A4224">
            <v>1908086</v>
          </cell>
          <cell r="B4224" t="str">
            <v>05</v>
          </cell>
          <cell r="C4224" t="str">
            <v>Estrie</v>
          </cell>
          <cell r="D4224" t="str">
            <v>COOP 1521087 Ferme Mi-Bois S.E.N.C.</v>
          </cell>
          <cell r="E4224" t="str">
            <v>Boisvert(Michel)</v>
          </cell>
          <cell r="F4224" t="str">
            <v>57, rue Dufferin</v>
          </cell>
          <cell r="G4224" t="str">
            <v>Granby</v>
          </cell>
          <cell r="H4224" t="str">
            <v>J2G4W8</v>
          </cell>
          <cell r="I4224">
            <v>819</v>
          </cell>
          <cell r="J4224">
            <v>8493392</v>
          </cell>
          <cell r="K4224">
            <v>26</v>
          </cell>
          <cell r="M4224">
            <v>24</v>
          </cell>
        </row>
        <row r="4225">
          <cell r="A4225">
            <v>1908094</v>
          </cell>
          <cell r="B4225" t="str">
            <v>05</v>
          </cell>
          <cell r="C4225" t="str">
            <v>Estrie</v>
          </cell>
          <cell r="D4225" t="str">
            <v>COOP 1521087 Hafford Michael et Sage Réal</v>
          </cell>
          <cell r="F4225" t="str">
            <v>57, rue Dufferin</v>
          </cell>
          <cell r="G4225" t="str">
            <v>Granby</v>
          </cell>
          <cell r="H4225" t="str">
            <v>J2G4W8</v>
          </cell>
          <cell r="I4225">
            <v>819</v>
          </cell>
          <cell r="J4225">
            <v>8490997</v>
          </cell>
          <cell r="K4225">
            <v>50</v>
          </cell>
        </row>
        <row r="4226">
          <cell r="A4226">
            <v>1908151</v>
          </cell>
          <cell r="B4226" t="str">
            <v>05</v>
          </cell>
          <cell r="C4226" t="str">
            <v>Estrie</v>
          </cell>
          <cell r="D4226" t="str">
            <v>COOP 1521087 Johnny Guertin</v>
          </cell>
          <cell r="F4226" t="str">
            <v>57, rue Dufferin</v>
          </cell>
          <cell r="G4226" t="str">
            <v>Granby</v>
          </cell>
          <cell r="H4226" t="str">
            <v>J2G4W8</v>
          </cell>
          <cell r="I4226">
            <v>819</v>
          </cell>
          <cell r="J4226">
            <v>6561076</v>
          </cell>
          <cell r="K4226">
            <v>5</v>
          </cell>
        </row>
        <row r="4227">
          <cell r="A4227">
            <v>1908219</v>
          </cell>
          <cell r="B4227" t="str">
            <v>05</v>
          </cell>
          <cell r="C4227" t="str">
            <v>Estrie</v>
          </cell>
          <cell r="D4227" t="str">
            <v>COOP 1521087 Ranch Jordan Hill S.E.N.C.</v>
          </cell>
          <cell r="E4227" t="str">
            <v>Volpe(Rose)</v>
          </cell>
          <cell r="F4227" t="str">
            <v>57, rue Dufferin</v>
          </cell>
          <cell r="G4227" t="str">
            <v>Granby</v>
          </cell>
          <cell r="H4227" t="str">
            <v>J2G4W8</v>
          </cell>
          <cell r="I4227">
            <v>819</v>
          </cell>
          <cell r="J4227">
            <v>8753220</v>
          </cell>
          <cell r="K4227">
            <v>27</v>
          </cell>
          <cell r="M4227">
            <v>25</v>
          </cell>
        </row>
        <row r="4228">
          <cell r="A4228">
            <v>1908268</v>
          </cell>
          <cell r="B4228" t="str">
            <v>05</v>
          </cell>
          <cell r="C4228" t="str">
            <v>Estrie</v>
          </cell>
          <cell r="D4228" t="str">
            <v>COOP 1521087 Raymond Morin</v>
          </cell>
          <cell r="F4228" t="str">
            <v>57, rue Dufferin</v>
          </cell>
          <cell r="G4228" t="str">
            <v>Granby</v>
          </cell>
          <cell r="H4228" t="str">
            <v>J2G4W8</v>
          </cell>
          <cell r="I4228">
            <v>819</v>
          </cell>
          <cell r="J4228">
            <v>8282231</v>
          </cell>
          <cell r="K4228">
            <v>47</v>
          </cell>
        </row>
        <row r="4229">
          <cell r="A4229">
            <v>1908391</v>
          </cell>
          <cell r="B4229" t="str">
            <v>05</v>
          </cell>
          <cell r="C4229" t="str">
            <v>Estrie</v>
          </cell>
          <cell r="D4229" t="str">
            <v>COOP 1527936 Bruno Bellegarde et Nicole Gagné</v>
          </cell>
          <cell r="E4229" t="str">
            <v>Bellegarde(Bruno)</v>
          </cell>
          <cell r="F4229" t="str">
            <v>316, rang St-Antoine</v>
          </cell>
          <cell r="G4229" t="str">
            <v>Sainte-Marguerite (de Beauce)</v>
          </cell>
          <cell r="H4229" t="str">
            <v>G0S2X0</v>
          </cell>
          <cell r="I4229">
            <v>0</v>
          </cell>
          <cell r="J4229">
            <v>0</v>
          </cell>
          <cell r="K4229">
            <v>7</v>
          </cell>
          <cell r="M4229">
            <v>1</v>
          </cell>
        </row>
        <row r="4230">
          <cell r="A4230">
            <v>1908409</v>
          </cell>
          <cell r="B4230" t="str">
            <v>12</v>
          </cell>
          <cell r="C4230" t="str">
            <v>Chaudière-Appalaches</v>
          </cell>
          <cell r="D4230" t="str">
            <v>COOP 1527936 Ferme des Boisés S.E.N.C.</v>
          </cell>
          <cell r="E4230" t="str">
            <v>Marquis(Jean)</v>
          </cell>
          <cell r="F4230" t="str">
            <v>316, rang St-Antoine</v>
          </cell>
          <cell r="G4230" t="str">
            <v>Sainte-Marguerite (de Beauce)</v>
          </cell>
          <cell r="H4230" t="str">
            <v>G0S2X0</v>
          </cell>
          <cell r="I4230">
            <v>0</v>
          </cell>
          <cell r="J4230">
            <v>0</v>
          </cell>
          <cell r="K4230">
            <v>1</v>
          </cell>
        </row>
        <row r="4231">
          <cell r="A4231">
            <v>1908417</v>
          </cell>
          <cell r="B4231" t="str">
            <v>12</v>
          </cell>
          <cell r="C4231" t="str">
            <v>Chaudière-Appalaches</v>
          </cell>
          <cell r="D4231" t="str">
            <v>COOP 1527936 Luc Patry</v>
          </cell>
          <cell r="F4231" t="str">
            <v>316, rang St-Antoine</v>
          </cell>
          <cell r="G4231" t="str">
            <v>Sainte-Marguerite (de Beauce)</v>
          </cell>
          <cell r="H4231" t="str">
            <v>G0S2X0</v>
          </cell>
          <cell r="I4231">
            <v>0</v>
          </cell>
          <cell r="J4231">
            <v>0</v>
          </cell>
          <cell r="K4231">
            <v>7</v>
          </cell>
          <cell r="M4231">
            <v>12</v>
          </cell>
        </row>
        <row r="4232">
          <cell r="A4232">
            <v>1908425</v>
          </cell>
          <cell r="B4232" t="str">
            <v>12</v>
          </cell>
          <cell r="C4232" t="str">
            <v>Chaudière-Appalaches</v>
          </cell>
          <cell r="D4232" t="str">
            <v>COOP 1527936 Carol Roy</v>
          </cell>
          <cell r="F4232" t="str">
            <v>316, rang St-Antoine</v>
          </cell>
          <cell r="G4232" t="str">
            <v>Sainte-Marguerite (de Beauce)</v>
          </cell>
          <cell r="H4232" t="str">
            <v>G0S2X0</v>
          </cell>
          <cell r="I4232">
            <v>0</v>
          </cell>
          <cell r="J4232">
            <v>0</v>
          </cell>
          <cell r="K4232">
            <v>44</v>
          </cell>
          <cell r="M4232">
            <v>43</v>
          </cell>
        </row>
        <row r="4233">
          <cell r="A4233">
            <v>1908474</v>
          </cell>
          <cell r="B4233" t="str">
            <v>12</v>
          </cell>
          <cell r="C4233" t="str">
            <v>Chaudière-Appalaches</v>
          </cell>
          <cell r="D4233" t="str">
            <v>COOP 1527936 Ferme Manjo Porcs S.E.N.C.</v>
          </cell>
          <cell r="E4233" t="str">
            <v>Gilbert(Jonny Boulet et Manon)</v>
          </cell>
          <cell r="F4233" t="str">
            <v>316, rang St-Antoine</v>
          </cell>
          <cell r="G4233" t="str">
            <v>Sainte-Marguerite (de Beauce)</v>
          </cell>
          <cell r="H4233" t="str">
            <v>G0S2X0</v>
          </cell>
          <cell r="I4233">
            <v>0</v>
          </cell>
          <cell r="J4233">
            <v>0</v>
          </cell>
          <cell r="K4233">
            <v>1</v>
          </cell>
          <cell r="M4233">
            <v>1</v>
          </cell>
        </row>
        <row r="4234">
          <cell r="A4234">
            <v>1908490</v>
          </cell>
          <cell r="B4234" t="str">
            <v>12</v>
          </cell>
          <cell r="C4234" t="str">
            <v>Chaudière-Appalaches</v>
          </cell>
          <cell r="D4234" t="str">
            <v>COOP 1527936 Ferme Marian S.E.N.C.</v>
          </cell>
          <cell r="E4234" t="str">
            <v>Faucher(Mario)</v>
          </cell>
          <cell r="F4234" t="str">
            <v>316, rang St-Antoine</v>
          </cell>
          <cell r="G4234" t="str">
            <v>Sainte-Marguerite (de Beauce)</v>
          </cell>
          <cell r="H4234" t="str">
            <v>G0S2X0</v>
          </cell>
          <cell r="I4234">
            <v>0</v>
          </cell>
          <cell r="J4234">
            <v>0</v>
          </cell>
          <cell r="K4234">
            <v>28</v>
          </cell>
          <cell r="M4234">
            <v>26</v>
          </cell>
        </row>
        <row r="4235">
          <cell r="A4235">
            <v>1908508</v>
          </cell>
          <cell r="B4235" t="str">
            <v>12</v>
          </cell>
          <cell r="C4235" t="str">
            <v>Chaudière-Appalaches</v>
          </cell>
          <cell r="D4235" t="str">
            <v>COOP 1527936 Richard Cloutier</v>
          </cell>
          <cell r="F4235" t="str">
            <v>316, rang St-Antoine</v>
          </cell>
          <cell r="G4235" t="str">
            <v>Sainte-Marguerite (de Beauce)</v>
          </cell>
          <cell r="H4235" t="str">
            <v>G0S2X0</v>
          </cell>
          <cell r="I4235">
            <v>0</v>
          </cell>
          <cell r="J4235">
            <v>0</v>
          </cell>
          <cell r="K4235">
            <v>13</v>
          </cell>
          <cell r="M4235">
            <v>15</v>
          </cell>
        </row>
        <row r="4236">
          <cell r="A4236">
            <v>1908516</v>
          </cell>
          <cell r="B4236" t="str">
            <v>12</v>
          </cell>
          <cell r="C4236" t="str">
            <v>Chaudière-Appalaches</v>
          </cell>
          <cell r="D4236" t="str">
            <v>COOP 1527936 Cimon Caroline et Daigle Stéphen</v>
          </cell>
          <cell r="F4236" t="str">
            <v>316, rang St-Antoine</v>
          </cell>
          <cell r="G4236" t="str">
            <v>Sainte-Marguerite (de Beauce)</v>
          </cell>
          <cell r="H4236" t="str">
            <v>G0S2X0</v>
          </cell>
          <cell r="I4236">
            <v>0</v>
          </cell>
          <cell r="J4236">
            <v>0</v>
          </cell>
          <cell r="K4236">
            <v>13</v>
          </cell>
          <cell r="M4236">
            <v>12</v>
          </cell>
        </row>
        <row r="4237">
          <cell r="A4237">
            <v>1908524</v>
          </cell>
          <cell r="B4237" t="str">
            <v>05</v>
          </cell>
          <cell r="C4237" t="str">
            <v>Estrie</v>
          </cell>
          <cell r="D4237" t="str">
            <v>COOP 1527936 Sylvain Boulanger</v>
          </cell>
          <cell r="F4237" t="str">
            <v>316, rang St-Antoine</v>
          </cell>
          <cell r="G4237" t="str">
            <v>Sainte-Marguerite (de Beauce)</v>
          </cell>
          <cell r="H4237" t="str">
            <v>G0S2X0</v>
          </cell>
          <cell r="I4237">
            <v>0</v>
          </cell>
          <cell r="J4237">
            <v>0</v>
          </cell>
          <cell r="K4237">
            <v>10</v>
          </cell>
          <cell r="M4237">
            <v>8</v>
          </cell>
        </row>
        <row r="4238">
          <cell r="A4238">
            <v>1908581</v>
          </cell>
          <cell r="B4238" t="str">
            <v>12</v>
          </cell>
          <cell r="C4238" t="str">
            <v>Chaudière-Appalaches</v>
          </cell>
          <cell r="D4238" t="str">
            <v>COOP 1527936 Gilbert Huppé</v>
          </cell>
          <cell r="F4238" t="str">
            <v>316, rang St-Antoine</v>
          </cell>
          <cell r="G4238" t="str">
            <v>Sainte-Marguerite (de Beauce)</v>
          </cell>
          <cell r="H4238" t="str">
            <v>G0S2X0</v>
          </cell>
          <cell r="I4238">
            <v>0</v>
          </cell>
          <cell r="J4238">
            <v>0</v>
          </cell>
          <cell r="K4238">
            <v>3</v>
          </cell>
        </row>
        <row r="4239">
          <cell r="A4239">
            <v>1908599</v>
          </cell>
          <cell r="B4239" t="str">
            <v>12</v>
          </cell>
          <cell r="C4239" t="str">
            <v>Chaudière-Appalaches</v>
          </cell>
          <cell r="D4239" t="str">
            <v>COOP 1527936 Nicolas Lessard</v>
          </cell>
          <cell r="F4239" t="str">
            <v>316, rang St-Antoine</v>
          </cell>
          <cell r="G4239" t="str">
            <v>Sainte-Marguerite (de Beauce)</v>
          </cell>
          <cell r="H4239" t="str">
            <v>G0S2X0</v>
          </cell>
          <cell r="I4239">
            <v>0</v>
          </cell>
          <cell r="J4239">
            <v>0</v>
          </cell>
          <cell r="K4239">
            <v>40</v>
          </cell>
          <cell r="M4239">
            <v>38</v>
          </cell>
        </row>
        <row r="4240">
          <cell r="A4240">
            <v>1908615</v>
          </cell>
          <cell r="B4240" t="str">
            <v>17</v>
          </cell>
          <cell r="C4240" t="str">
            <v>Centre-du-Québec</v>
          </cell>
          <cell r="D4240" t="str">
            <v>COOP 1527936 Philippe Levasseur</v>
          </cell>
          <cell r="F4240" t="str">
            <v>316, rang St-Antoine</v>
          </cell>
          <cell r="G4240" t="str">
            <v>Sainte-Marguerite (de Beauce)</v>
          </cell>
          <cell r="H4240" t="str">
            <v>G0S2X0</v>
          </cell>
          <cell r="I4240">
            <v>819</v>
          </cell>
          <cell r="J4240">
            <v>7589247</v>
          </cell>
          <cell r="K4240">
            <v>46</v>
          </cell>
          <cell r="M4240">
            <v>47</v>
          </cell>
        </row>
        <row r="4241">
          <cell r="A4241">
            <v>1908664</v>
          </cell>
          <cell r="B4241" t="str">
            <v>12</v>
          </cell>
          <cell r="C4241" t="str">
            <v>Chaudière-Appalaches</v>
          </cell>
          <cell r="D4241" t="str">
            <v>COOP 1527936 Ferme Phinidar S.E.N.C.</v>
          </cell>
          <cell r="E4241" t="str">
            <v>Kelly(Steeven Dave Francis)</v>
          </cell>
          <cell r="F4241" t="str">
            <v>316, rang St-Antoine</v>
          </cell>
          <cell r="G4241" t="str">
            <v>Sainte-Marguerite (de Beauce)</v>
          </cell>
          <cell r="H4241" t="str">
            <v>G0S2X0</v>
          </cell>
          <cell r="I4241">
            <v>0</v>
          </cell>
          <cell r="J4241">
            <v>0</v>
          </cell>
          <cell r="K4241">
            <v>100</v>
          </cell>
          <cell r="M4241">
            <v>97</v>
          </cell>
        </row>
        <row r="4242">
          <cell r="A4242">
            <v>1908912</v>
          </cell>
          <cell r="B4242" t="str">
            <v>01</v>
          </cell>
          <cell r="C4242" t="str">
            <v>Bas-Saint-Laurent</v>
          </cell>
          <cell r="D4242" t="str">
            <v>COOP 1787001 La Ferme du 5 enr.</v>
          </cell>
          <cell r="E4242" t="str">
            <v>Gauthier(Josée Murray et Herman)</v>
          </cell>
          <cell r="F4242" t="str">
            <v>129, rue Saint-Jean</v>
          </cell>
          <cell r="G4242" t="str">
            <v>Amqui</v>
          </cell>
          <cell r="H4242" t="str">
            <v>G5J2X6</v>
          </cell>
          <cell r="I4242">
            <v>0</v>
          </cell>
          <cell r="J4242">
            <v>0</v>
          </cell>
          <cell r="K4242">
            <v>15</v>
          </cell>
          <cell r="M4242">
            <v>12</v>
          </cell>
        </row>
        <row r="4243">
          <cell r="A4243">
            <v>1908953</v>
          </cell>
          <cell r="B4243" t="str">
            <v>01</v>
          </cell>
          <cell r="C4243" t="str">
            <v>Bas-Saint-Laurent</v>
          </cell>
          <cell r="D4243" t="str">
            <v>COOP 1787001 Ferme au Bon Plaisir enr.</v>
          </cell>
          <cell r="E4243" t="str">
            <v>Truchon(Gaétan Imbeault et Andrée)</v>
          </cell>
          <cell r="F4243" t="str">
            <v>129, rue Saint-Jean</v>
          </cell>
          <cell r="G4243" t="str">
            <v>Amqui</v>
          </cell>
          <cell r="H4243" t="str">
            <v>G5J2X6</v>
          </cell>
          <cell r="I4243">
            <v>0</v>
          </cell>
          <cell r="J4243">
            <v>0</v>
          </cell>
          <cell r="K4243">
            <v>25</v>
          </cell>
          <cell r="M4243">
            <v>6</v>
          </cell>
        </row>
        <row r="4244">
          <cell r="A4244">
            <v>1908979</v>
          </cell>
          <cell r="B4244" t="str">
            <v>01</v>
          </cell>
          <cell r="C4244" t="str">
            <v>Bas-Saint-Laurent</v>
          </cell>
          <cell r="D4244" t="str">
            <v>COOP 1787001 Ferme Fournier et Fils S.E.N.C.</v>
          </cell>
          <cell r="E4244" t="str">
            <v>Fournier(Benoit)</v>
          </cell>
          <cell r="F4244" t="str">
            <v>129, rue Saint-Jean</v>
          </cell>
          <cell r="G4244" t="str">
            <v>Amqui</v>
          </cell>
          <cell r="H4244" t="str">
            <v>G5J2X6</v>
          </cell>
          <cell r="I4244">
            <v>0</v>
          </cell>
          <cell r="J4244">
            <v>0</v>
          </cell>
          <cell r="K4244">
            <v>68</v>
          </cell>
          <cell r="M4244">
            <v>68</v>
          </cell>
        </row>
        <row r="4245">
          <cell r="A4245">
            <v>1909001</v>
          </cell>
          <cell r="B4245" t="str">
            <v>01</v>
          </cell>
          <cell r="C4245" t="str">
            <v>Bas-Saint-Laurent</v>
          </cell>
          <cell r="D4245" t="str">
            <v>COOP 1787001 Dany D'Astous</v>
          </cell>
          <cell r="F4245" t="str">
            <v>129, rue Saint-Jean</v>
          </cell>
          <cell r="G4245" t="str">
            <v>Amqui</v>
          </cell>
          <cell r="H4245" t="str">
            <v>G5J2X6</v>
          </cell>
          <cell r="I4245">
            <v>0</v>
          </cell>
          <cell r="J4245">
            <v>0</v>
          </cell>
          <cell r="K4245">
            <v>158</v>
          </cell>
          <cell r="M4245">
            <v>217</v>
          </cell>
        </row>
        <row r="4246">
          <cell r="A4246">
            <v>1909043</v>
          </cell>
          <cell r="B4246" t="str">
            <v>01</v>
          </cell>
          <cell r="C4246" t="str">
            <v>Bas-Saint-Laurent</v>
          </cell>
          <cell r="D4246" t="str">
            <v>COOP 1787001 Ferme des Érables S.E.N.C.</v>
          </cell>
          <cell r="E4246" t="str">
            <v>Gauthier(Martin)</v>
          </cell>
          <cell r="F4246" t="str">
            <v>129, rue Saint-Jean</v>
          </cell>
          <cell r="G4246" t="str">
            <v>Amqui</v>
          </cell>
          <cell r="H4246" t="str">
            <v>G5J2X6</v>
          </cell>
          <cell r="I4246">
            <v>0</v>
          </cell>
          <cell r="J4246">
            <v>0</v>
          </cell>
          <cell r="K4246">
            <v>11</v>
          </cell>
          <cell r="M4246">
            <v>12</v>
          </cell>
        </row>
        <row r="4247">
          <cell r="A4247">
            <v>1909175</v>
          </cell>
          <cell r="B4247" t="str">
            <v>01</v>
          </cell>
          <cell r="C4247" t="str">
            <v>Bas-Saint-Laurent</v>
          </cell>
          <cell r="D4247" t="str">
            <v>COOP 1787001 Yvan Lavoie</v>
          </cell>
          <cell r="F4247" t="str">
            <v>129, rue Saint-Jean</v>
          </cell>
          <cell r="G4247" t="str">
            <v>Amqui</v>
          </cell>
          <cell r="H4247" t="str">
            <v>G5J2X6</v>
          </cell>
          <cell r="I4247">
            <v>0</v>
          </cell>
          <cell r="J4247">
            <v>0</v>
          </cell>
          <cell r="K4247">
            <v>2</v>
          </cell>
        </row>
        <row r="4248">
          <cell r="A4248">
            <v>1909209</v>
          </cell>
          <cell r="B4248" t="str">
            <v>08</v>
          </cell>
          <cell r="C4248" t="str">
            <v>Abitibi-Témiscamingue</v>
          </cell>
          <cell r="D4248" t="str">
            <v>COOP 1867340 Guy Robert</v>
          </cell>
          <cell r="F4248" t="str">
            <v>214 Lac Cameron</v>
          </cell>
          <cell r="G4248" t="str">
            <v>Saint-Eugène-de-Guigues</v>
          </cell>
          <cell r="H4248" t="str">
            <v>J0Z3L0</v>
          </cell>
          <cell r="I4248">
            <v>0</v>
          </cell>
          <cell r="J4248">
            <v>0</v>
          </cell>
          <cell r="K4248">
            <v>112</v>
          </cell>
          <cell r="M4248">
            <v>107</v>
          </cell>
        </row>
        <row r="4249">
          <cell r="A4249">
            <v>1909258</v>
          </cell>
          <cell r="B4249" t="str">
            <v>08</v>
          </cell>
          <cell r="C4249" t="str">
            <v>Abitibi-Témiscamingue</v>
          </cell>
          <cell r="D4249" t="str">
            <v>COOP 1867340 Jacques Trudel</v>
          </cell>
          <cell r="E4249" t="str">
            <v>Plumier(Jacques Trudel ou Virginie)</v>
          </cell>
          <cell r="F4249" t="str">
            <v>214 Lac Cameron</v>
          </cell>
          <cell r="G4249" t="str">
            <v>Saint-Eugène-de-Guigues</v>
          </cell>
          <cell r="H4249" t="str">
            <v>J0Z3L0</v>
          </cell>
          <cell r="I4249">
            <v>0</v>
          </cell>
          <cell r="J4249">
            <v>0</v>
          </cell>
          <cell r="K4249">
            <v>28</v>
          </cell>
          <cell r="M4249">
            <v>4</v>
          </cell>
        </row>
        <row r="4250">
          <cell r="A4250">
            <v>1909266</v>
          </cell>
          <cell r="B4250" t="str">
            <v>08</v>
          </cell>
          <cell r="C4250" t="str">
            <v>Abitibi-Témiscamingue</v>
          </cell>
          <cell r="D4250" t="str">
            <v>COOP 1867340 Ferme Etoile Filante enr.</v>
          </cell>
          <cell r="E4250" t="str">
            <v>Perron(Madeleine Langevin et Mario)</v>
          </cell>
          <cell r="F4250" t="str">
            <v>214 Lac Cameron</v>
          </cell>
          <cell r="G4250" t="str">
            <v>Saint-Eugène-de-Guigues</v>
          </cell>
          <cell r="H4250" t="str">
            <v>J0Z3L0</v>
          </cell>
          <cell r="I4250">
            <v>0</v>
          </cell>
          <cell r="J4250">
            <v>0</v>
          </cell>
          <cell r="K4250">
            <v>45</v>
          </cell>
          <cell r="M4250">
            <v>51</v>
          </cell>
        </row>
        <row r="4251">
          <cell r="A4251">
            <v>1909431</v>
          </cell>
          <cell r="B4251" t="str">
            <v>04</v>
          </cell>
          <cell r="C4251" t="str">
            <v>Mauricie</v>
          </cell>
          <cell r="D4251" t="str">
            <v>Allard  René, Douville, Chantal, Ginette et Michel</v>
          </cell>
          <cell r="E4251" t="str">
            <v>Douville(Ginette)</v>
          </cell>
          <cell r="F4251" t="str">
            <v>841, 1ere avenue</v>
          </cell>
          <cell r="G4251" t="str">
            <v>Sainte-Anne-de-la-Pérade</v>
          </cell>
          <cell r="H4251" t="str">
            <v>G0X2J0</v>
          </cell>
          <cell r="I4251">
            <v>418</v>
          </cell>
          <cell r="J4251">
            <v>3251644</v>
          </cell>
          <cell r="K4251">
            <v>18</v>
          </cell>
          <cell r="M4251">
            <v>18</v>
          </cell>
          <cell r="N4251">
            <v>2225</v>
          </cell>
        </row>
        <row r="4252">
          <cell r="A4252">
            <v>1909472</v>
          </cell>
          <cell r="B4252" t="str">
            <v>02</v>
          </cell>
          <cell r="C4252" t="str">
            <v>Saguenay-Lac-Saint-Jean</v>
          </cell>
          <cell r="D4252" t="str">
            <v>COOP 0969188 Jean Imbeault</v>
          </cell>
          <cell r="F4252" t="str">
            <v>440 Lac Sébastien C.P.164</v>
          </cell>
          <cell r="G4252" t="str">
            <v>Saint-David-de-Falardeau</v>
          </cell>
          <cell r="H4252" t="str">
            <v>G0V1C0</v>
          </cell>
          <cell r="I4252">
            <v>0</v>
          </cell>
          <cell r="J4252">
            <v>0</v>
          </cell>
          <cell r="K4252">
            <v>43</v>
          </cell>
        </row>
        <row r="4253">
          <cell r="A4253">
            <v>1909480</v>
          </cell>
          <cell r="B4253" t="str">
            <v>02</v>
          </cell>
          <cell r="C4253" t="str">
            <v>Saguenay-Lac-Saint-Jean</v>
          </cell>
          <cell r="D4253" t="str">
            <v>COOP 0969188 Guy Duchesne</v>
          </cell>
          <cell r="F4253" t="str">
            <v>440 Lac Sébastien C.P.164</v>
          </cell>
          <cell r="G4253" t="str">
            <v>Saint-David-de-Falardeau</v>
          </cell>
          <cell r="H4253" t="str">
            <v>G0V1C0</v>
          </cell>
          <cell r="I4253">
            <v>0</v>
          </cell>
          <cell r="J4253">
            <v>0</v>
          </cell>
          <cell r="K4253">
            <v>89</v>
          </cell>
          <cell r="M4253">
            <v>49</v>
          </cell>
        </row>
        <row r="4254">
          <cell r="A4254">
            <v>1909530</v>
          </cell>
          <cell r="B4254" t="str">
            <v>02</v>
          </cell>
          <cell r="C4254" t="str">
            <v>Saguenay-Lac-Saint-Jean</v>
          </cell>
          <cell r="D4254" t="str">
            <v>COOP 0969188 Donald Simard</v>
          </cell>
          <cell r="F4254" t="str">
            <v>440 Lac Sébastien C.P.164</v>
          </cell>
          <cell r="G4254" t="str">
            <v>Saint-David-de-Falardeau</v>
          </cell>
          <cell r="H4254" t="str">
            <v>G0V1C0</v>
          </cell>
          <cell r="I4254">
            <v>0</v>
          </cell>
          <cell r="J4254">
            <v>0</v>
          </cell>
          <cell r="K4254">
            <v>76</v>
          </cell>
          <cell r="M4254">
            <v>88</v>
          </cell>
        </row>
        <row r="4255">
          <cell r="A4255">
            <v>1909555</v>
          </cell>
          <cell r="B4255" t="str">
            <v>02</v>
          </cell>
          <cell r="C4255" t="str">
            <v>Saguenay-Lac-Saint-Jean</v>
          </cell>
          <cell r="D4255" t="str">
            <v>COOP 0969188 Ferme des Érables inc.</v>
          </cell>
          <cell r="E4255" t="str">
            <v>Côté(Stéphane)</v>
          </cell>
          <cell r="F4255" t="str">
            <v>440 Lac Sébastien C.P.164</v>
          </cell>
          <cell r="G4255" t="str">
            <v>Saint-David-de-Falardeau</v>
          </cell>
          <cell r="H4255" t="str">
            <v>G0V1C0</v>
          </cell>
          <cell r="I4255">
            <v>0</v>
          </cell>
          <cell r="J4255">
            <v>0</v>
          </cell>
          <cell r="K4255">
            <v>11</v>
          </cell>
        </row>
        <row r="4256">
          <cell r="A4256">
            <v>1909563</v>
          </cell>
          <cell r="B4256" t="str">
            <v>16</v>
          </cell>
          <cell r="C4256" t="str">
            <v>Montérégie</v>
          </cell>
          <cell r="D4256" t="str">
            <v>COOP 1521087 Boisvert Chantal et Noiseux Luc</v>
          </cell>
          <cell r="F4256" t="str">
            <v>57, rue Dufferin</v>
          </cell>
          <cell r="G4256" t="str">
            <v>Granby</v>
          </cell>
          <cell r="H4256" t="str">
            <v>J2G4W8</v>
          </cell>
          <cell r="I4256">
            <v>450</v>
          </cell>
          <cell r="J4256">
            <v>3799989</v>
          </cell>
          <cell r="K4256">
            <v>20</v>
          </cell>
          <cell r="M4256">
            <v>26</v>
          </cell>
        </row>
        <row r="4257">
          <cell r="A4257">
            <v>1909621</v>
          </cell>
          <cell r="B4257" t="str">
            <v>08</v>
          </cell>
          <cell r="C4257" t="str">
            <v>Abitibi-Témiscamingue</v>
          </cell>
          <cell r="D4257" t="str">
            <v>COOP 1499904 Marc Frappier</v>
          </cell>
          <cell r="E4257" t="str">
            <v>Frappier(Marc)</v>
          </cell>
          <cell r="F4257" t="str">
            <v>263, 1re Avenue Ouest</v>
          </cell>
          <cell r="G4257" t="str">
            <v>Amos</v>
          </cell>
          <cell r="H4257" t="str">
            <v>J9T1V1</v>
          </cell>
          <cell r="I4257">
            <v>0</v>
          </cell>
          <cell r="J4257">
            <v>0</v>
          </cell>
          <cell r="K4257">
            <v>70</v>
          </cell>
          <cell r="M4257">
            <v>25</v>
          </cell>
        </row>
        <row r="4258">
          <cell r="A4258">
            <v>1910439</v>
          </cell>
          <cell r="B4258" t="str">
            <v>16</v>
          </cell>
          <cell r="C4258" t="str">
            <v>Montérégie</v>
          </cell>
          <cell r="D4258" t="str">
            <v>Albert Therrien et Daniel Therrien</v>
          </cell>
          <cell r="E4258" t="str">
            <v>Therrien(Albert)</v>
          </cell>
          <cell r="F4258" t="str">
            <v>547, Chemin St-Emmanuel</v>
          </cell>
          <cell r="G4258" t="str">
            <v>Saint-Clet</v>
          </cell>
          <cell r="H4258" t="str">
            <v>J0P1S0</v>
          </cell>
          <cell r="I4258">
            <v>450</v>
          </cell>
          <cell r="J4258">
            <v>4563644</v>
          </cell>
          <cell r="K4258">
            <v>12</v>
          </cell>
        </row>
        <row r="4259">
          <cell r="A4259">
            <v>1910538</v>
          </cell>
          <cell r="B4259" t="str">
            <v>01</v>
          </cell>
          <cell r="C4259" t="str">
            <v>Bas-Saint-Laurent</v>
          </cell>
          <cell r="D4259" t="str">
            <v>9164-8675 Québec inc.</v>
          </cell>
          <cell r="E4259" t="str">
            <v>Bouchard(Daniel &amp; Yvon Jean, D.)</v>
          </cell>
          <cell r="F4259" t="str">
            <v>309, rang 2 Est</v>
          </cell>
          <cell r="G4259" t="str">
            <v>Saint-Fabien</v>
          </cell>
          <cell r="H4259" t="str">
            <v>G0L2Z0</v>
          </cell>
          <cell r="I4259">
            <v>418</v>
          </cell>
          <cell r="J4259">
            <v>8692772</v>
          </cell>
          <cell r="K4259">
            <v>49</v>
          </cell>
          <cell r="L4259">
            <v>2270</v>
          </cell>
          <cell r="M4259">
            <v>56</v>
          </cell>
          <cell r="N4259">
            <v>2674</v>
          </cell>
        </row>
        <row r="4260">
          <cell r="A4260">
            <v>1910843</v>
          </cell>
          <cell r="B4260" t="str">
            <v>12</v>
          </cell>
          <cell r="C4260" t="str">
            <v>Chaudière-Appalaches</v>
          </cell>
          <cell r="D4260" t="str">
            <v>Ferme Beaudoin &amp; Fils S.E.N.C</v>
          </cell>
          <cell r="E4260" t="str">
            <v>Beaudoin(Israël)</v>
          </cell>
          <cell r="F4260" t="str">
            <v>200, rang St-Léon</v>
          </cell>
          <cell r="G4260" t="str">
            <v>Saint-Théophile</v>
          </cell>
          <cell r="H4260" t="str">
            <v>G0M2A0</v>
          </cell>
          <cell r="I4260">
            <v>418</v>
          </cell>
          <cell r="J4260">
            <v>5973068</v>
          </cell>
          <cell r="K4260">
            <v>31</v>
          </cell>
          <cell r="L4260">
            <v>5609</v>
          </cell>
        </row>
        <row r="4261">
          <cell r="A4261">
            <v>1911072</v>
          </cell>
          <cell r="B4261" t="str">
            <v>16</v>
          </cell>
          <cell r="C4261" t="str">
            <v>Montérégie</v>
          </cell>
          <cell r="D4261" t="str">
            <v>3490076 Canada inc.</v>
          </cell>
          <cell r="E4261" t="str">
            <v>Frank(Weis,)</v>
          </cell>
          <cell r="F4261" t="str">
            <v>1120, avenue Laplace</v>
          </cell>
          <cell r="G4261" t="str">
            <v>Laval</v>
          </cell>
          <cell r="H4261" t="str">
            <v>H7C2M4</v>
          </cell>
          <cell r="I4261">
            <v>514</v>
          </cell>
          <cell r="J4261">
            <v>9949347</v>
          </cell>
          <cell r="K4261">
            <v>15</v>
          </cell>
          <cell r="M4261">
            <v>17</v>
          </cell>
        </row>
        <row r="4262">
          <cell r="A4262">
            <v>1911601</v>
          </cell>
          <cell r="B4262" t="str">
            <v>15</v>
          </cell>
          <cell r="C4262" t="str">
            <v>Laurentides</v>
          </cell>
          <cell r="D4262" t="str">
            <v>Bélair, Céline et Laurin, Claude</v>
          </cell>
          <cell r="F4262" t="str">
            <v>7801, St-Jérusalem</v>
          </cell>
          <cell r="G4262" t="str">
            <v>Lachute</v>
          </cell>
          <cell r="H4262" t="str">
            <v>J8H2C5</v>
          </cell>
          <cell r="I4262">
            <v>514</v>
          </cell>
          <cell r="J4262">
            <v>8237318</v>
          </cell>
          <cell r="K4262">
            <v>29</v>
          </cell>
          <cell r="M4262">
            <v>29</v>
          </cell>
          <cell r="N4262">
            <v>4089</v>
          </cell>
        </row>
        <row r="4263">
          <cell r="A4263">
            <v>1911684</v>
          </cell>
          <cell r="B4263" t="str">
            <v>16</v>
          </cell>
          <cell r="C4263" t="str">
            <v>Montérégie</v>
          </cell>
          <cell r="D4263" t="str">
            <v>Trembling Spring Farm</v>
          </cell>
          <cell r="E4263" t="str">
            <v>McCutcheon(Brent B.)</v>
          </cell>
          <cell r="F4263" t="str">
            <v>62, McCutcheon Road</v>
          </cell>
          <cell r="G4263" t="str">
            <v>Lac-Brome</v>
          </cell>
          <cell r="H4263" t="str">
            <v>J0E2P0</v>
          </cell>
          <cell r="I4263">
            <v>450</v>
          </cell>
          <cell r="J4263">
            <v>2636615</v>
          </cell>
          <cell r="K4263">
            <v>25</v>
          </cell>
          <cell r="L4263">
            <v>680</v>
          </cell>
          <cell r="M4263">
            <v>22</v>
          </cell>
          <cell r="N4263">
            <v>5886</v>
          </cell>
        </row>
        <row r="4264">
          <cell r="A4264">
            <v>1911700</v>
          </cell>
          <cell r="B4264" t="str">
            <v>01</v>
          </cell>
          <cell r="C4264" t="str">
            <v>Bas-Saint-Laurent</v>
          </cell>
          <cell r="D4264" t="str">
            <v>COOP 0928622 Carol Roy</v>
          </cell>
          <cell r="E4264" t="str">
            <v>Roy(Carol)</v>
          </cell>
          <cell r="F4264" t="str">
            <v>61 rang Hauteville</v>
          </cell>
          <cell r="G4264" t="str">
            <v>Saint-Denis (de Kamouraska)</v>
          </cell>
          <cell r="H4264" t="str">
            <v>G0L2R0</v>
          </cell>
          <cell r="I4264">
            <v>0</v>
          </cell>
          <cell r="J4264">
            <v>0</v>
          </cell>
          <cell r="K4264">
            <v>59</v>
          </cell>
          <cell r="M4264">
            <v>68</v>
          </cell>
        </row>
        <row r="4265">
          <cell r="A4265">
            <v>1911726</v>
          </cell>
          <cell r="B4265" t="str">
            <v>12</v>
          </cell>
          <cell r="C4265" t="str">
            <v>Chaudière-Appalaches</v>
          </cell>
          <cell r="D4265" t="str">
            <v>Goulet André et Martin</v>
          </cell>
          <cell r="F4265" t="str">
            <v>1319, rang St-Thomas</v>
          </cell>
          <cell r="G4265" t="str">
            <v>Saint-Joseph-de-Beauce</v>
          </cell>
          <cell r="H4265" t="str">
            <v>G0S2V0</v>
          </cell>
          <cell r="I4265">
            <v>418</v>
          </cell>
          <cell r="J4265">
            <v>3975830</v>
          </cell>
          <cell r="K4265">
            <v>49</v>
          </cell>
          <cell r="L4265">
            <v>340</v>
          </cell>
          <cell r="M4265">
            <v>46</v>
          </cell>
        </row>
        <row r="4266">
          <cell r="A4266">
            <v>1911791</v>
          </cell>
          <cell r="B4266" t="str">
            <v>01</v>
          </cell>
          <cell r="C4266" t="str">
            <v>Bas-Saint-Laurent</v>
          </cell>
          <cell r="D4266" t="str">
            <v>COOP 1787001 Serge Lévesque</v>
          </cell>
          <cell r="F4266" t="str">
            <v>129, rue Saint-Jean</v>
          </cell>
          <cell r="G4266" t="str">
            <v>Amqui</v>
          </cell>
          <cell r="H4266" t="str">
            <v>G5J2X6</v>
          </cell>
          <cell r="I4266">
            <v>0</v>
          </cell>
          <cell r="J4266">
            <v>0</v>
          </cell>
          <cell r="K4266">
            <v>24</v>
          </cell>
          <cell r="M4266">
            <v>18</v>
          </cell>
        </row>
        <row r="4267">
          <cell r="A4267">
            <v>1912302</v>
          </cell>
          <cell r="B4267" t="str">
            <v>17</v>
          </cell>
          <cell r="C4267" t="str">
            <v>Centre-du-Québec</v>
          </cell>
          <cell r="D4267" t="str">
            <v>COOP 0969246 Ferme Beardson Ayrshire S.E.N.C.</v>
          </cell>
          <cell r="E4267" t="str">
            <v>Beard(Douglas)</v>
          </cell>
          <cell r="F4267" t="str">
            <v>861, rang 7</v>
          </cell>
          <cell r="G4267" t="str">
            <v>Wickham</v>
          </cell>
          <cell r="H4267" t="str">
            <v>J0C1S0</v>
          </cell>
          <cell r="I4267">
            <v>0</v>
          </cell>
          <cell r="J4267">
            <v>0</v>
          </cell>
          <cell r="K4267">
            <v>1</v>
          </cell>
          <cell r="M4267">
            <v>1</v>
          </cell>
        </row>
        <row r="4268">
          <cell r="A4268">
            <v>1912468</v>
          </cell>
          <cell r="B4268" t="str">
            <v>12</v>
          </cell>
          <cell r="C4268" t="str">
            <v>Chaudière-Appalaches</v>
          </cell>
          <cell r="D4268" t="str">
            <v>COOP 1527936 Yvon Thibodeau</v>
          </cell>
          <cell r="F4268" t="str">
            <v>316, rang St-Antoine</v>
          </cell>
          <cell r="G4268" t="str">
            <v>Sainte-Marguerite (de Beauce)</v>
          </cell>
          <cell r="H4268" t="str">
            <v>G0S2X0</v>
          </cell>
          <cell r="I4268">
            <v>0</v>
          </cell>
          <cell r="J4268">
            <v>0</v>
          </cell>
          <cell r="K4268">
            <v>1</v>
          </cell>
        </row>
        <row r="4269">
          <cell r="A4269">
            <v>1912476</v>
          </cell>
          <cell r="B4269" t="str">
            <v>12</v>
          </cell>
          <cell r="C4269" t="str">
            <v>Chaudière-Appalaches</v>
          </cell>
          <cell r="D4269" t="str">
            <v>COOP 1527936 Jean-Guy Doyon</v>
          </cell>
          <cell r="F4269" t="str">
            <v>316, rang St-Antoine</v>
          </cell>
          <cell r="G4269" t="str">
            <v>Sainte-Marguerite (de Beauce)</v>
          </cell>
          <cell r="H4269" t="str">
            <v>G0S2X0</v>
          </cell>
          <cell r="I4269">
            <v>0</v>
          </cell>
          <cell r="J4269">
            <v>0</v>
          </cell>
          <cell r="K4269">
            <v>40</v>
          </cell>
          <cell r="M4269">
            <v>1</v>
          </cell>
        </row>
        <row r="4270">
          <cell r="A4270">
            <v>1912492</v>
          </cell>
          <cell r="B4270" t="str">
            <v>04</v>
          </cell>
          <cell r="C4270" t="str">
            <v>Mauricie</v>
          </cell>
          <cell r="D4270" t="str">
            <v>Ferme du Canton S.E.N.C.</v>
          </cell>
          <cell r="E4270" t="str">
            <v>Blais(Jacques)</v>
          </cell>
          <cell r="F4270" t="str">
            <v>3340, Grande Ligne</v>
          </cell>
          <cell r="G4270" t="str">
            <v>Saint-Paulin</v>
          </cell>
          <cell r="H4270" t="str">
            <v>J0K3G0</v>
          </cell>
          <cell r="I4270">
            <v>819</v>
          </cell>
          <cell r="J4270">
            <v>2683401</v>
          </cell>
          <cell r="K4270">
            <v>21</v>
          </cell>
          <cell r="L4270">
            <v>340</v>
          </cell>
          <cell r="M4270">
            <v>21</v>
          </cell>
          <cell r="N4270">
            <v>891</v>
          </cell>
        </row>
        <row r="4271">
          <cell r="A4271">
            <v>1912633</v>
          </cell>
          <cell r="B4271" t="str">
            <v>12</v>
          </cell>
          <cell r="C4271" t="str">
            <v>Chaudière-Appalaches</v>
          </cell>
          <cell r="D4271" t="str">
            <v>Ferme D.F. Cyr S.E.N.C.</v>
          </cell>
          <cell r="E4271" t="str">
            <v>Cyr(Donald)</v>
          </cell>
          <cell r="F4271" t="str">
            <v>53, rang Sainte-Anne</v>
          </cell>
          <cell r="G4271" t="str">
            <v>Saint-Elzéar</v>
          </cell>
          <cell r="H4271" t="str">
            <v>G0S2J0</v>
          </cell>
          <cell r="I4271">
            <v>418</v>
          </cell>
          <cell r="J4271">
            <v>3873970</v>
          </cell>
          <cell r="K4271">
            <v>78</v>
          </cell>
          <cell r="L4271">
            <v>14512</v>
          </cell>
          <cell r="M4271">
            <v>70</v>
          </cell>
          <cell r="N4271">
            <v>19061</v>
          </cell>
        </row>
        <row r="4272">
          <cell r="A4272">
            <v>1912658</v>
          </cell>
          <cell r="B4272" t="str">
            <v>01</v>
          </cell>
          <cell r="C4272" t="str">
            <v>Bas-Saint-Laurent</v>
          </cell>
          <cell r="D4272" t="str">
            <v>COOP 0928622 Daniel Raymond</v>
          </cell>
          <cell r="E4272" t="str">
            <v>Raymond(Daniel)</v>
          </cell>
          <cell r="F4272" t="str">
            <v>61 rang Hauteville</v>
          </cell>
          <cell r="G4272" t="str">
            <v>Saint-Denis (de Kamouraska)</v>
          </cell>
          <cell r="H4272" t="str">
            <v>G0L2R0</v>
          </cell>
          <cell r="I4272">
            <v>0</v>
          </cell>
          <cell r="J4272">
            <v>0</v>
          </cell>
          <cell r="K4272">
            <v>35</v>
          </cell>
          <cell r="M4272">
            <v>14</v>
          </cell>
        </row>
        <row r="4273">
          <cell r="A4273">
            <v>1913797</v>
          </cell>
          <cell r="B4273" t="str">
            <v>08</v>
          </cell>
          <cell r="C4273" t="str">
            <v>Abitibi-Témiscamingue</v>
          </cell>
          <cell r="D4273" t="str">
            <v>Ferme Racicot-Lalancette senc</v>
          </cell>
          <cell r="E4273" t="str">
            <v>Racicot(Daniel Lalancette et Annie)</v>
          </cell>
          <cell r="F4273" t="str">
            <v>399, rang 10</v>
          </cell>
          <cell r="G4273" t="str">
            <v>Rochebaucourt</v>
          </cell>
          <cell r="H4273" t="str">
            <v>J0Y2J0</v>
          </cell>
          <cell r="I4273">
            <v>819</v>
          </cell>
          <cell r="J4273">
            <v>7545668</v>
          </cell>
          <cell r="K4273">
            <v>60</v>
          </cell>
          <cell r="L4273">
            <v>12360</v>
          </cell>
          <cell r="M4273">
            <v>60</v>
          </cell>
          <cell r="N4273">
            <v>10582</v>
          </cell>
        </row>
        <row r="4274">
          <cell r="A4274">
            <v>1914555</v>
          </cell>
          <cell r="B4274" t="str">
            <v>01</v>
          </cell>
          <cell r="C4274" t="str">
            <v>Bas-Saint-Laurent</v>
          </cell>
          <cell r="D4274" t="str">
            <v>Viel(Bernard)</v>
          </cell>
          <cell r="F4274" t="str">
            <v>101, rang St-Stanislas</v>
          </cell>
          <cell r="G4274" t="str">
            <v>Saint-Alexandre-de-Kamouraska</v>
          </cell>
          <cell r="H4274" t="str">
            <v>G0L2G0</v>
          </cell>
          <cell r="I4274">
            <v>418</v>
          </cell>
          <cell r="J4274">
            <v>4953244</v>
          </cell>
          <cell r="K4274">
            <v>24</v>
          </cell>
          <cell r="L4274">
            <v>1481</v>
          </cell>
          <cell r="M4274">
            <v>29</v>
          </cell>
          <cell r="N4274">
            <v>4357</v>
          </cell>
        </row>
        <row r="4275">
          <cell r="A4275">
            <v>1914654</v>
          </cell>
          <cell r="B4275" t="str">
            <v>16</v>
          </cell>
          <cell r="C4275" t="str">
            <v>Montérégie</v>
          </cell>
          <cell r="D4275" t="str">
            <v>Dalpé, René, Madeleine, Annick et Véronique</v>
          </cell>
          <cell r="E4275" t="str">
            <v>Dalpé(René)</v>
          </cell>
          <cell r="F4275" t="str">
            <v>1135, chemin Dalpé</v>
          </cell>
          <cell r="G4275" t="str">
            <v>Saint-Armand</v>
          </cell>
          <cell r="H4275" t="str">
            <v>J0J1T0</v>
          </cell>
          <cell r="I4275">
            <v>450</v>
          </cell>
          <cell r="J4275">
            <v>2483179</v>
          </cell>
          <cell r="K4275">
            <v>15</v>
          </cell>
          <cell r="L4275">
            <v>6747</v>
          </cell>
        </row>
        <row r="4276">
          <cell r="A4276">
            <v>1914803</v>
          </cell>
          <cell r="B4276" t="str">
            <v>12</v>
          </cell>
          <cell r="C4276" t="str">
            <v>Chaudière-Appalaches</v>
          </cell>
          <cell r="D4276" t="str">
            <v>Vachon(Sébastien)</v>
          </cell>
          <cell r="F4276" t="str">
            <v>1113, Rang 1</v>
          </cell>
          <cell r="G4276" t="str">
            <v>Saint-Frédéric</v>
          </cell>
          <cell r="H4276" t="str">
            <v>G0N1P0</v>
          </cell>
          <cell r="I4276">
            <v>418</v>
          </cell>
          <cell r="J4276">
            <v>4261288</v>
          </cell>
          <cell r="K4276">
            <v>50</v>
          </cell>
          <cell r="L4276">
            <v>9520</v>
          </cell>
          <cell r="M4276">
            <v>44</v>
          </cell>
          <cell r="N4276">
            <v>7675</v>
          </cell>
        </row>
        <row r="4277">
          <cell r="A4277">
            <v>1914944</v>
          </cell>
          <cell r="B4277" t="str">
            <v>17</v>
          </cell>
          <cell r="C4277" t="str">
            <v>Centre-du-Québec</v>
          </cell>
          <cell r="D4277" t="str">
            <v>Doucet Alexis et Laferrière Marie-Josée</v>
          </cell>
          <cell r="E4277" t="str">
            <v>Doucet(Alexis)</v>
          </cell>
          <cell r="F4277" t="str">
            <v>535, rang 5</v>
          </cell>
          <cell r="G4277" t="str">
            <v>Laurierville</v>
          </cell>
          <cell r="H4277" t="str">
            <v>G0S1P0</v>
          </cell>
          <cell r="I4277">
            <v>819</v>
          </cell>
          <cell r="J4277">
            <v>3651199</v>
          </cell>
          <cell r="K4277">
            <v>42</v>
          </cell>
          <cell r="L4277">
            <v>7181</v>
          </cell>
          <cell r="M4277">
            <v>41</v>
          </cell>
          <cell r="N4277">
            <v>9127</v>
          </cell>
        </row>
        <row r="4278">
          <cell r="A4278">
            <v>1915149</v>
          </cell>
          <cell r="B4278" t="str">
            <v>17</v>
          </cell>
          <cell r="C4278" t="str">
            <v>Centre-du-Québec</v>
          </cell>
          <cell r="D4278" t="str">
            <v>Ferme Bovinoise SENC</v>
          </cell>
          <cell r="E4278" t="str">
            <v>Fredette(Benoit)</v>
          </cell>
          <cell r="F4278" t="str">
            <v>72, rang 10</v>
          </cell>
          <cell r="G4278" t="str">
            <v>Kingsey Falls</v>
          </cell>
          <cell r="H4278" t="str">
            <v>J0A1B0</v>
          </cell>
          <cell r="I4278">
            <v>819</v>
          </cell>
          <cell r="J4278">
            <v>8482911</v>
          </cell>
          <cell r="K4278">
            <v>37</v>
          </cell>
          <cell r="L4278">
            <v>4218</v>
          </cell>
          <cell r="M4278">
            <v>36</v>
          </cell>
          <cell r="N4278">
            <v>4096</v>
          </cell>
        </row>
        <row r="4279">
          <cell r="A4279">
            <v>1915289</v>
          </cell>
          <cell r="B4279" t="str">
            <v>03</v>
          </cell>
          <cell r="C4279" t="str">
            <v>Capitale-Nationale</v>
          </cell>
          <cell r="D4279" t="str">
            <v>Côté(Conrad)</v>
          </cell>
          <cell r="E4279" t="str">
            <v>Trudel(Carolle)</v>
          </cell>
          <cell r="F4279" t="str">
            <v>2, chemin des Côté</v>
          </cell>
          <cell r="G4279" t="str">
            <v>Baie-Saint-Paul</v>
          </cell>
          <cell r="H4279" t="str">
            <v>G3Z1X3</v>
          </cell>
          <cell r="I4279">
            <v>418</v>
          </cell>
          <cell r="J4279">
            <v>4355576</v>
          </cell>
          <cell r="K4279">
            <v>20</v>
          </cell>
          <cell r="L4279">
            <v>994</v>
          </cell>
        </row>
        <row r="4280">
          <cell r="A4280">
            <v>1915628</v>
          </cell>
          <cell r="B4280" t="str">
            <v>03</v>
          </cell>
          <cell r="C4280" t="str">
            <v>Capitale-Nationale</v>
          </cell>
          <cell r="D4280" t="str">
            <v>Tremblay(Charles)</v>
          </cell>
          <cell r="F4280" t="str">
            <v>310, du Village, C.P. 71</v>
          </cell>
          <cell r="G4280" t="str">
            <v>Les Éboulements</v>
          </cell>
          <cell r="H4280" t="str">
            <v>G0A2M0</v>
          </cell>
          <cell r="I4280">
            <v>418</v>
          </cell>
          <cell r="J4280">
            <v>6351512</v>
          </cell>
          <cell r="K4280">
            <v>20</v>
          </cell>
          <cell r="L4280">
            <v>6649</v>
          </cell>
        </row>
        <row r="4281">
          <cell r="A4281">
            <v>1915669</v>
          </cell>
          <cell r="B4281" t="str">
            <v>17</v>
          </cell>
          <cell r="C4281" t="str">
            <v>Centre-du-Québec</v>
          </cell>
          <cell r="D4281" t="str">
            <v>Ferme Simpson</v>
          </cell>
          <cell r="E4281" t="str">
            <v>Falardeau(Guy)</v>
          </cell>
          <cell r="F4281" t="str">
            <v>1510, rang 7</v>
          </cell>
          <cell r="G4281" t="str">
            <v>Saint-Cyrille-de-Wendover</v>
          </cell>
          <cell r="H4281" t="str">
            <v>J1Z1N8</v>
          </cell>
          <cell r="I4281">
            <v>819</v>
          </cell>
          <cell r="J4281">
            <v>3972648</v>
          </cell>
          <cell r="K4281">
            <v>19</v>
          </cell>
          <cell r="L4281">
            <v>1374</v>
          </cell>
          <cell r="M4281">
            <v>16</v>
          </cell>
          <cell r="N4281">
            <v>496</v>
          </cell>
        </row>
        <row r="4282">
          <cell r="A4282">
            <v>1915776</v>
          </cell>
          <cell r="B4282" t="str">
            <v>08</v>
          </cell>
          <cell r="C4282" t="str">
            <v>Abitibi-Témiscamingue</v>
          </cell>
          <cell r="D4282" t="str">
            <v>9150-3847 Québec inc.</v>
          </cell>
          <cell r="E4282" t="str">
            <v>Alain(Jimmy)</v>
          </cell>
          <cell r="F4282" t="str">
            <v>101 rangs 4 et 5 ouest</v>
          </cell>
          <cell r="G4282" t="str">
            <v>Sainte-Gertrude-Manneville</v>
          </cell>
          <cell r="H4282" t="str">
            <v>J0Y2L0</v>
          </cell>
          <cell r="I4282">
            <v>819</v>
          </cell>
          <cell r="J4282">
            <v>7271483</v>
          </cell>
          <cell r="K4282">
            <v>77</v>
          </cell>
          <cell r="L4282">
            <v>4066</v>
          </cell>
          <cell r="M4282">
            <v>107</v>
          </cell>
          <cell r="N4282">
            <v>10229</v>
          </cell>
        </row>
        <row r="4283">
          <cell r="A4283">
            <v>1916030</v>
          </cell>
          <cell r="B4283" t="str">
            <v>01</v>
          </cell>
          <cell r="C4283" t="str">
            <v>Bas-Saint-Laurent</v>
          </cell>
          <cell r="D4283" t="str">
            <v>Ferme Vitale inc.</v>
          </cell>
          <cell r="E4283" t="str">
            <v>Dubé(Vital)</v>
          </cell>
          <cell r="F4283" t="str">
            <v>99, route 195</v>
          </cell>
          <cell r="G4283" t="str">
            <v>Saint-Léon-le-Grand(Bas-Saint-Laurent)</v>
          </cell>
          <cell r="H4283" t="str">
            <v>G0J2W0</v>
          </cell>
          <cell r="I4283">
            <v>418</v>
          </cell>
          <cell r="J4283">
            <v>7432956</v>
          </cell>
          <cell r="K4283">
            <v>31</v>
          </cell>
          <cell r="L4283">
            <v>10814</v>
          </cell>
          <cell r="M4283">
            <v>32</v>
          </cell>
          <cell r="N4283">
            <v>1701</v>
          </cell>
        </row>
        <row r="4284">
          <cell r="A4284">
            <v>1916493</v>
          </cell>
          <cell r="B4284" t="str">
            <v>01</v>
          </cell>
          <cell r="C4284" t="str">
            <v>Bas-Saint-Laurent</v>
          </cell>
          <cell r="D4284" t="str">
            <v>Les Entreprises C &amp; J Gosselin inc.</v>
          </cell>
          <cell r="E4284" t="str">
            <v>Gosselin(Charles)</v>
          </cell>
          <cell r="F4284" t="str">
            <v>24, rang 3</v>
          </cell>
          <cell r="G4284" t="str">
            <v>Saint-Antonin</v>
          </cell>
          <cell r="H4284" t="str">
            <v>G0L2J0</v>
          </cell>
          <cell r="I4284">
            <v>418</v>
          </cell>
          <cell r="J4284">
            <v>8627623</v>
          </cell>
          <cell r="K4284">
            <v>49</v>
          </cell>
          <cell r="L4284">
            <v>12365</v>
          </cell>
          <cell r="M4284">
            <v>32</v>
          </cell>
          <cell r="N4284">
            <v>8046</v>
          </cell>
        </row>
        <row r="4285">
          <cell r="A4285">
            <v>1916725</v>
          </cell>
          <cell r="B4285" t="str">
            <v>12</v>
          </cell>
          <cell r="C4285" t="str">
            <v>Chaudière-Appalaches</v>
          </cell>
          <cell r="D4285" t="str">
            <v>9108-0671 Québec inc.</v>
          </cell>
          <cell r="E4285" t="str">
            <v>Turcotte(Gérald)</v>
          </cell>
          <cell r="F4285" t="str">
            <v>512, rue Principale</v>
          </cell>
          <cell r="G4285" t="str">
            <v>Saint-Adrien-d'Irlande</v>
          </cell>
          <cell r="H4285" t="str">
            <v>G0N1M0</v>
          </cell>
          <cell r="I4285">
            <v>418</v>
          </cell>
          <cell r="J4285">
            <v>3353814</v>
          </cell>
          <cell r="K4285">
            <v>21</v>
          </cell>
          <cell r="L4285">
            <v>2115</v>
          </cell>
          <cell r="M4285">
            <v>21</v>
          </cell>
          <cell r="N4285">
            <v>1699</v>
          </cell>
        </row>
        <row r="4286">
          <cell r="A4286">
            <v>1916931</v>
          </cell>
          <cell r="B4286" t="str">
            <v>16</v>
          </cell>
          <cell r="C4286" t="str">
            <v>Montérégie</v>
          </cell>
          <cell r="D4286" t="str">
            <v>Guillotte(Réal)</v>
          </cell>
          <cell r="F4286" t="str">
            <v>259, 3 ième rang Nord</v>
          </cell>
          <cell r="G4286" t="str">
            <v>Saint-Jean-sur-Richelieu</v>
          </cell>
          <cell r="H4286" t="str">
            <v>J2X5T4</v>
          </cell>
          <cell r="I4286">
            <v>450</v>
          </cell>
          <cell r="J4286">
            <v>3468093</v>
          </cell>
          <cell r="K4286">
            <v>19</v>
          </cell>
          <cell r="L4286">
            <v>2381</v>
          </cell>
          <cell r="M4286">
            <v>18</v>
          </cell>
          <cell r="N4286">
            <v>1973</v>
          </cell>
        </row>
        <row r="4287">
          <cell r="A4287">
            <v>1917756</v>
          </cell>
          <cell r="B4287" t="str">
            <v>05</v>
          </cell>
          <cell r="C4287" t="str">
            <v>Estrie</v>
          </cell>
          <cell r="D4287" t="str">
            <v>9163-8098 Québec Inc.</v>
          </cell>
          <cell r="E4287" t="str">
            <v>Tessier(Yvan)</v>
          </cell>
          <cell r="F4287" t="str">
            <v>64, route 216</v>
          </cell>
          <cell r="G4287" t="str">
            <v>Wotton</v>
          </cell>
          <cell r="H4287" t="str">
            <v>J0A1N0</v>
          </cell>
          <cell r="I4287">
            <v>819</v>
          </cell>
          <cell r="J4287">
            <v>8283356</v>
          </cell>
          <cell r="K4287">
            <v>30</v>
          </cell>
          <cell r="L4287">
            <v>4265</v>
          </cell>
          <cell r="M4287">
            <v>31</v>
          </cell>
          <cell r="N4287">
            <v>6537</v>
          </cell>
        </row>
        <row r="4288">
          <cell r="A4288">
            <v>1917822</v>
          </cell>
          <cell r="B4288" t="str">
            <v>01</v>
          </cell>
          <cell r="C4288" t="str">
            <v>Bas-Saint-Laurent</v>
          </cell>
          <cell r="D4288" t="str">
            <v>COOP 0928622 Ferme-École LAPOKITA</v>
          </cell>
          <cell r="E4288" t="str">
            <v>Pichette(Magella)</v>
          </cell>
          <cell r="F4288" t="str">
            <v>61 rang Hauteville</v>
          </cell>
          <cell r="G4288" t="str">
            <v>Saint-Denis (de Kamouraska)</v>
          </cell>
          <cell r="H4288" t="str">
            <v>G0L2R0</v>
          </cell>
          <cell r="I4288">
            <v>0</v>
          </cell>
          <cell r="J4288">
            <v>0</v>
          </cell>
          <cell r="K4288">
            <v>8</v>
          </cell>
          <cell r="M4288">
            <v>8</v>
          </cell>
        </row>
        <row r="4289">
          <cell r="A4289">
            <v>1918754</v>
          </cell>
          <cell r="B4289" t="str">
            <v>17</v>
          </cell>
          <cell r="C4289" t="str">
            <v>Centre-du-Québec</v>
          </cell>
          <cell r="D4289" t="str">
            <v>Martel(Serge)</v>
          </cell>
          <cell r="F4289" t="str">
            <v>717, rang 7 Ouest</v>
          </cell>
          <cell r="G4289" t="str">
            <v>Laurierville</v>
          </cell>
          <cell r="H4289" t="str">
            <v>G0S1P0</v>
          </cell>
          <cell r="I4289">
            <v>819</v>
          </cell>
          <cell r="J4289">
            <v>3651126</v>
          </cell>
          <cell r="K4289">
            <v>20</v>
          </cell>
          <cell r="L4289">
            <v>5377</v>
          </cell>
        </row>
        <row r="4290">
          <cell r="A4290">
            <v>1918895</v>
          </cell>
          <cell r="B4290" t="str">
            <v>07</v>
          </cell>
          <cell r="C4290" t="str">
            <v>Outaouais</v>
          </cell>
          <cell r="D4290" t="str">
            <v>Venasse(Neil)</v>
          </cell>
          <cell r="F4290" t="str">
            <v>120 Venasse</v>
          </cell>
          <cell r="G4290" t="str">
            <v>Chichester</v>
          </cell>
          <cell r="H4290" t="str">
            <v>J0X1M0</v>
          </cell>
          <cell r="I4290">
            <v>819</v>
          </cell>
          <cell r="J4290">
            <v>6891197</v>
          </cell>
          <cell r="K4290">
            <v>18</v>
          </cell>
          <cell r="L4290">
            <v>1687</v>
          </cell>
          <cell r="M4290">
            <v>17</v>
          </cell>
          <cell r="N4290">
            <v>2211</v>
          </cell>
        </row>
        <row r="4291">
          <cell r="A4291">
            <v>1919141</v>
          </cell>
          <cell r="B4291" t="str">
            <v>17</v>
          </cell>
          <cell r="C4291" t="str">
            <v>Centre-du-Québec</v>
          </cell>
          <cell r="D4291" t="str">
            <v>Grandmont(Kaven)</v>
          </cell>
          <cell r="F4291" t="str">
            <v>546, Marie-Victorin</v>
          </cell>
          <cell r="G4291" t="str">
            <v>Baie-du-Febvre</v>
          </cell>
          <cell r="H4291" t="str">
            <v>J0G1A0</v>
          </cell>
          <cell r="I4291">
            <v>450</v>
          </cell>
          <cell r="J4291">
            <v>7836549</v>
          </cell>
          <cell r="K4291">
            <v>48</v>
          </cell>
          <cell r="L4291">
            <v>269</v>
          </cell>
          <cell r="M4291">
            <v>49</v>
          </cell>
          <cell r="N4291">
            <v>20227</v>
          </cell>
        </row>
        <row r="4292">
          <cell r="A4292">
            <v>1919273</v>
          </cell>
          <cell r="B4292" t="str">
            <v>05</v>
          </cell>
          <cell r="C4292" t="str">
            <v>Estrie</v>
          </cell>
          <cell r="D4292" t="str">
            <v>Ferme les Trois C Inc.</v>
          </cell>
          <cell r="E4292" t="str">
            <v>Côté(Paul)</v>
          </cell>
          <cell r="F4292" t="str">
            <v>176 rue des Rivières</v>
          </cell>
          <cell r="G4292" t="str">
            <v>Saint-Camille</v>
          </cell>
          <cell r="H4292" t="str">
            <v>J0A1G0</v>
          </cell>
          <cell r="I4292">
            <v>819</v>
          </cell>
          <cell r="J4292">
            <v>8282202</v>
          </cell>
          <cell r="K4292">
            <v>57</v>
          </cell>
          <cell r="L4292">
            <v>3817</v>
          </cell>
          <cell r="M4292">
            <v>58</v>
          </cell>
          <cell r="N4292">
            <v>9256</v>
          </cell>
        </row>
        <row r="4293">
          <cell r="A4293">
            <v>1919422</v>
          </cell>
          <cell r="B4293" t="str">
            <v>01</v>
          </cell>
          <cell r="C4293" t="str">
            <v>Bas-Saint-Laurent</v>
          </cell>
          <cell r="D4293" t="str">
            <v>Dumont(Gilles)</v>
          </cell>
          <cell r="F4293" t="str">
            <v>201, rue Commerciale</v>
          </cell>
          <cell r="G4293" t="str">
            <v>Saint-Louis-Du-Ha! Ha!</v>
          </cell>
          <cell r="H4293" t="str">
            <v>G0L3S0</v>
          </cell>
          <cell r="I4293">
            <v>418</v>
          </cell>
          <cell r="J4293">
            <v>8545525</v>
          </cell>
          <cell r="K4293">
            <v>42</v>
          </cell>
          <cell r="L4293">
            <v>5174</v>
          </cell>
          <cell r="M4293">
            <v>49</v>
          </cell>
          <cell r="N4293">
            <v>8869</v>
          </cell>
        </row>
        <row r="4294">
          <cell r="A4294">
            <v>1919497</v>
          </cell>
          <cell r="B4294" t="str">
            <v>12</v>
          </cell>
          <cell r="C4294" t="str">
            <v>Chaudière-Appalaches</v>
          </cell>
          <cell r="D4294" t="str">
            <v>9174-1389 Québec inc.</v>
          </cell>
          <cell r="E4294" t="str">
            <v>Morin(Ginette)</v>
          </cell>
          <cell r="F4294" t="str">
            <v>2930, 4e Rue</v>
          </cell>
          <cell r="G4294" t="str">
            <v>Saint-Prosper (de Beauce)</v>
          </cell>
          <cell r="H4294" t="str">
            <v>G0M1Y0</v>
          </cell>
          <cell r="I4294">
            <v>418</v>
          </cell>
          <cell r="J4294">
            <v>5948405</v>
          </cell>
          <cell r="K4294">
            <v>131</v>
          </cell>
          <cell r="L4294">
            <v>28237</v>
          </cell>
        </row>
        <row r="4295">
          <cell r="A4295">
            <v>1919661</v>
          </cell>
          <cell r="B4295" t="str">
            <v>03</v>
          </cell>
          <cell r="C4295" t="str">
            <v>Capitale-Nationale</v>
          </cell>
          <cell r="D4295" t="str">
            <v>Bétons P. Girard inc.</v>
          </cell>
          <cell r="E4295" t="str">
            <v>Girard(Pierre)</v>
          </cell>
          <cell r="F4295" t="str">
            <v>1190, rang Grand Saint-Bernard</v>
          </cell>
          <cell r="G4295" t="str">
            <v>Saint-Léonard-de-Portneuf</v>
          </cell>
          <cell r="H4295" t="str">
            <v>G0A4A0</v>
          </cell>
          <cell r="I4295">
            <v>418</v>
          </cell>
          <cell r="J4295">
            <v>3379072</v>
          </cell>
          <cell r="K4295">
            <v>20</v>
          </cell>
          <cell r="L4295">
            <v>4016</v>
          </cell>
          <cell r="M4295">
            <v>24</v>
          </cell>
          <cell r="N4295">
            <v>9665</v>
          </cell>
        </row>
        <row r="4296">
          <cell r="A4296">
            <v>1919687</v>
          </cell>
          <cell r="B4296" t="str">
            <v>03</v>
          </cell>
          <cell r="C4296" t="str">
            <v>Capitale-Nationale</v>
          </cell>
          <cell r="D4296" t="str">
            <v>Pépin(Normand)</v>
          </cell>
          <cell r="F4296" t="str">
            <v>1400, Jacques-Cartier Nord</v>
          </cell>
          <cell r="G4296" t="str">
            <v>Stoneham-et-Tewkesbury</v>
          </cell>
          <cell r="H4296" t="str">
            <v>G3C1X8</v>
          </cell>
          <cell r="I4296">
            <v>418</v>
          </cell>
          <cell r="J4296">
            <v>8483091</v>
          </cell>
          <cell r="K4296">
            <v>14</v>
          </cell>
          <cell r="L4296">
            <v>1295</v>
          </cell>
          <cell r="M4296">
            <v>17</v>
          </cell>
          <cell r="N4296">
            <v>1489</v>
          </cell>
        </row>
        <row r="4297">
          <cell r="A4297">
            <v>1919984</v>
          </cell>
          <cell r="B4297" t="str">
            <v>07</v>
          </cell>
          <cell r="C4297" t="str">
            <v>Outaouais</v>
          </cell>
          <cell r="D4297" t="str">
            <v>Kavanagh(Mike)</v>
          </cell>
          <cell r="F4297" t="str">
            <v>93 des Abenakis</v>
          </cell>
          <cell r="G4297" t="str">
            <v>Gatineau</v>
          </cell>
          <cell r="H4297" t="str">
            <v>J9J2W6</v>
          </cell>
          <cell r="I4297">
            <v>819</v>
          </cell>
          <cell r="J4297">
            <v>6841684</v>
          </cell>
          <cell r="K4297">
            <v>13</v>
          </cell>
          <cell r="L4297">
            <v>4313</v>
          </cell>
          <cell r="M4297">
            <v>29</v>
          </cell>
          <cell r="N4297">
            <v>3427</v>
          </cell>
        </row>
        <row r="4298">
          <cell r="A4298">
            <v>1920065</v>
          </cell>
          <cell r="B4298" t="str">
            <v>08</v>
          </cell>
          <cell r="C4298" t="str">
            <v>Abitibi-Témiscamingue</v>
          </cell>
          <cell r="D4298" t="str">
            <v>9162-1839 Québec inc.</v>
          </cell>
          <cell r="E4298" t="str">
            <v>Croisetière(Mario Corriveau Liette)</v>
          </cell>
          <cell r="F4298" t="str">
            <v>355, rang 10-1</v>
          </cell>
          <cell r="G4298" t="str">
            <v>Sainte-Germaine-Boulé</v>
          </cell>
          <cell r="H4298" t="str">
            <v>J0Z1M0</v>
          </cell>
          <cell r="I4298">
            <v>819</v>
          </cell>
          <cell r="J4298">
            <v>7876993</v>
          </cell>
          <cell r="K4298">
            <v>137</v>
          </cell>
          <cell r="L4298">
            <v>22113</v>
          </cell>
          <cell r="M4298">
            <v>145</v>
          </cell>
          <cell r="N4298">
            <v>28517</v>
          </cell>
        </row>
        <row r="4299">
          <cell r="A4299">
            <v>1920164</v>
          </cell>
          <cell r="B4299" t="str">
            <v>07</v>
          </cell>
          <cell r="C4299" t="str">
            <v>Outaouais</v>
          </cell>
          <cell r="D4299" t="str">
            <v>Gilles Blanchette &amp; Elizabeth Roos</v>
          </cell>
          <cell r="F4299" t="str">
            <v>300, chemin Roy</v>
          </cell>
          <cell r="G4299" t="str">
            <v>Mayo</v>
          </cell>
          <cell r="H4299" t="str">
            <v>J8L4L6</v>
          </cell>
          <cell r="I4299">
            <v>819</v>
          </cell>
          <cell r="J4299">
            <v>2815917</v>
          </cell>
          <cell r="K4299">
            <v>15</v>
          </cell>
          <cell r="L4299">
            <v>1701</v>
          </cell>
          <cell r="M4299">
            <v>17</v>
          </cell>
          <cell r="N4299">
            <v>2516</v>
          </cell>
        </row>
        <row r="4300">
          <cell r="A4300">
            <v>1920222</v>
          </cell>
          <cell r="B4300" t="str">
            <v>16</v>
          </cell>
          <cell r="C4300" t="str">
            <v>Montérégie</v>
          </cell>
          <cell r="D4300" t="str">
            <v>Maurice Nathalie et Sherrer Patrick</v>
          </cell>
          <cell r="F4300" t="str">
            <v>648, Petit 3e Rang Ouest</v>
          </cell>
          <cell r="G4300" t="str">
            <v>Roxton Falls</v>
          </cell>
          <cell r="H4300" t="str">
            <v>J0H1E0</v>
          </cell>
          <cell r="I4300">
            <v>450</v>
          </cell>
          <cell r="J4300">
            <v>5395794</v>
          </cell>
          <cell r="K4300">
            <v>15</v>
          </cell>
          <cell r="L4300">
            <v>2381</v>
          </cell>
          <cell r="M4300">
            <v>15</v>
          </cell>
          <cell r="N4300">
            <v>3062</v>
          </cell>
        </row>
        <row r="4301">
          <cell r="A4301">
            <v>1920511</v>
          </cell>
          <cell r="B4301" t="str">
            <v>07</v>
          </cell>
          <cell r="C4301" t="str">
            <v>Outaouais</v>
          </cell>
          <cell r="D4301" t="str">
            <v>Les Fermes Stewart S.E.N.C.</v>
          </cell>
          <cell r="E4301" t="str">
            <v>Thomas(Donnelly Colleen &amp; Stewart)</v>
          </cell>
          <cell r="F4301" t="str">
            <v>C 195 Wesley Road</v>
          </cell>
          <cell r="G4301" t="str">
            <v>Shawville</v>
          </cell>
          <cell r="H4301" t="str">
            <v>J0X2Y0</v>
          </cell>
          <cell r="I4301">
            <v>819</v>
          </cell>
          <cell r="J4301">
            <v>6475250</v>
          </cell>
          <cell r="K4301">
            <v>169</v>
          </cell>
          <cell r="L4301">
            <v>33650</v>
          </cell>
          <cell r="M4301">
            <v>163</v>
          </cell>
          <cell r="N4301">
            <v>52460</v>
          </cell>
        </row>
        <row r="4302">
          <cell r="A4302">
            <v>1920545</v>
          </cell>
          <cell r="B4302" t="str">
            <v>12</v>
          </cell>
          <cell r="C4302" t="str">
            <v>Chaudière-Appalaches</v>
          </cell>
          <cell r="D4302" t="str">
            <v>Mercier(Benoît)</v>
          </cell>
          <cell r="F4302" t="str">
            <v>407, chemin des Pionniers Ouest</v>
          </cell>
          <cell r="G4302" t="str">
            <v>L'Islet</v>
          </cell>
          <cell r="H4302" t="str">
            <v>G0R2B0</v>
          </cell>
          <cell r="I4302">
            <v>418</v>
          </cell>
          <cell r="J4302">
            <v>2477780</v>
          </cell>
          <cell r="K4302">
            <v>50</v>
          </cell>
          <cell r="L4302">
            <v>15989</v>
          </cell>
          <cell r="M4302">
            <v>45</v>
          </cell>
          <cell r="N4302">
            <v>17350</v>
          </cell>
        </row>
        <row r="4303">
          <cell r="A4303">
            <v>1920560</v>
          </cell>
          <cell r="B4303" t="str">
            <v>08</v>
          </cell>
          <cell r="C4303" t="str">
            <v>Abitibi-Témiscamingue</v>
          </cell>
          <cell r="D4303" t="str">
            <v>Ferme Bovine Marc-André Boutin S.E.N.C.</v>
          </cell>
          <cell r="E4303" t="str">
            <v>Boutin(Marc-André)</v>
          </cell>
          <cell r="F4303" t="str">
            <v>1870 rang du Coin St-Pierre</v>
          </cell>
          <cell r="G4303" t="str">
            <v>Rapide-Danseur</v>
          </cell>
          <cell r="H4303" t="str">
            <v>J0Z3G0</v>
          </cell>
          <cell r="I4303">
            <v>819</v>
          </cell>
          <cell r="J4303">
            <v>9482127</v>
          </cell>
          <cell r="K4303">
            <v>45</v>
          </cell>
        </row>
        <row r="4304">
          <cell r="A4304">
            <v>1920628</v>
          </cell>
          <cell r="B4304" t="str">
            <v>02</v>
          </cell>
          <cell r="C4304" t="str">
            <v>Saguenay-Lac-Saint-Jean</v>
          </cell>
          <cell r="D4304" t="str">
            <v>COOP 0969188 Ferme des Grands-Ducs</v>
          </cell>
          <cell r="E4304" t="str">
            <v>Boisvert(Mylène)</v>
          </cell>
          <cell r="F4304" t="str">
            <v>440 Lac Sébastien C.P.164</v>
          </cell>
          <cell r="G4304" t="str">
            <v>Saint-David-de-Falardeau</v>
          </cell>
          <cell r="H4304" t="str">
            <v>G0V1C0</v>
          </cell>
          <cell r="I4304">
            <v>0</v>
          </cell>
          <cell r="J4304">
            <v>0</v>
          </cell>
          <cell r="K4304">
            <v>39</v>
          </cell>
          <cell r="M4304">
            <v>41</v>
          </cell>
        </row>
        <row r="4305">
          <cell r="A4305">
            <v>1920941</v>
          </cell>
          <cell r="B4305" t="str">
            <v>04</v>
          </cell>
          <cell r="C4305" t="str">
            <v>Mauricie</v>
          </cell>
          <cell r="D4305" t="str">
            <v>Cossette(Louis-René)</v>
          </cell>
          <cell r="F4305" t="str">
            <v>11, rang des Chutes Nord</v>
          </cell>
          <cell r="G4305" t="str">
            <v>Saint-Narcisse</v>
          </cell>
          <cell r="H4305" t="str">
            <v>G0X2Y0</v>
          </cell>
          <cell r="I4305">
            <v>418</v>
          </cell>
          <cell r="J4305">
            <v>3283289</v>
          </cell>
          <cell r="K4305">
            <v>34</v>
          </cell>
          <cell r="L4305">
            <v>767</v>
          </cell>
          <cell r="M4305">
            <v>25</v>
          </cell>
          <cell r="N4305">
            <v>8755</v>
          </cell>
        </row>
        <row r="4306">
          <cell r="A4306">
            <v>1921089</v>
          </cell>
          <cell r="B4306" t="str">
            <v>05</v>
          </cell>
          <cell r="C4306" t="str">
            <v>Estrie</v>
          </cell>
          <cell r="D4306" t="str">
            <v>Ferland Camille et Ferland Martin</v>
          </cell>
          <cell r="F4306" t="str">
            <v>6695, route 143</v>
          </cell>
          <cell r="G4306" t="str">
            <v>Stanstead-Est</v>
          </cell>
          <cell r="H4306" t="str">
            <v>J0B3E0</v>
          </cell>
          <cell r="I4306">
            <v>819</v>
          </cell>
          <cell r="J4306">
            <v>6794583</v>
          </cell>
          <cell r="K4306">
            <v>42</v>
          </cell>
          <cell r="L4306">
            <v>4766</v>
          </cell>
          <cell r="M4306">
            <v>32</v>
          </cell>
          <cell r="N4306">
            <v>4449</v>
          </cell>
        </row>
        <row r="4307">
          <cell r="A4307">
            <v>1921147</v>
          </cell>
          <cell r="B4307" t="str">
            <v>14</v>
          </cell>
          <cell r="C4307" t="str">
            <v>Lanaudière</v>
          </cell>
          <cell r="D4307" t="str">
            <v>Lessard(Denise)</v>
          </cell>
          <cell r="F4307" t="str">
            <v>160, Montée Sainte-Marie</v>
          </cell>
          <cell r="G4307" t="str">
            <v>L'Assomption</v>
          </cell>
          <cell r="H4307" t="str">
            <v>J5W5E3</v>
          </cell>
          <cell r="I4307">
            <v>450</v>
          </cell>
          <cell r="J4307">
            <v>5882970</v>
          </cell>
          <cell r="K4307">
            <v>38</v>
          </cell>
          <cell r="L4307">
            <v>1021</v>
          </cell>
          <cell r="M4307">
            <v>44</v>
          </cell>
          <cell r="N4307">
            <v>913</v>
          </cell>
        </row>
        <row r="4308">
          <cell r="A4308">
            <v>1921402</v>
          </cell>
          <cell r="B4308" t="str">
            <v>12</v>
          </cell>
          <cell r="C4308" t="str">
            <v>Chaudière-Appalaches</v>
          </cell>
          <cell r="D4308" t="str">
            <v>Giguère(Gaétan)</v>
          </cell>
          <cell r="F4308" t="str">
            <v>2103, Route 112</v>
          </cell>
          <cell r="G4308" t="str">
            <v>Saint-Frédéric</v>
          </cell>
          <cell r="H4308" t="str">
            <v>G0N1P0</v>
          </cell>
          <cell r="I4308">
            <v>418</v>
          </cell>
          <cell r="J4308">
            <v>4263360</v>
          </cell>
          <cell r="K4308">
            <v>20</v>
          </cell>
          <cell r="L4308">
            <v>1220</v>
          </cell>
          <cell r="M4308">
            <v>17</v>
          </cell>
        </row>
        <row r="4309">
          <cell r="A4309">
            <v>1921410</v>
          </cell>
          <cell r="B4309" t="str">
            <v>12</v>
          </cell>
          <cell r="C4309" t="str">
            <v>Chaudière-Appalaches</v>
          </cell>
          <cell r="D4309" t="str">
            <v>Patry(Stacy)</v>
          </cell>
          <cell r="F4309" t="str">
            <v>1953, rue Du Pont</v>
          </cell>
          <cell r="G4309" t="str">
            <v>Saint-Lambert-de-Lauzon</v>
          </cell>
          <cell r="H4309" t="str">
            <v>G0S2W0</v>
          </cell>
          <cell r="I4309">
            <v>418</v>
          </cell>
          <cell r="J4309">
            <v>8898730</v>
          </cell>
          <cell r="K4309">
            <v>12</v>
          </cell>
          <cell r="L4309">
            <v>2664</v>
          </cell>
        </row>
        <row r="4310">
          <cell r="A4310">
            <v>1921428</v>
          </cell>
          <cell r="B4310" t="str">
            <v>12</v>
          </cell>
          <cell r="C4310" t="str">
            <v>Chaudière-Appalaches</v>
          </cell>
          <cell r="D4310" t="str">
            <v>Giguère(Sébastien)</v>
          </cell>
          <cell r="F4310" t="str">
            <v>1671, route Kennedy</v>
          </cell>
          <cell r="G4310" t="str">
            <v>Saint-Joseph-de-Beauce</v>
          </cell>
          <cell r="H4310" t="str">
            <v>G0S2V0</v>
          </cell>
          <cell r="I4310">
            <v>418</v>
          </cell>
          <cell r="J4310">
            <v>3975206</v>
          </cell>
          <cell r="K4310">
            <v>23</v>
          </cell>
          <cell r="L4310">
            <v>5229</v>
          </cell>
          <cell r="M4310">
            <v>17</v>
          </cell>
          <cell r="N4310">
            <v>2678</v>
          </cell>
        </row>
        <row r="4311">
          <cell r="A4311">
            <v>1921741</v>
          </cell>
          <cell r="B4311" t="str">
            <v>16</v>
          </cell>
          <cell r="C4311" t="str">
            <v>Montérégie</v>
          </cell>
          <cell r="D4311" t="str">
            <v>Levac(Éric)</v>
          </cell>
          <cell r="F4311" t="str">
            <v>12, chemin Murphy</v>
          </cell>
          <cell r="G4311" t="str">
            <v>Vaudreuil-Dorion</v>
          </cell>
          <cell r="H4311" t="str">
            <v>J7V8P2</v>
          </cell>
          <cell r="I4311">
            <v>450</v>
          </cell>
          <cell r="J4311">
            <v>5100242</v>
          </cell>
          <cell r="K4311">
            <v>25</v>
          </cell>
          <cell r="L4311">
            <v>5181</v>
          </cell>
          <cell r="M4311">
            <v>29</v>
          </cell>
          <cell r="N4311">
            <v>2631</v>
          </cell>
        </row>
        <row r="4312">
          <cell r="A4312">
            <v>1921824</v>
          </cell>
          <cell r="B4312" t="str">
            <v>01</v>
          </cell>
          <cell r="C4312" t="str">
            <v>Bas-Saint-Laurent</v>
          </cell>
          <cell r="D4312" t="str">
            <v>Gestimap inc.</v>
          </cell>
          <cell r="E4312" t="str">
            <v>Parent(Marius)</v>
          </cell>
          <cell r="F4312" t="str">
            <v>283, rue Saint-Laurent Ouest</v>
          </cell>
          <cell r="G4312" t="str">
            <v>Rimouski</v>
          </cell>
          <cell r="H4312" t="str">
            <v>G5L4P8</v>
          </cell>
          <cell r="I4312">
            <v>418</v>
          </cell>
          <cell r="J4312">
            <v>7254326</v>
          </cell>
          <cell r="K4312">
            <v>44</v>
          </cell>
          <cell r="L4312">
            <v>5939</v>
          </cell>
          <cell r="M4312">
            <v>52</v>
          </cell>
          <cell r="N4312">
            <v>12679</v>
          </cell>
        </row>
        <row r="4313">
          <cell r="A4313">
            <v>1922012</v>
          </cell>
          <cell r="B4313" t="str">
            <v>05</v>
          </cell>
          <cell r="C4313" t="str">
            <v>Estrie</v>
          </cell>
          <cell r="D4313" t="str">
            <v>9073-7511 Québec inc.</v>
          </cell>
          <cell r="E4313" t="str">
            <v>Gilbert(Denis)</v>
          </cell>
          <cell r="F4313" t="str">
            <v>311, route Principale</v>
          </cell>
          <cell r="G4313" t="str">
            <v>Lambton</v>
          </cell>
          <cell r="H4313" t="str">
            <v>G0M1H0</v>
          </cell>
          <cell r="I4313">
            <v>418</v>
          </cell>
          <cell r="J4313">
            <v>4867778</v>
          </cell>
          <cell r="K4313">
            <v>28</v>
          </cell>
          <cell r="L4313">
            <v>5966</v>
          </cell>
          <cell r="M4313">
            <v>22</v>
          </cell>
          <cell r="N4313">
            <v>3155</v>
          </cell>
        </row>
        <row r="4314">
          <cell r="A4314">
            <v>1922020</v>
          </cell>
          <cell r="B4314" t="str">
            <v>01</v>
          </cell>
          <cell r="C4314" t="str">
            <v>Bas-Saint-Laurent</v>
          </cell>
          <cell r="D4314" t="str">
            <v>Pelletier(Yvon)</v>
          </cell>
          <cell r="F4314" t="str">
            <v>514, rang 12 Nord</v>
          </cell>
          <cell r="G4314" t="str">
            <v>Auclair</v>
          </cell>
          <cell r="H4314" t="str">
            <v>G0L1A0</v>
          </cell>
          <cell r="I4314">
            <v>418</v>
          </cell>
          <cell r="J4314">
            <v>8992246</v>
          </cell>
          <cell r="K4314">
            <v>10</v>
          </cell>
          <cell r="L4314">
            <v>1241</v>
          </cell>
        </row>
        <row r="4315">
          <cell r="A4315">
            <v>1922145</v>
          </cell>
          <cell r="B4315" t="str">
            <v>16</v>
          </cell>
          <cell r="C4315" t="str">
            <v>Montérégie</v>
          </cell>
          <cell r="D4315" t="str">
            <v>Côté(Évelyne)</v>
          </cell>
          <cell r="F4315" t="str">
            <v>1290, rang 11</v>
          </cell>
          <cell r="G4315" t="str">
            <v>Saint-Valérien-de-Milton</v>
          </cell>
          <cell r="H4315" t="str">
            <v>J0H2B0</v>
          </cell>
          <cell r="I4315">
            <v>450</v>
          </cell>
          <cell r="J4315">
            <v>5492148</v>
          </cell>
          <cell r="K4315">
            <v>16</v>
          </cell>
          <cell r="L4315">
            <v>1361</v>
          </cell>
        </row>
        <row r="4316">
          <cell r="A4316">
            <v>1922343</v>
          </cell>
          <cell r="B4316" t="str">
            <v>05</v>
          </cell>
          <cell r="C4316" t="str">
            <v>Estrie</v>
          </cell>
          <cell r="D4316" t="str">
            <v>Gifford(Paul)</v>
          </cell>
          <cell r="F4316" t="str">
            <v>56 avenue Melbourne sud</v>
          </cell>
          <cell r="G4316" t="str">
            <v>Richmond</v>
          </cell>
          <cell r="H4316" t="str">
            <v>J0B2H0</v>
          </cell>
          <cell r="I4316">
            <v>819</v>
          </cell>
          <cell r="J4316">
            <v>8261886</v>
          </cell>
          <cell r="K4316">
            <v>17</v>
          </cell>
          <cell r="L4316">
            <v>772</v>
          </cell>
          <cell r="M4316">
            <v>17</v>
          </cell>
          <cell r="N4316">
            <v>287</v>
          </cell>
        </row>
        <row r="4317">
          <cell r="A4317">
            <v>1922384</v>
          </cell>
          <cell r="B4317" t="str">
            <v>08</v>
          </cell>
          <cell r="C4317" t="str">
            <v>Abitibi-Témiscamingue</v>
          </cell>
          <cell r="D4317" t="str">
            <v>COOP 1499904 Mongeau Jean-Richard et Millette Lorraine</v>
          </cell>
          <cell r="F4317" t="str">
            <v>263, 1re Avenue Ouest</v>
          </cell>
          <cell r="G4317" t="str">
            <v>Amos</v>
          </cell>
          <cell r="H4317" t="str">
            <v>J9T1V1</v>
          </cell>
          <cell r="I4317">
            <v>0</v>
          </cell>
          <cell r="J4317">
            <v>0</v>
          </cell>
          <cell r="K4317">
            <v>40</v>
          </cell>
        </row>
        <row r="4318">
          <cell r="A4318">
            <v>1922533</v>
          </cell>
          <cell r="B4318" t="str">
            <v>07</v>
          </cell>
          <cell r="C4318" t="str">
            <v>Outaouais</v>
          </cell>
          <cell r="D4318" t="str">
            <v>Lacroix(Christine)</v>
          </cell>
          <cell r="E4318" t="str">
            <v>Lacroix(Marcel Huot et Christine)</v>
          </cell>
          <cell r="F4318" t="str">
            <v>176, chemin Rivière Gatineau Sud</v>
          </cell>
          <cell r="G4318" t="str">
            <v>Bouchette</v>
          </cell>
          <cell r="H4318" t="str">
            <v>J0X1E0</v>
          </cell>
          <cell r="I4318">
            <v>819</v>
          </cell>
          <cell r="J4318">
            <v>4653309</v>
          </cell>
          <cell r="K4318">
            <v>16</v>
          </cell>
          <cell r="L4318">
            <v>1940</v>
          </cell>
          <cell r="M4318">
            <v>16</v>
          </cell>
          <cell r="N4318">
            <v>1903</v>
          </cell>
        </row>
        <row r="4319">
          <cell r="A4319">
            <v>1922608</v>
          </cell>
          <cell r="B4319" t="str">
            <v>04</v>
          </cell>
          <cell r="C4319" t="str">
            <v>Mauricie</v>
          </cell>
          <cell r="D4319" t="str">
            <v>Carle(Sylvain)</v>
          </cell>
          <cell r="F4319" t="str">
            <v>2260, rang St-Charles</v>
          </cell>
          <cell r="G4319" t="str">
            <v>Sainte-Angèle-de-Prémont</v>
          </cell>
          <cell r="H4319" t="str">
            <v>J0K1R0</v>
          </cell>
          <cell r="I4319">
            <v>819</v>
          </cell>
          <cell r="J4319">
            <v>2685443</v>
          </cell>
          <cell r="K4319">
            <v>19</v>
          </cell>
          <cell r="L4319">
            <v>521</v>
          </cell>
        </row>
        <row r="4320">
          <cell r="A4320">
            <v>1922699</v>
          </cell>
          <cell r="B4320" t="str">
            <v>05</v>
          </cell>
          <cell r="C4320" t="str">
            <v>Estrie</v>
          </cell>
          <cell r="D4320" t="str">
            <v>Roy(Martin)</v>
          </cell>
          <cell r="F4320" t="str">
            <v>375, Domaine des Hauts Bois</v>
          </cell>
          <cell r="G4320" t="str">
            <v>Richmond</v>
          </cell>
          <cell r="H4320" t="str">
            <v>J0B2H0</v>
          </cell>
          <cell r="I4320">
            <v>819</v>
          </cell>
          <cell r="J4320">
            <v>8261108</v>
          </cell>
          <cell r="K4320">
            <v>37</v>
          </cell>
          <cell r="L4320">
            <v>2326</v>
          </cell>
          <cell r="M4320">
            <v>42</v>
          </cell>
          <cell r="N4320">
            <v>2155</v>
          </cell>
        </row>
        <row r="4321">
          <cell r="A4321">
            <v>1922939</v>
          </cell>
          <cell r="B4321" t="str">
            <v>17</v>
          </cell>
          <cell r="C4321" t="str">
            <v>Centre-du-Québec</v>
          </cell>
          <cell r="D4321" t="str">
            <v>9108-1992 Québec inc.</v>
          </cell>
          <cell r="E4321" t="str">
            <v>Théroux(Robert)</v>
          </cell>
          <cell r="F4321" t="str">
            <v>376, 3e Rang</v>
          </cell>
          <cell r="G4321" t="str">
            <v>Sainte-Cécile-de-Lévrard</v>
          </cell>
          <cell r="H4321" t="str">
            <v>G0X2M0</v>
          </cell>
          <cell r="I4321">
            <v>819</v>
          </cell>
          <cell r="J4321">
            <v>2631026</v>
          </cell>
          <cell r="K4321">
            <v>18</v>
          </cell>
          <cell r="L4321">
            <v>663</v>
          </cell>
          <cell r="M4321">
            <v>18</v>
          </cell>
          <cell r="N4321">
            <v>4169</v>
          </cell>
        </row>
        <row r="4322">
          <cell r="A4322">
            <v>1923044</v>
          </cell>
          <cell r="B4322" t="str">
            <v>16</v>
          </cell>
          <cell r="C4322" t="str">
            <v>Montérégie</v>
          </cell>
          <cell r="D4322" t="str">
            <v>Markus Ritter &amp; Catherine Gruber</v>
          </cell>
          <cell r="E4322" t="str">
            <v>Ritter(Markus)</v>
          </cell>
          <cell r="F4322" t="str">
            <v>1475, 3ième Concession</v>
          </cell>
          <cell r="G4322" t="str">
            <v>Elgin</v>
          </cell>
          <cell r="H4322" t="str">
            <v>J0S2E0</v>
          </cell>
          <cell r="I4322">
            <v>450</v>
          </cell>
          <cell r="J4322">
            <v>2646028</v>
          </cell>
          <cell r="K4322">
            <v>15</v>
          </cell>
          <cell r="L4322">
            <v>2858</v>
          </cell>
          <cell r="M4322">
            <v>16</v>
          </cell>
          <cell r="N4322">
            <v>2589</v>
          </cell>
        </row>
        <row r="4323">
          <cell r="A4323">
            <v>1923051</v>
          </cell>
          <cell r="B4323" t="str">
            <v>05</v>
          </cell>
          <cell r="C4323" t="str">
            <v>Estrie</v>
          </cell>
          <cell r="D4323" t="str">
            <v>Viens(Mario)</v>
          </cell>
          <cell r="F4323" t="str">
            <v>856, rue Deslandes</v>
          </cell>
          <cell r="G4323" t="str">
            <v>Melbourne</v>
          </cell>
          <cell r="H4323" t="str">
            <v>J0B2B0</v>
          </cell>
          <cell r="I4323">
            <v>819</v>
          </cell>
          <cell r="J4323">
            <v>8261732</v>
          </cell>
          <cell r="K4323">
            <v>15</v>
          </cell>
          <cell r="L4323">
            <v>2614</v>
          </cell>
          <cell r="M4323">
            <v>15</v>
          </cell>
          <cell r="N4323">
            <v>2381</v>
          </cell>
        </row>
        <row r="4324">
          <cell r="A4324">
            <v>1923101</v>
          </cell>
          <cell r="B4324" t="str">
            <v>02</v>
          </cell>
          <cell r="C4324" t="str">
            <v>Saguenay-Lac-Saint-Jean</v>
          </cell>
          <cell r="D4324" t="str">
            <v>Néron(Renald)</v>
          </cell>
          <cell r="F4324" t="str">
            <v>564, rang 3</v>
          </cell>
          <cell r="G4324" t="str">
            <v>Saint-Charles-de-Bourget</v>
          </cell>
          <cell r="H4324" t="str">
            <v>G0V1G0</v>
          </cell>
          <cell r="I4324">
            <v>418</v>
          </cell>
          <cell r="J4324">
            <v>6722120</v>
          </cell>
          <cell r="K4324">
            <v>18</v>
          </cell>
          <cell r="L4324">
            <v>1720</v>
          </cell>
          <cell r="M4324">
            <v>19</v>
          </cell>
          <cell r="N4324">
            <v>1699</v>
          </cell>
        </row>
        <row r="4325">
          <cell r="A4325">
            <v>1923119</v>
          </cell>
          <cell r="B4325" t="str">
            <v>02</v>
          </cell>
          <cell r="C4325" t="str">
            <v>Saguenay-Lac-Saint-Jean</v>
          </cell>
          <cell r="D4325" t="str">
            <v>Bouchard(Mario)</v>
          </cell>
          <cell r="F4325" t="str">
            <v>1020, rang St-Marc ouest</v>
          </cell>
          <cell r="G4325" t="str">
            <v>Saint-Honoré</v>
          </cell>
          <cell r="H4325" t="str">
            <v>G0V1L0</v>
          </cell>
          <cell r="I4325">
            <v>418</v>
          </cell>
          <cell r="J4325">
            <v>5430018</v>
          </cell>
          <cell r="K4325">
            <v>50</v>
          </cell>
          <cell r="L4325">
            <v>3441</v>
          </cell>
          <cell r="M4325">
            <v>55</v>
          </cell>
          <cell r="N4325">
            <v>11918</v>
          </cell>
        </row>
        <row r="4326">
          <cell r="A4326">
            <v>1923259</v>
          </cell>
          <cell r="B4326" t="str">
            <v>14</v>
          </cell>
          <cell r="C4326" t="str">
            <v>Lanaudière</v>
          </cell>
          <cell r="D4326" t="str">
            <v>Ferme Christian Thérien SENC</v>
          </cell>
          <cell r="E4326" t="str">
            <v>Thérien(Christian)</v>
          </cell>
          <cell r="F4326" t="str">
            <v>1155, rang des Continuations</v>
          </cell>
          <cell r="G4326" t="str">
            <v>Saint-Jacques</v>
          </cell>
          <cell r="H4326" t="str">
            <v>J0K2R0</v>
          </cell>
          <cell r="I4326">
            <v>450</v>
          </cell>
          <cell r="J4326">
            <v>8399064</v>
          </cell>
          <cell r="K4326">
            <v>129</v>
          </cell>
          <cell r="L4326">
            <v>31625</v>
          </cell>
          <cell r="M4326">
            <v>132</v>
          </cell>
          <cell r="N4326">
            <v>32197</v>
          </cell>
        </row>
        <row r="4327">
          <cell r="A4327">
            <v>1923481</v>
          </cell>
          <cell r="B4327" t="str">
            <v>12</v>
          </cell>
          <cell r="C4327" t="str">
            <v>Chaudière-Appalaches</v>
          </cell>
          <cell r="D4327" t="str">
            <v>Labbé(Normand)</v>
          </cell>
          <cell r="F4327" t="str">
            <v>310, rang St-Etienne Sud</v>
          </cell>
          <cell r="G4327" t="str">
            <v>Sainte-Marie</v>
          </cell>
          <cell r="H4327" t="str">
            <v>G6E3A7</v>
          </cell>
          <cell r="I4327">
            <v>418</v>
          </cell>
          <cell r="J4327">
            <v>3876386</v>
          </cell>
          <cell r="K4327">
            <v>23</v>
          </cell>
          <cell r="L4327">
            <v>1143</v>
          </cell>
          <cell r="M4327">
            <v>29</v>
          </cell>
          <cell r="N4327">
            <v>583</v>
          </cell>
        </row>
        <row r="4328">
          <cell r="A4328">
            <v>1923671</v>
          </cell>
          <cell r="B4328" t="str">
            <v>02</v>
          </cell>
          <cell r="C4328" t="str">
            <v>Saguenay-Lac-Saint-Jean</v>
          </cell>
          <cell r="D4328" t="str">
            <v>Larouche(Angelo)</v>
          </cell>
          <cell r="F4328" t="str">
            <v>64, chemin Élysé</v>
          </cell>
          <cell r="G4328" t="str">
            <v>Chambord</v>
          </cell>
          <cell r="H4328" t="str">
            <v>G0W2K0</v>
          </cell>
          <cell r="I4328">
            <v>418</v>
          </cell>
          <cell r="J4328">
            <v>3421398</v>
          </cell>
          <cell r="K4328">
            <v>11</v>
          </cell>
          <cell r="L4328">
            <v>308</v>
          </cell>
        </row>
        <row r="4329">
          <cell r="A4329">
            <v>1923739</v>
          </cell>
          <cell r="B4329" t="str">
            <v>03</v>
          </cell>
          <cell r="C4329" t="str">
            <v>Capitale-Nationale</v>
          </cell>
          <cell r="D4329" t="str">
            <v>Perreault(Caroline)</v>
          </cell>
          <cell r="F4329" t="str">
            <v>340, chemin Sir Lomer Gouin</v>
          </cell>
          <cell r="G4329" t="str">
            <v>Grondines</v>
          </cell>
          <cell r="H4329" t="str">
            <v>G0A1W0</v>
          </cell>
          <cell r="I4329">
            <v>418</v>
          </cell>
          <cell r="J4329">
            <v>2683233</v>
          </cell>
          <cell r="K4329">
            <v>39</v>
          </cell>
          <cell r="M4329">
            <v>37</v>
          </cell>
        </row>
        <row r="4330">
          <cell r="A4330">
            <v>1923747</v>
          </cell>
          <cell r="B4330" t="str">
            <v>11</v>
          </cell>
          <cell r="C4330" t="str">
            <v>Gaspésie-Iles-de-la-Madeleine</v>
          </cell>
          <cell r="D4330" t="str">
            <v>9184-8069 Québec inc.</v>
          </cell>
          <cell r="E4330" t="str">
            <v>Arseneau(Steve et Mario)</v>
          </cell>
          <cell r="F4330" t="str">
            <v>326, chemin de la Pointe-Basse</v>
          </cell>
          <cell r="G4330" t="str">
            <v>Havre-aux-Maisons</v>
          </cell>
          <cell r="H4330" t="str">
            <v>G4T5J3</v>
          </cell>
          <cell r="I4330">
            <v>418</v>
          </cell>
          <cell r="J4330">
            <v>9694053</v>
          </cell>
          <cell r="K4330">
            <v>11</v>
          </cell>
        </row>
        <row r="4331">
          <cell r="A4331">
            <v>1923770</v>
          </cell>
          <cell r="B4331" t="str">
            <v>16</v>
          </cell>
          <cell r="C4331" t="str">
            <v>Montérégie</v>
          </cell>
          <cell r="D4331" t="str">
            <v>Casavant(Kevin)</v>
          </cell>
          <cell r="F4331" t="str">
            <v>385, 10e Rang Est</v>
          </cell>
          <cell r="G4331" t="str">
            <v>Saint-Joachim-de-Shefford</v>
          </cell>
          <cell r="H4331" t="str">
            <v>J0E2G0</v>
          </cell>
          <cell r="I4331">
            <v>0</v>
          </cell>
          <cell r="J4331">
            <v>0</v>
          </cell>
          <cell r="K4331">
            <v>17</v>
          </cell>
          <cell r="L4331">
            <v>3148</v>
          </cell>
          <cell r="M4331">
            <v>19</v>
          </cell>
          <cell r="N4331">
            <v>1713</v>
          </cell>
        </row>
        <row r="4332">
          <cell r="A4332">
            <v>1923879</v>
          </cell>
          <cell r="B4332" t="str">
            <v>16</v>
          </cell>
          <cell r="C4332" t="str">
            <v>Montérégie</v>
          </cell>
          <cell r="D4332" t="str">
            <v>RSM Courcy &amp; Fils inc.</v>
          </cell>
          <cell r="F4332" t="str">
            <v>235, 1er Rang de Milton</v>
          </cell>
          <cell r="G4332" t="str">
            <v>Roxton Pond</v>
          </cell>
          <cell r="H4332" t="str">
            <v>J0E1Z0</v>
          </cell>
          <cell r="I4332">
            <v>450</v>
          </cell>
          <cell r="J4332">
            <v>7766817</v>
          </cell>
          <cell r="K4332">
            <v>21</v>
          </cell>
          <cell r="L4332">
            <v>2026</v>
          </cell>
          <cell r="M4332">
            <v>17</v>
          </cell>
          <cell r="N4332">
            <v>2263</v>
          </cell>
        </row>
        <row r="4333">
          <cell r="A4333">
            <v>1923887</v>
          </cell>
          <cell r="B4333" t="str">
            <v>02</v>
          </cell>
          <cell r="C4333" t="str">
            <v>Saguenay-Lac-Saint-Jean</v>
          </cell>
          <cell r="D4333" t="str">
            <v>Chayer(Nicolas)</v>
          </cell>
          <cell r="F4333" t="str">
            <v>1037, chemin St-Marc ouest</v>
          </cell>
          <cell r="G4333" t="str">
            <v>Saint-Honoré</v>
          </cell>
          <cell r="H4333" t="str">
            <v>G0V1L0</v>
          </cell>
          <cell r="I4333">
            <v>418</v>
          </cell>
          <cell r="J4333">
            <v>5439716</v>
          </cell>
          <cell r="K4333">
            <v>20</v>
          </cell>
          <cell r="L4333">
            <v>2829</v>
          </cell>
          <cell r="M4333">
            <v>25</v>
          </cell>
          <cell r="N4333">
            <v>3021</v>
          </cell>
        </row>
        <row r="4334">
          <cell r="A4334">
            <v>1924042</v>
          </cell>
          <cell r="B4334" t="str">
            <v>17</v>
          </cell>
          <cell r="C4334" t="str">
            <v>Centre-du-Québec</v>
          </cell>
          <cell r="D4334" t="str">
            <v>Laforce(Jean-François)</v>
          </cell>
          <cell r="F4334" t="str">
            <v>50, Grande Plaine</v>
          </cell>
          <cell r="G4334" t="str">
            <v>Saint-Elphège</v>
          </cell>
          <cell r="H4334" t="str">
            <v>J0G1J0</v>
          </cell>
          <cell r="I4334">
            <v>450</v>
          </cell>
          <cell r="J4334">
            <v>7836595</v>
          </cell>
          <cell r="K4334">
            <v>42</v>
          </cell>
          <cell r="L4334">
            <v>1021</v>
          </cell>
          <cell r="M4334">
            <v>41</v>
          </cell>
          <cell r="N4334">
            <v>13822</v>
          </cell>
        </row>
        <row r="4335">
          <cell r="A4335">
            <v>1924117</v>
          </cell>
          <cell r="B4335" t="str">
            <v>12</v>
          </cell>
          <cell r="C4335" t="str">
            <v>Chaudière-Appalaches</v>
          </cell>
          <cell r="D4335" t="str">
            <v>Drolet Josée &amp; Proulx Alain</v>
          </cell>
          <cell r="F4335" t="str">
            <v>1580, rang du Côteau Sud</v>
          </cell>
          <cell r="G4335" t="str">
            <v>Saint-Pierre-de-la-Rivière-du-Sud</v>
          </cell>
          <cell r="H4335" t="str">
            <v>G0R4B0</v>
          </cell>
          <cell r="I4335">
            <v>418</v>
          </cell>
          <cell r="J4335">
            <v>2482340</v>
          </cell>
          <cell r="K4335">
            <v>20</v>
          </cell>
          <cell r="L4335">
            <v>4102</v>
          </cell>
          <cell r="M4335">
            <v>20</v>
          </cell>
          <cell r="N4335">
            <v>2678</v>
          </cell>
        </row>
        <row r="4336">
          <cell r="A4336">
            <v>1924174</v>
          </cell>
          <cell r="B4336" t="str">
            <v>11</v>
          </cell>
          <cell r="C4336" t="str">
            <v>Gaspésie-Iles-de-la-Madeleine</v>
          </cell>
          <cell r="D4336" t="str">
            <v>COOP 0969212 Ferme Alcide Proulx et fils inc.</v>
          </cell>
          <cell r="E4336" t="str">
            <v>Proulx(Alcide)</v>
          </cell>
          <cell r="F4336" t="str">
            <v>543A, boulevar Perron</v>
          </cell>
          <cell r="G4336" t="str">
            <v>Maria</v>
          </cell>
          <cell r="H4336" t="str">
            <v>G0C1Y0</v>
          </cell>
          <cell r="I4336">
            <v>0</v>
          </cell>
          <cell r="J4336">
            <v>0</v>
          </cell>
          <cell r="K4336">
            <v>17</v>
          </cell>
          <cell r="M4336">
            <v>17</v>
          </cell>
        </row>
        <row r="4337">
          <cell r="A4337">
            <v>1924182</v>
          </cell>
          <cell r="B4337" t="str">
            <v>14</v>
          </cell>
          <cell r="C4337" t="str">
            <v>Lanaudière</v>
          </cell>
          <cell r="D4337" t="str">
            <v>Nadeau(Stéphane)</v>
          </cell>
          <cell r="F4337" t="str">
            <v>705, rue Beauchamp</v>
          </cell>
          <cell r="G4337" t="str">
            <v>Saint-Barthélemy</v>
          </cell>
          <cell r="H4337" t="str">
            <v>J0K1X0</v>
          </cell>
          <cell r="I4337">
            <v>450</v>
          </cell>
          <cell r="J4337">
            <v>7599833</v>
          </cell>
          <cell r="K4337">
            <v>12</v>
          </cell>
        </row>
        <row r="4338">
          <cell r="A4338">
            <v>1924588</v>
          </cell>
          <cell r="B4338" t="str">
            <v>08</v>
          </cell>
          <cell r="C4338" t="str">
            <v>Abitibi-Témiscamingue</v>
          </cell>
          <cell r="D4338" t="str">
            <v>COOP 1867340 Normand Racine</v>
          </cell>
          <cell r="F4338" t="str">
            <v>214 Lac Cameron</v>
          </cell>
          <cell r="G4338" t="str">
            <v>Saint-Eugène-de-Guigues</v>
          </cell>
          <cell r="H4338" t="str">
            <v>J0Z3L0</v>
          </cell>
          <cell r="I4338">
            <v>0</v>
          </cell>
          <cell r="J4338">
            <v>0</v>
          </cell>
          <cell r="K4338">
            <v>29</v>
          </cell>
        </row>
        <row r="4339">
          <cell r="A4339">
            <v>1924596</v>
          </cell>
          <cell r="B4339" t="str">
            <v>08</v>
          </cell>
          <cell r="C4339" t="str">
            <v>Abitibi-Témiscamingue</v>
          </cell>
          <cell r="D4339" t="str">
            <v>COOP 1867340 Mathieu Lacasse</v>
          </cell>
          <cell r="F4339" t="str">
            <v>214 Lac Cameron</v>
          </cell>
          <cell r="G4339" t="str">
            <v>Saint-Eugène-de-Guigues</v>
          </cell>
          <cell r="H4339" t="str">
            <v>J0Z3L0</v>
          </cell>
          <cell r="I4339">
            <v>0</v>
          </cell>
          <cell r="J4339">
            <v>0</v>
          </cell>
          <cell r="K4339">
            <v>49</v>
          </cell>
          <cell r="M4339">
            <v>47</v>
          </cell>
        </row>
        <row r="4340">
          <cell r="A4340">
            <v>1924604</v>
          </cell>
          <cell r="B4340" t="str">
            <v>08</v>
          </cell>
          <cell r="C4340" t="str">
            <v>Abitibi-Témiscamingue</v>
          </cell>
          <cell r="D4340" t="str">
            <v>COOP 1867340 Ferme Y.M. Lacasse S.E.N.C.</v>
          </cell>
          <cell r="E4340" t="str">
            <v>Lacasse(Yvon)</v>
          </cell>
          <cell r="F4340" t="str">
            <v>214 Lac Cameron</v>
          </cell>
          <cell r="G4340" t="str">
            <v>Saint-Eugène-de-Guigues</v>
          </cell>
          <cell r="H4340" t="str">
            <v>J0Z3L0</v>
          </cell>
          <cell r="I4340">
            <v>0</v>
          </cell>
          <cell r="J4340">
            <v>0</v>
          </cell>
          <cell r="K4340">
            <v>82</v>
          </cell>
          <cell r="M4340">
            <v>90</v>
          </cell>
        </row>
        <row r="4341">
          <cell r="A4341">
            <v>1924638</v>
          </cell>
          <cell r="B4341" t="str">
            <v>08</v>
          </cell>
          <cell r="C4341" t="str">
            <v>Abitibi-Témiscamingue</v>
          </cell>
          <cell r="D4341" t="str">
            <v>COOP 1867340 Duclos Jean-Pierre &amp; Vicky Brunet</v>
          </cell>
          <cell r="F4341" t="str">
            <v>214 Lac Cameron</v>
          </cell>
          <cell r="G4341" t="str">
            <v>Saint-Eugène-de-Guigues</v>
          </cell>
          <cell r="H4341" t="str">
            <v>J0Z3L0</v>
          </cell>
          <cell r="I4341">
            <v>0</v>
          </cell>
          <cell r="J4341">
            <v>0</v>
          </cell>
          <cell r="K4341">
            <v>28</v>
          </cell>
          <cell r="M4341">
            <v>22</v>
          </cell>
        </row>
        <row r="4342">
          <cell r="A4342">
            <v>1924802</v>
          </cell>
          <cell r="B4342" t="str">
            <v>01</v>
          </cell>
          <cell r="C4342" t="str">
            <v>Bas-Saint-Laurent</v>
          </cell>
          <cell r="D4342" t="str">
            <v>COOP 1787001 Jean-Louis Beaulieu</v>
          </cell>
          <cell r="F4342" t="str">
            <v>129, rue Saint-Jean</v>
          </cell>
          <cell r="G4342" t="str">
            <v>Amqui</v>
          </cell>
          <cell r="H4342" t="str">
            <v>G5J2X6</v>
          </cell>
          <cell r="I4342">
            <v>0</v>
          </cell>
          <cell r="J4342">
            <v>0</v>
          </cell>
          <cell r="K4342">
            <v>3</v>
          </cell>
          <cell r="M4342">
            <v>3</v>
          </cell>
        </row>
        <row r="4343">
          <cell r="A4343">
            <v>1924919</v>
          </cell>
          <cell r="B4343" t="str">
            <v>16</v>
          </cell>
          <cell r="C4343" t="str">
            <v>Montérégie</v>
          </cell>
          <cell r="D4343" t="str">
            <v>Lavallée(Alexandre)</v>
          </cell>
          <cell r="F4343" t="str">
            <v>721, chemin Cowan</v>
          </cell>
          <cell r="G4343" t="str">
            <v>Havelock</v>
          </cell>
          <cell r="H4343" t="str">
            <v>J0S2C0</v>
          </cell>
          <cell r="I4343">
            <v>450</v>
          </cell>
          <cell r="J4343">
            <v>8263494</v>
          </cell>
          <cell r="K4343">
            <v>38</v>
          </cell>
          <cell r="L4343">
            <v>4531</v>
          </cell>
          <cell r="M4343">
            <v>41</v>
          </cell>
          <cell r="N4343">
            <v>5289</v>
          </cell>
        </row>
        <row r="4344">
          <cell r="A4344">
            <v>1925122</v>
          </cell>
          <cell r="B4344" t="str">
            <v>05</v>
          </cell>
          <cell r="C4344" t="str">
            <v>Estrie</v>
          </cell>
          <cell r="D4344" t="str">
            <v>Ferme Tremco S.E.N.C.</v>
          </cell>
          <cell r="E4344" t="str">
            <v>Chamberland(Laurent Tremblay et K.)</v>
          </cell>
          <cell r="F4344" t="str">
            <v>815, rg 14 R.R.2</v>
          </cell>
          <cell r="G4344" t="str">
            <v>Val-Joli</v>
          </cell>
          <cell r="H4344" t="str">
            <v>J1S0G9</v>
          </cell>
          <cell r="I4344">
            <v>819</v>
          </cell>
          <cell r="J4344">
            <v>8462600</v>
          </cell>
          <cell r="K4344">
            <v>60</v>
          </cell>
          <cell r="L4344">
            <v>8845</v>
          </cell>
          <cell r="M4344">
            <v>66</v>
          </cell>
          <cell r="N4344">
            <v>10206</v>
          </cell>
        </row>
        <row r="4345">
          <cell r="A4345">
            <v>1925213</v>
          </cell>
          <cell r="B4345" t="str">
            <v>01</v>
          </cell>
          <cell r="C4345" t="str">
            <v>Bas-Saint-Laurent</v>
          </cell>
          <cell r="D4345" t="str">
            <v>COOP 0928622 André Caron</v>
          </cell>
          <cell r="E4345" t="str">
            <v>Caron(André)</v>
          </cell>
          <cell r="F4345" t="str">
            <v>61 rang Hauteville</v>
          </cell>
          <cell r="G4345" t="str">
            <v>Saint-Denis (de Kamouraska)</v>
          </cell>
          <cell r="H4345" t="str">
            <v>G0L2R0</v>
          </cell>
          <cell r="I4345">
            <v>0</v>
          </cell>
          <cell r="J4345">
            <v>0</v>
          </cell>
          <cell r="K4345">
            <v>14</v>
          </cell>
        </row>
        <row r="4346">
          <cell r="A4346">
            <v>1925239</v>
          </cell>
          <cell r="B4346" t="str">
            <v>14</v>
          </cell>
          <cell r="C4346" t="str">
            <v>Lanaudière</v>
          </cell>
          <cell r="D4346" t="str">
            <v>COOP 0969196 Alain Hénault</v>
          </cell>
          <cell r="F4346" t="str">
            <v>420, rang St-Joseph</v>
          </cell>
          <cell r="G4346" t="str">
            <v>Saint-Adelphe</v>
          </cell>
          <cell r="H4346" t="str">
            <v>G0X2G0</v>
          </cell>
          <cell r="I4346">
            <v>0</v>
          </cell>
          <cell r="J4346">
            <v>0</v>
          </cell>
          <cell r="K4346">
            <v>23</v>
          </cell>
          <cell r="M4346">
            <v>28</v>
          </cell>
        </row>
        <row r="4347">
          <cell r="A4347">
            <v>1925247</v>
          </cell>
          <cell r="B4347" t="str">
            <v>14</v>
          </cell>
          <cell r="C4347" t="str">
            <v>Lanaudière</v>
          </cell>
          <cell r="D4347" t="str">
            <v>COOP 0969196 Yves Plante</v>
          </cell>
          <cell r="F4347" t="str">
            <v>420, rang St-Joseph</v>
          </cell>
          <cell r="G4347" t="str">
            <v>Saint-Adelphe</v>
          </cell>
          <cell r="H4347" t="str">
            <v>G0X2G0</v>
          </cell>
          <cell r="I4347">
            <v>0</v>
          </cell>
          <cell r="J4347">
            <v>0</v>
          </cell>
          <cell r="K4347">
            <v>13</v>
          </cell>
        </row>
        <row r="4348">
          <cell r="A4348">
            <v>1925254</v>
          </cell>
          <cell r="B4348" t="str">
            <v>03</v>
          </cell>
          <cell r="C4348" t="str">
            <v>Capitale-Nationale</v>
          </cell>
          <cell r="D4348" t="str">
            <v>COOP 0969196 Caroline Perreault</v>
          </cell>
          <cell r="F4348" t="str">
            <v>420, rang St-Joseph</v>
          </cell>
          <cell r="G4348" t="str">
            <v>Saint-Adelphe</v>
          </cell>
          <cell r="H4348" t="str">
            <v>G0X2G0</v>
          </cell>
          <cell r="I4348">
            <v>0</v>
          </cell>
          <cell r="J4348">
            <v>0</v>
          </cell>
          <cell r="K4348">
            <v>43</v>
          </cell>
          <cell r="M4348">
            <v>44</v>
          </cell>
        </row>
        <row r="4349">
          <cell r="A4349">
            <v>1925270</v>
          </cell>
          <cell r="B4349" t="str">
            <v>14</v>
          </cell>
          <cell r="C4349" t="str">
            <v>Lanaudière</v>
          </cell>
          <cell r="D4349" t="str">
            <v>Lafond(Nicole)</v>
          </cell>
          <cell r="F4349" t="str">
            <v>652, Petit Rang</v>
          </cell>
          <cell r="G4349" t="str">
            <v>Saint-Thomas</v>
          </cell>
          <cell r="H4349" t="str">
            <v>J0K3L0</v>
          </cell>
          <cell r="I4349">
            <v>450</v>
          </cell>
          <cell r="J4349">
            <v>7525352</v>
          </cell>
          <cell r="K4349">
            <v>46</v>
          </cell>
          <cell r="L4349">
            <v>2075</v>
          </cell>
          <cell r="M4349">
            <v>44</v>
          </cell>
          <cell r="N4349">
            <v>7132</v>
          </cell>
        </row>
        <row r="4350">
          <cell r="A4350">
            <v>1925387</v>
          </cell>
          <cell r="B4350" t="str">
            <v>01</v>
          </cell>
          <cell r="C4350" t="str">
            <v>Bas-Saint-Laurent</v>
          </cell>
          <cell r="D4350" t="str">
            <v>Ferme R.C. Truchon et Fils inc.</v>
          </cell>
          <cell r="E4350" t="str">
            <v>Truchon(Daniel)</v>
          </cell>
          <cell r="F4350" t="str">
            <v>60, rang de la Coulée</v>
          </cell>
          <cell r="G4350" t="str">
            <v>Matane</v>
          </cell>
          <cell r="H4350" t="str">
            <v>G4W9A2</v>
          </cell>
          <cell r="I4350">
            <v>418</v>
          </cell>
          <cell r="J4350">
            <v>5626506</v>
          </cell>
          <cell r="K4350">
            <v>92</v>
          </cell>
          <cell r="L4350">
            <v>14620</v>
          </cell>
          <cell r="M4350">
            <v>78</v>
          </cell>
          <cell r="N4350">
            <v>17530</v>
          </cell>
        </row>
        <row r="4351">
          <cell r="A4351">
            <v>1925494</v>
          </cell>
          <cell r="B4351" t="str">
            <v>14</v>
          </cell>
          <cell r="C4351" t="str">
            <v>Lanaudière</v>
          </cell>
          <cell r="D4351" t="str">
            <v>Ellenberger(Miguël)</v>
          </cell>
          <cell r="F4351" t="str">
            <v>1111, Rang Grande Chaloupe</v>
          </cell>
          <cell r="G4351" t="str">
            <v>Saint-Thomas</v>
          </cell>
          <cell r="H4351" t="str">
            <v>J0K3L0</v>
          </cell>
          <cell r="I4351">
            <v>450</v>
          </cell>
          <cell r="J4351">
            <v>7562027</v>
          </cell>
          <cell r="N4351">
            <v>2041</v>
          </cell>
        </row>
        <row r="4352">
          <cell r="A4352">
            <v>1925585</v>
          </cell>
          <cell r="B4352" t="str">
            <v>14</v>
          </cell>
          <cell r="C4352" t="str">
            <v>Lanaudière</v>
          </cell>
          <cell r="D4352" t="str">
            <v>COOP 0969196 Miguël Ellenberger</v>
          </cell>
          <cell r="F4352" t="str">
            <v>420, rang St-Joseph</v>
          </cell>
          <cell r="G4352" t="str">
            <v>Saint-Adelphe</v>
          </cell>
          <cell r="H4352" t="str">
            <v>G0X2G0</v>
          </cell>
          <cell r="I4352">
            <v>0</v>
          </cell>
          <cell r="J4352">
            <v>0</v>
          </cell>
          <cell r="K4352">
            <v>22</v>
          </cell>
          <cell r="M4352">
            <v>25</v>
          </cell>
        </row>
        <row r="4353">
          <cell r="A4353">
            <v>1925692</v>
          </cell>
          <cell r="B4353" t="str">
            <v>17</v>
          </cell>
          <cell r="C4353" t="str">
            <v>Centre-du-Québec</v>
          </cell>
          <cell r="D4353" t="str">
            <v>COOP 0969246 Les Entreprises Signori inc.</v>
          </cell>
          <cell r="E4353" t="str">
            <v>Signori(René)</v>
          </cell>
          <cell r="F4353" t="str">
            <v>861, rang 7</v>
          </cell>
          <cell r="G4353" t="str">
            <v>Wickham</v>
          </cell>
          <cell r="H4353" t="str">
            <v>J0C1S0</v>
          </cell>
          <cell r="I4353">
            <v>0</v>
          </cell>
          <cell r="J4353">
            <v>0</v>
          </cell>
          <cell r="K4353">
            <v>6</v>
          </cell>
        </row>
        <row r="4354">
          <cell r="A4354">
            <v>1925734</v>
          </cell>
          <cell r="B4354" t="str">
            <v>07</v>
          </cell>
          <cell r="C4354" t="str">
            <v>Outaouais</v>
          </cell>
          <cell r="D4354" t="str">
            <v>COOP 1521087 9066-6405 Québec inc.</v>
          </cell>
          <cell r="E4354" t="str">
            <v>Carpentier(Gary)</v>
          </cell>
          <cell r="F4354" t="str">
            <v>57, rue Dufferin</v>
          </cell>
          <cell r="G4354" t="str">
            <v>Granby</v>
          </cell>
          <cell r="H4354" t="str">
            <v>J2G4W8</v>
          </cell>
          <cell r="I4354">
            <v>819</v>
          </cell>
          <cell r="J4354">
            <v>4632599</v>
          </cell>
          <cell r="K4354">
            <v>51</v>
          </cell>
          <cell r="M4354">
            <v>51</v>
          </cell>
        </row>
        <row r="4355">
          <cell r="A4355">
            <v>1925759</v>
          </cell>
          <cell r="B4355" t="str">
            <v>07</v>
          </cell>
          <cell r="C4355" t="str">
            <v>Outaouais</v>
          </cell>
          <cell r="D4355" t="str">
            <v>COOP 1521087 Jean Giasson</v>
          </cell>
          <cell r="F4355" t="str">
            <v>57, rue Dufferin</v>
          </cell>
          <cell r="G4355" t="str">
            <v>Granby</v>
          </cell>
          <cell r="H4355" t="str">
            <v>J2G4W8</v>
          </cell>
          <cell r="I4355">
            <v>819</v>
          </cell>
          <cell r="J4355">
            <v>4491470</v>
          </cell>
          <cell r="K4355">
            <v>52</v>
          </cell>
          <cell r="M4355">
            <v>48</v>
          </cell>
        </row>
        <row r="4356">
          <cell r="A4356">
            <v>1926021</v>
          </cell>
          <cell r="B4356" t="str">
            <v>17</v>
          </cell>
          <cell r="C4356" t="str">
            <v>Centre-du-Québec</v>
          </cell>
          <cell r="D4356" t="str">
            <v>Lambert(Pierre)</v>
          </cell>
          <cell r="F4356" t="str">
            <v>360, Route P.E. Lambert</v>
          </cell>
          <cell r="G4356" t="str">
            <v>Sainte-Hélène-de-Chester</v>
          </cell>
          <cell r="H4356" t="str">
            <v>G0P1H0</v>
          </cell>
          <cell r="I4356">
            <v>819</v>
          </cell>
          <cell r="J4356">
            <v>3822194</v>
          </cell>
          <cell r="K4356">
            <v>23</v>
          </cell>
          <cell r="L4356">
            <v>4178</v>
          </cell>
          <cell r="M4356">
            <v>23</v>
          </cell>
          <cell r="N4356">
            <v>3138</v>
          </cell>
        </row>
        <row r="4357">
          <cell r="A4357">
            <v>1926054</v>
          </cell>
          <cell r="B4357" t="str">
            <v>12</v>
          </cell>
          <cell r="C4357" t="str">
            <v>Chaudière-Appalaches</v>
          </cell>
          <cell r="D4357" t="str">
            <v>COOP 1527936 Gilles Bernier</v>
          </cell>
          <cell r="F4357" t="str">
            <v>316, rang St-Antoine</v>
          </cell>
          <cell r="G4357" t="str">
            <v>Sainte-Marguerite (de Beauce)</v>
          </cell>
          <cell r="H4357" t="str">
            <v>G0S2X0</v>
          </cell>
          <cell r="I4357">
            <v>0</v>
          </cell>
          <cell r="J4357">
            <v>0</v>
          </cell>
          <cell r="K4357">
            <v>18</v>
          </cell>
          <cell r="M4357">
            <v>16</v>
          </cell>
        </row>
        <row r="4358">
          <cell r="A4358">
            <v>1926062</v>
          </cell>
          <cell r="B4358" t="str">
            <v>12</v>
          </cell>
          <cell r="C4358" t="str">
            <v>Chaudière-Appalaches</v>
          </cell>
          <cell r="D4358" t="str">
            <v>COOP 1527936 Daniel Bourgault</v>
          </cell>
          <cell r="F4358" t="str">
            <v>316, rang St-Antoine</v>
          </cell>
          <cell r="G4358" t="str">
            <v>Sainte-Marguerite (de Beauce)</v>
          </cell>
          <cell r="H4358" t="str">
            <v>G0S2X0</v>
          </cell>
          <cell r="I4358">
            <v>0</v>
          </cell>
          <cell r="J4358">
            <v>0</v>
          </cell>
          <cell r="K4358">
            <v>10</v>
          </cell>
          <cell r="M4358">
            <v>10</v>
          </cell>
        </row>
        <row r="4359">
          <cell r="A4359">
            <v>1926070</v>
          </cell>
          <cell r="B4359" t="str">
            <v>12</v>
          </cell>
          <cell r="C4359" t="str">
            <v>Chaudière-Appalaches</v>
          </cell>
          <cell r="D4359" t="str">
            <v>COOP 1527936 Sylvain Bourque et Sonia Paquet</v>
          </cell>
          <cell r="F4359" t="str">
            <v>316, rang St-Antoine</v>
          </cell>
          <cell r="G4359" t="str">
            <v>Sainte-Marguerite (de Beauce)</v>
          </cell>
          <cell r="H4359" t="str">
            <v>G0S2X0</v>
          </cell>
          <cell r="I4359">
            <v>0</v>
          </cell>
          <cell r="J4359">
            <v>0</v>
          </cell>
          <cell r="K4359">
            <v>22</v>
          </cell>
          <cell r="M4359">
            <v>26</v>
          </cell>
        </row>
        <row r="4360">
          <cell r="A4360">
            <v>1926096</v>
          </cell>
          <cell r="B4360" t="str">
            <v>12</v>
          </cell>
          <cell r="C4360" t="str">
            <v>Chaudière-Appalaches</v>
          </cell>
          <cell r="D4360" t="str">
            <v>COOP 1527936 David Dostie</v>
          </cell>
          <cell r="F4360" t="str">
            <v>316, rang St-Antoine</v>
          </cell>
          <cell r="G4360" t="str">
            <v>Sainte-Marguerite (de Beauce)</v>
          </cell>
          <cell r="H4360" t="str">
            <v>G0S2X0</v>
          </cell>
          <cell r="I4360">
            <v>418</v>
          </cell>
          <cell r="J4360">
            <v>4240155</v>
          </cell>
          <cell r="K4360">
            <v>2</v>
          </cell>
          <cell r="M4360">
            <v>2</v>
          </cell>
        </row>
        <row r="4361">
          <cell r="A4361">
            <v>1926120</v>
          </cell>
          <cell r="B4361" t="str">
            <v>02</v>
          </cell>
          <cell r="C4361" t="str">
            <v>Saguenay-Lac-Saint-Jean</v>
          </cell>
          <cell r="D4361" t="str">
            <v>COOP 0969188 Roger Paradis</v>
          </cell>
          <cell r="F4361" t="str">
            <v>440 Lac Sébastien C.P.164</v>
          </cell>
          <cell r="G4361" t="str">
            <v>Saint-David-de-Falardeau</v>
          </cell>
          <cell r="H4361" t="str">
            <v>G0V1C0</v>
          </cell>
          <cell r="I4361">
            <v>0</v>
          </cell>
          <cell r="J4361">
            <v>0</v>
          </cell>
          <cell r="K4361">
            <v>41</v>
          </cell>
          <cell r="M4361">
            <v>40</v>
          </cell>
        </row>
        <row r="4362">
          <cell r="A4362">
            <v>1926138</v>
          </cell>
          <cell r="B4362" t="str">
            <v>02</v>
          </cell>
          <cell r="C4362" t="str">
            <v>Saguenay-Lac-Saint-Jean</v>
          </cell>
          <cell r="D4362" t="str">
            <v>COOP 0969188 Michaël Bernard</v>
          </cell>
          <cell r="F4362" t="str">
            <v>440 Lac Sébastien C.P.164</v>
          </cell>
          <cell r="G4362" t="str">
            <v>Saint-David-de-Falardeau</v>
          </cell>
          <cell r="H4362" t="str">
            <v>G0V1C0</v>
          </cell>
          <cell r="I4362">
            <v>0</v>
          </cell>
          <cell r="J4362">
            <v>0</v>
          </cell>
          <cell r="K4362">
            <v>40</v>
          </cell>
          <cell r="M4362">
            <v>37</v>
          </cell>
        </row>
        <row r="4363">
          <cell r="A4363">
            <v>1926294</v>
          </cell>
          <cell r="B4363" t="str">
            <v>14</v>
          </cell>
          <cell r="C4363" t="str">
            <v>Lanaudière</v>
          </cell>
          <cell r="D4363" t="str">
            <v>Thouin(Marc)</v>
          </cell>
          <cell r="F4363" t="str">
            <v>370, rang Pied de la Montagne</v>
          </cell>
          <cell r="G4363" t="str">
            <v>Sainte-Mélanie</v>
          </cell>
          <cell r="H4363" t="str">
            <v>J0K3A0</v>
          </cell>
          <cell r="I4363">
            <v>450</v>
          </cell>
          <cell r="J4363">
            <v>8895481</v>
          </cell>
          <cell r="K4363">
            <v>12</v>
          </cell>
          <cell r="L4363">
            <v>340</v>
          </cell>
        </row>
        <row r="4364">
          <cell r="A4364">
            <v>1926344</v>
          </cell>
          <cell r="B4364" t="str">
            <v>01</v>
          </cell>
          <cell r="C4364" t="str">
            <v>Bas-Saint-Laurent</v>
          </cell>
          <cell r="D4364" t="str">
            <v>Pelletier Michaël et Michaud Mélanie</v>
          </cell>
          <cell r="F4364" t="str">
            <v>755 route de la Mer</v>
          </cell>
          <cell r="G4364" t="str">
            <v>Sainte-Flavie</v>
          </cell>
          <cell r="H4364" t="str">
            <v>G0J2L0</v>
          </cell>
          <cell r="I4364">
            <v>418</v>
          </cell>
          <cell r="J4364">
            <v>7753546</v>
          </cell>
          <cell r="K4364">
            <v>58</v>
          </cell>
          <cell r="L4364">
            <v>2595</v>
          </cell>
          <cell r="M4364">
            <v>75</v>
          </cell>
          <cell r="N4364">
            <v>7393</v>
          </cell>
        </row>
        <row r="4365">
          <cell r="A4365">
            <v>1926443</v>
          </cell>
          <cell r="B4365" t="str">
            <v>07</v>
          </cell>
          <cell r="C4365" t="str">
            <v>Outaouais</v>
          </cell>
          <cell r="D4365" t="str">
            <v>Ferme Jacques et Suzanne Paquette S.E.N.C.</v>
          </cell>
          <cell r="F4365" t="str">
            <v>9, chemin Ruisseau des Cerises</v>
          </cell>
          <cell r="G4365" t="str">
            <v>Gracefield</v>
          </cell>
          <cell r="H4365" t="str">
            <v>J0X1W0</v>
          </cell>
          <cell r="I4365">
            <v>819</v>
          </cell>
          <cell r="J4365">
            <v>4633630</v>
          </cell>
          <cell r="K4365">
            <v>52</v>
          </cell>
          <cell r="L4365">
            <v>2558</v>
          </cell>
          <cell r="M4365">
            <v>57</v>
          </cell>
          <cell r="N4365">
            <v>3098</v>
          </cell>
        </row>
        <row r="4366">
          <cell r="A4366">
            <v>1926617</v>
          </cell>
          <cell r="B4366" t="str">
            <v>12</v>
          </cell>
          <cell r="C4366" t="str">
            <v>Chaudière-Appalaches</v>
          </cell>
          <cell r="D4366" t="str">
            <v>Les entreprises JGL Desrochers SENC</v>
          </cell>
          <cell r="E4366" t="str">
            <v>Desrochers(Jean-Guy et Jean-Luc)</v>
          </cell>
          <cell r="F4366" t="str">
            <v>227, rang Ste-Anne Est</v>
          </cell>
          <cell r="G4366" t="str">
            <v>Saint-Étienne-de-Lauzon</v>
          </cell>
          <cell r="H4366" t="str">
            <v>G6J1E8</v>
          </cell>
          <cell r="I4366">
            <v>418</v>
          </cell>
          <cell r="J4366">
            <v>8315340</v>
          </cell>
          <cell r="K4366">
            <v>24</v>
          </cell>
          <cell r="L4366">
            <v>1389</v>
          </cell>
          <cell r="M4366">
            <v>26</v>
          </cell>
          <cell r="N4366">
            <v>2868</v>
          </cell>
        </row>
        <row r="4367">
          <cell r="A4367">
            <v>1927102</v>
          </cell>
          <cell r="B4367" t="str">
            <v>02</v>
          </cell>
          <cell r="C4367" t="str">
            <v>Saguenay-Lac-Saint-Jean</v>
          </cell>
          <cell r="D4367" t="str">
            <v>Allard(Benoit)</v>
          </cell>
          <cell r="F4367" t="str">
            <v>7120, boul. Talbot</v>
          </cell>
          <cell r="G4367" t="str">
            <v>Laterrière</v>
          </cell>
          <cell r="H4367" t="str">
            <v>G7N1W3</v>
          </cell>
          <cell r="I4367">
            <v>418</v>
          </cell>
          <cell r="J4367">
            <v>6789537</v>
          </cell>
          <cell r="K4367">
            <v>16</v>
          </cell>
          <cell r="M4367">
            <v>16</v>
          </cell>
          <cell r="N4367">
            <v>3402</v>
          </cell>
        </row>
        <row r="4368">
          <cell r="A4368">
            <v>1927425</v>
          </cell>
          <cell r="B4368" t="str">
            <v>11</v>
          </cell>
          <cell r="C4368" t="str">
            <v>Gaspésie-Iles-de-la-Madeleine</v>
          </cell>
          <cell r="D4368" t="str">
            <v>COOP 0969212 Guy Babin</v>
          </cell>
          <cell r="F4368" t="str">
            <v>543A, boulevar Perron</v>
          </cell>
          <cell r="G4368" t="str">
            <v>Maria</v>
          </cell>
          <cell r="H4368" t="str">
            <v>G0C1Y0</v>
          </cell>
          <cell r="I4368">
            <v>0</v>
          </cell>
          <cell r="J4368">
            <v>0</v>
          </cell>
          <cell r="K4368">
            <v>27</v>
          </cell>
          <cell r="M4368">
            <v>31</v>
          </cell>
        </row>
        <row r="4369">
          <cell r="A4369">
            <v>1927458</v>
          </cell>
          <cell r="B4369" t="str">
            <v>02</v>
          </cell>
          <cell r="C4369" t="str">
            <v>Saguenay-Lac-Saint-Jean</v>
          </cell>
          <cell r="D4369" t="str">
            <v>9177-0867 Québec inc.</v>
          </cell>
          <cell r="E4369" t="str">
            <v>St-Pierre(Cyril)</v>
          </cell>
          <cell r="F4369" t="str">
            <v>602, Principale</v>
          </cell>
          <cell r="G4369" t="str">
            <v>Saint-Augustin</v>
          </cell>
          <cell r="H4369" t="str">
            <v>G0W1K0</v>
          </cell>
          <cell r="I4369">
            <v>418</v>
          </cell>
          <cell r="J4369">
            <v>3742916</v>
          </cell>
          <cell r="K4369">
            <v>135</v>
          </cell>
          <cell r="L4369">
            <v>37095</v>
          </cell>
          <cell r="M4369">
            <v>144</v>
          </cell>
          <cell r="N4369">
            <v>39703</v>
          </cell>
        </row>
        <row r="4370">
          <cell r="A4370">
            <v>1927953</v>
          </cell>
          <cell r="B4370" t="str">
            <v>12</v>
          </cell>
          <cell r="C4370" t="str">
            <v>Chaudière-Appalaches</v>
          </cell>
          <cell r="D4370" t="str">
            <v>Ferme P.M.C. Bégin (2006) inc.</v>
          </cell>
          <cell r="E4370" t="str">
            <v>Bégin(Michel)</v>
          </cell>
          <cell r="F4370" t="str">
            <v>643, Route 108</v>
          </cell>
          <cell r="G4370" t="str">
            <v>Saint-Évariste-de-Forsyth</v>
          </cell>
          <cell r="H4370" t="str">
            <v>G0M1S0</v>
          </cell>
          <cell r="I4370">
            <v>418</v>
          </cell>
          <cell r="J4370">
            <v>4596535</v>
          </cell>
          <cell r="K4370">
            <v>140</v>
          </cell>
          <cell r="L4370">
            <v>34449</v>
          </cell>
          <cell r="M4370">
            <v>138</v>
          </cell>
          <cell r="N4370">
            <v>32397</v>
          </cell>
        </row>
        <row r="4371">
          <cell r="A4371">
            <v>1927961</v>
          </cell>
          <cell r="B4371" t="str">
            <v>14</v>
          </cell>
          <cell r="C4371" t="str">
            <v>Lanaudière</v>
          </cell>
          <cell r="D4371" t="str">
            <v>COOP 0969196 Ferme Deschênes enrg.</v>
          </cell>
          <cell r="E4371" t="str">
            <v>Deschênes(Michel et Pierre)</v>
          </cell>
          <cell r="F4371" t="str">
            <v>420, rang St-Joseph</v>
          </cell>
          <cell r="G4371" t="str">
            <v>Saint-Adelphe</v>
          </cell>
          <cell r="H4371" t="str">
            <v>G0X2G0</v>
          </cell>
          <cell r="I4371">
            <v>0</v>
          </cell>
          <cell r="J4371">
            <v>0</v>
          </cell>
          <cell r="K4371">
            <v>18</v>
          </cell>
          <cell r="M4371">
            <v>17</v>
          </cell>
        </row>
        <row r="4372">
          <cell r="A4372">
            <v>1927995</v>
          </cell>
          <cell r="B4372" t="str">
            <v>12</v>
          </cell>
          <cell r="C4372" t="str">
            <v>Chaudière-Appalaches</v>
          </cell>
          <cell r="D4372" t="str">
            <v>Poulin(Claudia)</v>
          </cell>
          <cell r="F4372" t="str">
            <v>577, rang St-Patrice</v>
          </cell>
          <cell r="G4372" t="str">
            <v>Saint-Patrice-de-Beaurivage</v>
          </cell>
          <cell r="H4372" t="str">
            <v>G0S1B0</v>
          </cell>
          <cell r="I4372">
            <v>418</v>
          </cell>
          <cell r="J4372">
            <v>5963465</v>
          </cell>
          <cell r="K4372">
            <v>79</v>
          </cell>
          <cell r="L4372">
            <v>12908</v>
          </cell>
          <cell r="M4372">
            <v>82</v>
          </cell>
          <cell r="N4372">
            <v>21075</v>
          </cell>
        </row>
        <row r="4373">
          <cell r="A4373">
            <v>1928027</v>
          </cell>
          <cell r="B4373" t="str">
            <v>16</v>
          </cell>
          <cell r="C4373" t="str">
            <v>Montérégie</v>
          </cell>
          <cell r="D4373" t="str">
            <v>Demers(Yan)</v>
          </cell>
          <cell r="F4373" t="str">
            <v>198, rang St-Joseph</v>
          </cell>
          <cell r="G4373" t="str">
            <v>Saint-Chrysostome</v>
          </cell>
          <cell r="H4373" t="str">
            <v>J0S1R0</v>
          </cell>
          <cell r="I4373">
            <v>450</v>
          </cell>
          <cell r="J4373">
            <v>8260826</v>
          </cell>
          <cell r="K4373">
            <v>80</v>
          </cell>
          <cell r="L4373">
            <v>15540</v>
          </cell>
          <cell r="M4373">
            <v>96</v>
          </cell>
          <cell r="N4373">
            <v>20740</v>
          </cell>
        </row>
        <row r="4374">
          <cell r="A4374">
            <v>1928357</v>
          </cell>
          <cell r="B4374" t="str">
            <v>07</v>
          </cell>
          <cell r="C4374" t="str">
            <v>Outaouais</v>
          </cell>
          <cell r="D4374" t="str">
            <v>Beaudoin(Denis)</v>
          </cell>
          <cell r="F4374" t="str">
            <v>C.P. 287, Succ. Bureau Chef</v>
          </cell>
          <cell r="G4374" t="str">
            <v>Maniwaki</v>
          </cell>
          <cell r="H4374" t="str">
            <v>J9E3C9</v>
          </cell>
          <cell r="I4374">
            <v>819</v>
          </cell>
          <cell r="J4374">
            <v>4495651</v>
          </cell>
          <cell r="K4374">
            <v>58</v>
          </cell>
          <cell r="L4374">
            <v>6178</v>
          </cell>
          <cell r="M4374">
            <v>64</v>
          </cell>
          <cell r="N4374">
            <v>14059</v>
          </cell>
        </row>
        <row r="4375">
          <cell r="A4375">
            <v>1928621</v>
          </cell>
          <cell r="B4375" t="str">
            <v>05</v>
          </cell>
          <cell r="C4375" t="str">
            <v>Estrie</v>
          </cell>
          <cell r="D4375" t="str">
            <v>Chénier Dominic &amp; Racine Kathia</v>
          </cell>
          <cell r="F4375" t="str">
            <v>246, route 222</v>
          </cell>
          <cell r="G4375" t="str">
            <v>Racine</v>
          </cell>
          <cell r="H4375" t="str">
            <v>J0E1Y0</v>
          </cell>
          <cell r="I4375">
            <v>450</v>
          </cell>
          <cell r="J4375">
            <v>5322706</v>
          </cell>
          <cell r="M4375">
            <v>15</v>
          </cell>
          <cell r="N4375">
            <v>1269</v>
          </cell>
        </row>
        <row r="4376">
          <cell r="A4376">
            <v>1929116</v>
          </cell>
          <cell r="B4376" t="str">
            <v>05</v>
          </cell>
          <cell r="C4376" t="str">
            <v>Estrie</v>
          </cell>
          <cell r="D4376" t="str">
            <v>Boisvert(Mario)</v>
          </cell>
          <cell r="F4376" t="str">
            <v>1050, chemin Ayer's Cliff</v>
          </cell>
          <cell r="G4376" t="str">
            <v>Sainte-Catherine-de-Hatley</v>
          </cell>
          <cell r="H4376" t="str">
            <v>J0B1W0</v>
          </cell>
          <cell r="I4376">
            <v>819</v>
          </cell>
          <cell r="J4376">
            <v>8471149</v>
          </cell>
          <cell r="K4376">
            <v>78</v>
          </cell>
          <cell r="L4376">
            <v>6389</v>
          </cell>
          <cell r="M4376">
            <v>98</v>
          </cell>
          <cell r="N4376">
            <v>12456</v>
          </cell>
        </row>
        <row r="4377">
          <cell r="A4377">
            <v>1929470</v>
          </cell>
          <cell r="B4377" t="str">
            <v>08</v>
          </cell>
          <cell r="C4377" t="str">
            <v>Abitibi-Témiscamingue</v>
          </cell>
          <cell r="D4377" t="str">
            <v>Girard Donald et Simard Lucie</v>
          </cell>
          <cell r="F4377" t="str">
            <v>1214 rangs 4 et 5 ouest</v>
          </cell>
          <cell r="G4377" t="str">
            <v>Lac-Chicobi</v>
          </cell>
          <cell r="H4377" t="str">
            <v>J0Y1L0</v>
          </cell>
          <cell r="I4377">
            <v>819</v>
          </cell>
          <cell r="J4377">
            <v>7272150</v>
          </cell>
          <cell r="K4377">
            <v>45</v>
          </cell>
          <cell r="L4377">
            <v>10155</v>
          </cell>
          <cell r="M4377">
            <v>27</v>
          </cell>
          <cell r="N4377">
            <v>8160</v>
          </cell>
        </row>
        <row r="4378">
          <cell r="A4378">
            <v>1929736</v>
          </cell>
          <cell r="B4378" t="str">
            <v>14</v>
          </cell>
          <cell r="C4378" t="str">
            <v>Lanaudière</v>
          </cell>
          <cell r="D4378" t="str">
            <v>Morin(Richer)</v>
          </cell>
          <cell r="F4378" t="str">
            <v>1105, 4ième Rang</v>
          </cell>
          <cell r="G4378" t="str">
            <v>Saint-Ambroise-de-Kildare</v>
          </cell>
          <cell r="H4378" t="str">
            <v>J0K1C0</v>
          </cell>
          <cell r="I4378">
            <v>450</v>
          </cell>
          <cell r="J4378">
            <v>7535319</v>
          </cell>
          <cell r="K4378">
            <v>35</v>
          </cell>
          <cell r="L4378">
            <v>5420</v>
          </cell>
          <cell r="M4378">
            <v>34</v>
          </cell>
          <cell r="N4378">
            <v>5540</v>
          </cell>
        </row>
        <row r="4379">
          <cell r="A4379">
            <v>1930064</v>
          </cell>
          <cell r="B4379" t="str">
            <v>12</v>
          </cell>
          <cell r="C4379" t="str">
            <v>Chaudière-Appalaches</v>
          </cell>
          <cell r="D4379" t="str">
            <v>Ferme LCG</v>
          </cell>
          <cell r="E4379" t="str">
            <v>Lacroix(Laurier)</v>
          </cell>
          <cell r="F4379" t="str">
            <v>945, rue Principale</v>
          </cell>
          <cell r="G4379" t="str">
            <v>Saint-Georges (de Beauce)</v>
          </cell>
          <cell r="H4379" t="str">
            <v>G0M1E0</v>
          </cell>
          <cell r="I4379">
            <v>418</v>
          </cell>
          <cell r="J4379">
            <v>2286512</v>
          </cell>
          <cell r="K4379">
            <v>96</v>
          </cell>
          <cell r="L4379">
            <v>18678</v>
          </cell>
        </row>
        <row r="4380">
          <cell r="A4380">
            <v>1930205</v>
          </cell>
          <cell r="B4380" t="str">
            <v>03</v>
          </cell>
          <cell r="C4380" t="str">
            <v>Capitale-Nationale</v>
          </cell>
          <cell r="D4380" t="str">
            <v>Ferme D.A.G.</v>
          </cell>
          <cell r="E4380" t="str">
            <v>Desbiens(Amélie Gaudreau et Denys)</v>
          </cell>
          <cell r="F4380" t="str">
            <v>54, rang Sainte-Marie</v>
          </cell>
          <cell r="G4380" t="str">
            <v>Les Éboulements</v>
          </cell>
          <cell r="H4380" t="str">
            <v>G0A2M0</v>
          </cell>
          <cell r="I4380">
            <v>418</v>
          </cell>
          <cell r="J4380">
            <v>6352372</v>
          </cell>
          <cell r="K4380">
            <v>52</v>
          </cell>
          <cell r="L4380">
            <v>4140</v>
          </cell>
          <cell r="M4380">
            <v>59</v>
          </cell>
          <cell r="N4380">
            <v>6699</v>
          </cell>
        </row>
        <row r="4381">
          <cell r="A4381">
            <v>1930361</v>
          </cell>
          <cell r="B4381" t="str">
            <v>08</v>
          </cell>
          <cell r="C4381" t="str">
            <v>Abitibi-Témiscamingue</v>
          </cell>
          <cell r="D4381" t="str">
            <v>Gasmar inc.</v>
          </cell>
          <cell r="E4381" t="str">
            <v>Desrochers(Gaston et Martin R.)</v>
          </cell>
          <cell r="F4381" t="str">
            <v>1095 rang 2</v>
          </cell>
          <cell r="G4381" t="str">
            <v>Saint-Édouard-de-Fabre</v>
          </cell>
          <cell r="H4381" t="str">
            <v>J0Z1Z0</v>
          </cell>
          <cell r="I4381">
            <v>819</v>
          </cell>
          <cell r="J4381">
            <v>6342213</v>
          </cell>
          <cell r="K4381">
            <v>26</v>
          </cell>
          <cell r="M4381">
            <v>25</v>
          </cell>
        </row>
        <row r="4382">
          <cell r="A4382">
            <v>1930445</v>
          </cell>
          <cell r="B4382" t="str">
            <v>17</v>
          </cell>
          <cell r="C4382" t="str">
            <v>Centre-du-Québec</v>
          </cell>
          <cell r="D4382" t="str">
            <v>Ferme Erisa inc.</v>
          </cell>
          <cell r="E4382" t="str">
            <v>Rodrigue(Éric)</v>
          </cell>
          <cell r="F4382" t="str">
            <v>701, chemin Craig</v>
          </cell>
          <cell r="G4382" t="str">
            <v>Saint-Ferdinand (d'Halifax)</v>
          </cell>
          <cell r="H4382" t="str">
            <v>G0N1N0</v>
          </cell>
          <cell r="I4382">
            <v>418</v>
          </cell>
          <cell r="J4382">
            <v>4289778</v>
          </cell>
          <cell r="K4382">
            <v>88</v>
          </cell>
          <cell r="L4382">
            <v>30482</v>
          </cell>
          <cell r="M4382">
            <v>91</v>
          </cell>
          <cell r="N4382">
            <v>16661</v>
          </cell>
        </row>
        <row r="4383">
          <cell r="A4383">
            <v>1930635</v>
          </cell>
          <cell r="B4383" t="str">
            <v>04</v>
          </cell>
          <cell r="C4383" t="str">
            <v>Mauricie</v>
          </cell>
          <cell r="D4383" t="str">
            <v>Bellerive(Jacques)</v>
          </cell>
          <cell r="F4383" t="str">
            <v>61, rue Josée</v>
          </cell>
          <cell r="G4383" t="str">
            <v>Louiseville</v>
          </cell>
          <cell r="H4383" t="str">
            <v>J5V1A1</v>
          </cell>
          <cell r="I4383">
            <v>819</v>
          </cell>
          <cell r="J4383">
            <v>3743087</v>
          </cell>
          <cell r="K4383">
            <v>13</v>
          </cell>
          <cell r="L4383">
            <v>901</v>
          </cell>
          <cell r="M4383">
            <v>17</v>
          </cell>
          <cell r="N4383">
            <v>2595</v>
          </cell>
        </row>
        <row r="4384">
          <cell r="A4384">
            <v>1930734</v>
          </cell>
          <cell r="B4384" t="str">
            <v>05</v>
          </cell>
          <cell r="C4384" t="str">
            <v>Estrie</v>
          </cell>
          <cell r="D4384" t="str">
            <v>Paquette(Yves)</v>
          </cell>
          <cell r="F4384" t="str">
            <v>112 Morgan</v>
          </cell>
          <cell r="G4384" t="str">
            <v>Coaticook</v>
          </cell>
          <cell r="H4384" t="str">
            <v>J1A1V7</v>
          </cell>
          <cell r="I4384">
            <v>819</v>
          </cell>
          <cell r="J4384">
            <v>8492671</v>
          </cell>
          <cell r="K4384">
            <v>25</v>
          </cell>
          <cell r="L4384">
            <v>3262</v>
          </cell>
          <cell r="M4384">
            <v>24</v>
          </cell>
          <cell r="N4384">
            <v>5992</v>
          </cell>
        </row>
        <row r="4385">
          <cell r="A4385">
            <v>1930825</v>
          </cell>
          <cell r="B4385" t="str">
            <v>15</v>
          </cell>
          <cell r="C4385" t="str">
            <v>Laurentides</v>
          </cell>
          <cell r="D4385" t="str">
            <v>St-Jean(Monique)</v>
          </cell>
          <cell r="F4385" t="str">
            <v>50, chemin Émard</v>
          </cell>
          <cell r="G4385" t="str">
            <v>Kiamika</v>
          </cell>
          <cell r="H4385" t="str">
            <v>J0W1G0</v>
          </cell>
          <cell r="I4385">
            <v>819</v>
          </cell>
          <cell r="J4385">
            <v>5859156</v>
          </cell>
          <cell r="K4385">
            <v>13</v>
          </cell>
          <cell r="L4385">
            <v>1471</v>
          </cell>
          <cell r="M4385">
            <v>16</v>
          </cell>
          <cell r="N4385">
            <v>1790</v>
          </cell>
        </row>
        <row r="4386">
          <cell r="A4386">
            <v>1930866</v>
          </cell>
          <cell r="B4386" t="str">
            <v>17</v>
          </cell>
          <cell r="C4386" t="str">
            <v>Centre-du-Québec</v>
          </cell>
          <cell r="D4386" t="str">
            <v>9179-2648 Québec inc.</v>
          </cell>
          <cell r="E4386" t="str">
            <v>St-Sauveur(Claude)</v>
          </cell>
          <cell r="F4386" t="str">
            <v>1368, 10e rang</v>
          </cell>
          <cell r="G4386" t="str">
            <v>Saint-Edmond-de-Grantham</v>
          </cell>
          <cell r="H4386" t="str">
            <v>J0C1K0</v>
          </cell>
          <cell r="I4386">
            <v>819</v>
          </cell>
          <cell r="J4386">
            <v>3952179</v>
          </cell>
          <cell r="K4386">
            <v>83</v>
          </cell>
          <cell r="L4386">
            <v>8754</v>
          </cell>
          <cell r="M4386">
            <v>57</v>
          </cell>
          <cell r="N4386">
            <v>16655</v>
          </cell>
        </row>
        <row r="4387">
          <cell r="A4387">
            <v>1931047</v>
          </cell>
          <cell r="B4387" t="str">
            <v>03</v>
          </cell>
          <cell r="C4387" t="str">
            <v>Capitale-Nationale</v>
          </cell>
          <cell r="D4387" t="str">
            <v>Ferme C.F.M.</v>
          </cell>
          <cell r="E4387" t="str">
            <v>Ménard(Claude et Francis)</v>
          </cell>
          <cell r="F4387" t="str">
            <v>107, chemin Ste-Croix</v>
          </cell>
          <cell r="G4387" t="str">
            <v>Baie-Saint-Paul</v>
          </cell>
          <cell r="H4387" t="str">
            <v>G3Z1A4</v>
          </cell>
          <cell r="I4387">
            <v>418</v>
          </cell>
          <cell r="J4387">
            <v>4350323</v>
          </cell>
          <cell r="K4387">
            <v>46</v>
          </cell>
          <cell r="L4387">
            <v>12054</v>
          </cell>
          <cell r="M4387">
            <v>49</v>
          </cell>
          <cell r="N4387">
            <v>12614</v>
          </cell>
        </row>
        <row r="4388">
          <cell r="A4388">
            <v>1931492</v>
          </cell>
          <cell r="B4388" t="str">
            <v>12</v>
          </cell>
          <cell r="C4388" t="str">
            <v>Chaudière-Appalaches</v>
          </cell>
          <cell r="D4388" t="str">
            <v>COOP 1527936 Eric Maheu</v>
          </cell>
          <cell r="F4388" t="str">
            <v>316, rang St-Antoine</v>
          </cell>
          <cell r="G4388" t="str">
            <v>Sainte-Marguerite (de Beauce)</v>
          </cell>
          <cell r="H4388" t="str">
            <v>G0S2X0</v>
          </cell>
          <cell r="I4388">
            <v>0</v>
          </cell>
          <cell r="J4388">
            <v>0</v>
          </cell>
          <cell r="K4388">
            <v>14</v>
          </cell>
          <cell r="M4388">
            <v>7</v>
          </cell>
        </row>
        <row r="4389">
          <cell r="A4389">
            <v>1931518</v>
          </cell>
          <cell r="B4389" t="str">
            <v>12</v>
          </cell>
          <cell r="C4389" t="str">
            <v>Chaudière-Appalaches</v>
          </cell>
          <cell r="D4389" t="str">
            <v>COOP 1527936 Raynald Genest</v>
          </cell>
          <cell r="F4389" t="str">
            <v>316, rang St-Antoine</v>
          </cell>
          <cell r="G4389" t="str">
            <v>Sainte-Marguerite (de Beauce)</v>
          </cell>
          <cell r="H4389" t="str">
            <v>G0S2X0</v>
          </cell>
          <cell r="I4389">
            <v>0</v>
          </cell>
          <cell r="J4389">
            <v>0</v>
          </cell>
          <cell r="K4389">
            <v>90</v>
          </cell>
          <cell r="M4389">
            <v>88</v>
          </cell>
        </row>
        <row r="4390">
          <cell r="A4390">
            <v>1931666</v>
          </cell>
          <cell r="B4390" t="str">
            <v>01</v>
          </cell>
          <cell r="C4390" t="str">
            <v>Bas-Saint-Laurent</v>
          </cell>
          <cell r="D4390" t="str">
            <v>Busine(Jerry)</v>
          </cell>
          <cell r="F4390" t="str">
            <v>1480, route du Grand-Détour</v>
          </cell>
          <cell r="G4390" t="str">
            <v>Matane</v>
          </cell>
          <cell r="H4390" t="str">
            <v>G4W3M7</v>
          </cell>
          <cell r="I4390">
            <v>418</v>
          </cell>
          <cell r="J4390">
            <v>5628724</v>
          </cell>
          <cell r="K4390">
            <v>29</v>
          </cell>
          <cell r="L4390">
            <v>5184</v>
          </cell>
          <cell r="M4390">
            <v>36</v>
          </cell>
          <cell r="N4390">
            <v>5725</v>
          </cell>
        </row>
        <row r="4391">
          <cell r="A4391">
            <v>1931914</v>
          </cell>
          <cell r="B4391" t="str">
            <v>16</v>
          </cell>
          <cell r="C4391" t="str">
            <v>Montérégie</v>
          </cell>
          <cell r="D4391" t="str">
            <v>Fermes N. &amp; B. Simpson inc.</v>
          </cell>
          <cell r="F4391" t="str">
            <v>1855, Rockburn Side Road</v>
          </cell>
          <cell r="G4391" t="str">
            <v>Ormstown</v>
          </cell>
          <cell r="H4391" t="str">
            <v>J0S1K0</v>
          </cell>
          <cell r="I4391">
            <v>450</v>
          </cell>
          <cell r="J4391">
            <v>2645935</v>
          </cell>
          <cell r="K4391">
            <v>71</v>
          </cell>
          <cell r="L4391">
            <v>25175</v>
          </cell>
          <cell r="M4391">
            <v>60</v>
          </cell>
          <cell r="N4391">
            <v>24154</v>
          </cell>
        </row>
        <row r="4392">
          <cell r="A4392">
            <v>1931997</v>
          </cell>
          <cell r="B4392" t="str">
            <v>15</v>
          </cell>
          <cell r="C4392" t="str">
            <v>Laurentides</v>
          </cell>
          <cell r="D4392" t="str">
            <v>Gauthier Carmen &amp; Ronald</v>
          </cell>
          <cell r="E4392" t="str">
            <v>Gauthier(Carmen)</v>
          </cell>
          <cell r="F4392" t="str">
            <v>1384, rue Dupras</v>
          </cell>
          <cell r="G4392" t="str">
            <v>Mont-Tremblant</v>
          </cell>
          <cell r="H4392" t="str">
            <v>J8E3E7</v>
          </cell>
          <cell r="I4392">
            <v>819</v>
          </cell>
          <cell r="J4392">
            <v>4255845</v>
          </cell>
          <cell r="K4392">
            <v>25</v>
          </cell>
          <cell r="M4392">
            <v>29</v>
          </cell>
          <cell r="N4392">
            <v>5234</v>
          </cell>
        </row>
        <row r="4393">
          <cell r="A4393">
            <v>1932078</v>
          </cell>
          <cell r="B4393" t="str">
            <v>12</v>
          </cell>
          <cell r="C4393" t="str">
            <v>Chaudière-Appalaches</v>
          </cell>
          <cell r="D4393" t="str">
            <v>COOP 1527936 Le Jardinier Palmé</v>
          </cell>
          <cell r="E4393" t="str">
            <v>Ouellet(Frédéric Dupuis &amp; Marie-Ève)</v>
          </cell>
          <cell r="F4393" t="str">
            <v>316, rang St-Antoine</v>
          </cell>
          <cell r="G4393" t="str">
            <v>Sainte-Marguerite (de Beauce)</v>
          </cell>
          <cell r="H4393" t="str">
            <v>G0S2X0</v>
          </cell>
          <cell r="I4393">
            <v>0</v>
          </cell>
          <cell r="J4393">
            <v>0</v>
          </cell>
          <cell r="K4393">
            <v>29</v>
          </cell>
          <cell r="M4393">
            <v>27</v>
          </cell>
        </row>
        <row r="4394">
          <cell r="A4394">
            <v>1932284</v>
          </cell>
          <cell r="B4394" t="str">
            <v>07</v>
          </cell>
          <cell r="C4394" t="str">
            <v>Outaouais</v>
          </cell>
          <cell r="D4394" t="str">
            <v>Stephens(Scott)</v>
          </cell>
          <cell r="E4394" t="str">
            <v>Stephens(Garnett)</v>
          </cell>
          <cell r="F4394" t="str">
            <v>C-82 Hwy 303 South</v>
          </cell>
          <cell r="G4394" t="str">
            <v>Clarendon</v>
          </cell>
          <cell r="H4394" t="str">
            <v>J0X2Y0</v>
          </cell>
          <cell r="I4394">
            <v>819</v>
          </cell>
          <cell r="J4394">
            <v>6472503</v>
          </cell>
          <cell r="K4394">
            <v>36</v>
          </cell>
          <cell r="L4394">
            <v>2813</v>
          </cell>
          <cell r="M4394">
            <v>37</v>
          </cell>
          <cell r="N4394">
            <v>10934</v>
          </cell>
        </row>
        <row r="4395">
          <cell r="A4395">
            <v>1932367</v>
          </cell>
          <cell r="B4395" t="str">
            <v>05</v>
          </cell>
          <cell r="C4395" t="str">
            <v>Estrie</v>
          </cell>
          <cell r="D4395" t="str">
            <v>Ferme Codyshan S.E.N.C.</v>
          </cell>
          <cell r="E4395" t="str">
            <v>Normandin(Serge)</v>
          </cell>
          <cell r="F4395" t="str">
            <v>855, rue Goshen</v>
          </cell>
          <cell r="G4395" t="str">
            <v>Windsor</v>
          </cell>
          <cell r="H4395" t="str">
            <v>J1S2L5</v>
          </cell>
          <cell r="I4395">
            <v>819</v>
          </cell>
          <cell r="J4395">
            <v>8454844</v>
          </cell>
          <cell r="K4395">
            <v>11</v>
          </cell>
          <cell r="L4395">
            <v>1655</v>
          </cell>
          <cell r="M4395">
            <v>16</v>
          </cell>
          <cell r="N4395">
            <v>2639</v>
          </cell>
        </row>
        <row r="4396">
          <cell r="A4396">
            <v>1933167</v>
          </cell>
          <cell r="B4396" t="str">
            <v>15</v>
          </cell>
          <cell r="C4396" t="str">
            <v>Laurentides</v>
          </cell>
          <cell r="D4396" t="str">
            <v>Ferme H. Léonard</v>
          </cell>
          <cell r="E4396" t="str">
            <v>Léonard(H. Soucy et H.)</v>
          </cell>
          <cell r="F4396" t="str">
            <v>123, route 311</v>
          </cell>
          <cell r="G4396" t="str">
            <v>Lac-du-Cerf</v>
          </cell>
          <cell r="H4396" t="str">
            <v>J0W1S0</v>
          </cell>
          <cell r="I4396">
            <v>819</v>
          </cell>
          <cell r="J4396">
            <v>5972193</v>
          </cell>
          <cell r="K4396">
            <v>12</v>
          </cell>
        </row>
        <row r="4397">
          <cell r="A4397">
            <v>1933183</v>
          </cell>
          <cell r="B4397" t="str">
            <v>02</v>
          </cell>
          <cell r="C4397" t="str">
            <v>Saguenay-Lac-Saint-Jean</v>
          </cell>
          <cell r="D4397" t="str">
            <v>Simard(Sylvain)</v>
          </cell>
          <cell r="F4397" t="str">
            <v>1061, boul. de l'Anse</v>
          </cell>
          <cell r="G4397" t="str">
            <v>Roberval</v>
          </cell>
          <cell r="H4397" t="str">
            <v>G8H2N1</v>
          </cell>
          <cell r="I4397">
            <v>418</v>
          </cell>
          <cell r="J4397">
            <v>6375634</v>
          </cell>
          <cell r="K4397">
            <v>17</v>
          </cell>
          <cell r="M4397">
            <v>22</v>
          </cell>
          <cell r="N4397">
            <v>4700</v>
          </cell>
        </row>
        <row r="4398">
          <cell r="A4398">
            <v>1933522</v>
          </cell>
          <cell r="B4398" t="str">
            <v>15</v>
          </cell>
          <cell r="C4398" t="str">
            <v>Laurentides</v>
          </cell>
          <cell r="D4398" t="str">
            <v>Trinneer(Dora)</v>
          </cell>
          <cell r="F4398" t="str">
            <v>50, chemin Trinneer</v>
          </cell>
          <cell r="G4398" t="str">
            <v>Harrington</v>
          </cell>
          <cell r="H4398" t="str">
            <v>J8G2S4</v>
          </cell>
          <cell r="I4398">
            <v>819</v>
          </cell>
          <cell r="J4398">
            <v>2426596</v>
          </cell>
          <cell r="K4398">
            <v>20</v>
          </cell>
          <cell r="L4398">
            <v>1300</v>
          </cell>
          <cell r="M4398">
            <v>19</v>
          </cell>
          <cell r="N4398">
            <v>340</v>
          </cell>
        </row>
        <row r="4399">
          <cell r="A4399">
            <v>1933829</v>
          </cell>
          <cell r="B4399" t="str">
            <v>01</v>
          </cell>
          <cell r="C4399" t="str">
            <v>Bas-Saint-Laurent</v>
          </cell>
          <cell r="D4399" t="str">
            <v>Ferme Gérald Lainey S.E.N.C.</v>
          </cell>
          <cell r="E4399" t="str">
            <v>Lainey(Gérald)</v>
          </cell>
          <cell r="F4399" t="str">
            <v>13, de la Fabrique</v>
          </cell>
          <cell r="G4399" t="str">
            <v>Sainte-Françoise</v>
          </cell>
          <cell r="H4399" t="str">
            <v>G0L3B0</v>
          </cell>
          <cell r="I4399">
            <v>418</v>
          </cell>
          <cell r="J4399">
            <v>8514234</v>
          </cell>
          <cell r="K4399">
            <v>84</v>
          </cell>
          <cell r="L4399">
            <v>18134</v>
          </cell>
          <cell r="M4399">
            <v>81</v>
          </cell>
          <cell r="N4399">
            <v>18417</v>
          </cell>
        </row>
        <row r="4400">
          <cell r="A4400">
            <v>1933860</v>
          </cell>
          <cell r="B4400" t="str">
            <v>01</v>
          </cell>
          <cell r="C4400" t="str">
            <v>Bas-Saint-Laurent</v>
          </cell>
          <cell r="D4400" t="str">
            <v>9076-5280 Québec inc.</v>
          </cell>
          <cell r="E4400" t="str">
            <v>Bernier(Jean-François et Jocelyn)</v>
          </cell>
          <cell r="F4400" t="str">
            <v>4021, chemin Rivière-Noire</v>
          </cell>
          <cell r="G4400" t="str">
            <v>Saint-Athanase</v>
          </cell>
          <cell r="H4400" t="str">
            <v>G0L2L0</v>
          </cell>
          <cell r="I4400">
            <v>418</v>
          </cell>
          <cell r="J4400">
            <v>8591308</v>
          </cell>
          <cell r="K4400">
            <v>29</v>
          </cell>
          <cell r="M4400">
            <v>26</v>
          </cell>
          <cell r="N4400">
            <v>239</v>
          </cell>
        </row>
        <row r="4401">
          <cell r="A4401">
            <v>1934389</v>
          </cell>
          <cell r="B4401" t="str">
            <v>12</v>
          </cell>
          <cell r="C4401" t="str">
            <v>Chaudière-Appalaches</v>
          </cell>
          <cell r="D4401" t="str">
            <v>Rainville(Mirianne)</v>
          </cell>
          <cell r="F4401" t="str">
            <v>30, Rang 10</v>
          </cell>
          <cell r="G4401" t="str">
            <v>Sainte-Aurélie</v>
          </cell>
          <cell r="H4401" t="str">
            <v>G0M1M0</v>
          </cell>
          <cell r="I4401">
            <v>418</v>
          </cell>
          <cell r="J4401">
            <v>5933466</v>
          </cell>
          <cell r="K4401">
            <v>11</v>
          </cell>
          <cell r="L4401">
            <v>1743</v>
          </cell>
          <cell r="M4401">
            <v>16</v>
          </cell>
          <cell r="N4401">
            <v>3245</v>
          </cell>
        </row>
        <row r="4402">
          <cell r="A4402">
            <v>1934397</v>
          </cell>
          <cell r="B4402" t="str">
            <v>05</v>
          </cell>
          <cell r="C4402" t="str">
            <v>Estrie</v>
          </cell>
          <cell r="D4402" t="str">
            <v>Pelchat(Jacqueline)</v>
          </cell>
          <cell r="F4402" t="str">
            <v>17, chemin Fontainebleau</v>
          </cell>
          <cell r="G4402" t="str">
            <v>Lingwick</v>
          </cell>
          <cell r="H4402" t="str">
            <v>J0B2Z0</v>
          </cell>
          <cell r="I4402">
            <v>819</v>
          </cell>
          <cell r="J4402">
            <v>8772743</v>
          </cell>
          <cell r="K4402">
            <v>18</v>
          </cell>
          <cell r="L4402">
            <v>3755</v>
          </cell>
          <cell r="M4402">
            <v>17</v>
          </cell>
          <cell r="N4402">
            <v>3175</v>
          </cell>
        </row>
        <row r="4403">
          <cell r="A4403">
            <v>1934421</v>
          </cell>
          <cell r="B4403" t="str">
            <v>15</v>
          </cell>
          <cell r="C4403" t="str">
            <v>Laurentides</v>
          </cell>
          <cell r="D4403" t="str">
            <v>Ferme CHA - BI S.E.N.C.</v>
          </cell>
          <cell r="E4403" t="str">
            <v>C.Chamaillard(S.Bilodeau et)</v>
          </cell>
          <cell r="F4403" t="str">
            <v>42, route Ste-Anne-du-Lac</v>
          </cell>
          <cell r="G4403" t="str">
            <v>Sainte-Anne-du-Lac</v>
          </cell>
          <cell r="H4403" t="str">
            <v>J0W1V0</v>
          </cell>
          <cell r="I4403">
            <v>819</v>
          </cell>
          <cell r="J4403">
            <v>5862149</v>
          </cell>
          <cell r="K4403">
            <v>115</v>
          </cell>
          <cell r="L4403">
            <v>29853</v>
          </cell>
          <cell r="M4403">
            <v>115</v>
          </cell>
          <cell r="N4403">
            <v>31781</v>
          </cell>
        </row>
        <row r="4404">
          <cell r="A4404">
            <v>1934629</v>
          </cell>
          <cell r="B4404" t="str">
            <v>02</v>
          </cell>
          <cell r="C4404" t="str">
            <v>Saguenay-Lac-Saint-Jean</v>
          </cell>
          <cell r="D4404" t="str">
            <v>2628-3788 Québec inc.</v>
          </cell>
          <cell r="E4404" t="str">
            <v>Larouche(Angelo)</v>
          </cell>
          <cell r="F4404" t="str">
            <v>64, chemin d'Élysée</v>
          </cell>
          <cell r="G4404" t="str">
            <v>Chambord</v>
          </cell>
          <cell r="H4404" t="str">
            <v>G0W1G0</v>
          </cell>
          <cell r="I4404">
            <v>418</v>
          </cell>
          <cell r="J4404">
            <v>3421398</v>
          </cell>
          <cell r="K4404">
            <v>17</v>
          </cell>
          <cell r="L4404">
            <v>302</v>
          </cell>
          <cell r="M4404">
            <v>17</v>
          </cell>
        </row>
        <row r="4405">
          <cell r="A4405">
            <v>1934777</v>
          </cell>
          <cell r="B4405" t="str">
            <v>17</v>
          </cell>
          <cell r="C4405" t="str">
            <v>Centre-du-Québec</v>
          </cell>
          <cell r="D4405" t="str">
            <v>Campagna Chantal et Richer Sylvain J.</v>
          </cell>
          <cell r="E4405" t="str">
            <v>Richer(Sylvain J.)</v>
          </cell>
          <cell r="F4405" t="str">
            <v>913, chemin des Lacs</v>
          </cell>
          <cell r="G4405" t="str">
            <v>Saint-Rémi-de-Tingwick</v>
          </cell>
          <cell r="H4405" t="str">
            <v>J0A1K0</v>
          </cell>
          <cell r="I4405">
            <v>819</v>
          </cell>
          <cell r="J4405">
            <v>3592698</v>
          </cell>
          <cell r="K4405">
            <v>25</v>
          </cell>
          <cell r="L4405">
            <v>273</v>
          </cell>
          <cell r="M4405">
            <v>19</v>
          </cell>
          <cell r="N4405">
            <v>1184</v>
          </cell>
        </row>
        <row r="4406">
          <cell r="A4406">
            <v>1934819</v>
          </cell>
          <cell r="B4406" t="str">
            <v>01</v>
          </cell>
          <cell r="C4406" t="str">
            <v>Bas-Saint-Laurent</v>
          </cell>
          <cell r="D4406" t="str">
            <v>Marie-Ève Dupuis et Francis Ouellet</v>
          </cell>
          <cell r="F4406" t="str">
            <v>1678, 1er Rang</v>
          </cell>
          <cell r="G4406" t="str">
            <v>Saint-Antonin</v>
          </cell>
          <cell r="H4406" t="str">
            <v>G0L2J0</v>
          </cell>
          <cell r="I4406">
            <v>418</v>
          </cell>
          <cell r="J4406">
            <v>8681469</v>
          </cell>
          <cell r="K4406">
            <v>20</v>
          </cell>
          <cell r="L4406">
            <v>4285</v>
          </cell>
          <cell r="M4406">
            <v>25</v>
          </cell>
          <cell r="N4406">
            <v>4060</v>
          </cell>
        </row>
        <row r="4407">
          <cell r="A4407">
            <v>1935295</v>
          </cell>
          <cell r="B4407" t="str">
            <v>05</v>
          </cell>
          <cell r="C4407" t="str">
            <v>Estrie</v>
          </cell>
          <cell r="D4407" t="str">
            <v>Lyster(Cory)</v>
          </cell>
          <cell r="F4407" t="str">
            <v>204, chemin Brown</v>
          </cell>
          <cell r="G4407" t="str">
            <v>Cleveland</v>
          </cell>
          <cell r="H4407" t="str">
            <v>J0B2H0</v>
          </cell>
          <cell r="I4407">
            <v>819</v>
          </cell>
          <cell r="J4407">
            <v>8261708</v>
          </cell>
          <cell r="K4407">
            <v>27</v>
          </cell>
          <cell r="L4407">
            <v>1730</v>
          </cell>
          <cell r="M4407">
            <v>28</v>
          </cell>
          <cell r="N4407">
            <v>5687</v>
          </cell>
        </row>
        <row r="4408">
          <cell r="A4408">
            <v>1935576</v>
          </cell>
          <cell r="B4408" t="str">
            <v>08</v>
          </cell>
          <cell r="C4408" t="str">
            <v>Abitibi-Témiscamingue</v>
          </cell>
          <cell r="D4408" t="str">
            <v>Ferme Solmalchayve inc.</v>
          </cell>
          <cell r="E4408" t="str">
            <v>Patry(Chantale Émond et Yves)</v>
          </cell>
          <cell r="F4408" t="str">
            <v>406 rangs 1 et 2 ouest</v>
          </cell>
          <cell r="G4408" t="str">
            <v>Barraute</v>
          </cell>
          <cell r="H4408" t="str">
            <v>J0Y1A0</v>
          </cell>
          <cell r="I4408">
            <v>819</v>
          </cell>
          <cell r="J4408">
            <v>7341123</v>
          </cell>
          <cell r="K4408">
            <v>130</v>
          </cell>
          <cell r="L4408">
            <v>15192</v>
          </cell>
          <cell r="M4408">
            <v>133</v>
          </cell>
          <cell r="N4408">
            <v>20690</v>
          </cell>
        </row>
        <row r="4409">
          <cell r="A4409">
            <v>1935824</v>
          </cell>
          <cell r="B4409" t="str">
            <v>05</v>
          </cell>
          <cell r="C4409" t="str">
            <v>Estrie</v>
          </cell>
          <cell r="D4409" t="str">
            <v>Ferme Martinhel S.E.N.C.</v>
          </cell>
          <cell r="F4409" t="str">
            <v>1160, chemin Baldwin-Barnston</v>
          </cell>
          <cell r="G4409" t="str">
            <v>Coaticook</v>
          </cell>
          <cell r="H4409" t="str">
            <v>J1A2S4</v>
          </cell>
          <cell r="I4409">
            <v>819</v>
          </cell>
          <cell r="J4409">
            <v>8490467</v>
          </cell>
          <cell r="K4409">
            <v>19</v>
          </cell>
          <cell r="L4409">
            <v>4802</v>
          </cell>
          <cell r="M4409">
            <v>20</v>
          </cell>
          <cell r="N4409">
            <v>4034</v>
          </cell>
        </row>
        <row r="4410">
          <cell r="A4410">
            <v>1935857</v>
          </cell>
          <cell r="B4410" t="str">
            <v>01</v>
          </cell>
          <cell r="C4410" t="str">
            <v>Bas-Saint-Laurent</v>
          </cell>
          <cell r="D4410" t="str">
            <v>Migneault(Alain)</v>
          </cell>
          <cell r="F4410" t="str">
            <v>545, rang 4 Est</v>
          </cell>
          <cell r="G4410" t="str">
            <v>Saint-Octave-des-Métis</v>
          </cell>
          <cell r="H4410" t="str">
            <v>G0J3B0</v>
          </cell>
          <cell r="I4410">
            <v>418</v>
          </cell>
          <cell r="J4410">
            <v>7753924</v>
          </cell>
          <cell r="K4410">
            <v>25</v>
          </cell>
          <cell r="L4410">
            <v>3232</v>
          </cell>
          <cell r="M4410">
            <v>28</v>
          </cell>
          <cell r="N4410">
            <v>4536</v>
          </cell>
        </row>
        <row r="4411">
          <cell r="A4411">
            <v>1936301</v>
          </cell>
          <cell r="B4411" t="str">
            <v>01</v>
          </cell>
          <cell r="C4411" t="str">
            <v>Bas-Saint-Laurent</v>
          </cell>
          <cell r="D4411" t="str">
            <v>Gauvin(Styve)</v>
          </cell>
          <cell r="F4411" t="str">
            <v>469 route 132</v>
          </cell>
          <cell r="G4411" t="str">
            <v>Saint-Simon (de Bas-Saint-Laurent)</v>
          </cell>
          <cell r="H4411" t="str">
            <v>G0L4C0</v>
          </cell>
          <cell r="I4411">
            <v>418</v>
          </cell>
          <cell r="J4411">
            <v>7382260</v>
          </cell>
          <cell r="K4411">
            <v>11</v>
          </cell>
          <cell r="M4411">
            <v>17</v>
          </cell>
          <cell r="N4411">
            <v>3569</v>
          </cell>
        </row>
        <row r="4412">
          <cell r="A4412">
            <v>1936681</v>
          </cell>
          <cell r="B4412" t="str">
            <v>12</v>
          </cell>
          <cell r="C4412" t="str">
            <v>Chaudière-Appalaches</v>
          </cell>
          <cell r="D4412" t="str">
            <v>Ferme J.C.  Nadeau S.E.N.C.</v>
          </cell>
          <cell r="E4412" t="str">
            <v>Nadeau(Jean-Claude)</v>
          </cell>
          <cell r="F4412" t="str">
            <v>237, rang St-Jacques</v>
          </cell>
          <cell r="G4412" t="str">
            <v>Saint-Séverin (de Beauce)</v>
          </cell>
          <cell r="H4412" t="str">
            <v>G0N1V0</v>
          </cell>
          <cell r="I4412">
            <v>418</v>
          </cell>
          <cell r="J4412">
            <v>4262753</v>
          </cell>
          <cell r="K4412">
            <v>251</v>
          </cell>
          <cell r="L4412">
            <v>33864</v>
          </cell>
          <cell r="M4412">
            <v>288</v>
          </cell>
          <cell r="N4412">
            <v>49618</v>
          </cell>
        </row>
        <row r="4413">
          <cell r="A4413">
            <v>1937226</v>
          </cell>
          <cell r="B4413" t="str">
            <v>05</v>
          </cell>
          <cell r="C4413" t="str">
            <v>Estrie</v>
          </cell>
          <cell r="D4413" t="str">
            <v>Cuming(Arthur)</v>
          </cell>
          <cell r="F4413" t="str">
            <v>833 Ch. Wyatt</v>
          </cell>
          <cell r="G4413" t="str">
            <v>Bury</v>
          </cell>
          <cell r="H4413" t="str">
            <v>J0B1J0</v>
          </cell>
          <cell r="I4413">
            <v>819</v>
          </cell>
          <cell r="J4413">
            <v>4322511</v>
          </cell>
          <cell r="K4413">
            <v>25</v>
          </cell>
          <cell r="M4413">
            <v>29</v>
          </cell>
          <cell r="N4413">
            <v>6570</v>
          </cell>
        </row>
        <row r="4414">
          <cell r="A4414">
            <v>1937648</v>
          </cell>
          <cell r="B4414" t="str">
            <v>02</v>
          </cell>
          <cell r="C4414" t="str">
            <v>Saguenay-Lac-Saint-Jean</v>
          </cell>
          <cell r="D4414" t="str">
            <v>Aménagement Claveau de Launière</v>
          </cell>
          <cell r="E4414" t="str">
            <v>Launière(Rita De)</v>
          </cell>
          <cell r="F4414" t="str">
            <v>196 St-Pierre</v>
          </cell>
          <cell r="G4414" t="str">
            <v>Notre-Dame-de-Lorette</v>
          </cell>
          <cell r="H4414" t="str">
            <v>G0W1B0</v>
          </cell>
          <cell r="I4414">
            <v>418</v>
          </cell>
          <cell r="J4414">
            <v>2763964</v>
          </cell>
          <cell r="K4414">
            <v>23</v>
          </cell>
          <cell r="L4414">
            <v>1577</v>
          </cell>
          <cell r="M4414">
            <v>30</v>
          </cell>
          <cell r="N4414">
            <v>3401</v>
          </cell>
        </row>
        <row r="4415">
          <cell r="A4415">
            <v>1937945</v>
          </cell>
          <cell r="B4415" t="str">
            <v>12</v>
          </cell>
          <cell r="C4415" t="str">
            <v>Chaudière-Appalaches</v>
          </cell>
          <cell r="D4415" t="str">
            <v>La Ferme les 4 Générations inc.</v>
          </cell>
          <cell r="E4415" t="str">
            <v>Lejeune-Ross(Geneviève)</v>
          </cell>
          <cell r="F4415" t="str">
            <v>828, route Marigot</v>
          </cell>
          <cell r="G4415" t="str">
            <v>Saint-Apollinaire</v>
          </cell>
          <cell r="H4415" t="str">
            <v>G0S2E0</v>
          </cell>
          <cell r="I4415">
            <v>418</v>
          </cell>
          <cell r="J4415">
            <v>8814438</v>
          </cell>
          <cell r="K4415">
            <v>19</v>
          </cell>
          <cell r="L4415">
            <v>259</v>
          </cell>
          <cell r="M4415">
            <v>19</v>
          </cell>
        </row>
        <row r="4416">
          <cell r="A4416">
            <v>1939107</v>
          </cell>
          <cell r="B4416" t="str">
            <v>01</v>
          </cell>
          <cell r="C4416" t="str">
            <v>Bas-Saint-Laurent</v>
          </cell>
          <cell r="D4416" t="str">
            <v>Ferme Mégui enr., S.E.N.C.</v>
          </cell>
          <cell r="E4416" t="str">
            <v>Couturier(Daniel Bérubé et Mariette)</v>
          </cell>
          <cell r="F4416" t="str">
            <v>750, route Saint-Léon</v>
          </cell>
          <cell r="G4416" t="str">
            <v>Amqui</v>
          </cell>
          <cell r="H4416" t="str">
            <v>G5J2N3</v>
          </cell>
          <cell r="I4416">
            <v>418</v>
          </cell>
          <cell r="J4416">
            <v>6292185</v>
          </cell>
          <cell r="K4416">
            <v>82</v>
          </cell>
          <cell r="L4416">
            <v>14558</v>
          </cell>
          <cell r="M4416">
            <v>78</v>
          </cell>
          <cell r="N4416">
            <v>13789</v>
          </cell>
        </row>
        <row r="4417">
          <cell r="A4417">
            <v>1939305</v>
          </cell>
          <cell r="B4417" t="str">
            <v>17</v>
          </cell>
          <cell r="C4417" t="str">
            <v>Centre-du-Québec</v>
          </cell>
          <cell r="D4417" t="str">
            <v>Ferme Lucky S.E.N.C.</v>
          </cell>
          <cell r="E4417" t="str">
            <v>Champagne(Daniel)</v>
          </cell>
          <cell r="F4417" t="str">
            <v>1055, Rang St-Pierre</v>
          </cell>
          <cell r="G4417" t="str">
            <v>Notre-Dame-de-Lourdes</v>
          </cell>
          <cell r="H4417" t="str">
            <v>G0S1T0</v>
          </cell>
          <cell r="I4417">
            <v>819</v>
          </cell>
          <cell r="J4417">
            <v>3854558</v>
          </cell>
          <cell r="K4417">
            <v>35</v>
          </cell>
          <cell r="L4417">
            <v>494</v>
          </cell>
          <cell r="M4417">
            <v>32</v>
          </cell>
          <cell r="N4417">
            <v>494</v>
          </cell>
        </row>
        <row r="4418">
          <cell r="A4418">
            <v>1939594</v>
          </cell>
          <cell r="B4418" t="str">
            <v>05</v>
          </cell>
          <cell r="C4418" t="str">
            <v>Estrie</v>
          </cell>
          <cell r="D4418" t="str">
            <v>Fortier Christian et Matte-Despatis Marjorie</v>
          </cell>
          <cell r="F4418" t="str">
            <v>2110, route 161</v>
          </cell>
          <cell r="G4418" t="str">
            <v>Nantes</v>
          </cell>
          <cell r="H4418" t="str">
            <v>G0Y1G0</v>
          </cell>
          <cell r="I4418">
            <v>819</v>
          </cell>
          <cell r="J4418">
            <v>5834057</v>
          </cell>
          <cell r="K4418">
            <v>13</v>
          </cell>
          <cell r="L4418">
            <v>1899</v>
          </cell>
          <cell r="M4418">
            <v>15</v>
          </cell>
          <cell r="N4418">
            <v>1899</v>
          </cell>
        </row>
        <row r="4419">
          <cell r="A4419">
            <v>1939925</v>
          </cell>
          <cell r="B4419" t="str">
            <v>11</v>
          </cell>
          <cell r="C4419" t="str">
            <v>Gaspésie-Iles-de-la-Madeleine</v>
          </cell>
          <cell r="D4419" t="str">
            <v>Les Fermes Delarosbil et Frères S.E.N.C.</v>
          </cell>
          <cell r="E4419" t="str">
            <v>Delarosbil(Sébastien et Frédéric)</v>
          </cell>
          <cell r="F4419" t="str">
            <v>217, boul. Gérard D. Lévesque Est</v>
          </cell>
          <cell r="G4419" t="str">
            <v>Paspébiac</v>
          </cell>
          <cell r="H4419" t="str">
            <v>G0C2K0</v>
          </cell>
          <cell r="I4419">
            <v>418</v>
          </cell>
          <cell r="J4419">
            <v>7523454</v>
          </cell>
          <cell r="K4419">
            <v>26</v>
          </cell>
          <cell r="L4419">
            <v>10409</v>
          </cell>
          <cell r="M4419">
            <v>27</v>
          </cell>
          <cell r="N4419">
            <v>11487</v>
          </cell>
        </row>
        <row r="4420">
          <cell r="A4420">
            <v>1939990</v>
          </cell>
          <cell r="B4420" t="str">
            <v>08</v>
          </cell>
          <cell r="C4420" t="str">
            <v>Abitibi-Témiscamingue</v>
          </cell>
          <cell r="D4420" t="str">
            <v>Schmidt(Walter)</v>
          </cell>
          <cell r="F4420" t="str">
            <v>180, rang 8 Ouest</v>
          </cell>
          <cell r="G4420" t="str">
            <v>Évain</v>
          </cell>
          <cell r="H4420" t="str">
            <v>J0Z1Y0</v>
          </cell>
          <cell r="I4420">
            <v>819</v>
          </cell>
          <cell r="J4420">
            <v>7683092</v>
          </cell>
          <cell r="K4420">
            <v>96</v>
          </cell>
          <cell r="L4420">
            <v>8233</v>
          </cell>
          <cell r="M4420">
            <v>113</v>
          </cell>
          <cell r="N4420">
            <v>9072</v>
          </cell>
        </row>
        <row r="4421">
          <cell r="A4421">
            <v>1940501</v>
          </cell>
          <cell r="B4421" t="str">
            <v>17</v>
          </cell>
          <cell r="C4421" t="str">
            <v>Centre-du-Québec</v>
          </cell>
          <cell r="D4421" t="str">
            <v>Ranch G.R. Fleury inc.</v>
          </cell>
          <cell r="E4421" t="str">
            <v>Fleury(Carl)</v>
          </cell>
          <cell r="F4421" t="str">
            <v>2453, route 161</v>
          </cell>
          <cell r="G4421" t="str">
            <v>Saint-Valère</v>
          </cell>
          <cell r="H4421" t="str">
            <v>G0P1M0</v>
          </cell>
          <cell r="I4421">
            <v>819</v>
          </cell>
          <cell r="J4421">
            <v>3532422</v>
          </cell>
          <cell r="K4421">
            <v>93</v>
          </cell>
          <cell r="L4421">
            <v>24279</v>
          </cell>
          <cell r="M4421">
            <v>76</v>
          </cell>
          <cell r="N4421">
            <v>5881</v>
          </cell>
        </row>
        <row r="4422">
          <cell r="A4422">
            <v>1940519</v>
          </cell>
          <cell r="B4422" t="str">
            <v>07</v>
          </cell>
          <cell r="C4422" t="str">
            <v>Outaouais</v>
          </cell>
          <cell r="D4422" t="str">
            <v>Armstrong(Doreen)</v>
          </cell>
          <cell r="F4422" t="str">
            <v>C361, Front Road, R.R. 3</v>
          </cell>
          <cell r="G4422" t="str">
            <v>Shawville</v>
          </cell>
          <cell r="H4422" t="str">
            <v>J0X2Y0</v>
          </cell>
          <cell r="I4422">
            <v>819</v>
          </cell>
          <cell r="J4422">
            <v>6473186</v>
          </cell>
          <cell r="K4422">
            <v>19</v>
          </cell>
          <cell r="L4422">
            <v>1578</v>
          </cell>
        </row>
        <row r="4423">
          <cell r="A4423">
            <v>1940626</v>
          </cell>
          <cell r="B4423" t="str">
            <v>16</v>
          </cell>
          <cell r="C4423" t="str">
            <v>Montérégie</v>
          </cell>
          <cell r="D4423" t="str">
            <v>Ferme Gallois</v>
          </cell>
          <cell r="E4423" t="str">
            <v>Jones(Evan William)</v>
          </cell>
          <cell r="F4423" t="str">
            <v>599, chemin Racine</v>
          </cell>
          <cell r="G4423" t="str">
            <v>Bromont</v>
          </cell>
          <cell r="H4423" t="str">
            <v>J2L1G2</v>
          </cell>
          <cell r="I4423">
            <v>450</v>
          </cell>
          <cell r="J4423">
            <v>5344814</v>
          </cell>
          <cell r="K4423">
            <v>80</v>
          </cell>
          <cell r="L4423">
            <v>340</v>
          </cell>
          <cell r="M4423">
            <v>64</v>
          </cell>
          <cell r="N4423">
            <v>680</v>
          </cell>
        </row>
        <row r="4424">
          <cell r="A4424">
            <v>1941103</v>
          </cell>
          <cell r="B4424" t="str">
            <v>01</v>
          </cell>
          <cell r="C4424" t="str">
            <v>Bas-Saint-Laurent</v>
          </cell>
          <cell r="D4424" t="str">
            <v>Martel(Nathalie)</v>
          </cell>
          <cell r="F4424" t="str">
            <v>1191, rang 3 Sud, C.P. 521</v>
          </cell>
          <cell r="G4424" t="str">
            <v>Notre-Dame-du-Lac</v>
          </cell>
          <cell r="H4424" t="str">
            <v>G0L1X0</v>
          </cell>
          <cell r="I4424">
            <v>418</v>
          </cell>
          <cell r="J4424">
            <v>8992278</v>
          </cell>
          <cell r="K4424">
            <v>90</v>
          </cell>
          <cell r="L4424">
            <v>1158</v>
          </cell>
        </row>
        <row r="4425">
          <cell r="A4425">
            <v>1941152</v>
          </cell>
          <cell r="B4425" t="str">
            <v>17</v>
          </cell>
          <cell r="C4425" t="str">
            <v>Centre-du-Québec</v>
          </cell>
          <cell r="D4425" t="str">
            <v>Audet(René)</v>
          </cell>
          <cell r="F4425" t="str">
            <v>2548, route 259</v>
          </cell>
          <cell r="G4425" t="str">
            <v>Notre-Dame-du-Bon-Conseil</v>
          </cell>
          <cell r="H4425" t="str">
            <v>J0C1A0</v>
          </cell>
          <cell r="I4425">
            <v>819</v>
          </cell>
          <cell r="J4425">
            <v>3363507</v>
          </cell>
          <cell r="K4425">
            <v>15</v>
          </cell>
          <cell r="M4425">
            <v>19</v>
          </cell>
          <cell r="N4425">
            <v>340</v>
          </cell>
        </row>
        <row r="4426">
          <cell r="A4426">
            <v>1941434</v>
          </cell>
          <cell r="B4426" t="str">
            <v>12</v>
          </cell>
          <cell r="C4426" t="str">
            <v>Chaudière-Appalaches</v>
          </cell>
          <cell r="D4426" t="str">
            <v>Ranch Cat-Van SENC</v>
          </cell>
          <cell r="F4426" t="str">
            <v>2832, route Principale</v>
          </cell>
          <cell r="G4426" t="str">
            <v>Saint-Édouard-de-Lotbinière</v>
          </cell>
          <cell r="H4426" t="str">
            <v>G0F1Y0</v>
          </cell>
          <cell r="I4426">
            <v>418</v>
          </cell>
          <cell r="J4426">
            <v>7962463</v>
          </cell>
          <cell r="L4426">
            <v>1537</v>
          </cell>
        </row>
        <row r="4427">
          <cell r="A4427">
            <v>1942465</v>
          </cell>
          <cell r="B4427" t="str">
            <v>01</v>
          </cell>
          <cell r="C4427" t="str">
            <v>Bas-Saint-Laurent</v>
          </cell>
          <cell r="D4427" t="str">
            <v>Tardif(Carole)</v>
          </cell>
          <cell r="F4427" t="str">
            <v>66 B, du Parc</v>
          </cell>
          <cell r="G4427" t="str">
            <v>Amqui</v>
          </cell>
          <cell r="H4427" t="str">
            <v>G5J2L6</v>
          </cell>
          <cell r="I4427">
            <v>418</v>
          </cell>
          <cell r="J4427">
            <v>6297316</v>
          </cell>
          <cell r="K4427">
            <v>12</v>
          </cell>
          <cell r="M4427">
            <v>16</v>
          </cell>
          <cell r="N4427">
            <v>3062</v>
          </cell>
        </row>
        <row r="4428">
          <cell r="A4428">
            <v>1943703</v>
          </cell>
          <cell r="B4428" t="str">
            <v>12</v>
          </cell>
          <cell r="C4428" t="str">
            <v>Chaudière-Appalaches</v>
          </cell>
          <cell r="D4428" t="str">
            <v>Ferme J.P. &amp; M.A. Quirion</v>
          </cell>
          <cell r="E4428" t="str">
            <v>Quirion(Marie-Anne)</v>
          </cell>
          <cell r="F4428" t="str">
            <v>225, rang 9</v>
          </cell>
          <cell r="G4428" t="str">
            <v>Saint-Honoré-de-Shenley</v>
          </cell>
          <cell r="H4428" t="str">
            <v>G0M1V0</v>
          </cell>
          <cell r="I4428">
            <v>418</v>
          </cell>
          <cell r="J4428">
            <v>4856434</v>
          </cell>
          <cell r="K4428">
            <v>147</v>
          </cell>
          <cell r="L4428">
            <v>41213</v>
          </cell>
          <cell r="M4428">
            <v>260</v>
          </cell>
          <cell r="N4428">
            <v>75773</v>
          </cell>
        </row>
        <row r="4429">
          <cell r="A4429">
            <v>1943802</v>
          </cell>
          <cell r="B4429" t="str">
            <v>17</v>
          </cell>
          <cell r="C4429" t="str">
            <v>Centre-du-Québec</v>
          </cell>
          <cell r="D4429" t="str">
            <v>Ferme Félimé</v>
          </cell>
          <cell r="E4429" t="str">
            <v>Lemay(Christian)</v>
          </cell>
          <cell r="F4429" t="str">
            <v>79, Rang des Érables</v>
          </cell>
          <cell r="G4429" t="str">
            <v>Warwick</v>
          </cell>
          <cell r="H4429" t="str">
            <v>J0A1M0</v>
          </cell>
          <cell r="I4429">
            <v>819</v>
          </cell>
          <cell r="J4429">
            <v>3586977</v>
          </cell>
          <cell r="K4429">
            <v>134</v>
          </cell>
          <cell r="L4429">
            <v>28794</v>
          </cell>
          <cell r="M4429">
            <v>159</v>
          </cell>
          <cell r="N4429">
            <v>30280</v>
          </cell>
        </row>
        <row r="4430">
          <cell r="A4430">
            <v>1944560</v>
          </cell>
          <cell r="B4430" t="str">
            <v>17</v>
          </cell>
          <cell r="C4430" t="str">
            <v>Centre-du-Québec</v>
          </cell>
          <cell r="D4430" t="str">
            <v>Lavigne(Jean-François)</v>
          </cell>
          <cell r="F4430" t="str">
            <v>590, chemin des Milans</v>
          </cell>
          <cell r="G4430" t="str">
            <v>Bécancour</v>
          </cell>
          <cell r="H4430" t="str">
            <v>G9H4B8</v>
          </cell>
          <cell r="I4430">
            <v>819</v>
          </cell>
          <cell r="J4430">
            <v>2983184</v>
          </cell>
          <cell r="K4430">
            <v>30</v>
          </cell>
          <cell r="L4430">
            <v>7200</v>
          </cell>
          <cell r="M4430">
            <v>29</v>
          </cell>
          <cell r="N4430">
            <v>680</v>
          </cell>
        </row>
        <row r="4431">
          <cell r="A4431">
            <v>1944792</v>
          </cell>
          <cell r="B4431" t="str">
            <v>11</v>
          </cell>
          <cell r="C4431" t="str">
            <v>Gaspésie-Iles-de-la-Madeleine</v>
          </cell>
          <cell r="D4431" t="str">
            <v>COOP 0969212 Les Fermes Delarosbil et Frères S.E.N.C.</v>
          </cell>
          <cell r="E4431" t="str">
            <v>Delarosbil(Sébastien et Frédéric)</v>
          </cell>
          <cell r="F4431" t="str">
            <v>543A, boulevar Perron</v>
          </cell>
          <cell r="G4431" t="str">
            <v>Maria</v>
          </cell>
          <cell r="H4431" t="str">
            <v>G0C1Y0</v>
          </cell>
          <cell r="I4431">
            <v>0</v>
          </cell>
          <cell r="J4431">
            <v>0</v>
          </cell>
          <cell r="K4431">
            <v>26</v>
          </cell>
          <cell r="M4431">
            <v>32</v>
          </cell>
        </row>
        <row r="4432">
          <cell r="A4432">
            <v>1945070</v>
          </cell>
          <cell r="B4432" t="str">
            <v>05</v>
          </cell>
          <cell r="C4432" t="str">
            <v>Estrie</v>
          </cell>
          <cell r="D4432" t="str">
            <v>Bergeron(Pierre)</v>
          </cell>
          <cell r="F4432" t="str">
            <v>4733 Ch. North Hatley</v>
          </cell>
          <cell r="G4432" t="str">
            <v>Sherbrooke</v>
          </cell>
          <cell r="H4432" t="str">
            <v>J1N0E5</v>
          </cell>
          <cell r="I4432">
            <v>819</v>
          </cell>
          <cell r="J4432">
            <v>5667208</v>
          </cell>
          <cell r="K4432">
            <v>13</v>
          </cell>
          <cell r="L4432">
            <v>680</v>
          </cell>
        </row>
        <row r="4433">
          <cell r="A4433">
            <v>1945104</v>
          </cell>
          <cell r="B4433" t="str">
            <v>07</v>
          </cell>
          <cell r="C4433" t="str">
            <v>Outaouais</v>
          </cell>
          <cell r="D4433" t="str">
            <v>Dubeau(Sylvain)</v>
          </cell>
          <cell r="F4433" t="str">
            <v>809, route 301</v>
          </cell>
          <cell r="G4433" t="str">
            <v>Litchfield</v>
          </cell>
          <cell r="H4433" t="str">
            <v>J0X1K0</v>
          </cell>
          <cell r="I4433">
            <v>819</v>
          </cell>
          <cell r="J4433">
            <v>6482401</v>
          </cell>
          <cell r="K4433">
            <v>22</v>
          </cell>
          <cell r="L4433">
            <v>3493</v>
          </cell>
          <cell r="M4433">
            <v>26</v>
          </cell>
          <cell r="N4433">
            <v>5948</v>
          </cell>
        </row>
        <row r="4434">
          <cell r="A4434">
            <v>1945245</v>
          </cell>
          <cell r="B4434" t="str">
            <v>07</v>
          </cell>
          <cell r="C4434" t="str">
            <v>Outaouais</v>
          </cell>
          <cell r="D4434" t="str">
            <v>Fitzpatrick, William &amp; Sarrazin, Hélène</v>
          </cell>
          <cell r="E4434" t="str">
            <v>Sarrazin(Hélène)</v>
          </cell>
          <cell r="F4434" t="str">
            <v>291, route 105, C.P. 35</v>
          </cell>
          <cell r="G4434" t="str">
            <v>Low</v>
          </cell>
          <cell r="H4434" t="str">
            <v>J0X2C0</v>
          </cell>
          <cell r="I4434">
            <v>819</v>
          </cell>
          <cell r="J4434">
            <v>4223671</v>
          </cell>
          <cell r="K4434">
            <v>14</v>
          </cell>
          <cell r="L4434">
            <v>2034</v>
          </cell>
          <cell r="M4434">
            <v>20</v>
          </cell>
          <cell r="N4434">
            <v>1220</v>
          </cell>
        </row>
        <row r="4435">
          <cell r="A4435">
            <v>1945294</v>
          </cell>
          <cell r="B4435" t="str">
            <v>05</v>
          </cell>
          <cell r="C4435" t="str">
            <v>Estrie</v>
          </cell>
          <cell r="D4435" t="str">
            <v>Ferme Taly S.E.N.C.</v>
          </cell>
          <cell r="E4435" t="str">
            <v>Yannick(Breton)</v>
          </cell>
          <cell r="F4435" t="str">
            <v>35, chemin du Lac</v>
          </cell>
          <cell r="G4435" t="str">
            <v>Saint-Malo</v>
          </cell>
          <cell r="H4435" t="str">
            <v>J0B2Y0</v>
          </cell>
          <cell r="I4435">
            <v>819</v>
          </cell>
          <cell r="J4435">
            <v>6580968</v>
          </cell>
          <cell r="K4435">
            <v>30</v>
          </cell>
          <cell r="L4435">
            <v>3845</v>
          </cell>
          <cell r="M4435">
            <v>29</v>
          </cell>
          <cell r="N4435">
            <v>4873</v>
          </cell>
        </row>
        <row r="4436">
          <cell r="A4436">
            <v>1945898</v>
          </cell>
          <cell r="B4436" t="str">
            <v>07</v>
          </cell>
          <cell r="C4436" t="str">
            <v>Outaouais</v>
          </cell>
          <cell r="D4436" t="str">
            <v>Ronald Warwick &amp; Cheryl Beaupré</v>
          </cell>
          <cell r="F4436" t="str">
            <v>6426, River Road</v>
          </cell>
          <cell r="G4436" t="str">
            <v>L'Ange-Gardien</v>
          </cell>
          <cell r="H4436" t="str">
            <v>J8L2W7</v>
          </cell>
          <cell r="I4436">
            <v>819</v>
          </cell>
          <cell r="J4436">
            <v>2819884</v>
          </cell>
          <cell r="K4436">
            <v>41</v>
          </cell>
          <cell r="L4436">
            <v>9163</v>
          </cell>
          <cell r="M4436">
            <v>46</v>
          </cell>
          <cell r="N4436">
            <v>9034</v>
          </cell>
        </row>
        <row r="4437">
          <cell r="A4437">
            <v>1946375</v>
          </cell>
          <cell r="B4437" t="str">
            <v>12</v>
          </cell>
          <cell r="C4437" t="str">
            <v>Chaudière-Appalaches</v>
          </cell>
          <cell r="D4437" t="str">
            <v>Landry(Alexandre)</v>
          </cell>
          <cell r="F4437" t="str">
            <v>4553, 4e Rang Ouest</v>
          </cell>
          <cell r="G4437" t="str">
            <v>Sainte-Croix</v>
          </cell>
          <cell r="H4437" t="str">
            <v>G0S2H0</v>
          </cell>
          <cell r="I4437">
            <v>418</v>
          </cell>
          <cell r="J4437">
            <v>9262593</v>
          </cell>
          <cell r="K4437">
            <v>13</v>
          </cell>
          <cell r="L4437">
            <v>1352</v>
          </cell>
          <cell r="M4437">
            <v>15</v>
          </cell>
          <cell r="N4437">
            <v>2874</v>
          </cell>
        </row>
        <row r="4438">
          <cell r="A4438">
            <v>1946383</v>
          </cell>
          <cell r="B4438" t="str">
            <v>17</v>
          </cell>
          <cell r="C4438" t="str">
            <v>Centre-du-Québec</v>
          </cell>
          <cell r="D4438" t="str">
            <v>Pinsonneault(Jean-Guy)</v>
          </cell>
          <cell r="F4438" t="str">
            <v>8975, route de la Seine</v>
          </cell>
          <cell r="G4438" t="str">
            <v>Bécancour</v>
          </cell>
          <cell r="H4438" t="str">
            <v>G9H3T5</v>
          </cell>
          <cell r="I4438">
            <v>819</v>
          </cell>
          <cell r="J4438">
            <v>2291101</v>
          </cell>
          <cell r="K4438">
            <v>20</v>
          </cell>
          <cell r="L4438">
            <v>673</v>
          </cell>
          <cell r="M4438">
            <v>25</v>
          </cell>
          <cell r="N4438">
            <v>703</v>
          </cell>
        </row>
        <row r="4439">
          <cell r="A4439">
            <v>1946987</v>
          </cell>
          <cell r="B4439" t="str">
            <v>17</v>
          </cell>
          <cell r="C4439" t="str">
            <v>Centre-du-Québec</v>
          </cell>
          <cell r="D4439" t="str">
            <v>9147-5061 Québec Inc.</v>
          </cell>
          <cell r="E4439" t="str">
            <v>Brun(René)</v>
          </cell>
          <cell r="F4439" t="str">
            <v>41, Rang 8</v>
          </cell>
          <cell r="G4439" t="str">
            <v>Saint-Christophe-d'Arthabaska</v>
          </cell>
          <cell r="H4439" t="str">
            <v>G6P6S2</v>
          </cell>
          <cell r="I4439">
            <v>819</v>
          </cell>
          <cell r="J4439">
            <v>3574644</v>
          </cell>
          <cell r="K4439">
            <v>33</v>
          </cell>
          <cell r="M4439">
            <v>24</v>
          </cell>
        </row>
        <row r="4440">
          <cell r="A4440">
            <v>1947092</v>
          </cell>
          <cell r="B4440" t="str">
            <v>08</v>
          </cell>
          <cell r="C4440" t="str">
            <v>Abitibi-Témiscamingue</v>
          </cell>
          <cell r="D4440" t="str">
            <v>Ferme C.P. &amp; Fils inc.</v>
          </cell>
          <cell r="E4440" t="str">
            <v>Gamache(Carole)</v>
          </cell>
          <cell r="F4440" t="str">
            <v>102 Côte du Mille</v>
          </cell>
          <cell r="G4440" t="str">
            <v>La Motte</v>
          </cell>
          <cell r="H4440" t="str">
            <v>J0Y1T0</v>
          </cell>
          <cell r="I4440">
            <v>819</v>
          </cell>
          <cell r="J4440">
            <v>7329277</v>
          </cell>
          <cell r="K4440">
            <v>340</v>
          </cell>
          <cell r="L4440">
            <v>20412</v>
          </cell>
          <cell r="M4440">
            <v>361</v>
          </cell>
          <cell r="N4440">
            <v>19574</v>
          </cell>
        </row>
        <row r="4441">
          <cell r="A4441">
            <v>1947126</v>
          </cell>
          <cell r="B4441" t="str">
            <v>08</v>
          </cell>
          <cell r="C4441" t="str">
            <v>Abitibi-Témiscamingue</v>
          </cell>
          <cell r="D4441" t="str">
            <v>Croteau(Yvon)</v>
          </cell>
          <cell r="F4441" t="str">
            <v>169, rang 4-5 Est</v>
          </cell>
          <cell r="G4441" t="str">
            <v>Landrienne</v>
          </cell>
          <cell r="H4441" t="str">
            <v>J0Y1V0</v>
          </cell>
          <cell r="I4441">
            <v>819</v>
          </cell>
          <cell r="J4441">
            <v>7325436</v>
          </cell>
          <cell r="K4441">
            <v>24</v>
          </cell>
          <cell r="M4441">
            <v>29</v>
          </cell>
          <cell r="N4441">
            <v>3443</v>
          </cell>
        </row>
        <row r="4442">
          <cell r="A4442">
            <v>1947266</v>
          </cell>
          <cell r="B4442" t="str">
            <v>15</v>
          </cell>
          <cell r="C4442" t="str">
            <v>Laurentides</v>
          </cell>
          <cell r="D4442" t="str">
            <v>Lassonde(Réal)</v>
          </cell>
          <cell r="F4442" t="str">
            <v>33, chemin Rivière Tapanie</v>
          </cell>
          <cell r="G4442" t="str">
            <v>Sainte-Anne-du-Lac</v>
          </cell>
          <cell r="H4442" t="str">
            <v>J0W1V0</v>
          </cell>
          <cell r="I4442">
            <v>819</v>
          </cell>
          <cell r="J4442">
            <v>5862195</v>
          </cell>
          <cell r="K4442">
            <v>13</v>
          </cell>
          <cell r="L4442">
            <v>3084</v>
          </cell>
        </row>
        <row r="4443">
          <cell r="A4443">
            <v>1947274</v>
          </cell>
          <cell r="B4443" t="str">
            <v>07</v>
          </cell>
          <cell r="C4443" t="str">
            <v>Outaouais</v>
          </cell>
          <cell r="D4443" t="str">
            <v>Vaillant(Jean)</v>
          </cell>
          <cell r="F4443" t="str">
            <v>2253, chemin Westbrook</v>
          </cell>
          <cell r="G4443" t="str">
            <v>Pontiac</v>
          </cell>
          <cell r="H4443" t="str">
            <v>J0X2V0</v>
          </cell>
          <cell r="I4443">
            <v>819</v>
          </cell>
          <cell r="J4443">
            <v>4582048</v>
          </cell>
          <cell r="K4443">
            <v>17</v>
          </cell>
          <cell r="L4443">
            <v>1021</v>
          </cell>
          <cell r="M4443">
            <v>16</v>
          </cell>
          <cell r="N4443">
            <v>340</v>
          </cell>
        </row>
        <row r="4444">
          <cell r="A4444">
            <v>1947316</v>
          </cell>
          <cell r="B4444" t="str">
            <v>15</v>
          </cell>
          <cell r="C4444" t="str">
            <v>Laurentides</v>
          </cell>
          <cell r="D4444" t="str">
            <v>9175-2154 Québec inc.</v>
          </cell>
          <cell r="E4444" t="str">
            <v>Léonard(Céline)</v>
          </cell>
          <cell r="F4444" t="str">
            <v>1090, boul. Industrielle</v>
          </cell>
          <cell r="G4444" t="str">
            <v>Mont-Laurier</v>
          </cell>
          <cell r="H4444" t="str">
            <v>J9L3V6</v>
          </cell>
          <cell r="I4444">
            <v>819</v>
          </cell>
          <cell r="J4444">
            <v>6233610</v>
          </cell>
          <cell r="K4444">
            <v>21</v>
          </cell>
          <cell r="L4444">
            <v>5518</v>
          </cell>
          <cell r="M4444">
            <v>50</v>
          </cell>
          <cell r="N4444">
            <v>5634</v>
          </cell>
        </row>
        <row r="4445">
          <cell r="A4445">
            <v>1947332</v>
          </cell>
          <cell r="B4445" t="str">
            <v>12</v>
          </cell>
          <cell r="C4445" t="str">
            <v>Chaudière-Appalaches</v>
          </cell>
          <cell r="D4445" t="str">
            <v>Martineau(Steeve)</v>
          </cell>
          <cell r="F4445" t="str">
            <v>1094, 12eme rang</v>
          </cell>
          <cell r="G4445" t="str">
            <v>Sainte-Agathe-de-Lotbinière</v>
          </cell>
          <cell r="H4445" t="str">
            <v>G0S2A0</v>
          </cell>
          <cell r="I4445">
            <v>418</v>
          </cell>
          <cell r="J4445">
            <v>5992350</v>
          </cell>
          <cell r="K4445">
            <v>27</v>
          </cell>
          <cell r="L4445">
            <v>7200</v>
          </cell>
          <cell r="M4445">
            <v>27</v>
          </cell>
          <cell r="N4445">
            <v>7602</v>
          </cell>
        </row>
        <row r="4446">
          <cell r="A4446">
            <v>1947845</v>
          </cell>
          <cell r="B4446" t="str">
            <v>01</v>
          </cell>
          <cell r="C4446" t="str">
            <v>Bas-Saint-Laurent</v>
          </cell>
          <cell r="D4446" t="str">
            <v>COOP 0928622 Francis Boucher</v>
          </cell>
          <cell r="E4446" t="str">
            <v>Boucher(Francis)</v>
          </cell>
          <cell r="F4446" t="str">
            <v>61 rang Hauteville</v>
          </cell>
          <cell r="G4446" t="str">
            <v>Saint-Denis (de Kamouraska)</v>
          </cell>
          <cell r="H4446" t="str">
            <v>G0L2R0</v>
          </cell>
          <cell r="I4446">
            <v>0</v>
          </cell>
          <cell r="J4446">
            <v>0</v>
          </cell>
          <cell r="K4446">
            <v>8</v>
          </cell>
        </row>
        <row r="4447">
          <cell r="A4447">
            <v>1948009</v>
          </cell>
          <cell r="B4447" t="str">
            <v>12</v>
          </cell>
          <cell r="C4447" t="str">
            <v>Chaudière-Appalaches</v>
          </cell>
          <cell r="D4447" t="str">
            <v>Jacques(Denis)</v>
          </cell>
          <cell r="F4447" t="str">
            <v>622, route 276</v>
          </cell>
          <cell r="G4447" t="str">
            <v>Saint-Joseph-de-Beauce</v>
          </cell>
          <cell r="H4447" t="str">
            <v>G0S2V0</v>
          </cell>
          <cell r="I4447">
            <v>418</v>
          </cell>
          <cell r="J4447">
            <v>3975836</v>
          </cell>
          <cell r="K4447">
            <v>11</v>
          </cell>
          <cell r="L4447">
            <v>467</v>
          </cell>
        </row>
        <row r="4448">
          <cell r="A4448">
            <v>1948082</v>
          </cell>
          <cell r="B4448" t="str">
            <v>01</v>
          </cell>
          <cell r="C4448" t="str">
            <v>Bas-Saint-Laurent</v>
          </cell>
          <cell r="D4448" t="str">
            <v>Ferme Bo-Sang</v>
          </cell>
          <cell r="E4448" t="str">
            <v>Albert(Nancy Beaulieu et Éric)</v>
          </cell>
          <cell r="F4448" t="str">
            <v>8, rang 2 Ouest</v>
          </cell>
          <cell r="G4448" t="str">
            <v>Saint-Épiphane</v>
          </cell>
          <cell r="H4448" t="str">
            <v>G0L2X0</v>
          </cell>
          <cell r="I4448">
            <v>418</v>
          </cell>
          <cell r="J4448">
            <v>8681475</v>
          </cell>
          <cell r="K4448">
            <v>17</v>
          </cell>
          <cell r="M4448">
            <v>20</v>
          </cell>
          <cell r="N4448">
            <v>2007</v>
          </cell>
        </row>
        <row r="4449">
          <cell r="A4449">
            <v>1948140</v>
          </cell>
          <cell r="B4449" t="str">
            <v>04</v>
          </cell>
          <cell r="C4449" t="str">
            <v>Mauricie</v>
          </cell>
          <cell r="D4449" t="str">
            <v>Giguère(François)</v>
          </cell>
          <cell r="F4449" t="str">
            <v>1871, Grand Rang</v>
          </cell>
          <cell r="G4449" t="str">
            <v>Saint-Léon-le-Grand (de Mauricie)</v>
          </cell>
          <cell r="H4449" t="str">
            <v>J0K2W0</v>
          </cell>
          <cell r="I4449">
            <v>819</v>
          </cell>
          <cell r="J4449">
            <v>2685011</v>
          </cell>
          <cell r="K4449">
            <v>11</v>
          </cell>
          <cell r="L4449">
            <v>658</v>
          </cell>
          <cell r="M4449">
            <v>18</v>
          </cell>
          <cell r="N4449">
            <v>962</v>
          </cell>
        </row>
        <row r="4450">
          <cell r="A4450">
            <v>1948207</v>
          </cell>
          <cell r="B4450" t="str">
            <v>07</v>
          </cell>
          <cell r="C4450" t="str">
            <v>Outaouais</v>
          </cell>
          <cell r="D4450" t="str">
            <v>Proulx(Étienne)</v>
          </cell>
          <cell r="F4450" t="str">
            <v>6690, chemin O'Reilly</v>
          </cell>
          <cell r="G4450" t="str">
            <v>Pontiac</v>
          </cell>
          <cell r="H4450" t="str">
            <v>J0X2V0</v>
          </cell>
          <cell r="I4450">
            <v>819</v>
          </cell>
          <cell r="J4450">
            <v>4581522</v>
          </cell>
          <cell r="K4450">
            <v>76</v>
          </cell>
          <cell r="L4450">
            <v>2722</v>
          </cell>
          <cell r="M4450">
            <v>77</v>
          </cell>
          <cell r="N4450">
            <v>10372</v>
          </cell>
        </row>
        <row r="4451">
          <cell r="A4451">
            <v>1948231</v>
          </cell>
          <cell r="B4451" t="str">
            <v>12</v>
          </cell>
          <cell r="C4451" t="str">
            <v>Chaudière-Appalaches</v>
          </cell>
          <cell r="D4451" t="str">
            <v>Ferme Lamco inc.</v>
          </cell>
          <cell r="F4451" t="str">
            <v>1006, rang Grande Montagne</v>
          </cell>
          <cell r="G4451" t="str">
            <v>Saint-Joseph-de-Beauce</v>
          </cell>
          <cell r="H4451" t="str">
            <v>G0S2V0</v>
          </cell>
          <cell r="I4451">
            <v>418</v>
          </cell>
          <cell r="J4451">
            <v>3976654</v>
          </cell>
          <cell r="K4451">
            <v>67</v>
          </cell>
          <cell r="L4451">
            <v>18744</v>
          </cell>
          <cell r="M4451">
            <v>64</v>
          </cell>
          <cell r="N4451">
            <v>20090</v>
          </cell>
        </row>
        <row r="4452">
          <cell r="A4452">
            <v>1948702</v>
          </cell>
          <cell r="B4452" t="str">
            <v>14</v>
          </cell>
          <cell r="C4452" t="str">
            <v>Lanaudière</v>
          </cell>
          <cell r="D4452" t="str">
            <v>COOP 0969196 Dominic Drainville</v>
          </cell>
          <cell r="F4452" t="str">
            <v>420, rang St-Joseph</v>
          </cell>
          <cell r="G4452" t="str">
            <v>Saint-Adelphe</v>
          </cell>
          <cell r="H4452" t="str">
            <v>G0X2G0</v>
          </cell>
          <cell r="I4452">
            <v>0</v>
          </cell>
          <cell r="J4452">
            <v>0</v>
          </cell>
          <cell r="K4452">
            <v>33</v>
          </cell>
          <cell r="M4452">
            <v>33</v>
          </cell>
        </row>
        <row r="4453">
          <cell r="A4453">
            <v>1948710</v>
          </cell>
          <cell r="B4453" t="str">
            <v>16</v>
          </cell>
          <cell r="C4453" t="str">
            <v>Montérégie</v>
          </cell>
          <cell r="D4453" t="str">
            <v>Les Élevages Du Rivage S.E.N.C.</v>
          </cell>
          <cell r="E4453" t="str">
            <v>Gaudette(Yves)</v>
          </cell>
          <cell r="F4453" t="str">
            <v>152, rang Durivage</v>
          </cell>
          <cell r="G4453" t="str">
            <v>Saint-Antoine-sur-Richelieu</v>
          </cell>
          <cell r="H4453" t="str">
            <v>J0L1R0</v>
          </cell>
          <cell r="I4453">
            <v>450</v>
          </cell>
          <cell r="J4453">
            <v>7872698</v>
          </cell>
          <cell r="K4453">
            <v>11</v>
          </cell>
          <cell r="L4453">
            <v>292</v>
          </cell>
        </row>
        <row r="4454">
          <cell r="A4454">
            <v>1948892</v>
          </cell>
          <cell r="B4454" t="str">
            <v>16</v>
          </cell>
          <cell r="C4454" t="str">
            <v>Montérégie</v>
          </cell>
          <cell r="D4454" t="str">
            <v>Bonvouloir(Stéphane)</v>
          </cell>
          <cell r="F4454" t="str">
            <v>359, rang des Écossais</v>
          </cell>
          <cell r="G4454" t="str">
            <v>Sainte-Brigide-d'Iberville</v>
          </cell>
          <cell r="H4454" t="str">
            <v>J0J1X0</v>
          </cell>
          <cell r="I4454">
            <v>450</v>
          </cell>
          <cell r="J4454">
            <v>2935682</v>
          </cell>
          <cell r="K4454">
            <v>15</v>
          </cell>
          <cell r="M4454">
            <v>15</v>
          </cell>
        </row>
        <row r="4455">
          <cell r="A4455">
            <v>1948926</v>
          </cell>
          <cell r="B4455" t="str">
            <v>07</v>
          </cell>
          <cell r="C4455" t="str">
            <v>Outaouais</v>
          </cell>
          <cell r="D4455" t="str">
            <v>Martin(Wiebke)</v>
          </cell>
          <cell r="F4455" t="str">
            <v>75, Daly Road, Wakefield</v>
          </cell>
          <cell r="G4455" t="str">
            <v>La Pèche</v>
          </cell>
          <cell r="H4455" t="str">
            <v>J0X3G0</v>
          </cell>
          <cell r="I4455">
            <v>819</v>
          </cell>
          <cell r="J4455">
            <v>4591020</v>
          </cell>
          <cell r="K4455">
            <v>11</v>
          </cell>
        </row>
        <row r="4456">
          <cell r="A4456">
            <v>1948959</v>
          </cell>
          <cell r="B4456" t="str">
            <v>05</v>
          </cell>
          <cell r="C4456" t="str">
            <v>Estrie</v>
          </cell>
          <cell r="D4456" t="str">
            <v>Ferme Bessette Brodeur</v>
          </cell>
          <cell r="E4456" t="str">
            <v>Bessette(Sylvain)</v>
          </cell>
          <cell r="F4456" t="str">
            <v>1492, 7e rang</v>
          </cell>
          <cell r="G4456" t="str">
            <v>Maricourt</v>
          </cell>
          <cell r="H4456" t="str">
            <v>J0E2L0</v>
          </cell>
          <cell r="I4456">
            <v>514</v>
          </cell>
          <cell r="J4456">
            <v>9437321</v>
          </cell>
          <cell r="K4456">
            <v>56</v>
          </cell>
          <cell r="M4456">
            <v>53</v>
          </cell>
          <cell r="N4456">
            <v>2268</v>
          </cell>
        </row>
        <row r="4457">
          <cell r="A4457">
            <v>1949106</v>
          </cell>
          <cell r="B4457" t="str">
            <v>17</v>
          </cell>
          <cell r="C4457" t="str">
            <v>Centre-du-Québec</v>
          </cell>
          <cell r="D4457" t="str">
            <v>Lafrenière(Jean)</v>
          </cell>
          <cell r="F4457" t="str">
            <v>1564, rang Saint-Antoine Ouest</v>
          </cell>
          <cell r="G4457" t="str">
            <v>Fortierville</v>
          </cell>
          <cell r="H4457" t="str">
            <v>G0S1J0</v>
          </cell>
          <cell r="I4457">
            <v>819</v>
          </cell>
          <cell r="J4457">
            <v>2870057</v>
          </cell>
          <cell r="K4457">
            <v>22</v>
          </cell>
          <cell r="M4457">
            <v>19</v>
          </cell>
        </row>
        <row r="4458">
          <cell r="A4458">
            <v>1949122</v>
          </cell>
          <cell r="B4458" t="str">
            <v>12</v>
          </cell>
          <cell r="C4458" t="str">
            <v>Chaudière-Appalaches</v>
          </cell>
          <cell r="D4458" t="str">
            <v>Ferme NMJ Laplante SENC</v>
          </cell>
          <cell r="E4458" t="str">
            <v>Laplante(Steeve)</v>
          </cell>
          <cell r="F4458" t="str">
            <v>317, Rang 7</v>
          </cell>
          <cell r="G4458" t="str">
            <v>Saint-Gédeon-de-Beauce</v>
          </cell>
          <cell r="H4458" t="str">
            <v>G0M1T0</v>
          </cell>
          <cell r="I4458">
            <v>418</v>
          </cell>
          <cell r="J4458">
            <v>5820039</v>
          </cell>
          <cell r="K4458">
            <v>89</v>
          </cell>
          <cell r="L4458">
            <v>5925</v>
          </cell>
          <cell r="M4458">
            <v>100</v>
          </cell>
          <cell r="N4458">
            <v>3319</v>
          </cell>
        </row>
        <row r="4459">
          <cell r="A4459">
            <v>1949148</v>
          </cell>
          <cell r="B4459" t="str">
            <v>05</v>
          </cell>
          <cell r="C4459" t="str">
            <v>Estrie</v>
          </cell>
          <cell r="D4459" t="str">
            <v>Marois(Michel)</v>
          </cell>
          <cell r="F4459" t="str">
            <v>251 rang 9 est</v>
          </cell>
          <cell r="G4459" t="str">
            <v>Sainte-Anne-de-la-Rochelle</v>
          </cell>
          <cell r="H4459" t="str">
            <v>J0E2B0</v>
          </cell>
          <cell r="I4459">
            <v>450</v>
          </cell>
          <cell r="J4459">
            <v>5392788</v>
          </cell>
          <cell r="K4459">
            <v>20</v>
          </cell>
          <cell r="L4459">
            <v>1928</v>
          </cell>
          <cell r="M4459">
            <v>23</v>
          </cell>
          <cell r="N4459">
            <v>3004</v>
          </cell>
        </row>
        <row r="4460">
          <cell r="A4460">
            <v>1949346</v>
          </cell>
          <cell r="B4460" t="str">
            <v>16</v>
          </cell>
          <cell r="C4460" t="str">
            <v>Montérégie</v>
          </cell>
          <cell r="D4460" t="str">
            <v>Lucie Bachand et Jean-François Fortin</v>
          </cell>
          <cell r="E4460" t="str">
            <v>Bachand(Lucie)</v>
          </cell>
          <cell r="F4460" t="str">
            <v>1403, Principale</v>
          </cell>
          <cell r="G4460" t="str">
            <v>Saint-Dominique</v>
          </cell>
          <cell r="H4460" t="str">
            <v>J0H1L0</v>
          </cell>
          <cell r="I4460">
            <v>450</v>
          </cell>
          <cell r="J4460">
            <v>7741266</v>
          </cell>
          <cell r="K4460">
            <v>23</v>
          </cell>
          <cell r="L4460">
            <v>3249</v>
          </cell>
          <cell r="M4460">
            <v>18</v>
          </cell>
          <cell r="N4460">
            <v>4787</v>
          </cell>
        </row>
        <row r="4461">
          <cell r="A4461">
            <v>1949429</v>
          </cell>
          <cell r="B4461" t="str">
            <v>07</v>
          </cell>
          <cell r="C4461" t="str">
            <v>Outaouais</v>
          </cell>
          <cell r="D4461" t="str">
            <v>Racine(Marc)</v>
          </cell>
          <cell r="E4461" t="str">
            <v>(Gérant)(Keith Racine)</v>
          </cell>
          <cell r="F4461" t="str">
            <v>13 Rue Borden,  B.P. 307</v>
          </cell>
          <cell r="G4461" t="str">
            <v>Campbell's Bay</v>
          </cell>
          <cell r="H4461" t="str">
            <v>J0X1K0</v>
          </cell>
          <cell r="I4461">
            <v>0</v>
          </cell>
          <cell r="J4461">
            <v>0</v>
          </cell>
          <cell r="K4461">
            <v>63</v>
          </cell>
          <cell r="L4461">
            <v>18371</v>
          </cell>
          <cell r="M4461">
            <v>60</v>
          </cell>
          <cell r="N4461">
            <v>454</v>
          </cell>
        </row>
        <row r="4462">
          <cell r="A4462">
            <v>1949502</v>
          </cell>
          <cell r="B4462" t="str">
            <v>05</v>
          </cell>
          <cell r="C4462" t="str">
            <v>Estrie</v>
          </cell>
          <cell r="D4462" t="str">
            <v>Bergerie Jolival S.E.N.C.</v>
          </cell>
          <cell r="E4462" t="str">
            <v>Mario(Lessard)</v>
          </cell>
          <cell r="F4462" t="str">
            <v>765, rang 10</v>
          </cell>
          <cell r="G4462" t="str">
            <v>Val-Joli</v>
          </cell>
          <cell r="H4462" t="str">
            <v>J1S2X2</v>
          </cell>
          <cell r="I4462">
            <v>819</v>
          </cell>
          <cell r="J4462">
            <v>8452524</v>
          </cell>
          <cell r="K4462">
            <v>14</v>
          </cell>
          <cell r="L4462">
            <v>2421</v>
          </cell>
        </row>
        <row r="4463">
          <cell r="A4463">
            <v>1949585</v>
          </cell>
          <cell r="B4463" t="str">
            <v>05</v>
          </cell>
          <cell r="C4463" t="str">
            <v>Estrie</v>
          </cell>
          <cell r="D4463" t="str">
            <v>Mailhot(Michel)</v>
          </cell>
          <cell r="F4463" t="str">
            <v>800 ch. de la rivière</v>
          </cell>
          <cell r="G4463" t="str">
            <v>Magog</v>
          </cell>
          <cell r="H4463" t="str">
            <v>J1X3W5</v>
          </cell>
          <cell r="I4463">
            <v>819</v>
          </cell>
          <cell r="J4463">
            <v>8437990</v>
          </cell>
          <cell r="K4463">
            <v>15</v>
          </cell>
          <cell r="L4463">
            <v>2442</v>
          </cell>
        </row>
        <row r="4464">
          <cell r="A4464">
            <v>1949627</v>
          </cell>
          <cell r="B4464" t="str">
            <v>05</v>
          </cell>
          <cell r="C4464" t="str">
            <v>Estrie</v>
          </cell>
          <cell r="D4464" t="str">
            <v>Boisvert Karine &amp; Gendron Patrick</v>
          </cell>
          <cell r="E4464" t="str">
            <v>Gendron(Patrick)</v>
          </cell>
          <cell r="F4464" t="str">
            <v>3985, chemin St-Rock Nord</v>
          </cell>
          <cell r="G4464" t="str">
            <v>Sherbrooke</v>
          </cell>
          <cell r="H4464" t="str">
            <v>J1R0H3</v>
          </cell>
          <cell r="I4464">
            <v>819</v>
          </cell>
          <cell r="J4464">
            <v>6794624</v>
          </cell>
          <cell r="K4464">
            <v>25</v>
          </cell>
          <cell r="M4464">
            <v>25</v>
          </cell>
        </row>
        <row r="4465">
          <cell r="A4465">
            <v>1949684</v>
          </cell>
          <cell r="B4465" t="str">
            <v>05</v>
          </cell>
          <cell r="C4465" t="str">
            <v>Estrie</v>
          </cell>
          <cell r="D4465" t="str">
            <v>Mayhew(Richard)</v>
          </cell>
          <cell r="F4465" t="str">
            <v>1125, Canterbury Road, R. R. 3</v>
          </cell>
          <cell r="G4465" t="str">
            <v>Bury</v>
          </cell>
          <cell r="H4465" t="str">
            <v>J0B1J0</v>
          </cell>
          <cell r="I4465">
            <v>819</v>
          </cell>
          <cell r="J4465">
            <v>6574619</v>
          </cell>
          <cell r="K4465">
            <v>11</v>
          </cell>
          <cell r="M4465">
            <v>15</v>
          </cell>
        </row>
        <row r="4466">
          <cell r="A4466">
            <v>1949718</v>
          </cell>
          <cell r="B4466" t="str">
            <v>12</v>
          </cell>
          <cell r="C4466" t="str">
            <v>Chaudière-Appalaches</v>
          </cell>
          <cell r="D4466" t="str">
            <v>Couture(Martin)</v>
          </cell>
          <cell r="F4466" t="str">
            <v>749, avenue des Ruisseaux</v>
          </cell>
          <cell r="G4466" t="str">
            <v>Pintendre</v>
          </cell>
          <cell r="H4466" t="str">
            <v>G6C1N1</v>
          </cell>
          <cell r="I4466">
            <v>418</v>
          </cell>
          <cell r="J4466">
            <v>8380100</v>
          </cell>
          <cell r="K4466">
            <v>11</v>
          </cell>
          <cell r="L4466">
            <v>2533</v>
          </cell>
          <cell r="M4466">
            <v>17</v>
          </cell>
          <cell r="N4466">
            <v>3831</v>
          </cell>
        </row>
        <row r="4467">
          <cell r="A4467">
            <v>1949726</v>
          </cell>
          <cell r="B4467" t="str">
            <v>12</v>
          </cell>
          <cell r="C4467" t="str">
            <v>Chaudière-Appalaches</v>
          </cell>
          <cell r="D4467" t="str">
            <v>Blais(André)</v>
          </cell>
          <cell r="F4467" t="str">
            <v>160, les prairies</v>
          </cell>
          <cell r="G4467" t="str">
            <v>Saint-François-de-la-Rivière-du-Sud</v>
          </cell>
          <cell r="H4467" t="str">
            <v>G0R3A0</v>
          </cell>
          <cell r="I4467">
            <v>418</v>
          </cell>
          <cell r="J4467">
            <v>2597419</v>
          </cell>
          <cell r="K4467">
            <v>17</v>
          </cell>
          <cell r="L4467">
            <v>2722</v>
          </cell>
          <cell r="M4467">
            <v>22</v>
          </cell>
          <cell r="N4467">
            <v>3174</v>
          </cell>
        </row>
        <row r="4468">
          <cell r="A4468">
            <v>1949742</v>
          </cell>
          <cell r="B4468" t="str">
            <v>12</v>
          </cell>
          <cell r="C4468" t="str">
            <v>Chaudière-Appalaches</v>
          </cell>
          <cell r="D4468" t="str">
            <v>Corriveau(Jacques)</v>
          </cell>
          <cell r="F4468" t="str">
            <v>485, route Henderson</v>
          </cell>
          <cell r="G4468" t="str">
            <v>Saint-Malachie</v>
          </cell>
          <cell r="H4468" t="str">
            <v>G0R3N0</v>
          </cell>
          <cell r="I4468">
            <v>418</v>
          </cell>
          <cell r="J4468">
            <v>6422288</v>
          </cell>
          <cell r="K4468">
            <v>14</v>
          </cell>
          <cell r="L4468">
            <v>2170</v>
          </cell>
          <cell r="M4468">
            <v>21</v>
          </cell>
          <cell r="N4468">
            <v>4189</v>
          </cell>
        </row>
        <row r="4469">
          <cell r="A4469">
            <v>1949932</v>
          </cell>
          <cell r="B4469" t="str">
            <v>16</v>
          </cell>
          <cell r="C4469" t="str">
            <v>Montérégie</v>
          </cell>
          <cell r="D4469" t="str">
            <v>Normandin(Alain)</v>
          </cell>
          <cell r="F4469" t="str">
            <v>726, rue des Épinettes</v>
          </cell>
          <cell r="G4469" t="str">
            <v>Roxton Pond</v>
          </cell>
          <cell r="H4469" t="str">
            <v>J0E1Z0</v>
          </cell>
          <cell r="I4469">
            <v>450</v>
          </cell>
          <cell r="J4469">
            <v>3729227</v>
          </cell>
          <cell r="K4469">
            <v>16</v>
          </cell>
          <cell r="L4469">
            <v>503</v>
          </cell>
          <cell r="M4469">
            <v>21</v>
          </cell>
          <cell r="N4469">
            <v>590</v>
          </cell>
        </row>
        <row r="4470">
          <cell r="A4470">
            <v>1949957</v>
          </cell>
          <cell r="B4470" t="str">
            <v>02</v>
          </cell>
          <cell r="C4470" t="str">
            <v>Saguenay-Lac-Saint-Jean</v>
          </cell>
          <cell r="D4470" t="str">
            <v>Fortin(Stéphane)</v>
          </cell>
          <cell r="F4470" t="str">
            <v>175, rue Melançon</v>
          </cell>
          <cell r="G4470" t="str">
            <v>Sainte-Monique</v>
          </cell>
          <cell r="H4470" t="str">
            <v>G0W2T0</v>
          </cell>
          <cell r="I4470">
            <v>418</v>
          </cell>
          <cell r="J4470">
            <v>3475525</v>
          </cell>
          <cell r="K4470">
            <v>33</v>
          </cell>
          <cell r="L4470">
            <v>8491</v>
          </cell>
        </row>
        <row r="4471">
          <cell r="A4471">
            <v>1950088</v>
          </cell>
          <cell r="B4471" t="str">
            <v>05</v>
          </cell>
          <cell r="C4471" t="str">
            <v>Estrie</v>
          </cell>
          <cell r="D4471" t="str">
            <v>Latrémouille(Raynald)</v>
          </cell>
          <cell r="F4471" t="str">
            <v>497, chemin Vallée</v>
          </cell>
          <cell r="G4471" t="str">
            <v>Cleveland</v>
          </cell>
          <cell r="H4471" t="str">
            <v>J0B2H0</v>
          </cell>
          <cell r="I4471">
            <v>819</v>
          </cell>
          <cell r="J4471">
            <v>8391224</v>
          </cell>
          <cell r="K4471">
            <v>13</v>
          </cell>
          <cell r="L4471">
            <v>1962</v>
          </cell>
          <cell r="M4471">
            <v>16</v>
          </cell>
          <cell r="N4471">
            <v>2436</v>
          </cell>
        </row>
        <row r="4472">
          <cell r="A4472">
            <v>1950153</v>
          </cell>
          <cell r="B4472" t="str">
            <v>08</v>
          </cell>
          <cell r="C4472" t="str">
            <v>Abitibi-Témiscamingue</v>
          </cell>
          <cell r="D4472" t="str">
            <v>Paquin(René)</v>
          </cell>
          <cell r="F4472" t="str">
            <v>177, Rang 2-3</v>
          </cell>
          <cell r="G4472" t="str">
            <v>Authier</v>
          </cell>
          <cell r="H4472" t="str">
            <v>J0Z1C0</v>
          </cell>
          <cell r="I4472">
            <v>819</v>
          </cell>
          <cell r="J4472">
            <v>7823938</v>
          </cell>
          <cell r="K4472">
            <v>15</v>
          </cell>
          <cell r="L4472">
            <v>2257</v>
          </cell>
          <cell r="M4472">
            <v>15</v>
          </cell>
          <cell r="N4472">
            <v>2319</v>
          </cell>
        </row>
        <row r="4473">
          <cell r="A4473">
            <v>1950286</v>
          </cell>
          <cell r="B4473" t="str">
            <v>02</v>
          </cell>
          <cell r="C4473" t="str">
            <v>Saguenay-Lac-Saint-Jean</v>
          </cell>
          <cell r="D4473" t="str">
            <v>9171-0327 Québec inc.</v>
          </cell>
          <cell r="E4473" t="str">
            <v>Tremblay(Dany)</v>
          </cell>
          <cell r="F4473" t="str">
            <v>2481, route Ste-Geneviève</v>
          </cell>
          <cell r="G4473" t="str">
            <v>Canton Tremblay</v>
          </cell>
          <cell r="H4473" t="str">
            <v>G7H5B2</v>
          </cell>
          <cell r="I4473">
            <v>418</v>
          </cell>
          <cell r="J4473">
            <v>5494498</v>
          </cell>
          <cell r="K4473">
            <v>20</v>
          </cell>
          <cell r="L4473">
            <v>3362</v>
          </cell>
          <cell r="M4473">
            <v>22</v>
          </cell>
          <cell r="N4473">
            <v>4082</v>
          </cell>
        </row>
        <row r="4474">
          <cell r="A4474">
            <v>1950344</v>
          </cell>
          <cell r="B4474" t="str">
            <v>07</v>
          </cell>
          <cell r="C4474" t="str">
            <v>Outaouais</v>
          </cell>
          <cell r="D4474" t="str">
            <v>Bélisle(Francine)</v>
          </cell>
          <cell r="F4474" t="str">
            <v>265, ch. Dominicain, Luskville</v>
          </cell>
          <cell r="G4474" t="str">
            <v>Pontiac</v>
          </cell>
          <cell r="H4474" t="str">
            <v>J0X2G0</v>
          </cell>
          <cell r="I4474">
            <v>819</v>
          </cell>
          <cell r="J4474">
            <v>4559527</v>
          </cell>
          <cell r="K4474">
            <v>43</v>
          </cell>
          <cell r="L4474">
            <v>5234</v>
          </cell>
          <cell r="M4474">
            <v>43</v>
          </cell>
          <cell r="N4474">
            <v>6108</v>
          </cell>
        </row>
        <row r="4475">
          <cell r="A4475">
            <v>1950351</v>
          </cell>
          <cell r="B4475" t="str">
            <v>16</v>
          </cell>
          <cell r="C4475" t="str">
            <v>Montérégie</v>
          </cell>
          <cell r="D4475" t="str">
            <v>Roy(Richard)</v>
          </cell>
          <cell r="E4475" t="str">
            <v>Roy(Richard)</v>
          </cell>
          <cell r="F4475" t="str">
            <v>922, rue Saint-Roch</v>
          </cell>
          <cell r="G4475" t="str">
            <v>Saint-Jude</v>
          </cell>
          <cell r="H4475" t="str">
            <v>J0H1P0</v>
          </cell>
          <cell r="I4475">
            <v>450</v>
          </cell>
          <cell r="J4475">
            <v>7922357</v>
          </cell>
          <cell r="K4475">
            <v>14</v>
          </cell>
          <cell r="L4475">
            <v>675</v>
          </cell>
        </row>
        <row r="4476">
          <cell r="A4476">
            <v>1950468</v>
          </cell>
          <cell r="B4476" t="str">
            <v>05</v>
          </cell>
          <cell r="C4476" t="str">
            <v>Estrie</v>
          </cell>
          <cell r="D4476" t="str">
            <v>Marchand Anik et Richard Jérôme</v>
          </cell>
          <cell r="E4476" t="str">
            <v>Richard(Jérôme)</v>
          </cell>
          <cell r="F4476" t="str">
            <v>181, chemin Healy</v>
          </cell>
          <cell r="G4476" t="str">
            <v>Richmond</v>
          </cell>
          <cell r="H4476" t="str">
            <v>J0B2H0</v>
          </cell>
          <cell r="I4476">
            <v>819</v>
          </cell>
          <cell r="J4476">
            <v>8265419</v>
          </cell>
          <cell r="K4476">
            <v>10</v>
          </cell>
          <cell r="L4476">
            <v>3042</v>
          </cell>
          <cell r="M4476">
            <v>15</v>
          </cell>
          <cell r="N4476">
            <v>454</v>
          </cell>
        </row>
        <row r="4477">
          <cell r="A4477">
            <v>1950476</v>
          </cell>
          <cell r="B4477" t="str">
            <v>16</v>
          </cell>
          <cell r="C4477" t="str">
            <v>Montérégie</v>
          </cell>
          <cell r="D4477" t="str">
            <v>D'Anjou Céline et Noël Daniel</v>
          </cell>
          <cell r="F4477" t="str">
            <v>1211, chemin Grande-Ligne</v>
          </cell>
          <cell r="G4477" t="str">
            <v>Notre-Dame-de-Stanbridge</v>
          </cell>
          <cell r="H4477" t="str">
            <v>J0J1M0</v>
          </cell>
          <cell r="I4477">
            <v>450</v>
          </cell>
          <cell r="J4477">
            <v>2964089</v>
          </cell>
          <cell r="K4477">
            <v>8.3000000000000007</v>
          </cell>
        </row>
        <row r="4478">
          <cell r="A4478">
            <v>1950534</v>
          </cell>
          <cell r="B4478" t="str">
            <v>02</v>
          </cell>
          <cell r="C4478" t="str">
            <v>Saguenay-Lac-Saint-Jean</v>
          </cell>
          <cell r="D4478" t="str">
            <v>2553-7317 Québec inc.</v>
          </cell>
          <cell r="E4478" t="str">
            <v>Tremblay(Jacques)</v>
          </cell>
          <cell r="F4478" t="str">
            <v>85, rue de la Gare</v>
          </cell>
          <cell r="G4478" t="str">
            <v>Chambord</v>
          </cell>
          <cell r="H4478" t="str">
            <v>G0W1G0</v>
          </cell>
          <cell r="I4478">
            <v>418</v>
          </cell>
          <cell r="J4478">
            <v>3426542</v>
          </cell>
          <cell r="K4478">
            <v>18</v>
          </cell>
          <cell r="L4478">
            <v>1662</v>
          </cell>
          <cell r="M4478">
            <v>22</v>
          </cell>
          <cell r="N4478">
            <v>1009</v>
          </cell>
        </row>
        <row r="4479">
          <cell r="A4479">
            <v>1950567</v>
          </cell>
          <cell r="B4479" t="str">
            <v>05</v>
          </cell>
          <cell r="C4479" t="str">
            <v>Estrie</v>
          </cell>
          <cell r="D4479" t="str">
            <v>Bouffard &amp; Cie Ltée</v>
          </cell>
          <cell r="E4479" t="str">
            <v>Bouffard(Alain)</v>
          </cell>
          <cell r="F4479" t="str">
            <v>9, chemin Corey, R.R. 3</v>
          </cell>
          <cell r="G4479" t="str">
            <v>Ayer's Cliff</v>
          </cell>
          <cell r="H4479" t="str">
            <v>J0B1C0</v>
          </cell>
          <cell r="I4479">
            <v>819</v>
          </cell>
          <cell r="J4479">
            <v>8494331</v>
          </cell>
          <cell r="K4479">
            <v>247</v>
          </cell>
          <cell r="L4479">
            <v>5006</v>
          </cell>
          <cell r="M4479">
            <v>334</v>
          </cell>
          <cell r="N4479">
            <v>19338</v>
          </cell>
        </row>
        <row r="4480">
          <cell r="A4480">
            <v>1950591</v>
          </cell>
          <cell r="B4480" t="str">
            <v>05</v>
          </cell>
          <cell r="C4480" t="str">
            <v>Estrie</v>
          </cell>
          <cell r="D4480" t="str">
            <v>Corriveau Yvon &amp; Langlois Josée</v>
          </cell>
          <cell r="F4480" t="str">
            <v>1650, chemin Rhéaume</v>
          </cell>
          <cell r="G4480" t="str">
            <v>Sherbrooke</v>
          </cell>
          <cell r="H4480" t="str">
            <v>J1N0G9</v>
          </cell>
          <cell r="I4480">
            <v>819</v>
          </cell>
          <cell r="J4480">
            <v>8437761</v>
          </cell>
          <cell r="K4480">
            <v>13</v>
          </cell>
          <cell r="L4480">
            <v>939</v>
          </cell>
          <cell r="M4480">
            <v>17</v>
          </cell>
          <cell r="N4480">
            <v>2675</v>
          </cell>
        </row>
        <row r="4481">
          <cell r="A4481">
            <v>1950724</v>
          </cell>
          <cell r="B4481" t="str">
            <v>05</v>
          </cell>
          <cell r="C4481" t="str">
            <v>Estrie</v>
          </cell>
          <cell r="D4481" t="str">
            <v>Begin(Mario)</v>
          </cell>
          <cell r="F4481" t="str">
            <v>302, ch. Turcotte R.R.1</v>
          </cell>
          <cell r="G4481" t="str">
            <v>Bury</v>
          </cell>
          <cell r="H4481" t="str">
            <v>J0B1J0</v>
          </cell>
          <cell r="I4481">
            <v>819</v>
          </cell>
          <cell r="J4481">
            <v>8323235</v>
          </cell>
          <cell r="K4481">
            <v>65</v>
          </cell>
          <cell r="L4481">
            <v>8179</v>
          </cell>
          <cell r="M4481">
            <v>65</v>
          </cell>
          <cell r="N4481">
            <v>9981</v>
          </cell>
        </row>
        <row r="4482">
          <cell r="A4482">
            <v>1950922</v>
          </cell>
          <cell r="B4482" t="str">
            <v>08</v>
          </cell>
          <cell r="C4482" t="str">
            <v>Abitibi-Témiscamingue</v>
          </cell>
          <cell r="D4482" t="str">
            <v>Gauthier(Rémi)</v>
          </cell>
          <cell r="F4482" t="str">
            <v>8, Route 111</v>
          </cell>
          <cell r="G4482" t="str">
            <v>Trécesson</v>
          </cell>
          <cell r="H4482" t="str">
            <v>J0Y2S0</v>
          </cell>
          <cell r="I4482">
            <v>819</v>
          </cell>
          <cell r="J4482">
            <v>7272884</v>
          </cell>
          <cell r="K4482">
            <v>11</v>
          </cell>
          <cell r="L4482">
            <v>1623</v>
          </cell>
        </row>
        <row r="4483">
          <cell r="A4483">
            <v>1950989</v>
          </cell>
          <cell r="B4483" t="str">
            <v>16</v>
          </cell>
          <cell r="C4483" t="str">
            <v>Montérégie</v>
          </cell>
          <cell r="D4483" t="str">
            <v>François Guérin et Maryse Lavallée</v>
          </cell>
          <cell r="F4483" t="str">
            <v>438, rang de l'Acadie</v>
          </cell>
          <cell r="G4483" t="str">
            <v>Saint-Antoine-sur-Richelieu</v>
          </cell>
          <cell r="H4483" t="str">
            <v>J0L1R0</v>
          </cell>
          <cell r="I4483">
            <v>450</v>
          </cell>
          <cell r="J4483">
            <v>7873031</v>
          </cell>
          <cell r="K4483">
            <v>15</v>
          </cell>
          <cell r="L4483">
            <v>340</v>
          </cell>
          <cell r="M4483">
            <v>16</v>
          </cell>
          <cell r="N4483">
            <v>1216</v>
          </cell>
        </row>
        <row r="4484">
          <cell r="A4484">
            <v>1951003</v>
          </cell>
          <cell r="B4484" t="str">
            <v>03</v>
          </cell>
          <cell r="C4484" t="str">
            <v>Capitale-Nationale</v>
          </cell>
          <cell r="D4484" t="str">
            <v>Welsh(Roch)</v>
          </cell>
          <cell r="F4484" t="str">
            <v>3685, rang de la Chapelle</v>
          </cell>
          <cell r="G4484" t="str">
            <v>Portneuf</v>
          </cell>
          <cell r="H4484" t="str">
            <v>G0A2Z0</v>
          </cell>
          <cell r="I4484">
            <v>418</v>
          </cell>
          <cell r="J4484">
            <v>2863429</v>
          </cell>
          <cell r="K4484">
            <v>18</v>
          </cell>
          <cell r="L4484">
            <v>2765</v>
          </cell>
          <cell r="M4484">
            <v>20</v>
          </cell>
          <cell r="N4484">
            <v>2769</v>
          </cell>
        </row>
        <row r="4485">
          <cell r="A4485">
            <v>1951029</v>
          </cell>
          <cell r="B4485" t="str">
            <v>03</v>
          </cell>
          <cell r="C4485" t="str">
            <v>Capitale-Nationale</v>
          </cell>
          <cell r="D4485" t="str">
            <v>Trottier(Véronique)</v>
          </cell>
          <cell r="E4485" t="str">
            <v>Trottier(Véronique)</v>
          </cell>
          <cell r="F4485" t="str">
            <v>417, rue Saint-Paul</v>
          </cell>
          <cell r="G4485" t="str">
            <v>Saint-Ubalde</v>
          </cell>
          <cell r="H4485" t="str">
            <v>G0A4L0</v>
          </cell>
          <cell r="I4485">
            <v>418</v>
          </cell>
          <cell r="J4485">
            <v>2772561</v>
          </cell>
          <cell r="K4485">
            <v>16</v>
          </cell>
          <cell r="L4485">
            <v>306</v>
          </cell>
          <cell r="M4485">
            <v>19</v>
          </cell>
          <cell r="N4485">
            <v>1231</v>
          </cell>
        </row>
        <row r="4486">
          <cell r="A4486">
            <v>1951151</v>
          </cell>
          <cell r="B4486" t="str">
            <v>16</v>
          </cell>
          <cell r="C4486" t="str">
            <v>Montérégie</v>
          </cell>
          <cell r="D4486" t="str">
            <v>Ferme West Shefford</v>
          </cell>
          <cell r="E4486" t="str">
            <v>Julie(Lebreux,)</v>
          </cell>
          <cell r="F4486" t="str">
            <v>254, chemin Jolley</v>
          </cell>
          <cell r="G4486" t="str">
            <v>Shefford</v>
          </cell>
          <cell r="H4486" t="str">
            <v>J2M1N4</v>
          </cell>
          <cell r="I4486">
            <v>450</v>
          </cell>
          <cell r="J4486">
            <v>3604651</v>
          </cell>
          <cell r="K4486">
            <v>31</v>
          </cell>
          <cell r="L4486">
            <v>1361</v>
          </cell>
          <cell r="M4486">
            <v>32</v>
          </cell>
          <cell r="N4486">
            <v>1731</v>
          </cell>
        </row>
        <row r="4487">
          <cell r="A4487">
            <v>1951334</v>
          </cell>
          <cell r="B4487" t="str">
            <v>08</v>
          </cell>
          <cell r="C4487" t="str">
            <v>Abitibi-Témiscamingue</v>
          </cell>
          <cell r="D4487" t="str">
            <v>Gauthier(Jean-Claude)</v>
          </cell>
          <cell r="F4487" t="str">
            <v>1322, Route 111 Est</v>
          </cell>
          <cell r="G4487" t="str">
            <v>Launay</v>
          </cell>
          <cell r="H4487" t="str">
            <v>J0Y1W0</v>
          </cell>
          <cell r="I4487">
            <v>819</v>
          </cell>
          <cell r="J4487">
            <v>7962434</v>
          </cell>
          <cell r="K4487">
            <v>10</v>
          </cell>
          <cell r="L4487">
            <v>1312</v>
          </cell>
        </row>
        <row r="4488">
          <cell r="A4488">
            <v>1951573</v>
          </cell>
          <cell r="B4488" t="str">
            <v>05</v>
          </cell>
          <cell r="C4488" t="str">
            <v>Estrie</v>
          </cell>
          <cell r="D4488" t="str">
            <v>Roy(Jacky)</v>
          </cell>
          <cell r="F4488" t="str">
            <v>120, Route 108</v>
          </cell>
          <cell r="G4488" t="str">
            <v>Courcelles</v>
          </cell>
          <cell r="H4488" t="str">
            <v>G0M1C0</v>
          </cell>
          <cell r="I4488">
            <v>418</v>
          </cell>
          <cell r="J4488">
            <v>4835908</v>
          </cell>
          <cell r="K4488">
            <v>15</v>
          </cell>
          <cell r="L4488">
            <v>4405</v>
          </cell>
          <cell r="M4488">
            <v>18</v>
          </cell>
          <cell r="N4488">
            <v>4997</v>
          </cell>
        </row>
        <row r="4489">
          <cell r="A4489">
            <v>1951581</v>
          </cell>
          <cell r="B4489" t="str">
            <v>05</v>
          </cell>
          <cell r="C4489" t="str">
            <v>Estrie</v>
          </cell>
          <cell r="D4489" t="str">
            <v>Bernier(Yannick)</v>
          </cell>
          <cell r="F4489" t="str">
            <v>87, chemin Grenier</v>
          </cell>
          <cell r="G4489" t="str">
            <v>Westbury</v>
          </cell>
          <cell r="H4489" t="str">
            <v>J0B1R0</v>
          </cell>
          <cell r="I4489">
            <v>819</v>
          </cell>
          <cell r="J4489">
            <v>8321987</v>
          </cell>
          <cell r="K4489">
            <v>16</v>
          </cell>
          <cell r="L4489">
            <v>2005</v>
          </cell>
          <cell r="M4489">
            <v>15</v>
          </cell>
          <cell r="N4489">
            <v>3189</v>
          </cell>
        </row>
        <row r="4490">
          <cell r="A4490">
            <v>1951656</v>
          </cell>
          <cell r="B4490" t="str">
            <v>15</v>
          </cell>
          <cell r="C4490" t="str">
            <v>Laurentides</v>
          </cell>
          <cell r="D4490" t="str">
            <v>Beaulne Réjean &amp; Fortin Josée</v>
          </cell>
          <cell r="E4490" t="str">
            <v>Fortin(Josée)</v>
          </cell>
          <cell r="F4490" t="str">
            <v>651, montée des Chevreuils</v>
          </cell>
          <cell r="G4490" t="str">
            <v>Chute-Saint-Philippe</v>
          </cell>
          <cell r="H4490" t="str">
            <v>J0W1A0</v>
          </cell>
          <cell r="I4490">
            <v>819</v>
          </cell>
          <cell r="J4490">
            <v>5852411</v>
          </cell>
          <cell r="K4490">
            <v>35</v>
          </cell>
          <cell r="L4490">
            <v>1054</v>
          </cell>
          <cell r="M4490">
            <v>27</v>
          </cell>
          <cell r="N4490">
            <v>2221</v>
          </cell>
        </row>
        <row r="4491">
          <cell r="A4491">
            <v>1951763</v>
          </cell>
          <cell r="B4491" t="str">
            <v>12</v>
          </cell>
          <cell r="C4491" t="str">
            <v>Chaudière-Appalaches</v>
          </cell>
          <cell r="D4491" t="str">
            <v>Quirion(Francis)</v>
          </cell>
          <cell r="F4491" t="str">
            <v>263, rang 9</v>
          </cell>
          <cell r="G4491" t="str">
            <v>Saint-Honoré-de-Shenley</v>
          </cell>
          <cell r="H4491" t="str">
            <v>G0M1V0</v>
          </cell>
          <cell r="I4491">
            <v>418</v>
          </cell>
          <cell r="J4491">
            <v>4856190</v>
          </cell>
          <cell r="K4491">
            <v>42</v>
          </cell>
          <cell r="L4491">
            <v>4053</v>
          </cell>
        </row>
        <row r="4492">
          <cell r="A4492">
            <v>1951847</v>
          </cell>
          <cell r="B4492" t="str">
            <v>17</v>
          </cell>
          <cell r="C4492" t="str">
            <v>Centre-du-Québec</v>
          </cell>
          <cell r="D4492" t="str">
            <v>Rolland A. Messier &amp; Fils inc.</v>
          </cell>
          <cell r="E4492" t="str">
            <v>Messier(Carl)</v>
          </cell>
          <cell r="F4492" t="str">
            <v>323, Avenue Pie X</v>
          </cell>
          <cell r="G4492" t="str">
            <v>Saint-Christophe-d'Arthabaska</v>
          </cell>
          <cell r="H4492" t="str">
            <v>G6R0L9</v>
          </cell>
          <cell r="I4492">
            <v>819</v>
          </cell>
          <cell r="J4492">
            <v>3574315</v>
          </cell>
          <cell r="M4492">
            <v>35</v>
          </cell>
          <cell r="N4492">
            <v>6058</v>
          </cell>
        </row>
        <row r="4493">
          <cell r="A4493">
            <v>1951870</v>
          </cell>
          <cell r="B4493" t="str">
            <v>08</v>
          </cell>
          <cell r="C4493" t="str">
            <v>Abitibi-Témiscamingue</v>
          </cell>
          <cell r="D4493" t="str">
            <v>COOP 1499904 Ferme Racicot-Lalancette senc</v>
          </cell>
          <cell r="E4493" t="str">
            <v>Racicot(Daniel Lalancette et Annie)</v>
          </cell>
          <cell r="F4493" t="str">
            <v>263, 1re Avenue Ouest</v>
          </cell>
          <cell r="G4493" t="str">
            <v>Amos</v>
          </cell>
          <cell r="H4493" t="str">
            <v>J9T1V1</v>
          </cell>
          <cell r="I4493">
            <v>0</v>
          </cell>
          <cell r="J4493">
            <v>0</v>
          </cell>
          <cell r="K4493">
            <v>8</v>
          </cell>
          <cell r="M4493">
            <v>8</v>
          </cell>
        </row>
        <row r="4494">
          <cell r="A4494">
            <v>1951896</v>
          </cell>
          <cell r="B4494" t="str">
            <v>05</v>
          </cell>
          <cell r="C4494" t="str">
            <v>Estrie</v>
          </cell>
          <cell r="D4494" t="str">
            <v>Curateur public ès qualité(Christian Lareau)</v>
          </cell>
          <cell r="E4494" t="str">
            <v>(curatrice)(Maryem Katiri)</v>
          </cell>
          <cell r="F4494" t="str">
            <v>600, boulevard René-Lévesque Ouest</v>
          </cell>
          <cell r="G4494" t="str">
            <v>Montréal</v>
          </cell>
          <cell r="H4494" t="str">
            <v>H3B4W9</v>
          </cell>
          <cell r="I4494">
            <v>819</v>
          </cell>
          <cell r="J4494">
            <v>5825444</v>
          </cell>
          <cell r="K4494">
            <v>18</v>
          </cell>
          <cell r="L4494">
            <v>340</v>
          </cell>
          <cell r="M4494">
            <v>19</v>
          </cell>
        </row>
        <row r="4495">
          <cell r="A4495">
            <v>1951904</v>
          </cell>
          <cell r="B4495" t="str">
            <v>08</v>
          </cell>
          <cell r="C4495" t="str">
            <v>Abitibi-Témiscamingue</v>
          </cell>
          <cell r="D4495" t="str">
            <v>COOP 1867340 Ferme Girvin</v>
          </cell>
          <cell r="E4495" t="str">
            <v>Girard(Adrien)</v>
          </cell>
          <cell r="F4495" t="str">
            <v>214 Lac Cameron</v>
          </cell>
          <cell r="G4495" t="str">
            <v>Saint-Eugène-de-Guigues</v>
          </cell>
          <cell r="H4495" t="str">
            <v>J0Z3L0</v>
          </cell>
          <cell r="I4495">
            <v>0</v>
          </cell>
          <cell r="J4495">
            <v>0</v>
          </cell>
          <cell r="K4495">
            <v>14</v>
          </cell>
          <cell r="M4495">
            <v>15</v>
          </cell>
        </row>
        <row r="4496">
          <cell r="A4496">
            <v>1951912</v>
          </cell>
          <cell r="B4496" t="str">
            <v>08</v>
          </cell>
          <cell r="C4496" t="str">
            <v>Abitibi-Témiscamingue</v>
          </cell>
          <cell r="D4496" t="str">
            <v>COOP 1867340 Raoul Bélanger</v>
          </cell>
          <cell r="F4496" t="str">
            <v>214 Lac Cameron</v>
          </cell>
          <cell r="G4496" t="str">
            <v>Saint-Eugène-de-Guigues</v>
          </cell>
          <cell r="H4496" t="str">
            <v>J0Z3L0</v>
          </cell>
          <cell r="I4496">
            <v>0</v>
          </cell>
          <cell r="J4496">
            <v>0</v>
          </cell>
          <cell r="K4496">
            <v>11</v>
          </cell>
        </row>
        <row r="4497">
          <cell r="A4497">
            <v>1951920</v>
          </cell>
          <cell r="B4497" t="str">
            <v>08</v>
          </cell>
          <cell r="C4497" t="str">
            <v>Abitibi-Témiscamingue</v>
          </cell>
          <cell r="D4497" t="str">
            <v>COOP 1867340 Serge Leblond</v>
          </cell>
          <cell r="F4497" t="str">
            <v>214 Lac Cameron</v>
          </cell>
          <cell r="G4497" t="str">
            <v>Saint-Eugène-de-Guigues</v>
          </cell>
          <cell r="H4497" t="str">
            <v>J0Z3L0</v>
          </cell>
          <cell r="I4497">
            <v>0</v>
          </cell>
          <cell r="J4497">
            <v>0</v>
          </cell>
          <cell r="K4497">
            <v>40</v>
          </cell>
          <cell r="M4497">
            <v>60</v>
          </cell>
        </row>
        <row r="4498">
          <cell r="A4498">
            <v>1951938</v>
          </cell>
          <cell r="B4498" t="str">
            <v>05</v>
          </cell>
          <cell r="C4498" t="str">
            <v>Estrie</v>
          </cell>
          <cell r="D4498" t="str">
            <v>Le Ranch Equiland SENC</v>
          </cell>
          <cell r="E4498" t="str">
            <v>Dyke(Sandra)</v>
          </cell>
          <cell r="F4498" t="str">
            <v>6653 route 112</v>
          </cell>
          <cell r="G4498" t="str">
            <v>Ascot Corner</v>
          </cell>
          <cell r="H4498" t="str">
            <v>J0B1A0</v>
          </cell>
          <cell r="I4498">
            <v>819</v>
          </cell>
          <cell r="J4498">
            <v>8321165</v>
          </cell>
          <cell r="K4498">
            <v>10</v>
          </cell>
          <cell r="L4498">
            <v>239</v>
          </cell>
        </row>
        <row r="4499">
          <cell r="A4499">
            <v>1951953</v>
          </cell>
          <cell r="B4499" t="str">
            <v>01</v>
          </cell>
          <cell r="C4499" t="str">
            <v>Bas-Saint-Laurent</v>
          </cell>
          <cell r="D4499" t="str">
            <v>9111-4900 Québec inc.</v>
          </cell>
          <cell r="E4499" t="str">
            <v>Vallée(Frédéric)</v>
          </cell>
          <cell r="F4499" t="str">
            <v>107 route 132 Est</v>
          </cell>
          <cell r="G4499" t="str">
            <v>Sayabec</v>
          </cell>
          <cell r="H4499" t="str">
            <v>G0J3K0</v>
          </cell>
          <cell r="I4499">
            <v>418</v>
          </cell>
          <cell r="J4499">
            <v>5361362</v>
          </cell>
          <cell r="K4499">
            <v>21</v>
          </cell>
          <cell r="L4499">
            <v>6203</v>
          </cell>
          <cell r="M4499">
            <v>21</v>
          </cell>
          <cell r="N4499">
            <v>5688</v>
          </cell>
        </row>
        <row r="4500">
          <cell r="A4500">
            <v>1951987</v>
          </cell>
          <cell r="B4500" t="str">
            <v>14</v>
          </cell>
          <cell r="C4500" t="str">
            <v>Lanaudière</v>
          </cell>
          <cell r="D4500" t="str">
            <v>9100-9134 Québec inc.</v>
          </cell>
          <cell r="E4500" t="str">
            <v>Mondor(Vickie)</v>
          </cell>
          <cell r="F4500" t="str">
            <v>917, Grande Côte Ouest</v>
          </cell>
          <cell r="G4500" t="str">
            <v>Lanoraie</v>
          </cell>
          <cell r="H4500" t="str">
            <v>J0K1E0</v>
          </cell>
          <cell r="I4500">
            <v>450</v>
          </cell>
          <cell r="J4500">
            <v>8877718</v>
          </cell>
          <cell r="K4500">
            <v>54</v>
          </cell>
          <cell r="L4500">
            <v>11159</v>
          </cell>
          <cell r="M4500">
            <v>63</v>
          </cell>
          <cell r="N4500">
            <v>6367</v>
          </cell>
        </row>
        <row r="4501">
          <cell r="A4501">
            <v>1952043</v>
          </cell>
          <cell r="B4501" t="str">
            <v>16</v>
          </cell>
          <cell r="C4501" t="str">
            <v>Montérégie</v>
          </cell>
          <cell r="D4501" t="str">
            <v>Hauver(Michel)</v>
          </cell>
          <cell r="F4501" t="str">
            <v>1362, chemin Gagné</v>
          </cell>
          <cell r="G4501" t="str">
            <v>Granby</v>
          </cell>
          <cell r="H4501" t="str">
            <v>J2G9H9</v>
          </cell>
          <cell r="I4501">
            <v>450</v>
          </cell>
          <cell r="J4501">
            <v>3780525</v>
          </cell>
          <cell r="K4501">
            <v>121</v>
          </cell>
          <cell r="L4501">
            <v>28771</v>
          </cell>
          <cell r="M4501">
            <v>121</v>
          </cell>
          <cell r="N4501">
            <v>11139</v>
          </cell>
        </row>
        <row r="4502">
          <cell r="A4502">
            <v>1952134</v>
          </cell>
          <cell r="B4502" t="str">
            <v>12</v>
          </cell>
          <cell r="C4502" t="str">
            <v>Chaudière-Appalaches</v>
          </cell>
          <cell r="D4502" t="str">
            <v>Ginette Morissette et Denis Pelchat</v>
          </cell>
          <cell r="F4502" t="str">
            <v>1020, rang St-Roch</v>
          </cell>
          <cell r="G4502" t="str">
            <v>Notre-Dame-Auxiliatrice-de-Buckland</v>
          </cell>
          <cell r="H4502" t="str">
            <v>G0R1G0</v>
          </cell>
          <cell r="I4502">
            <v>418</v>
          </cell>
          <cell r="J4502">
            <v>7892381</v>
          </cell>
          <cell r="K4502">
            <v>21</v>
          </cell>
          <cell r="L4502">
            <v>2975</v>
          </cell>
          <cell r="M4502">
            <v>25</v>
          </cell>
          <cell r="N4502">
            <v>843</v>
          </cell>
        </row>
        <row r="4503">
          <cell r="A4503">
            <v>1952142</v>
          </cell>
          <cell r="B4503" t="str">
            <v>08</v>
          </cell>
          <cell r="C4503" t="str">
            <v>Abitibi-Témiscamingue</v>
          </cell>
          <cell r="D4503" t="str">
            <v>COOP 1499904 Ferme C.P. &amp; Fils inc.</v>
          </cell>
          <cell r="F4503" t="str">
            <v>263, 1re Avenue Ouest</v>
          </cell>
          <cell r="G4503" t="str">
            <v>Amos</v>
          </cell>
          <cell r="H4503" t="str">
            <v>J9T1V1</v>
          </cell>
          <cell r="I4503">
            <v>0</v>
          </cell>
          <cell r="J4503">
            <v>0</v>
          </cell>
          <cell r="K4503">
            <v>56</v>
          </cell>
          <cell r="M4503">
            <v>175</v>
          </cell>
        </row>
        <row r="4504">
          <cell r="A4504">
            <v>1952274</v>
          </cell>
          <cell r="B4504" t="str">
            <v>01</v>
          </cell>
          <cell r="C4504" t="str">
            <v>Bas-Saint-Laurent</v>
          </cell>
          <cell r="D4504" t="str">
            <v>COOP 0928622 Ferme Drapeau et Fils inc.</v>
          </cell>
          <cell r="E4504" t="str">
            <v>Drapeau(Gilles)</v>
          </cell>
          <cell r="F4504" t="str">
            <v>61 rang Hauteville</v>
          </cell>
          <cell r="G4504" t="str">
            <v>Saint-Denis (de Kamouraska)</v>
          </cell>
          <cell r="H4504" t="str">
            <v>G0L2R0</v>
          </cell>
          <cell r="I4504">
            <v>0</v>
          </cell>
          <cell r="J4504">
            <v>0</v>
          </cell>
          <cell r="K4504">
            <v>38</v>
          </cell>
          <cell r="M4504">
            <v>45</v>
          </cell>
        </row>
        <row r="4505">
          <cell r="A4505">
            <v>1952472</v>
          </cell>
          <cell r="B4505" t="str">
            <v>07</v>
          </cell>
          <cell r="C4505" t="str">
            <v>Outaouais</v>
          </cell>
          <cell r="D4505" t="str">
            <v>Ferme Gagnon inc.</v>
          </cell>
          <cell r="E4505" t="str">
            <v>Gagnon(Yves)</v>
          </cell>
          <cell r="F4505" t="str">
            <v>426, route 315</v>
          </cell>
          <cell r="G4505" t="str">
            <v>Chénéville</v>
          </cell>
          <cell r="H4505" t="str">
            <v>J0V1E0</v>
          </cell>
          <cell r="I4505">
            <v>819</v>
          </cell>
          <cell r="J4505">
            <v>4283502</v>
          </cell>
          <cell r="K4505">
            <v>112</v>
          </cell>
          <cell r="L4505">
            <v>20297</v>
          </cell>
          <cell r="M4505">
            <v>118</v>
          </cell>
          <cell r="N4505">
            <v>28628</v>
          </cell>
        </row>
        <row r="4506">
          <cell r="A4506">
            <v>1952670</v>
          </cell>
          <cell r="B4506" t="str">
            <v>12</v>
          </cell>
          <cell r="C4506" t="str">
            <v>Chaudière-Appalaches</v>
          </cell>
          <cell r="D4506" t="str">
            <v>Ferme des collines</v>
          </cell>
          <cell r="E4506" t="str">
            <v>Gouin(Frédéric)</v>
          </cell>
          <cell r="F4506" t="str">
            <v>169, route Laflamme</v>
          </cell>
          <cell r="G4506" t="str">
            <v>Saint-Adrien-d'Irlande</v>
          </cell>
          <cell r="H4506" t="str">
            <v>G0N1M0</v>
          </cell>
          <cell r="I4506">
            <v>418</v>
          </cell>
          <cell r="J4506">
            <v>3322418</v>
          </cell>
          <cell r="K4506">
            <v>115</v>
          </cell>
          <cell r="L4506">
            <v>20693</v>
          </cell>
          <cell r="M4506">
            <v>111</v>
          </cell>
          <cell r="N4506">
            <v>14910</v>
          </cell>
        </row>
        <row r="4507">
          <cell r="A4507">
            <v>1952795</v>
          </cell>
          <cell r="B4507" t="str">
            <v>08</v>
          </cell>
          <cell r="C4507" t="str">
            <v>Abitibi-Témiscamingue</v>
          </cell>
          <cell r="D4507" t="str">
            <v>COOP 1499904 Ferme Romanic</v>
          </cell>
          <cell r="E4507" t="str">
            <v>Bédard(Mario)</v>
          </cell>
          <cell r="F4507" t="str">
            <v>263, 1re Avenue Ouest</v>
          </cell>
          <cell r="G4507" t="str">
            <v>Amos</v>
          </cell>
          <cell r="H4507" t="str">
            <v>J9T1V1</v>
          </cell>
          <cell r="I4507">
            <v>0</v>
          </cell>
          <cell r="J4507">
            <v>0</v>
          </cell>
          <cell r="K4507">
            <v>33</v>
          </cell>
          <cell r="M4507">
            <v>33</v>
          </cell>
        </row>
        <row r="4508">
          <cell r="A4508">
            <v>1952878</v>
          </cell>
          <cell r="B4508" t="str">
            <v>01</v>
          </cell>
          <cell r="C4508" t="str">
            <v>Bas-Saint-Laurent</v>
          </cell>
          <cell r="D4508" t="str">
            <v>COOP 0928622 Ferme Kana, senc</v>
          </cell>
          <cell r="E4508" t="str">
            <v>Boulet(Karl)</v>
          </cell>
          <cell r="F4508" t="str">
            <v>61 rang Hauteville</v>
          </cell>
          <cell r="G4508" t="str">
            <v>Saint-Denis (de Kamouraska)</v>
          </cell>
          <cell r="H4508" t="str">
            <v>G0L2R0</v>
          </cell>
          <cell r="I4508">
            <v>0</v>
          </cell>
          <cell r="J4508">
            <v>0</v>
          </cell>
          <cell r="K4508">
            <v>15</v>
          </cell>
          <cell r="M4508">
            <v>15</v>
          </cell>
        </row>
        <row r="4509">
          <cell r="A4509">
            <v>1952886</v>
          </cell>
          <cell r="B4509" t="str">
            <v>01</v>
          </cell>
          <cell r="C4509" t="str">
            <v>Bas-Saint-Laurent</v>
          </cell>
          <cell r="D4509" t="str">
            <v>COOP 0928622 9167-2048 Québec inc.</v>
          </cell>
          <cell r="E4509" t="str">
            <v>Chénard(Daniel Turgeon et Dany)</v>
          </cell>
          <cell r="F4509" t="str">
            <v>61 rang Hauteville</v>
          </cell>
          <cell r="G4509" t="str">
            <v>Saint-Denis (de Kamouraska)</v>
          </cell>
          <cell r="H4509" t="str">
            <v>G0L2R0</v>
          </cell>
          <cell r="I4509">
            <v>0</v>
          </cell>
          <cell r="J4509">
            <v>0</v>
          </cell>
          <cell r="K4509">
            <v>8</v>
          </cell>
          <cell r="M4509">
            <v>1</v>
          </cell>
        </row>
        <row r="4510">
          <cell r="A4510">
            <v>1952894</v>
          </cell>
          <cell r="B4510" t="str">
            <v>01</v>
          </cell>
          <cell r="C4510" t="str">
            <v>Bas-Saint-Laurent</v>
          </cell>
          <cell r="D4510" t="str">
            <v>COOP 0928622 Mélanie Duquette</v>
          </cell>
          <cell r="E4510" t="str">
            <v>Duquette(Mélanie)</v>
          </cell>
          <cell r="F4510" t="str">
            <v>61 rang Hauteville</v>
          </cell>
          <cell r="G4510" t="str">
            <v>Saint-Denis (de Kamouraska)</v>
          </cell>
          <cell r="H4510" t="str">
            <v>G0L2R0</v>
          </cell>
          <cell r="I4510">
            <v>0</v>
          </cell>
          <cell r="J4510">
            <v>0</v>
          </cell>
          <cell r="K4510">
            <v>12</v>
          </cell>
        </row>
        <row r="4511">
          <cell r="A4511">
            <v>1952993</v>
          </cell>
          <cell r="B4511" t="str">
            <v>07</v>
          </cell>
          <cell r="C4511" t="str">
            <v>Outaouais</v>
          </cell>
          <cell r="D4511" t="str">
            <v>Kelly(Peter)</v>
          </cell>
          <cell r="F4511" t="str">
            <v>74, chemin Brown, Venosta</v>
          </cell>
          <cell r="G4511" t="str">
            <v>Low</v>
          </cell>
          <cell r="H4511" t="str">
            <v>J0X3E0</v>
          </cell>
          <cell r="I4511">
            <v>819</v>
          </cell>
          <cell r="J4511">
            <v>4221311</v>
          </cell>
          <cell r="M4511">
            <v>17</v>
          </cell>
          <cell r="N4511">
            <v>488</v>
          </cell>
        </row>
        <row r="4512">
          <cell r="A4512">
            <v>1953363</v>
          </cell>
          <cell r="B4512" t="str">
            <v>05</v>
          </cell>
          <cell r="C4512" t="str">
            <v>Estrie</v>
          </cell>
          <cell r="D4512" t="str">
            <v>Ferme du Coq à l'Âne S.E.N.C.</v>
          </cell>
          <cell r="E4512" t="str">
            <v>Labbé(J.F. Levasseur ou J.F.)</v>
          </cell>
          <cell r="F4512" t="str">
            <v>931 chemin Hardwood Flat</v>
          </cell>
          <cell r="G4512" t="str">
            <v>Bury</v>
          </cell>
          <cell r="H4512" t="str">
            <v>J0B1J0</v>
          </cell>
          <cell r="I4512">
            <v>819</v>
          </cell>
          <cell r="J4512">
            <v>8723787</v>
          </cell>
          <cell r="K4512">
            <v>16</v>
          </cell>
          <cell r="M4512">
            <v>17</v>
          </cell>
          <cell r="N4512">
            <v>2392</v>
          </cell>
        </row>
        <row r="4513">
          <cell r="A4513">
            <v>1953371</v>
          </cell>
          <cell r="B4513" t="str">
            <v>14</v>
          </cell>
          <cell r="C4513" t="str">
            <v>Lanaudière</v>
          </cell>
          <cell r="D4513" t="str">
            <v>COOP 0969196 Ferme Leguyjo enr.</v>
          </cell>
          <cell r="E4513" t="str">
            <v>Lépine(Jean-Guy)</v>
          </cell>
          <cell r="F4513" t="str">
            <v>420, rang St-Joseph</v>
          </cell>
          <cell r="G4513" t="str">
            <v>Saint-Adelphe</v>
          </cell>
          <cell r="H4513" t="str">
            <v>G0X2G0</v>
          </cell>
          <cell r="I4513">
            <v>0</v>
          </cell>
          <cell r="J4513">
            <v>0</v>
          </cell>
          <cell r="K4513">
            <v>22</v>
          </cell>
          <cell r="M4513">
            <v>20</v>
          </cell>
        </row>
        <row r="4514">
          <cell r="A4514">
            <v>1953389</v>
          </cell>
          <cell r="B4514" t="str">
            <v>04</v>
          </cell>
          <cell r="C4514" t="str">
            <v>Mauricie</v>
          </cell>
          <cell r="D4514" t="str">
            <v>COOP 0969196 Daniel Veillette</v>
          </cell>
          <cell r="F4514" t="str">
            <v>420, rang St-Joseph</v>
          </cell>
          <cell r="G4514" t="str">
            <v>Saint-Adelphe</v>
          </cell>
          <cell r="H4514" t="str">
            <v>G0X2G0</v>
          </cell>
          <cell r="I4514">
            <v>0</v>
          </cell>
          <cell r="J4514">
            <v>0</v>
          </cell>
          <cell r="K4514">
            <v>18</v>
          </cell>
          <cell r="M4514">
            <v>26</v>
          </cell>
        </row>
        <row r="4515">
          <cell r="A4515">
            <v>1953579</v>
          </cell>
          <cell r="B4515" t="str">
            <v>12</v>
          </cell>
          <cell r="C4515" t="str">
            <v>Chaudière-Appalaches</v>
          </cell>
          <cell r="D4515" t="str">
            <v>Marceau(Jonathan)</v>
          </cell>
          <cell r="F4515" t="str">
            <v>466, Principale</v>
          </cell>
          <cell r="G4515" t="str">
            <v>Sainte-Apolline-de-Patton</v>
          </cell>
          <cell r="H4515" t="str">
            <v>G0R2P0</v>
          </cell>
          <cell r="I4515">
            <v>418</v>
          </cell>
          <cell r="J4515">
            <v>4693185</v>
          </cell>
          <cell r="K4515">
            <v>10</v>
          </cell>
        </row>
        <row r="4516">
          <cell r="A4516">
            <v>1953587</v>
          </cell>
          <cell r="B4516" t="str">
            <v>14</v>
          </cell>
          <cell r="C4516" t="str">
            <v>Lanaudière</v>
          </cell>
          <cell r="D4516" t="str">
            <v>COOP 0969196 France Chevrette</v>
          </cell>
          <cell r="E4516" t="str">
            <v>Chevrette(France)</v>
          </cell>
          <cell r="F4516" t="str">
            <v>420, rang St-Joseph</v>
          </cell>
          <cell r="G4516" t="str">
            <v>Saint-Adelphe</v>
          </cell>
          <cell r="H4516" t="str">
            <v>G0X2G0</v>
          </cell>
          <cell r="I4516">
            <v>0</v>
          </cell>
          <cell r="J4516">
            <v>0</v>
          </cell>
          <cell r="K4516">
            <v>11</v>
          </cell>
        </row>
        <row r="4517">
          <cell r="A4517">
            <v>1954262</v>
          </cell>
          <cell r="B4517" t="str">
            <v>01</v>
          </cell>
          <cell r="C4517" t="str">
            <v>Bas-Saint-Laurent</v>
          </cell>
          <cell r="D4517" t="str">
            <v>COOP 1787001 Ferme R.M. Turbide inc.</v>
          </cell>
          <cell r="E4517" t="str">
            <v>Turbide(Raymond)</v>
          </cell>
          <cell r="F4517" t="str">
            <v>129, rue Saint-Jean</v>
          </cell>
          <cell r="G4517" t="str">
            <v>Amqui</v>
          </cell>
          <cell r="H4517" t="str">
            <v>G5J2X6</v>
          </cell>
          <cell r="I4517">
            <v>0</v>
          </cell>
          <cell r="J4517">
            <v>0</v>
          </cell>
          <cell r="K4517">
            <v>48</v>
          </cell>
          <cell r="M4517">
            <v>50</v>
          </cell>
        </row>
        <row r="4518">
          <cell r="A4518">
            <v>1954270</v>
          </cell>
          <cell r="B4518" t="str">
            <v>01</v>
          </cell>
          <cell r="C4518" t="str">
            <v>Bas-Saint-Laurent</v>
          </cell>
          <cell r="D4518" t="str">
            <v>COOP 1787001 Bergerie du Lac S.E.N.C.</v>
          </cell>
          <cell r="E4518" t="str">
            <v>Imbeault(Daniel)</v>
          </cell>
          <cell r="F4518" t="str">
            <v>129, rue Saint-Jean</v>
          </cell>
          <cell r="G4518" t="str">
            <v>Amqui</v>
          </cell>
          <cell r="H4518" t="str">
            <v>G5J2X6</v>
          </cell>
          <cell r="I4518">
            <v>0</v>
          </cell>
          <cell r="J4518">
            <v>0</v>
          </cell>
          <cell r="K4518">
            <v>12</v>
          </cell>
          <cell r="M4518">
            <v>11</v>
          </cell>
        </row>
        <row r="4519">
          <cell r="A4519">
            <v>1954445</v>
          </cell>
          <cell r="B4519" t="str">
            <v>12</v>
          </cell>
          <cell r="C4519" t="str">
            <v>Chaudière-Appalaches</v>
          </cell>
          <cell r="D4519" t="str">
            <v>COOP 1527936 9098-9369 Québec inc.</v>
          </cell>
          <cell r="E4519" t="str">
            <v>Cimon(Gaston)</v>
          </cell>
          <cell r="F4519" t="str">
            <v>316, rang St-Antoine</v>
          </cell>
          <cell r="G4519" t="str">
            <v>Sainte-Marguerite (de Beauce)</v>
          </cell>
          <cell r="H4519" t="str">
            <v>G0S2X0</v>
          </cell>
          <cell r="I4519">
            <v>0</v>
          </cell>
          <cell r="J4519">
            <v>0</v>
          </cell>
          <cell r="K4519">
            <v>5</v>
          </cell>
          <cell r="M4519">
            <v>5</v>
          </cell>
        </row>
        <row r="4520">
          <cell r="A4520">
            <v>1954452</v>
          </cell>
          <cell r="B4520" t="str">
            <v>12</v>
          </cell>
          <cell r="C4520" t="str">
            <v>Chaudière-Appalaches</v>
          </cell>
          <cell r="D4520" t="str">
            <v>COOP 1527936 Alain Bissonnette</v>
          </cell>
          <cell r="F4520" t="str">
            <v>316, rang St-Antoine</v>
          </cell>
          <cell r="G4520" t="str">
            <v>Sainte-Marguerite (de Beauce)</v>
          </cell>
          <cell r="H4520" t="str">
            <v>G0S2X0</v>
          </cell>
          <cell r="I4520">
            <v>0</v>
          </cell>
          <cell r="J4520">
            <v>0</v>
          </cell>
          <cell r="K4520">
            <v>58</v>
          </cell>
          <cell r="M4520">
            <v>59</v>
          </cell>
        </row>
        <row r="4521">
          <cell r="A4521">
            <v>1954460</v>
          </cell>
          <cell r="B4521" t="str">
            <v>12</v>
          </cell>
          <cell r="C4521" t="str">
            <v>Chaudière-Appalaches</v>
          </cell>
          <cell r="D4521" t="str">
            <v>COOP 1527936 Benoit Courtemanche</v>
          </cell>
          <cell r="F4521" t="str">
            <v>316, rang St-Antoine</v>
          </cell>
          <cell r="G4521" t="str">
            <v>Sainte-Marguerite (de Beauce)</v>
          </cell>
          <cell r="H4521" t="str">
            <v>G0S2X0</v>
          </cell>
          <cell r="I4521">
            <v>0</v>
          </cell>
          <cell r="J4521">
            <v>0</v>
          </cell>
          <cell r="K4521">
            <v>13</v>
          </cell>
          <cell r="M4521">
            <v>38</v>
          </cell>
        </row>
        <row r="4522">
          <cell r="A4522">
            <v>1954478</v>
          </cell>
          <cell r="B4522" t="str">
            <v>12</v>
          </cell>
          <cell r="C4522" t="str">
            <v>Chaudière-Appalaches</v>
          </cell>
          <cell r="D4522" t="str">
            <v>COOP 1527936 Patrick Marcoux</v>
          </cell>
          <cell r="F4522" t="str">
            <v>316, rang St-Antoine</v>
          </cell>
          <cell r="G4522" t="str">
            <v>Sainte-Marguerite (de Beauce)</v>
          </cell>
          <cell r="H4522" t="str">
            <v>G0S2X0</v>
          </cell>
          <cell r="I4522">
            <v>0</v>
          </cell>
          <cell r="J4522">
            <v>0</v>
          </cell>
          <cell r="K4522">
            <v>33</v>
          </cell>
          <cell r="M4522">
            <v>30</v>
          </cell>
        </row>
        <row r="4523">
          <cell r="A4523">
            <v>1954494</v>
          </cell>
          <cell r="B4523" t="str">
            <v>05</v>
          </cell>
          <cell r="C4523" t="str">
            <v>Estrie</v>
          </cell>
          <cell r="D4523" t="str">
            <v>COOP 1527936 Rosaire Leclerc</v>
          </cell>
          <cell r="F4523" t="str">
            <v>316, rang St-Antoine</v>
          </cell>
          <cell r="G4523" t="str">
            <v>Sainte-Marguerite (de Beauce)</v>
          </cell>
          <cell r="H4523" t="str">
            <v>G0S2X0</v>
          </cell>
          <cell r="I4523">
            <v>0</v>
          </cell>
          <cell r="J4523">
            <v>0</v>
          </cell>
          <cell r="K4523">
            <v>2</v>
          </cell>
        </row>
        <row r="4524">
          <cell r="A4524">
            <v>1954502</v>
          </cell>
          <cell r="B4524" t="str">
            <v>12</v>
          </cell>
          <cell r="C4524" t="str">
            <v>Chaudière-Appalaches</v>
          </cell>
          <cell r="D4524" t="str">
            <v>COOP 1527936 Michel Bolduc</v>
          </cell>
          <cell r="F4524" t="str">
            <v>316, rang St-Antoine</v>
          </cell>
          <cell r="G4524" t="str">
            <v>Sainte-Marguerite (de Beauce)</v>
          </cell>
          <cell r="H4524" t="str">
            <v>G0S2X0</v>
          </cell>
          <cell r="I4524">
            <v>0</v>
          </cell>
          <cell r="J4524">
            <v>0</v>
          </cell>
          <cell r="K4524">
            <v>8</v>
          </cell>
          <cell r="M4524">
            <v>7</v>
          </cell>
        </row>
        <row r="4525">
          <cell r="A4525">
            <v>1954528</v>
          </cell>
          <cell r="B4525" t="str">
            <v>12</v>
          </cell>
          <cell r="C4525" t="str">
            <v>Chaudière-Appalaches</v>
          </cell>
          <cell r="D4525" t="str">
            <v>COOP 1527936 Mario Giguère</v>
          </cell>
          <cell r="F4525" t="str">
            <v>316, rang St-Antoine</v>
          </cell>
          <cell r="G4525" t="str">
            <v>Sainte-Marguerite (de Beauce)</v>
          </cell>
          <cell r="H4525" t="str">
            <v>G0S2X0</v>
          </cell>
          <cell r="I4525">
            <v>0</v>
          </cell>
          <cell r="J4525">
            <v>0</v>
          </cell>
          <cell r="K4525">
            <v>25</v>
          </cell>
          <cell r="M4525">
            <v>15</v>
          </cell>
        </row>
        <row r="4526">
          <cell r="A4526">
            <v>1954536</v>
          </cell>
          <cell r="B4526" t="str">
            <v>12</v>
          </cell>
          <cell r="C4526" t="str">
            <v>Chaudière-Appalaches</v>
          </cell>
          <cell r="D4526" t="str">
            <v>COOP 1527936 Sébastien Giguère</v>
          </cell>
          <cell r="F4526" t="str">
            <v>316, rang St-Antoine</v>
          </cell>
          <cell r="G4526" t="str">
            <v>Sainte-Marguerite (de Beauce)</v>
          </cell>
          <cell r="H4526" t="str">
            <v>G0S2X0</v>
          </cell>
          <cell r="I4526">
            <v>0</v>
          </cell>
          <cell r="J4526">
            <v>0</v>
          </cell>
          <cell r="K4526">
            <v>12</v>
          </cell>
          <cell r="M4526">
            <v>9</v>
          </cell>
        </row>
        <row r="4527">
          <cell r="A4527">
            <v>1954544</v>
          </cell>
          <cell r="B4527" t="str">
            <v>12</v>
          </cell>
          <cell r="C4527" t="str">
            <v>Chaudière-Appalaches</v>
          </cell>
          <cell r="D4527" t="str">
            <v>COOP 1527936 Ranch Cat-Van SENC</v>
          </cell>
          <cell r="F4527" t="str">
            <v>316, rang St-Antoine</v>
          </cell>
          <cell r="G4527" t="str">
            <v>Sainte-Marguerite (de Beauce)</v>
          </cell>
          <cell r="H4527" t="str">
            <v>G0S2X0</v>
          </cell>
          <cell r="I4527">
            <v>0</v>
          </cell>
          <cell r="J4527">
            <v>0</v>
          </cell>
          <cell r="K4527">
            <v>11</v>
          </cell>
        </row>
        <row r="4528">
          <cell r="A4528">
            <v>1954734</v>
          </cell>
          <cell r="B4528" t="str">
            <v>16</v>
          </cell>
          <cell r="C4528" t="str">
            <v>Montérégie</v>
          </cell>
          <cell r="D4528" t="str">
            <v>Dury Pierre et Leclerc Michèle</v>
          </cell>
          <cell r="F4528" t="str">
            <v>206, Fort Georges</v>
          </cell>
          <cell r="G4528" t="str">
            <v>Sainte-Angèle-de-Monnoir</v>
          </cell>
          <cell r="H4528" t="str">
            <v>J0L1P0</v>
          </cell>
          <cell r="I4528">
            <v>450</v>
          </cell>
          <cell r="J4528">
            <v>4604158</v>
          </cell>
          <cell r="K4528">
            <v>12</v>
          </cell>
          <cell r="L4528">
            <v>1248</v>
          </cell>
        </row>
        <row r="4529">
          <cell r="A4529">
            <v>1954965</v>
          </cell>
          <cell r="B4529" t="str">
            <v>02</v>
          </cell>
          <cell r="C4529" t="str">
            <v>Saguenay-Lac-Saint-Jean</v>
          </cell>
          <cell r="D4529" t="str">
            <v>COOP 0969188 Bergerie Goulet enr. S.E.N.C.</v>
          </cell>
          <cell r="E4529" t="str">
            <v>Goulet(Jean-François)</v>
          </cell>
          <cell r="F4529" t="str">
            <v>440 Lac Sébastien C.P.164</v>
          </cell>
          <cell r="G4529" t="str">
            <v>Saint-David-de-Falardeau</v>
          </cell>
          <cell r="H4529" t="str">
            <v>G0V1C0</v>
          </cell>
          <cell r="I4529">
            <v>0</v>
          </cell>
          <cell r="J4529">
            <v>0</v>
          </cell>
          <cell r="K4529">
            <v>6</v>
          </cell>
        </row>
        <row r="4530">
          <cell r="A4530">
            <v>1955152</v>
          </cell>
          <cell r="B4530" t="str">
            <v>02</v>
          </cell>
          <cell r="C4530" t="str">
            <v>Saguenay-Lac-Saint-Jean</v>
          </cell>
          <cell r="D4530" t="str">
            <v>COOP 0969188 Gagnon Aldège, Éric et Luc</v>
          </cell>
          <cell r="E4530" t="str">
            <v>Gagnon(Luc)</v>
          </cell>
          <cell r="F4530" t="str">
            <v>440 Lac Sébastien C.P.164</v>
          </cell>
          <cell r="G4530" t="str">
            <v>Saint-David-de-Falardeau</v>
          </cell>
          <cell r="H4530" t="str">
            <v>G0V1C0</v>
          </cell>
          <cell r="I4530">
            <v>0</v>
          </cell>
          <cell r="J4530">
            <v>0</v>
          </cell>
          <cell r="K4530">
            <v>17</v>
          </cell>
          <cell r="M4530">
            <v>14</v>
          </cell>
        </row>
        <row r="4531">
          <cell r="A4531">
            <v>1955293</v>
          </cell>
          <cell r="B4531" t="str">
            <v>05</v>
          </cell>
          <cell r="C4531" t="str">
            <v>Estrie</v>
          </cell>
          <cell r="D4531" t="str">
            <v>Mastine Paul et Sommers Pierre</v>
          </cell>
          <cell r="E4531" t="str">
            <v>Mastine(Paul)</v>
          </cell>
          <cell r="F4531" t="str">
            <v>171 Burrill Road R.R.2</v>
          </cell>
          <cell r="G4531" t="str">
            <v>Richmond</v>
          </cell>
          <cell r="H4531" t="str">
            <v>J0B2B0</v>
          </cell>
          <cell r="I4531">
            <v>819</v>
          </cell>
          <cell r="J4531">
            <v>8266151</v>
          </cell>
          <cell r="K4531">
            <v>161</v>
          </cell>
          <cell r="L4531">
            <v>23297</v>
          </cell>
          <cell r="M4531">
            <v>148</v>
          </cell>
          <cell r="N4531">
            <v>23194</v>
          </cell>
        </row>
        <row r="4532">
          <cell r="A4532">
            <v>1955566</v>
          </cell>
          <cell r="B4532" t="str">
            <v>03</v>
          </cell>
          <cell r="C4532" t="str">
            <v>Capitale-Nationale</v>
          </cell>
          <cell r="D4532" t="str">
            <v>Duquette Sophie et Marcotte Pierre</v>
          </cell>
          <cell r="F4532" t="str">
            <v>970, chemin du Roy (Rte 138)</v>
          </cell>
          <cell r="G4532" t="str">
            <v>Grondines</v>
          </cell>
          <cell r="H4532" t="str">
            <v>G0A1W0</v>
          </cell>
          <cell r="I4532">
            <v>418</v>
          </cell>
          <cell r="J4532">
            <v>2688322</v>
          </cell>
          <cell r="K4532">
            <v>16</v>
          </cell>
          <cell r="L4532">
            <v>680</v>
          </cell>
          <cell r="M4532">
            <v>17</v>
          </cell>
          <cell r="N4532">
            <v>880</v>
          </cell>
        </row>
        <row r="4533">
          <cell r="A4533">
            <v>1955772</v>
          </cell>
          <cell r="B4533" t="str">
            <v>16</v>
          </cell>
          <cell r="C4533" t="str">
            <v>Montérégie</v>
          </cell>
          <cell r="D4533" t="str">
            <v>McCormick(Kelly)</v>
          </cell>
          <cell r="F4533" t="str">
            <v>1832, 1st Concession</v>
          </cell>
          <cell r="G4533" t="str">
            <v>Hinchinbrooke</v>
          </cell>
          <cell r="H4533" t="str">
            <v>J0S1A0</v>
          </cell>
          <cell r="I4533">
            <v>450</v>
          </cell>
          <cell r="J4533">
            <v>2643063</v>
          </cell>
          <cell r="K4533">
            <v>30</v>
          </cell>
          <cell r="L4533">
            <v>3742</v>
          </cell>
          <cell r="M4533">
            <v>35</v>
          </cell>
          <cell r="N4533">
            <v>616</v>
          </cell>
        </row>
        <row r="4534">
          <cell r="A4534">
            <v>1956028</v>
          </cell>
          <cell r="B4534" t="str">
            <v>16</v>
          </cell>
          <cell r="C4534" t="str">
            <v>Montérégie</v>
          </cell>
          <cell r="D4534" t="str">
            <v>9190-0597 Québec inc.</v>
          </cell>
          <cell r="F4534" t="str">
            <v>666, route 116</v>
          </cell>
          <cell r="G4534" t="str">
            <v>Sainte-Christine</v>
          </cell>
          <cell r="H4534" t="str">
            <v>J0H1H0</v>
          </cell>
          <cell r="I4534">
            <v>819</v>
          </cell>
          <cell r="J4534">
            <v>8582224</v>
          </cell>
          <cell r="L4534">
            <v>1908</v>
          </cell>
          <cell r="N4534">
            <v>19307</v>
          </cell>
        </row>
        <row r="4535">
          <cell r="A4535">
            <v>1956440</v>
          </cell>
          <cell r="B4535" t="str">
            <v>17</v>
          </cell>
          <cell r="C4535" t="str">
            <v>Centre-du-Québec</v>
          </cell>
          <cell r="D4535" t="str">
            <v>9191-9522 Québec inc.</v>
          </cell>
          <cell r="E4535" t="str">
            <v>Gagné(Serge)</v>
          </cell>
          <cell r="F4535" t="str">
            <v>2594, rang 8</v>
          </cell>
          <cell r="G4535" t="str">
            <v>Inverness</v>
          </cell>
          <cell r="H4535" t="str">
            <v>G0S1K0</v>
          </cell>
          <cell r="I4535">
            <v>418</v>
          </cell>
          <cell r="J4535">
            <v>4532113</v>
          </cell>
          <cell r="K4535">
            <v>49</v>
          </cell>
          <cell r="L4535">
            <v>10886</v>
          </cell>
          <cell r="M4535">
            <v>53</v>
          </cell>
          <cell r="N4535">
            <v>10322</v>
          </cell>
        </row>
        <row r="4536">
          <cell r="A4536">
            <v>1956614</v>
          </cell>
          <cell r="B4536" t="str">
            <v>07</v>
          </cell>
          <cell r="C4536" t="str">
            <v>Outaouais</v>
          </cell>
          <cell r="D4536" t="str">
            <v>Blais(Pierre)</v>
          </cell>
          <cell r="F4536" t="str">
            <v>1222, chemin Haut-des-Côtes</v>
          </cell>
          <cell r="G4536" t="str">
            <v>Lac-Simon</v>
          </cell>
          <cell r="H4536" t="str">
            <v>J0V1E0</v>
          </cell>
          <cell r="I4536">
            <v>819</v>
          </cell>
          <cell r="J4536">
            <v>4283194</v>
          </cell>
          <cell r="K4536">
            <v>66</v>
          </cell>
          <cell r="L4536">
            <v>17649</v>
          </cell>
          <cell r="M4536">
            <v>56</v>
          </cell>
          <cell r="N4536">
            <v>20069</v>
          </cell>
        </row>
        <row r="4537">
          <cell r="A4537">
            <v>1956929</v>
          </cell>
          <cell r="B4537" t="str">
            <v>08</v>
          </cell>
          <cell r="C4537" t="str">
            <v>Abitibi-Témiscamingue</v>
          </cell>
          <cell r="D4537" t="str">
            <v>Ferme Héroux</v>
          </cell>
          <cell r="E4537" t="str">
            <v>Héroux(Henri-Paul)</v>
          </cell>
          <cell r="F4537" t="str">
            <v>846, Route 101, C.P. 64</v>
          </cell>
          <cell r="G4537" t="str">
            <v>Montbeillard</v>
          </cell>
          <cell r="H4537" t="str">
            <v>J0Z2X0</v>
          </cell>
          <cell r="I4537">
            <v>819</v>
          </cell>
          <cell r="J4537">
            <v>7972677</v>
          </cell>
          <cell r="K4537">
            <v>40</v>
          </cell>
          <cell r="L4537">
            <v>6794</v>
          </cell>
          <cell r="M4537">
            <v>39</v>
          </cell>
        </row>
        <row r="4538">
          <cell r="A4538">
            <v>1957570</v>
          </cell>
          <cell r="B4538" t="str">
            <v>12</v>
          </cell>
          <cell r="C4538" t="str">
            <v>Chaudière-Appalaches</v>
          </cell>
          <cell r="D4538" t="str">
            <v>COOP 0928622 Ferme À Thanase enr.</v>
          </cell>
          <cell r="E4538" t="str">
            <v>Morneau(Jean-M. Fortin et Louisette)</v>
          </cell>
          <cell r="F4538" t="str">
            <v>61 rang Hauteville</v>
          </cell>
          <cell r="G4538" t="str">
            <v>Saint-Denis (de Kamouraska)</v>
          </cell>
          <cell r="H4538" t="str">
            <v>G0L2R0</v>
          </cell>
          <cell r="I4538">
            <v>0</v>
          </cell>
          <cell r="J4538">
            <v>0</v>
          </cell>
          <cell r="K4538">
            <v>10</v>
          </cell>
          <cell r="M4538">
            <v>10</v>
          </cell>
        </row>
        <row r="4539">
          <cell r="A4539">
            <v>1957612</v>
          </cell>
          <cell r="B4539" t="str">
            <v>11</v>
          </cell>
          <cell r="C4539" t="str">
            <v>Gaspésie-Iles-de-la-Madeleine</v>
          </cell>
          <cell r="D4539" t="str">
            <v>Cyr(Jean-Luc)</v>
          </cell>
          <cell r="F4539" t="str">
            <v>433 rue Principale Est</v>
          </cell>
          <cell r="G4539" t="str">
            <v>Saint-Alphonse</v>
          </cell>
          <cell r="H4539" t="str">
            <v>G0C2V0</v>
          </cell>
          <cell r="I4539">
            <v>418</v>
          </cell>
          <cell r="J4539">
            <v>3885232</v>
          </cell>
          <cell r="K4539">
            <v>69</v>
          </cell>
          <cell r="L4539">
            <v>16375</v>
          </cell>
          <cell r="M4539">
            <v>71</v>
          </cell>
          <cell r="N4539">
            <v>16078</v>
          </cell>
        </row>
        <row r="4540">
          <cell r="A4540">
            <v>1957976</v>
          </cell>
          <cell r="B4540" t="str">
            <v>02</v>
          </cell>
          <cell r="C4540" t="str">
            <v>Saguenay-Lac-Saint-Jean</v>
          </cell>
          <cell r="D4540" t="str">
            <v>COOP 0969188 9177-0867 Québec inc.</v>
          </cell>
          <cell r="E4540" t="str">
            <v>St-Pierre(Cyril)</v>
          </cell>
          <cell r="F4540" t="str">
            <v>440 Lac Sébastien C.P.164</v>
          </cell>
          <cell r="G4540" t="str">
            <v>Saint-David-de-Falardeau</v>
          </cell>
          <cell r="H4540" t="str">
            <v>G0V1C0</v>
          </cell>
          <cell r="I4540">
            <v>0</v>
          </cell>
          <cell r="J4540">
            <v>0</v>
          </cell>
          <cell r="K4540">
            <v>6</v>
          </cell>
          <cell r="M4540">
            <v>23</v>
          </cell>
        </row>
        <row r="4541">
          <cell r="A4541">
            <v>1959246</v>
          </cell>
          <cell r="B4541" t="str">
            <v>17</v>
          </cell>
          <cell r="C4541" t="str">
            <v>Centre-du-Québec</v>
          </cell>
          <cell r="D4541" t="str">
            <v>Ferme Sylvain Dubois Inc.</v>
          </cell>
          <cell r="E4541" t="str">
            <v>Dubois(Sylvain)</v>
          </cell>
          <cell r="F4541" t="str">
            <v>32, Rang de la Pointe Beaudet</v>
          </cell>
          <cell r="G4541" t="str">
            <v>Victoriaville</v>
          </cell>
          <cell r="H4541" t="str">
            <v>G6P6R9</v>
          </cell>
          <cell r="I4541">
            <v>819</v>
          </cell>
          <cell r="J4541">
            <v>7513063</v>
          </cell>
          <cell r="K4541">
            <v>123</v>
          </cell>
          <cell r="L4541">
            <v>31976</v>
          </cell>
          <cell r="M4541">
            <v>136</v>
          </cell>
          <cell r="N4541">
            <v>35293</v>
          </cell>
        </row>
        <row r="4542">
          <cell r="A4542">
            <v>1959360</v>
          </cell>
          <cell r="B4542" t="str">
            <v>07</v>
          </cell>
          <cell r="C4542" t="str">
            <v>Outaouais</v>
          </cell>
          <cell r="D4542" t="str">
            <v>Kelly, Daniel &amp; Kelly, John</v>
          </cell>
          <cell r="F4542" t="str">
            <v>16, Tenth Line</v>
          </cell>
          <cell r="G4542" t="str">
            <v>Bristol</v>
          </cell>
          <cell r="H4542" t="str">
            <v>J0X1G0</v>
          </cell>
          <cell r="I4542">
            <v>819</v>
          </cell>
          <cell r="J4542">
            <v>6475571</v>
          </cell>
          <cell r="K4542">
            <v>39</v>
          </cell>
          <cell r="L4542">
            <v>5939</v>
          </cell>
          <cell r="M4542">
            <v>26</v>
          </cell>
          <cell r="N4542">
            <v>6667</v>
          </cell>
        </row>
        <row r="4543">
          <cell r="A4543">
            <v>1959667</v>
          </cell>
          <cell r="B4543" t="str">
            <v>16</v>
          </cell>
          <cell r="C4543" t="str">
            <v>Montérégie</v>
          </cell>
          <cell r="D4543" t="str">
            <v>9192-7558 Québec inc.</v>
          </cell>
          <cell r="E4543" t="str">
            <v>Yves(Robidoux,)</v>
          </cell>
          <cell r="F4543" t="str">
            <v>663, route 116</v>
          </cell>
          <cell r="G4543" t="str">
            <v>Sainte-Christine</v>
          </cell>
          <cell r="H4543" t="str">
            <v>J0H1H0</v>
          </cell>
          <cell r="I4543">
            <v>819</v>
          </cell>
          <cell r="J4543">
            <v>8582416</v>
          </cell>
          <cell r="M4543">
            <v>19</v>
          </cell>
          <cell r="N4543">
            <v>2772</v>
          </cell>
        </row>
        <row r="4544">
          <cell r="A4544">
            <v>1960087</v>
          </cell>
          <cell r="B4544" t="str">
            <v>01</v>
          </cell>
          <cell r="C4544" t="str">
            <v>Bas-Saint-Laurent</v>
          </cell>
          <cell r="D4544" t="str">
            <v>COOP 1787001 Ferme Franscal inc.</v>
          </cell>
          <cell r="E4544" t="str">
            <v>Caouette(Francis)</v>
          </cell>
          <cell r="F4544" t="str">
            <v>129, rue Saint-Jean</v>
          </cell>
          <cell r="G4544" t="str">
            <v>Amqui</v>
          </cell>
          <cell r="H4544" t="str">
            <v>G5J2X6</v>
          </cell>
          <cell r="I4544">
            <v>0</v>
          </cell>
          <cell r="J4544">
            <v>0</v>
          </cell>
          <cell r="K4544">
            <v>14</v>
          </cell>
          <cell r="M4544">
            <v>10</v>
          </cell>
        </row>
        <row r="4545">
          <cell r="A4545">
            <v>1961218</v>
          </cell>
          <cell r="B4545" t="str">
            <v>12</v>
          </cell>
          <cell r="C4545" t="str">
            <v>Chaudière-Appalaches</v>
          </cell>
          <cell r="D4545" t="str">
            <v>Ferme Blais 2007 inc.</v>
          </cell>
          <cell r="E4545" t="str">
            <v>Blais(Daniel)</v>
          </cell>
          <cell r="F4545" t="str">
            <v>1062, route 271</v>
          </cell>
          <cell r="G4545" t="str">
            <v>Saint-Pierre-de-Broughton</v>
          </cell>
          <cell r="H4545" t="str">
            <v>G0N1T0</v>
          </cell>
          <cell r="I4545">
            <v>418</v>
          </cell>
          <cell r="J4545">
            <v>4243424</v>
          </cell>
          <cell r="K4545">
            <v>14</v>
          </cell>
        </row>
        <row r="4546">
          <cell r="A4546">
            <v>1961374</v>
          </cell>
          <cell r="B4546" t="str">
            <v>17</v>
          </cell>
          <cell r="C4546" t="str">
            <v>Centre-du-Québec</v>
          </cell>
          <cell r="D4546" t="str">
            <v>Ferme Perpétoise SENC</v>
          </cell>
          <cell r="E4546" t="str">
            <v>Fortin(Alain)</v>
          </cell>
          <cell r="F4546" t="str">
            <v>2775, rang Saint-Joseph</v>
          </cell>
          <cell r="G4546" t="str">
            <v>Sainte-Perpétue</v>
          </cell>
          <cell r="H4546" t="str">
            <v>J0C1R0</v>
          </cell>
          <cell r="I4546">
            <v>819</v>
          </cell>
          <cell r="J4546">
            <v>3366452</v>
          </cell>
          <cell r="K4546">
            <v>89</v>
          </cell>
          <cell r="L4546">
            <v>10933</v>
          </cell>
          <cell r="M4546">
            <v>80</v>
          </cell>
          <cell r="N4546">
            <v>20846</v>
          </cell>
        </row>
        <row r="4547">
          <cell r="A4547">
            <v>1961937</v>
          </cell>
          <cell r="B4547" t="str">
            <v>02</v>
          </cell>
          <cell r="C4547" t="str">
            <v>Saguenay-Lac-Saint-Jean</v>
          </cell>
          <cell r="D4547" t="str">
            <v>Tremblay(Michel)</v>
          </cell>
          <cell r="F4547" t="str">
            <v>9, rue Tremblay</v>
          </cell>
          <cell r="G4547" t="str">
            <v>Saint-André-du-Lac-Saint-Jean</v>
          </cell>
          <cell r="H4547" t="str">
            <v>G0W2K0</v>
          </cell>
          <cell r="I4547">
            <v>418</v>
          </cell>
          <cell r="J4547">
            <v>3421303</v>
          </cell>
          <cell r="K4547">
            <v>42</v>
          </cell>
          <cell r="L4547">
            <v>4983</v>
          </cell>
          <cell r="M4547">
            <v>43</v>
          </cell>
          <cell r="N4547">
            <v>6220</v>
          </cell>
        </row>
        <row r="4548">
          <cell r="A4548">
            <v>1962000</v>
          </cell>
          <cell r="B4548" t="str">
            <v>02</v>
          </cell>
          <cell r="C4548" t="str">
            <v>Saguenay-Lac-Saint-Jean</v>
          </cell>
          <cell r="D4548" t="str">
            <v>COOP 0969188 Ferme Nanogus &amp; Fils</v>
          </cell>
          <cell r="E4548" t="str">
            <v>Guay(Jean-Noël)</v>
          </cell>
          <cell r="F4548" t="str">
            <v>440 Lac Sébastien C.P.164</v>
          </cell>
          <cell r="G4548" t="str">
            <v>Saint-David-de-Falardeau</v>
          </cell>
          <cell r="H4548" t="str">
            <v>G0V1C0</v>
          </cell>
          <cell r="I4548">
            <v>0</v>
          </cell>
          <cell r="J4548">
            <v>0</v>
          </cell>
          <cell r="K4548">
            <v>16</v>
          </cell>
          <cell r="M4548">
            <v>25</v>
          </cell>
        </row>
        <row r="4549">
          <cell r="A4549">
            <v>1963073</v>
          </cell>
          <cell r="B4549" t="str">
            <v>01</v>
          </cell>
          <cell r="C4549" t="str">
            <v>Bas-Saint-Laurent</v>
          </cell>
          <cell r="D4549" t="str">
            <v>Ferme Pricalait S.E.N.C.</v>
          </cell>
          <cell r="E4549" t="str">
            <v>April(Mathieu Caron et Véronique)</v>
          </cell>
          <cell r="F4549" t="str">
            <v>496, rang 1 Est</v>
          </cell>
          <cell r="G4549" t="str">
            <v>Saint-Épiphane</v>
          </cell>
          <cell r="H4549" t="str">
            <v>G0L2X0</v>
          </cell>
          <cell r="I4549">
            <v>418</v>
          </cell>
          <cell r="J4549">
            <v>8631167</v>
          </cell>
          <cell r="K4549">
            <v>54</v>
          </cell>
          <cell r="L4549">
            <v>6246</v>
          </cell>
        </row>
        <row r="4550">
          <cell r="A4550">
            <v>1963701</v>
          </cell>
          <cell r="B4550" t="str">
            <v>07</v>
          </cell>
          <cell r="C4550" t="str">
            <v>Outaouais</v>
          </cell>
          <cell r="D4550" t="str">
            <v>Orr(Thomas)</v>
          </cell>
          <cell r="F4550" t="str">
            <v>235, Thomson St., P.O. Box 646</v>
          </cell>
          <cell r="G4550" t="str">
            <v>Shawville</v>
          </cell>
          <cell r="H4550" t="str">
            <v>J0X2Y0</v>
          </cell>
          <cell r="I4550">
            <v>819</v>
          </cell>
          <cell r="J4550">
            <v>6472670</v>
          </cell>
          <cell r="K4550">
            <v>28</v>
          </cell>
          <cell r="L4550">
            <v>30985</v>
          </cell>
        </row>
        <row r="4551">
          <cell r="A4551">
            <v>1964477</v>
          </cell>
          <cell r="B4551" t="str">
            <v>01</v>
          </cell>
          <cell r="C4551" t="str">
            <v>Bas-Saint-Laurent</v>
          </cell>
          <cell r="D4551" t="str">
            <v>9183-4085 Québec inc.</v>
          </cell>
          <cell r="E4551" t="str">
            <v>Pelletier(M-Josée Lévesque  Francis)</v>
          </cell>
          <cell r="F4551" t="str">
            <v>485, rang 4-5</v>
          </cell>
          <cell r="G4551" t="str">
            <v>Sainte-Jeanne-d'Arc</v>
          </cell>
          <cell r="H4551" t="str">
            <v>G0J2T0</v>
          </cell>
          <cell r="I4551">
            <v>418</v>
          </cell>
          <cell r="J4551">
            <v>7762138</v>
          </cell>
          <cell r="K4551">
            <v>24</v>
          </cell>
          <cell r="L4551">
            <v>5302</v>
          </cell>
          <cell r="M4551">
            <v>24</v>
          </cell>
          <cell r="N4551">
            <v>3951</v>
          </cell>
        </row>
        <row r="4552">
          <cell r="A4552">
            <v>1964782</v>
          </cell>
          <cell r="B4552" t="str">
            <v>03</v>
          </cell>
          <cell r="C4552" t="str">
            <v>Capitale-Nationale</v>
          </cell>
          <cell r="D4552" t="str">
            <v>Lavoie(Michel)</v>
          </cell>
          <cell r="F4552" t="str">
            <v>1010, rang Saint-Charles</v>
          </cell>
          <cell r="G4552" t="str">
            <v>La Malbaie</v>
          </cell>
          <cell r="H4552" t="str">
            <v>G5A2A2</v>
          </cell>
          <cell r="I4552">
            <v>418</v>
          </cell>
          <cell r="J4552">
            <v>6657146</v>
          </cell>
          <cell r="K4552">
            <v>15</v>
          </cell>
          <cell r="L4552">
            <v>2009</v>
          </cell>
          <cell r="M4552">
            <v>16</v>
          </cell>
          <cell r="N4552">
            <v>2190</v>
          </cell>
        </row>
        <row r="4553">
          <cell r="A4553">
            <v>1965243</v>
          </cell>
          <cell r="B4553" t="str">
            <v>01</v>
          </cell>
          <cell r="C4553" t="str">
            <v>Bas-Saint-Laurent</v>
          </cell>
          <cell r="D4553" t="str">
            <v>Les Élevages JMS inc.</v>
          </cell>
          <cell r="E4553" t="str">
            <v>Fortin(Sylvie Bouffard et Jacques)</v>
          </cell>
          <cell r="F4553" t="str">
            <v>466, rang 4 Est</v>
          </cell>
          <cell r="G4553" t="str">
            <v>Baie-des-Sables</v>
          </cell>
          <cell r="H4553" t="str">
            <v>G0J1C0</v>
          </cell>
          <cell r="I4553">
            <v>418</v>
          </cell>
          <cell r="J4553">
            <v>7726538</v>
          </cell>
          <cell r="K4553">
            <v>238</v>
          </cell>
          <cell r="L4553">
            <v>37762</v>
          </cell>
          <cell r="M4553">
            <v>259</v>
          </cell>
          <cell r="N4553">
            <v>17350</v>
          </cell>
        </row>
        <row r="4554">
          <cell r="A4554">
            <v>1966258</v>
          </cell>
          <cell r="B4554" t="str">
            <v>16</v>
          </cell>
          <cell r="C4554" t="str">
            <v>Montérégie</v>
          </cell>
          <cell r="D4554" t="str">
            <v>Desgranges(Julie)</v>
          </cell>
          <cell r="F4554" t="str">
            <v>779, rue Principale</v>
          </cell>
          <cell r="G4554" t="str">
            <v>Saint-Dominique</v>
          </cell>
          <cell r="H4554" t="str">
            <v>J0H1L0</v>
          </cell>
          <cell r="I4554">
            <v>450</v>
          </cell>
          <cell r="J4554">
            <v>7732420</v>
          </cell>
          <cell r="K4554">
            <v>20</v>
          </cell>
          <cell r="L4554">
            <v>7780</v>
          </cell>
          <cell r="M4554">
            <v>20</v>
          </cell>
          <cell r="N4554">
            <v>6507</v>
          </cell>
        </row>
        <row r="4555">
          <cell r="A4555">
            <v>1966662</v>
          </cell>
          <cell r="B4555" t="str">
            <v>07</v>
          </cell>
          <cell r="C4555" t="str">
            <v>Outaouais</v>
          </cell>
          <cell r="D4555" t="str">
            <v>Maurice(Hervé)</v>
          </cell>
          <cell r="E4555" t="str">
            <v>Richard(Louise)</v>
          </cell>
          <cell r="F4555" t="str">
            <v>60, route 105</v>
          </cell>
          <cell r="G4555" t="str">
            <v>Messines</v>
          </cell>
          <cell r="H4555" t="str">
            <v>J0X2J0</v>
          </cell>
          <cell r="I4555">
            <v>819</v>
          </cell>
          <cell r="J4555">
            <v>4655324</v>
          </cell>
          <cell r="K4555">
            <v>14</v>
          </cell>
          <cell r="L4555">
            <v>230</v>
          </cell>
          <cell r="M4555">
            <v>18</v>
          </cell>
          <cell r="N4555">
            <v>2495</v>
          </cell>
        </row>
        <row r="4556">
          <cell r="A4556">
            <v>1966811</v>
          </cell>
          <cell r="B4556" t="str">
            <v>04</v>
          </cell>
          <cell r="C4556" t="str">
            <v>Mauricie</v>
          </cell>
          <cell r="D4556" t="str">
            <v>Brodeur(Liliane)</v>
          </cell>
          <cell r="E4556" t="str">
            <v>Brodeur(Bernard)</v>
          </cell>
          <cell r="F4556" t="str">
            <v>222, Pied de la Côte</v>
          </cell>
          <cell r="G4556" t="str">
            <v>Maskinongé</v>
          </cell>
          <cell r="H4556" t="str">
            <v>J0K1N0</v>
          </cell>
          <cell r="I4556">
            <v>819</v>
          </cell>
          <cell r="J4556">
            <v>2272753</v>
          </cell>
          <cell r="K4556">
            <v>39</v>
          </cell>
          <cell r="M4556">
            <v>39</v>
          </cell>
        </row>
        <row r="4557">
          <cell r="A4557">
            <v>1966837</v>
          </cell>
          <cell r="B4557" t="str">
            <v>03</v>
          </cell>
          <cell r="C4557" t="str">
            <v>Capitale-Nationale</v>
          </cell>
          <cell r="D4557" t="str">
            <v>Bercier Daniel, Suzanne et Lepire Réjean</v>
          </cell>
          <cell r="E4557" t="str">
            <v>Bercier(Daniel)</v>
          </cell>
          <cell r="F4557" t="str">
            <v>208, chemin Lomer</v>
          </cell>
          <cell r="G4557" t="str">
            <v>Neuville</v>
          </cell>
          <cell r="H4557" t="str">
            <v>G0A2R0</v>
          </cell>
          <cell r="I4557">
            <v>418</v>
          </cell>
          <cell r="J4557">
            <v>8421744</v>
          </cell>
          <cell r="K4557">
            <v>18</v>
          </cell>
        </row>
        <row r="4558">
          <cell r="A4558">
            <v>1966951</v>
          </cell>
          <cell r="B4558" t="str">
            <v>16</v>
          </cell>
          <cell r="C4558" t="str">
            <v>Montérégie</v>
          </cell>
          <cell r="D4558" t="str">
            <v>Boulé Chantal et Châtelain Dominic</v>
          </cell>
          <cell r="F4558" t="str">
            <v>917, route 222</v>
          </cell>
          <cell r="G4558" t="str">
            <v>Roxton Falls</v>
          </cell>
          <cell r="H4558" t="str">
            <v>J0H1E0</v>
          </cell>
          <cell r="I4558">
            <v>450</v>
          </cell>
          <cell r="J4558">
            <v>5482900</v>
          </cell>
          <cell r="K4558">
            <v>11</v>
          </cell>
          <cell r="M4558">
            <v>24</v>
          </cell>
        </row>
        <row r="4559">
          <cell r="A4559">
            <v>1967017</v>
          </cell>
          <cell r="B4559" t="str">
            <v>05</v>
          </cell>
          <cell r="C4559" t="str">
            <v>Estrie</v>
          </cell>
          <cell r="D4559" t="str">
            <v>9139-2480 Québec inc.</v>
          </cell>
          <cell r="E4559" t="str">
            <v>Samson(Gilles)</v>
          </cell>
          <cell r="F4559" t="str">
            <v>1256, chemin du Rang 6</v>
          </cell>
          <cell r="G4559" t="str">
            <v>Sherbrooke</v>
          </cell>
          <cell r="H4559" t="str">
            <v>J1C0H8</v>
          </cell>
          <cell r="I4559">
            <v>819</v>
          </cell>
          <cell r="J4559">
            <v>8202423</v>
          </cell>
          <cell r="K4559">
            <v>15</v>
          </cell>
          <cell r="M4559">
            <v>15</v>
          </cell>
        </row>
        <row r="4560">
          <cell r="A4560">
            <v>1967991</v>
          </cell>
          <cell r="B4560" t="str">
            <v>07</v>
          </cell>
          <cell r="C4560" t="str">
            <v>Outaouais</v>
          </cell>
          <cell r="D4560" t="str">
            <v>Valérie Michaud &amp; Kevin Mansey</v>
          </cell>
          <cell r="F4560" t="str">
            <v>1920, chemin de la Montagne</v>
          </cell>
          <cell r="G4560" t="str">
            <v>Pontiac</v>
          </cell>
          <cell r="H4560" t="str">
            <v>J0X2G0</v>
          </cell>
          <cell r="I4560">
            <v>819</v>
          </cell>
          <cell r="J4560">
            <v>4552729</v>
          </cell>
          <cell r="K4560">
            <v>14</v>
          </cell>
          <cell r="L4560">
            <v>641</v>
          </cell>
          <cell r="M4560">
            <v>19</v>
          </cell>
          <cell r="N4560">
            <v>1021</v>
          </cell>
        </row>
        <row r="4561">
          <cell r="A4561">
            <v>1968056</v>
          </cell>
          <cell r="B4561" t="str">
            <v>03</v>
          </cell>
          <cell r="C4561" t="str">
            <v>Capitale-Nationale</v>
          </cell>
          <cell r="D4561" t="str">
            <v>Tremblay(Denis)</v>
          </cell>
          <cell r="F4561" t="str">
            <v>174, rue Notre-Dame</v>
          </cell>
          <cell r="G4561" t="str">
            <v>Notre-Dame-des-Monts</v>
          </cell>
          <cell r="H4561" t="str">
            <v>G0T1L0</v>
          </cell>
          <cell r="I4561">
            <v>418</v>
          </cell>
          <cell r="J4561">
            <v>4394963</v>
          </cell>
          <cell r="K4561">
            <v>14</v>
          </cell>
          <cell r="L4561">
            <v>268</v>
          </cell>
          <cell r="M4561">
            <v>15</v>
          </cell>
          <cell r="N4561">
            <v>268</v>
          </cell>
        </row>
        <row r="4562">
          <cell r="A4562">
            <v>1968494</v>
          </cell>
          <cell r="B4562" t="str">
            <v>12</v>
          </cell>
          <cell r="C4562" t="str">
            <v>Chaudière-Appalaches</v>
          </cell>
          <cell r="D4562" t="str">
            <v>COOP 1527936 Michel Fortin</v>
          </cell>
          <cell r="F4562" t="str">
            <v>316, rang St-Antoine</v>
          </cell>
          <cell r="G4562" t="str">
            <v>Sainte-Marguerite (de Beauce)</v>
          </cell>
          <cell r="H4562" t="str">
            <v>G0S2X0</v>
          </cell>
          <cell r="I4562">
            <v>0</v>
          </cell>
          <cell r="J4562">
            <v>0</v>
          </cell>
          <cell r="K4562">
            <v>63</v>
          </cell>
          <cell r="M4562">
            <v>23</v>
          </cell>
        </row>
        <row r="4563">
          <cell r="A4563">
            <v>1968650</v>
          </cell>
          <cell r="B4563" t="str">
            <v>17</v>
          </cell>
          <cell r="C4563" t="str">
            <v>Centre-du-Québec</v>
          </cell>
          <cell r="D4563" t="str">
            <v>Ferme Demaicca S.E.N.C.</v>
          </cell>
          <cell r="E4563" t="str">
            <v>Larochelle(Denis Lemay et Manon)</v>
          </cell>
          <cell r="F4563" t="str">
            <v>2, rang 2</v>
          </cell>
          <cell r="G4563" t="str">
            <v>Warwick</v>
          </cell>
          <cell r="H4563" t="str">
            <v>J0A1M0</v>
          </cell>
          <cell r="I4563">
            <v>819</v>
          </cell>
          <cell r="J4563">
            <v>3586772</v>
          </cell>
          <cell r="K4563">
            <v>39</v>
          </cell>
          <cell r="L4563">
            <v>866</v>
          </cell>
          <cell r="M4563">
            <v>42</v>
          </cell>
          <cell r="N4563">
            <v>10145</v>
          </cell>
        </row>
        <row r="4564">
          <cell r="A4564">
            <v>1969021</v>
          </cell>
          <cell r="B4564" t="str">
            <v>02</v>
          </cell>
          <cell r="C4564" t="str">
            <v>Saguenay-Lac-Saint-Jean</v>
          </cell>
          <cell r="D4564" t="str">
            <v>Ranch de la Gare inc.</v>
          </cell>
          <cell r="E4564" t="str">
            <v>Gilbert(Claude)</v>
          </cell>
          <cell r="F4564" t="str">
            <v>107, Grand Rang sud</v>
          </cell>
          <cell r="G4564" t="str">
            <v>Albanel</v>
          </cell>
          <cell r="H4564" t="str">
            <v>G8M3L7</v>
          </cell>
          <cell r="I4564">
            <v>418</v>
          </cell>
          <cell r="J4564">
            <v>2795927</v>
          </cell>
          <cell r="K4564">
            <v>80</v>
          </cell>
          <cell r="L4564">
            <v>7780</v>
          </cell>
          <cell r="M4564">
            <v>90</v>
          </cell>
        </row>
        <row r="4565">
          <cell r="A4565">
            <v>1969153</v>
          </cell>
          <cell r="B4565" t="str">
            <v>01</v>
          </cell>
          <cell r="C4565" t="str">
            <v>Bas-Saint-Laurent</v>
          </cell>
          <cell r="D4565" t="str">
            <v>COOP 0928622 Ferme Labrie E.B.Y. inc.</v>
          </cell>
          <cell r="E4565" t="str">
            <v>Labrie(Yvon)</v>
          </cell>
          <cell r="F4565" t="str">
            <v>61 rang Hauteville</v>
          </cell>
          <cell r="G4565" t="str">
            <v>Saint-Denis (de Kamouraska)</v>
          </cell>
          <cell r="H4565" t="str">
            <v>G0L2R0</v>
          </cell>
          <cell r="I4565">
            <v>0</v>
          </cell>
          <cell r="J4565">
            <v>0</v>
          </cell>
          <cell r="K4565">
            <v>15</v>
          </cell>
          <cell r="M4565">
            <v>15</v>
          </cell>
        </row>
        <row r="4566">
          <cell r="A4566">
            <v>1969286</v>
          </cell>
          <cell r="B4566" t="str">
            <v>01</v>
          </cell>
          <cell r="C4566" t="str">
            <v>Bas-Saint-Laurent</v>
          </cell>
          <cell r="D4566" t="str">
            <v>COOP 0928622 Carmont Ouellet</v>
          </cell>
          <cell r="E4566" t="str">
            <v>Ouellet(Carmont)</v>
          </cell>
          <cell r="F4566" t="str">
            <v>61 rang Hauteville</v>
          </cell>
          <cell r="G4566" t="str">
            <v>Saint-Denis (de Kamouraska)</v>
          </cell>
          <cell r="H4566" t="str">
            <v>G0L2R0</v>
          </cell>
          <cell r="I4566">
            <v>0</v>
          </cell>
          <cell r="J4566">
            <v>0</v>
          </cell>
          <cell r="K4566">
            <v>10</v>
          </cell>
        </row>
        <row r="4567">
          <cell r="A4567">
            <v>1970045</v>
          </cell>
          <cell r="B4567" t="str">
            <v>15</v>
          </cell>
          <cell r="C4567" t="str">
            <v>Laurentides</v>
          </cell>
          <cell r="D4567" t="str">
            <v>Lachaine(Guillaume)</v>
          </cell>
          <cell r="F4567" t="str">
            <v>228, 7ième Rue</v>
          </cell>
          <cell r="G4567" t="str">
            <v>Ferme-Neuve</v>
          </cell>
          <cell r="H4567" t="str">
            <v>J0W1C0</v>
          </cell>
          <cell r="I4567">
            <v>819</v>
          </cell>
          <cell r="J4567">
            <v>5872726</v>
          </cell>
          <cell r="K4567">
            <v>15</v>
          </cell>
          <cell r="M4567">
            <v>22</v>
          </cell>
          <cell r="N4567">
            <v>2336</v>
          </cell>
        </row>
        <row r="4568">
          <cell r="A4568">
            <v>1970086</v>
          </cell>
          <cell r="B4568" t="str">
            <v>10</v>
          </cell>
          <cell r="C4568" t="str">
            <v>Nord-du-Québec</v>
          </cell>
          <cell r="D4568" t="str">
            <v>COOP 1499904 Cindy Ouellette</v>
          </cell>
          <cell r="F4568" t="str">
            <v>263, 1re Avenue Ouest</v>
          </cell>
          <cell r="G4568" t="str">
            <v>Amos</v>
          </cell>
          <cell r="H4568" t="str">
            <v>J9T1V1</v>
          </cell>
          <cell r="I4568">
            <v>0</v>
          </cell>
          <cell r="J4568">
            <v>0</v>
          </cell>
          <cell r="K4568">
            <v>1</v>
          </cell>
        </row>
        <row r="4569">
          <cell r="A4569">
            <v>1970136</v>
          </cell>
          <cell r="B4569" t="str">
            <v>16</v>
          </cell>
          <cell r="C4569" t="str">
            <v>Montérégie</v>
          </cell>
          <cell r="D4569" t="str">
            <v>Arsenault Natalie et Mekkelholt Luc</v>
          </cell>
          <cell r="F4569" t="str">
            <v>275, chemin Alberton</v>
          </cell>
          <cell r="G4569" t="str">
            <v>Saint-Bernard-de-Lacolle</v>
          </cell>
          <cell r="H4569" t="str">
            <v>J0J1V0</v>
          </cell>
          <cell r="I4569">
            <v>450</v>
          </cell>
          <cell r="J4569">
            <v>2472584</v>
          </cell>
          <cell r="K4569">
            <v>20</v>
          </cell>
          <cell r="M4569">
            <v>22</v>
          </cell>
        </row>
        <row r="4570">
          <cell r="A4570">
            <v>1970433</v>
          </cell>
          <cell r="B4570" t="str">
            <v>16</v>
          </cell>
          <cell r="C4570" t="str">
            <v>Montérégie</v>
          </cell>
          <cell r="D4570" t="str">
            <v>Stoddard, Dick and Kirk</v>
          </cell>
          <cell r="F4570" t="str">
            <v>C.P. 20</v>
          </cell>
          <cell r="G4570" t="str">
            <v>Waterloo</v>
          </cell>
          <cell r="H4570" t="str">
            <v>J0E2N0</v>
          </cell>
          <cell r="I4570">
            <v>450</v>
          </cell>
          <cell r="J4570">
            <v>2431762</v>
          </cell>
          <cell r="K4570">
            <v>38</v>
          </cell>
          <cell r="L4570">
            <v>13217</v>
          </cell>
          <cell r="M4570">
            <v>33</v>
          </cell>
          <cell r="N4570">
            <v>2982</v>
          </cell>
        </row>
        <row r="4571">
          <cell r="A4571">
            <v>1970508</v>
          </cell>
          <cell r="B4571" t="str">
            <v>17</v>
          </cell>
          <cell r="C4571" t="str">
            <v>Centre-du-Québec</v>
          </cell>
          <cell r="D4571" t="str">
            <v>Ferme Laro</v>
          </cell>
          <cell r="E4571" t="str">
            <v>Lacharité(Nancy)</v>
          </cell>
          <cell r="F4571" t="str">
            <v>270, Haut-de-l'Ile</v>
          </cell>
          <cell r="G4571" t="str">
            <v>Saint-Léonard-d'Aston</v>
          </cell>
          <cell r="H4571" t="str">
            <v>J0C1M0</v>
          </cell>
          <cell r="I4571">
            <v>819</v>
          </cell>
          <cell r="J4571">
            <v>3993131</v>
          </cell>
          <cell r="K4571">
            <v>11</v>
          </cell>
          <cell r="L4571">
            <v>1076</v>
          </cell>
          <cell r="M4571">
            <v>15</v>
          </cell>
          <cell r="N4571">
            <v>1824</v>
          </cell>
        </row>
        <row r="4572">
          <cell r="A4572">
            <v>1970557</v>
          </cell>
          <cell r="B4572" t="str">
            <v>16</v>
          </cell>
          <cell r="C4572" t="str">
            <v>Montérégie</v>
          </cell>
          <cell r="D4572" t="str">
            <v>Rhicard John &amp; Helen</v>
          </cell>
          <cell r="F4572" t="str">
            <v>99, Bailey Road</v>
          </cell>
          <cell r="G4572" t="str">
            <v>Bolton-Ouest</v>
          </cell>
          <cell r="H4572" t="str">
            <v>J0E2T0</v>
          </cell>
          <cell r="I4572">
            <v>450</v>
          </cell>
          <cell r="J4572">
            <v>2421685</v>
          </cell>
          <cell r="K4572">
            <v>15</v>
          </cell>
          <cell r="M4572">
            <v>20</v>
          </cell>
        </row>
        <row r="4573">
          <cell r="A4573">
            <v>1970748</v>
          </cell>
          <cell r="B4573" t="str">
            <v>07</v>
          </cell>
          <cell r="C4573" t="str">
            <v>Outaouais</v>
          </cell>
          <cell r="D4573" t="str">
            <v>Auclair(Hélène)</v>
          </cell>
          <cell r="F4573" t="str">
            <v>36, rue De Rouen</v>
          </cell>
          <cell r="G4573" t="str">
            <v>Gatineau</v>
          </cell>
          <cell r="H4573" t="str">
            <v>J8T1G8</v>
          </cell>
          <cell r="I4573">
            <v>819</v>
          </cell>
          <cell r="J4573">
            <v>2431774</v>
          </cell>
          <cell r="K4573">
            <v>11</v>
          </cell>
          <cell r="L4573">
            <v>1162</v>
          </cell>
          <cell r="M4573">
            <v>19</v>
          </cell>
          <cell r="N4573">
            <v>1653</v>
          </cell>
        </row>
        <row r="4574">
          <cell r="A4574">
            <v>1971209</v>
          </cell>
          <cell r="B4574" t="str">
            <v>05</v>
          </cell>
          <cell r="C4574" t="str">
            <v>Estrie</v>
          </cell>
          <cell r="D4574" t="str">
            <v>Charland Caroline et Lizée Sylvain</v>
          </cell>
          <cell r="F4574" t="str">
            <v>536, rang 7</v>
          </cell>
          <cell r="G4574" t="str">
            <v>Saint-Claude</v>
          </cell>
          <cell r="H4574" t="str">
            <v>J1S2L5</v>
          </cell>
          <cell r="I4574">
            <v>819</v>
          </cell>
          <cell r="J4574">
            <v>8457209</v>
          </cell>
          <cell r="K4574">
            <v>19</v>
          </cell>
          <cell r="L4574">
            <v>3403</v>
          </cell>
          <cell r="M4574">
            <v>19</v>
          </cell>
          <cell r="N4574">
            <v>2948</v>
          </cell>
        </row>
        <row r="4575">
          <cell r="A4575">
            <v>1971233</v>
          </cell>
          <cell r="B4575" t="str">
            <v>04</v>
          </cell>
          <cell r="C4575" t="str">
            <v>Mauricie</v>
          </cell>
          <cell r="D4575" t="str">
            <v>COOP 0969196 Jacques Therriault</v>
          </cell>
          <cell r="F4575" t="str">
            <v>420, rang St-Joseph</v>
          </cell>
          <cell r="G4575" t="str">
            <v>Saint-Adelphe</v>
          </cell>
          <cell r="H4575" t="str">
            <v>G0X2G0</v>
          </cell>
          <cell r="I4575">
            <v>418</v>
          </cell>
          <cell r="J4575">
            <v>3654162</v>
          </cell>
          <cell r="K4575">
            <v>6</v>
          </cell>
          <cell r="M4575">
            <v>6</v>
          </cell>
        </row>
        <row r="4576">
          <cell r="A4576">
            <v>1971456</v>
          </cell>
          <cell r="B4576" t="str">
            <v>05</v>
          </cell>
          <cell r="C4576" t="str">
            <v>Estrie</v>
          </cell>
          <cell r="D4576" t="str">
            <v>Les entreprises North Hill S.E.N.C.</v>
          </cell>
          <cell r="E4576" t="str">
            <v>Whalen(Trudy Beaton Steven)</v>
          </cell>
          <cell r="F4576" t="str">
            <v>3, ch. North Hill</v>
          </cell>
          <cell r="G4576" t="str">
            <v>Lingwick</v>
          </cell>
          <cell r="H4576" t="str">
            <v>J0B2Z0</v>
          </cell>
          <cell r="I4576">
            <v>819</v>
          </cell>
          <cell r="J4576">
            <v>8775461</v>
          </cell>
          <cell r="K4576">
            <v>103</v>
          </cell>
          <cell r="L4576">
            <v>11211</v>
          </cell>
          <cell r="M4576">
            <v>95</v>
          </cell>
          <cell r="N4576">
            <v>5632</v>
          </cell>
        </row>
        <row r="4577">
          <cell r="A4577">
            <v>1971530</v>
          </cell>
          <cell r="B4577" t="str">
            <v>07</v>
          </cell>
          <cell r="C4577" t="str">
            <v>Outaouais</v>
          </cell>
          <cell r="D4577" t="str">
            <v>Beattie(Grace Elsie)</v>
          </cell>
          <cell r="F4577" t="str">
            <v>C53 Proven Line, R.R. 5</v>
          </cell>
          <cell r="G4577" t="str">
            <v>Shawville</v>
          </cell>
          <cell r="H4577" t="str">
            <v>J0X2Y0</v>
          </cell>
          <cell r="I4577">
            <v>819</v>
          </cell>
          <cell r="J4577">
            <v>6475852</v>
          </cell>
          <cell r="K4577">
            <v>191</v>
          </cell>
          <cell r="L4577">
            <v>9742</v>
          </cell>
          <cell r="M4577">
            <v>185</v>
          </cell>
          <cell r="N4577">
            <v>36855</v>
          </cell>
        </row>
        <row r="4578">
          <cell r="A4578">
            <v>1971597</v>
          </cell>
          <cell r="B4578" t="str">
            <v>08</v>
          </cell>
          <cell r="C4578" t="str">
            <v>Abitibi-Témiscamingue</v>
          </cell>
          <cell r="D4578" t="str">
            <v>Rannou(Denise)</v>
          </cell>
          <cell r="F4578" t="str">
            <v>1427, chemin de la Baie Trépanier</v>
          </cell>
          <cell r="G4578" t="str">
            <v>Duhamel-Ouest</v>
          </cell>
          <cell r="H4578" t="str">
            <v>J9V1E8</v>
          </cell>
          <cell r="I4578">
            <v>819</v>
          </cell>
          <cell r="J4578">
            <v>6220588</v>
          </cell>
          <cell r="K4578">
            <v>47</v>
          </cell>
          <cell r="L4578">
            <v>13283</v>
          </cell>
          <cell r="M4578">
            <v>46</v>
          </cell>
          <cell r="N4578">
            <v>12885</v>
          </cell>
        </row>
        <row r="4579">
          <cell r="A4579">
            <v>1971613</v>
          </cell>
          <cell r="B4579" t="str">
            <v>07</v>
          </cell>
          <cell r="C4579" t="str">
            <v>Outaouais</v>
          </cell>
          <cell r="D4579" t="str">
            <v>Sullivan(Patrick)</v>
          </cell>
          <cell r="F4579" t="str">
            <v>341, chemin Marks</v>
          </cell>
          <cell r="G4579" t="str">
            <v>Gracefield</v>
          </cell>
          <cell r="H4579" t="str">
            <v>J0X1W0</v>
          </cell>
          <cell r="I4579">
            <v>819</v>
          </cell>
          <cell r="J4579">
            <v>4631089</v>
          </cell>
          <cell r="K4579">
            <v>13</v>
          </cell>
          <cell r="L4579">
            <v>283</v>
          </cell>
          <cell r="M4579">
            <v>15</v>
          </cell>
          <cell r="N4579">
            <v>1063</v>
          </cell>
        </row>
        <row r="4580">
          <cell r="A4580">
            <v>1971886</v>
          </cell>
          <cell r="B4580" t="str">
            <v>01</v>
          </cell>
          <cell r="C4580" t="str">
            <v>Bas-Saint-Laurent</v>
          </cell>
          <cell r="D4580" t="str">
            <v>COOP 1787001 Les Élevages JMS inc.</v>
          </cell>
          <cell r="E4580" t="str">
            <v>Fortin(Sylvie Bouffard et Jacques)</v>
          </cell>
          <cell r="F4580" t="str">
            <v>129, rue Saint-Jean</v>
          </cell>
          <cell r="G4580" t="str">
            <v>Amqui</v>
          </cell>
          <cell r="H4580" t="str">
            <v>G5J2X6</v>
          </cell>
          <cell r="I4580">
            <v>0</v>
          </cell>
          <cell r="J4580">
            <v>0</v>
          </cell>
          <cell r="M4580">
            <v>21</v>
          </cell>
        </row>
        <row r="4581">
          <cell r="A4581">
            <v>1972199</v>
          </cell>
          <cell r="B4581" t="str">
            <v>16</v>
          </cell>
          <cell r="C4581" t="str">
            <v>Montérégie</v>
          </cell>
          <cell r="D4581" t="str">
            <v>École du 3e rang Vignoble et cidrerie</v>
          </cell>
          <cell r="F4581" t="str">
            <v>511, 3e Rang Est</v>
          </cell>
          <cell r="G4581" t="str">
            <v>Saint-Joachim-de-Shefford</v>
          </cell>
          <cell r="H4581" t="str">
            <v>J0E2G0</v>
          </cell>
          <cell r="I4581">
            <v>450</v>
          </cell>
          <cell r="J4581">
            <v>5394627</v>
          </cell>
          <cell r="K4581">
            <v>12</v>
          </cell>
          <cell r="L4581">
            <v>2801</v>
          </cell>
          <cell r="M4581">
            <v>16</v>
          </cell>
          <cell r="N4581">
            <v>3790</v>
          </cell>
        </row>
        <row r="4582">
          <cell r="A4582">
            <v>1972413</v>
          </cell>
          <cell r="B4582" t="str">
            <v>05</v>
          </cell>
          <cell r="C4582" t="str">
            <v>Estrie</v>
          </cell>
          <cell r="D4582" t="str">
            <v>Ranch St-Hubert inc.</v>
          </cell>
          <cell r="E4582" t="str">
            <v>Ager(Dominic)</v>
          </cell>
          <cell r="F4582" t="str">
            <v>890, chemin Saint-Jacques</v>
          </cell>
          <cell r="G4582" t="str">
            <v>Saint-Herménégilde</v>
          </cell>
          <cell r="H4582" t="str">
            <v>J0B2W0</v>
          </cell>
          <cell r="I4582">
            <v>819</v>
          </cell>
          <cell r="J4582">
            <v>8490568</v>
          </cell>
          <cell r="K4582">
            <v>25</v>
          </cell>
          <cell r="L4582">
            <v>739</v>
          </cell>
          <cell r="M4582">
            <v>30</v>
          </cell>
          <cell r="N4582">
            <v>1040</v>
          </cell>
        </row>
        <row r="4583">
          <cell r="A4583">
            <v>1972744</v>
          </cell>
          <cell r="B4583" t="str">
            <v>07</v>
          </cell>
          <cell r="C4583" t="str">
            <v>Outaouais</v>
          </cell>
          <cell r="D4583" t="str">
            <v>Clifton Wallace &amp; Kathleen Stanley</v>
          </cell>
          <cell r="F4583" t="str">
            <v>256, chemin des Érables</v>
          </cell>
          <cell r="G4583" t="str">
            <v>La Pèche</v>
          </cell>
          <cell r="H4583" t="str">
            <v>J0X1A0</v>
          </cell>
          <cell r="I4583">
            <v>819</v>
          </cell>
          <cell r="J4583">
            <v>4592421</v>
          </cell>
          <cell r="K4583">
            <v>25</v>
          </cell>
          <cell r="M4583">
            <v>26</v>
          </cell>
        </row>
        <row r="4584">
          <cell r="A4584">
            <v>1973072</v>
          </cell>
          <cell r="B4584" t="str">
            <v>12</v>
          </cell>
          <cell r="C4584" t="str">
            <v>Chaudière-Appalaches</v>
          </cell>
          <cell r="D4584" t="str">
            <v>Ferme Vicain SENC</v>
          </cell>
          <cell r="E4584" t="str">
            <v>Grondin(Vicky)</v>
          </cell>
          <cell r="F4584" t="str">
            <v>294, route 271</v>
          </cell>
          <cell r="G4584" t="str">
            <v>Saint-Éphrem-de-Beauce</v>
          </cell>
          <cell r="H4584" t="str">
            <v>G0M1R0</v>
          </cell>
          <cell r="I4584">
            <v>418</v>
          </cell>
          <cell r="J4584">
            <v>4842703</v>
          </cell>
          <cell r="K4584">
            <v>46</v>
          </cell>
          <cell r="L4584">
            <v>13067</v>
          </cell>
          <cell r="M4584">
            <v>47</v>
          </cell>
          <cell r="N4584">
            <v>11711</v>
          </cell>
        </row>
        <row r="4585">
          <cell r="A4585">
            <v>1973080</v>
          </cell>
          <cell r="B4585" t="str">
            <v>14</v>
          </cell>
          <cell r="C4585" t="str">
            <v>Lanaudière</v>
          </cell>
          <cell r="D4585" t="str">
            <v>Bovins Lanorois inc.</v>
          </cell>
          <cell r="E4585" t="str">
            <v>Longpré(Eric)</v>
          </cell>
          <cell r="F4585" t="str">
            <v>410, Chemin Joliette</v>
          </cell>
          <cell r="G4585" t="str">
            <v>Lanoraie</v>
          </cell>
          <cell r="H4585" t="str">
            <v>J0K1E0</v>
          </cell>
          <cell r="I4585">
            <v>450</v>
          </cell>
          <cell r="J4585">
            <v>8871924</v>
          </cell>
          <cell r="K4585">
            <v>35</v>
          </cell>
          <cell r="L4585">
            <v>2211</v>
          </cell>
        </row>
        <row r="4586">
          <cell r="A4586">
            <v>1973387</v>
          </cell>
          <cell r="B4586" t="str">
            <v>05</v>
          </cell>
          <cell r="C4586" t="str">
            <v>Estrie</v>
          </cell>
          <cell r="D4586" t="str">
            <v>Temps d'arrêt Spa Relais Détente inc.</v>
          </cell>
          <cell r="F4586" t="str">
            <v>445, chemin du Lac Miller</v>
          </cell>
          <cell r="G4586" t="str">
            <v>Racine</v>
          </cell>
          <cell r="H4586" t="str">
            <v>J0E1Y0</v>
          </cell>
          <cell r="I4586">
            <v>450</v>
          </cell>
          <cell r="J4586">
            <v>5325996</v>
          </cell>
          <cell r="K4586">
            <v>25</v>
          </cell>
          <cell r="L4586">
            <v>4358</v>
          </cell>
          <cell r="M4586">
            <v>24</v>
          </cell>
          <cell r="N4586">
            <v>3010</v>
          </cell>
        </row>
        <row r="4587">
          <cell r="A4587">
            <v>1974021</v>
          </cell>
          <cell r="B4587" t="str">
            <v>14</v>
          </cell>
          <cell r="C4587" t="str">
            <v>Lanaudière</v>
          </cell>
          <cell r="D4587" t="str">
            <v>Malo(Marie-Claude)</v>
          </cell>
          <cell r="F4587" t="str">
            <v>1120, rang Kildare</v>
          </cell>
          <cell r="G4587" t="str">
            <v>Saint-Ambroise-de-Kildare</v>
          </cell>
          <cell r="H4587" t="str">
            <v>J0K1C0</v>
          </cell>
          <cell r="I4587">
            <v>450</v>
          </cell>
          <cell r="J4587">
            <v>7602044</v>
          </cell>
          <cell r="K4587">
            <v>48</v>
          </cell>
          <cell r="L4587">
            <v>1579</v>
          </cell>
          <cell r="M4587">
            <v>36</v>
          </cell>
          <cell r="N4587">
            <v>6446</v>
          </cell>
        </row>
        <row r="4588">
          <cell r="A4588">
            <v>1974286</v>
          </cell>
          <cell r="B4588" t="str">
            <v>08</v>
          </cell>
          <cell r="C4588" t="str">
            <v>Abitibi-Témiscamingue</v>
          </cell>
          <cell r="D4588" t="str">
            <v>Ferme MYS, S.E.N.C.</v>
          </cell>
          <cell r="F4588" t="str">
            <v>272, route 111 Ouest</v>
          </cell>
          <cell r="G4588" t="str">
            <v>Launay</v>
          </cell>
          <cell r="H4588" t="str">
            <v>J0Y1W0</v>
          </cell>
          <cell r="I4588">
            <v>819</v>
          </cell>
          <cell r="J4588">
            <v>7963258</v>
          </cell>
          <cell r="K4588">
            <v>28</v>
          </cell>
          <cell r="L4588">
            <v>4722</v>
          </cell>
          <cell r="M4588">
            <v>26</v>
          </cell>
          <cell r="N4588">
            <v>680</v>
          </cell>
        </row>
        <row r="4589">
          <cell r="A4589">
            <v>1974302</v>
          </cell>
          <cell r="B4589" t="str">
            <v>15</v>
          </cell>
          <cell r="C4589" t="str">
            <v>Laurentides</v>
          </cell>
          <cell r="D4589" t="str">
            <v>Quintal(William)</v>
          </cell>
          <cell r="E4589" t="str">
            <v>Quintal(William)</v>
          </cell>
          <cell r="F4589" t="str">
            <v>233, Route 311</v>
          </cell>
          <cell r="G4589" t="str">
            <v>Lac-Saint-Paul</v>
          </cell>
          <cell r="H4589" t="str">
            <v>J0W1K0</v>
          </cell>
          <cell r="I4589">
            <v>819</v>
          </cell>
          <cell r="J4589">
            <v>5872446</v>
          </cell>
          <cell r="K4589">
            <v>34</v>
          </cell>
          <cell r="L4589">
            <v>4846</v>
          </cell>
          <cell r="M4589">
            <v>35</v>
          </cell>
          <cell r="N4589">
            <v>4846</v>
          </cell>
        </row>
        <row r="4590">
          <cell r="A4590">
            <v>1975523</v>
          </cell>
          <cell r="B4590" t="str">
            <v>16</v>
          </cell>
          <cell r="C4590" t="str">
            <v>Montérégie</v>
          </cell>
          <cell r="D4590" t="str">
            <v>Les Prés de la Marjolaine S.E.N.C.</v>
          </cell>
          <cell r="E4590" t="str">
            <v>Dubé(Marjolaine)</v>
          </cell>
          <cell r="F4590" t="str">
            <v>193, Route 202</v>
          </cell>
          <cell r="G4590" t="str">
            <v>Hemmingford</v>
          </cell>
          <cell r="H4590" t="str">
            <v>J0L1H0</v>
          </cell>
          <cell r="I4590">
            <v>450</v>
          </cell>
          <cell r="J4590">
            <v>2473449</v>
          </cell>
          <cell r="K4590">
            <v>37</v>
          </cell>
          <cell r="L4590">
            <v>1905</v>
          </cell>
          <cell r="M4590">
            <v>37</v>
          </cell>
          <cell r="N4590">
            <v>4990</v>
          </cell>
        </row>
        <row r="4591">
          <cell r="A4591">
            <v>1976513</v>
          </cell>
          <cell r="B4591" t="str">
            <v>12</v>
          </cell>
          <cell r="C4591" t="str">
            <v>Chaudière-Appalaches</v>
          </cell>
          <cell r="D4591" t="str">
            <v>COOP 1527936 Vallières Richard &amp; Sylvie Gosselin</v>
          </cell>
          <cell r="F4591" t="str">
            <v>316, rang St-Antoine</v>
          </cell>
          <cell r="G4591" t="str">
            <v>Sainte-Marguerite (de Beauce)</v>
          </cell>
          <cell r="H4591" t="str">
            <v>G0S2X0</v>
          </cell>
          <cell r="I4591">
            <v>0</v>
          </cell>
          <cell r="J4591">
            <v>0</v>
          </cell>
          <cell r="K4591">
            <v>17</v>
          </cell>
          <cell r="M4591">
            <v>12</v>
          </cell>
        </row>
        <row r="4592">
          <cell r="A4592">
            <v>1976836</v>
          </cell>
          <cell r="B4592" t="str">
            <v>07</v>
          </cell>
          <cell r="C4592" t="str">
            <v>Outaouais</v>
          </cell>
          <cell r="D4592" t="str">
            <v>Burke Burns(Gail)</v>
          </cell>
          <cell r="E4592" t="str">
            <v>Burns(Garry)</v>
          </cell>
          <cell r="F4592" t="str">
            <v>271, rang 6</v>
          </cell>
          <cell r="G4592" t="str">
            <v>Val-des-Monts</v>
          </cell>
          <cell r="H4592" t="str">
            <v>J8N7R2</v>
          </cell>
          <cell r="I4592">
            <v>819</v>
          </cell>
          <cell r="J4592">
            <v>6694431</v>
          </cell>
          <cell r="K4592">
            <v>35</v>
          </cell>
          <cell r="L4592">
            <v>1384</v>
          </cell>
          <cell r="M4592">
            <v>30</v>
          </cell>
          <cell r="N4592">
            <v>2122</v>
          </cell>
        </row>
        <row r="4593">
          <cell r="A4593">
            <v>1976984</v>
          </cell>
          <cell r="B4593" t="str">
            <v>12</v>
          </cell>
          <cell r="C4593" t="str">
            <v>Chaudière-Appalaches</v>
          </cell>
          <cell r="D4593" t="str">
            <v>Lizotte(Marc-André)</v>
          </cell>
          <cell r="F4593" t="str">
            <v>98,12ième avenue #9</v>
          </cell>
          <cell r="G4593" t="str">
            <v>La Pocatière</v>
          </cell>
          <cell r="H4593" t="str">
            <v>G0R1Z0</v>
          </cell>
          <cell r="I4593">
            <v>418</v>
          </cell>
          <cell r="J4593">
            <v>8564344</v>
          </cell>
          <cell r="K4593">
            <v>17</v>
          </cell>
          <cell r="L4593">
            <v>2730</v>
          </cell>
          <cell r="M4593">
            <v>20</v>
          </cell>
          <cell r="N4593">
            <v>3484</v>
          </cell>
        </row>
        <row r="4594">
          <cell r="A4594">
            <v>1976992</v>
          </cell>
          <cell r="B4594" t="str">
            <v>07</v>
          </cell>
          <cell r="C4594" t="str">
            <v>Outaouais</v>
          </cell>
          <cell r="D4594" t="str">
            <v>Benoit(Marie)</v>
          </cell>
          <cell r="F4594" t="str">
            <v>8, Montée des Érables</v>
          </cell>
          <cell r="G4594" t="str">
            <v>L'Ile-du-Grand-Calumet</v>
          </cell>
          <cell r="H4594" t="str">
            <v>J0X1J0</v>
          </cell>
          <cell r="I4594">
            <v>819</v>
          </cell>
          <cell r="J4594">
            <v>6482483</v>
          </cell>
          <cell r="K4594">
            <v>72</v>
          </cell>
          <cell r="M4594">
            <v>75</v>
          </cell>
        </row>
        <row r="4595">
          <cell r="A4595">
            <v>1977115</v>
          </cell>
          <cell r="B4595" t="str">
            <v>07</v>
          </cell>
          <cell r="C4595" t="str">
            <v>Outaouais</v>
          </cell>
          <cell r="D4595" t="str">
            <v>Frehner(Michael J.)</v>
          </cell>
          <cell r="F4595" t="str">
            <v>1236, rang Ste-Madeleine</v>
          </cell>
          <cell r="G4595" t="str">
            <v>Notre-Dame-de-la-Paix</v>
          </cell>
          <cell r="H4595" t="str">
            <v>J0V1P0</v>
          </cell>
          <cell r="I4595">
            <v>819</v>
          </cell>
          <cell r="J4595">
            <v>3191436</v>
          </cell>
          <cell r="K4595">
            <v>11</v>
          </cell>
          <cell r="M4595">
            <v>15</v>
          </cell>
        </row>
        <row r="4596">
          <cell r="A4596">
            <v>1977248</v>
          </cell>
          <cell r="B4596" t="str">
            <v>07</v>
          </cell>
          <cell r="C4596" t="str">
            <v>Outaouais</v>
          </cell>
          <cell r="D4596" t="str">
            <v>Sincennes(Eric)</v>
          </cell>
          <cell r="F4596" t="str">
            <v>72, chemin Eardley</v>
          </cell>
          <cell r="G4596" t="str">
            <v>La Pèche</v>
          </cell>
          <cell r="H4596" t="str">
            <v>J0X2W0</v>
          </cell>
          <cell r="I4596">
            <v>819</v>
          </cell>
          <cell r="J4596">
            <v>4562327</v>
          </cell>
          <cell r="K4596">
            <v>28</v>
          </cell>
          <cell r="M4596">
            <v>28</v>
          </cell>
        </row>
        <row r="4597">
          <cell r="A4597">
            <v>1977610</v>
          </cell>
          <cell r="B4597" t="str">
            <v>17</v>
          </cell>
          <cell r="C4597" t="str">
            <v>Centre-du-Québec</v>
          </cell>
          <cell r="D4597" t="str">
            <v>Leclair(David)</v>
          </cell>
          <cell r="F4597" t="str">
            <v>783,  7e rang</v>
          </cell>
          <cell r="G4597" t="str">
            <v>Saint-Félix-de-Kingsey</v>
          </cell>
          <cell r="H4597" t="str">
            <v>J0B2T0</v>
          </cell>
          <cell r="I4597">
            <v>819</v>
          </cell>
          <cell r="J4597">
            <v>3908144</v>
          </cell>
          <cell r="K4597">
            <v>24</v>
          </cell>
          <cell r="L4597">
            <v>2663</v>
          </cell>
          <cell r="M4597">
            <v>22</v>
          </cell>
          <cell r="N4597">
            <v>5355</v>
          </cell>
        </row>
        <row r="4598">
          <cell r="A4598">
            <v>1977875</v>
          </cell>
          <cell r="B4598" t="str">
            <v>17</v>
          </cell>
          <cell r="C4598" t="str">
            <v>Centre-du-Québec</v>
          </cell>
          <cell r="D4598" t="str">
            <v>Adam(André)</v>
          </cell>
          <cell r="F4598" t="str">
            <v>346, Rang 6 Est</v>
          </cell>
          <cell r="G4598" t="str">
            <v>Saint-Ferdinand (d'Halifax)</v>
          </cell>
          <cell r="H4598" t="str">
            <v>G0N1N0</v>
          </cell>
          <cell r="I4598">
            <v>0</v>
          </cell>
          <cell r="J4598">
            <v>0</v>
          </cell>
          <cell r="K4598">
            <v>13</v>
          </cell>
          <cell r="M4598">
            <v>15</v>
          </cell>
        </row>
        <row r="4599">
          <cell r="A4599">
            <v>1978014</v>
          </cell>
          <cell r="B4599" t="str">
            <v>07</v>
          </cell>
          <cell r="C4599" t="str">
            <v>Outaouais</v>
          </cell>
          <cell r="D4599" t="str">
            <v>Reford(David)</v>
          </cell>
          <cell r="F4599" t="str">
            <v>1299, chemin de la Montagne</v>
          </cell>
          <cell r="G4599" t="str">
            <v>Gatineau</v>
          </cell>
          <cell r="H4599" t="str">
            <v>J9J3S3</v>
          </cell>
          <cell r="I4599">
            <v>819</v>
          </cell>
          <cell r="J4599">
            <v>8273594</v>
          </cell>
          <cell r="K4599">
            <v>27</v>
          </cell>
          <cell r="L4599">
            <v>5416</v>
          </cell>
          <cell r="M4599">
            <v>28</v>
          </cell>
          <cell r="N4599">
            <v>4423</v>
          </cell>
        </row>
        <row r="4600">
          <cell r="A4600">
            <v>1978204</v>
          </cell>
          <cell r="B4600" t="str">
            <v>04</v>
          </cell>
          <cell r="C4600" t="str">
            <v>Mauricie</v>
          </cell>
          <cell r="D4600" t="str">
            <v>Vallières(Martin)</v>
          </cell>
          <cell r="F4600" t="str">
            <v>1030, rang des Pins Rouges</v>
          </cell>
          <cell r="G4600" t="str">
            <v>Saint-Alexis-des-Monts</v>
          </cell>
          <cell r="H4600" t="str">
            <v>J0K1V0</v>
          </cell>
          <cell r="I4600">
            <v>819</v>
          </cell>
          <cell r="J4600">
            <v>2653511</v>
          </cell>
          <cell r="K4600">
            <v>11</v>
          </cell>
          <cell r="M4600">
            <v>17</v>
          </cell>
          <cell r="N4600">
            <v>1363</v>
          </cell>
        </row>
        <row r="4601">
          <cell r="A4601">
            <v>1978246</v>
          </cell>
          <cell r="B4601" t="str">
            <v>12</v>
          </cell>
          <cell r="C4601" t="str">
            <v>Chaudière-Appalaches</v>
          </cell>
          <cell r="D4601" t="str">
            <v>Ferme Lacy inc.</v>
          </cell>
          <cell r="F4601" t="str">
            <v>61, rang Ste-Anne</v>
          </cell>
          <cell r="G4601" t="str">
            <v>Saint-Léon-de-Standon</v>
          </cell>
          <cell r="H4601" t="str">
            <v>G0R4L0</v>
          </cell>
          <cell r="I4601">
            <v>418</v>
          </cell>
          <cell r="J4601">
            <v>6422336</v>
          </cell>
          <cell r="K4601">
            <v>26</v>
          </cell>
          <cell r="L4601">
            <v>3968</v>
          </cell>
          <cell r="M4601">
            <v>46</v>
          </cell>
          <cell r="N4601">
            <v>6063</v>
          </cell>
        </row>
        <row r="4602">
          <cell r="A4602">
            <v>1978295</v>
          </cell>
          <cell r="B4602" t="str">
            <v>17</v>
          </cell>
          <cell r="C4602" t="str">
            <v>Centre-du-Québec</v>
          </cell>
          <cell r="D4602" t="str">
            <v>St-Pierre(Vincent)</v>
          </cell>
          <cell r="F4602" t="str">
            <v>190, rue St-Jacques</v>
          </cell>
          <cell r="G4602" t="str">
            <v>Notre-Dame-du-Bon-Conseil</v>
          </cell>
          <cell r="H4602" t="str">
            <v>J0C1A0</v>
          </cell>
          <cell r="I4602">
            <v>819</v>
          </cell>
          <cell r="J4602">
            <v>3362314</v>
          </cell>
          <cell r="M4602">
            <v>31</v>
          </cell>
          <cell r="N4602">
            <v>2182</v>
          </cell>
        </row>
        <row r="4603">
          <cell r="A4603">
            <v>1978469</v>
          </cell>
          <cell r="B4603" t="str">
            <v>16</v>
          </cell>
          <cell r="C4603" t="str">
            <v>Montérégie</v>
          </cell>
          <cell r="D4603" t="str">
            <v>Domaine Deguire inc.</v>
          </cell>
          <cell r="E4603" t="str">
            <v>Luc(Deguire,)</v>
          </cell>
          <cell r="F4603" t="str">
            <v>241, chemin de Fulford</v>
          </cell>
          <cell r="G4603" t="str">
            <v>Shefford</v>
          </cell>
          <cell r="H4603" t="str">
            <v>J2M1B2</v>
          </cell>
          <cell r="I4603">
            <v>800</v>
          </cell>
          <cell r="J4603">
            <v>5341115</v>
          </cell>
          <cell r="K4603">
            <v>11</v>
          </cell>
          <cell r="L4603">
            <v>1021</v>
          </cell>
        </row>
        <row r="4604">
          <cell r="A4604">
            <v>1978485</v>
          </cell>
          <cell r="B4604" t="str">
            <v>02</v>
          </cell>
          <cell r="C4604" t="str">
            <v>Saguenay-Lac-Saint-Jean</v>
          </cell>
          <cell r="D4604" t="str">
            <v>COOP 0969188 Denis Bouchard</v>
          </cell>
          <cell r="F4604" t="str">
            <v>440 Lac Sébastien C.P.164</v>
          </cell>
          <cell r="G4604" t="str">
            <v>Saint-David-de-Falardeau</v>
          </cell>
          <cell r="H4604" t="str">
            <v>G0V1C0</v>
          </cell>
          <cell r="I4604">
            <v>0</v>
          </cell>
          <cell r="J4604">
            <v>0</v>
          </cell>
          <cell r="K4604">
            <v>5</v>
          </cell>
          <cell r="M4604">
            <v>3</v>
          </cell>
        </row>
        <row r="4605">
          <cell r="A4605">
            <v>1978501</v>
          </cell>
          <cell r="B4605" t="str">
            <v>01</v>
          </cell>
          <cell r="C4605" t="str">
            <v>Bas-Saint-Laurent</v>
          </cell>
          <cell r="D4605" t="str">
            <v>Coulombe(Réjean)</v>
          </cell>
          <cell r="F4605" t="str">
            <v>201 rang 1 Est</v>
          </cell>
          <cell r="G4605" t="str">
            <v>Saint-Fabien</v>
          </cell>
          <cell r="H4605" t="str">
            <v>G0L2Z0</v>
          </cell>
          <cell r="I4605">
            <v>418</v>
          </cell>
          <cell r="J4605">
            <v>8692336</v>
          </cell>
          <cell r="K4605">
            <v>25</v>
          </cell>
          <cell r="L4605">
            <v>1296</v>
          </cell>
          <cell r="M4605">
            <v>30</v>
          </cell>
          <cell r="N4605">
            <v>1265</v>
          </cell>
        </row>
        <row r="4606">
          <cell r="A4606">
            <v>1978527</v>
          </cell>
          <cell r="B4606" t="str">
            <v>01</v>
          </cell>
          <cell r="C4606" t="str">
            <v>Bas-Saint-Laurent</v>
          </cell>
          <cell r="D4606" t="str">
            <v>Les Productions aux Quatre-Vents</v>
          </cell>
          <cell r="E4606" t="str">
            <v>Lavoie(Steeve Côté et Nancy)</v>
          </cell>
          <cell r="F4606" t="str">
            <v>2738 rang 5</v>
          </cell>
          <cell r="G4606" t="str">
            <v>Saint-Ulric</v>
          </cell>
          <cell r="H4606" t="str">
            <v>G0J3H0</v>
          </cell>
          <cell r="I4606">
            <v>418</v>
          </cell>
          <cell r="J4606">
            <v>7374422</v>
          </cell>
          <cell r="K4606">
            <v>147</v>
          </cell>
          <cell r="L4606">
            <v>35408</v>
          </cell>
          <cell r="M4606">
            <v>135</v>
          </cell>
          <cell r="N4606">
            <v>31752</v>
          </cell>
        </row>
        <row r="4607">
          <cell r="A4607">
            <v>1978659</v>
          </cell>
          <cell r="B4607" t="str">
            <v>08</v>
          </cell>
          <cell r="C4607" t="str">
            <v>Abitibi-Témiscamingue</v>
          </cell>
          <cell r="D4607" t="str">
            <v>Entreprises Diane D'Anjou Ltée</v>
          </cell>
          <cell r="E4607" t="str">
            <v>Duclos(Diane et Jean-Pierre)</v>
          </cell>
          <cell r="F4607" t="str">
            <v>511, Rang 5 Ouest</v>
          </cell>
          <cell r="G4607" t="str">
            <v>Latulipe-et-Gaboury</v>
          </cell>
          <cell r="H4607" t="str">
            <v>J0Z2N0</v>
          </cell>
          <cell r="I4607">
            <v>819</v>
          </cell>
          <cell r="J4607">
            <v>7472458</v>
          </cell>
          <cell r="K4607">
            <v>73</v>
          </cell>
          <cell r="L4607">
            <v>2987</v>
          </cell>
          <cell r="M4607">
            <v>61</v>
          </cell>
          <cell r="N4607">
            <v>7442</v>
          </cell>
        </row>
        <row r="4608">
          <cell r="A4608">
            <v>1978766</v>
          </cell>
          <cell r="B4608" t="str">
            <v>15</v>
          </cell>
          <cell r="C4608" t="str">
            <v>Laurentides</v>
          </cell>
          <cell r="D4608" t="str">
            <v>9181-2958 Québec inc.</v>
          </cell>
          <cell r="E4608" t="str">
            <v>Aubin(Diane)</v>
          </cell>
          <cell r="F4608" t="str">
            <v>2443, rang 5 Sud</v>
          </cell>
          <cell r="G4608" t="str">
            <v>Mont-Laurier</v>
          </cell>
          <cell r="H4608" t="str">
            <v>J9L3G7</v>
          </cell>
          <cell r="I4608">
            <v>819</v>
          </cell>
          <cell r="J4608">
            <v>6235672</v>
          </cell>
          <cell r="K4608">
            <v>36</v>
          </cell>
          <cell r="M4608">
            <v>35</v>
          </cell>
          <cell r="N4608">
            <v>2722</v>
          </cell>
        </row>
        <row r="4609">
          <cell r="A4609">
            <v>1978881</v>
          </cell>
          <cell r="B4609" t="str">
            <v>08</v>
          </cell>
          <cell r="C4609" t="str">
            <v>Abitibi-Témiscamingue</v>
          </cell>
          <cell r="D4609" t="str">
            <v>COOP 1499904 Jean-Marie Pouliot</v>
          </cell>
          <cell r="F4609" t="str">
            <v>263, 1re Avenue Ouest</v>
          </cell>
          <cell r="G4609" t="str">
            <v>Amos</v>
          </cell>
          <cell r="H4609" t="str">
            <v>J9T1V1</v>
          </cell>
          <cell r="I4609">
            <v>0</v>
          </cell>
          <cell r="J4609">
            <v>0</v>
          </cell>
          <cell r="K4609">
            <v>55</v>
          </cell>
          <cell r="M4609">
            <v>80</v>
          </cell>
        </row>
        <row r="4610">
          <cell r="A4610">
            <v>1978899</v>
          </cell>
          <cell r="B4610" t="str">
            <v>08</v>
          </cell>
          <cell r="C4610" t="str">
            <v>Abitibi-Témiscamingue</v>
          </cell>
          <cell r="D4610" t="str">
            <v>Demers(Cindy)</v>
          </cell>
          <cell r="F4610" t="str">
            <v>608, chemin Bellefeuille</v>
          </cell>
          <cell r="G4610" t="str">
            <v>Authier</v>
          </cell>
          <cell r="H4610" t="str">
            <v>J0Z1C0</v>
          </cell>
          <cell r="I4610">
            <v>819</v>
          </cell>
          <cell r="J4610">
            <v>7822179</v>
          </cell>
          <cell r="L4610">
            <v>7405</v>
          </cell>
          <cell r="N4610">
            <v>7405</v>
          </cell>
        </row>
        <row r="4611">
          <cell r="A4611">
            <v>1978907</v>
          </cell>
          <cell r="B4611" t="str">
            <v>08</v>
          </cell>
          <cell r="C4611" t="str">
            <v>Abitibi-Témiscamingue</v>
          </cell>
          <cell r="D4611" t="str">
            <v>COOP 1499904 Cindy Demers</v>
          </cell>
          <cell r="F4611" t="str">
            <v>263, 1re Avenue Ouest</v>
          </cell>
          <cell r="G4611" t="str">
            <v>Amos</v>
          </cell>
          <cell r="H4611" t="str">
            <v>J9T1V1</v>
          </cell>
          <cell r="I4611">
            <v>0</v>
          </cell>
          <cell r="J4611">
            <v>0</v>
          </cell>
          <cell r="K4611">
            <v>29</v>
          </cell>
          <cell r="M4611">
            <v>52</v>
          </cell>
        </row>
        <row r="4612">
          <cell r="A4612">
            <v>1979210</v>
          </cell>
          <cell r="B4612" t="str">
            <v>12</v>
          </cell>
          <cell r="C4612" t="str">
            <v>Chaudière-Appalaches</v>
          </cell>
          <cell r="D4612" t="str">
            <v>Laroche(Chantal)</v>
          </cell>
          <cell r="F4612" t="str">
            <v>230, rue Notre-Dame</v>
          </cell>
          <cell r="G4612" t="str">
            <v>East Broughton</v>
          </cell>
          <cell r="H4612" t="str">
            <v>G0N1G0</v>
          </cell>
          <cell r="I4612">
            <v>418</v>
          </cell>
          <cell r="J4612">
            <v>4272666</v>
          </cell>
          <cell r="K4612">
            <v>35</v>
          </cell>
          <cell r="L4612">
            <v>10016</v>
          </cell>
          <cell r="M4612">
            <v>33</v>
          </cell>
          <cell r="N4612">
            <v>3183</v>
          </cell>
        </row>
        <row r="4613">
          <cell r="A4613">
            <v>1979236</v>
          </cell>
          <cell r="B4613" t="str">
            <v>01</v>
          </cell>
          <cell r="C4613" t="str">
            <v>Bas-Saint-Laurent</v>
          </cell>
          <cell r="D4613" t="str">
            <v>Laplante(Hélène)</v>
          </cell>
          <cell r="F4613" t="str">
            <v>2388 route 132 Est</v>
          </cell>
          <cell r="G4613" t="str">
            <v>Le Bic</v>
          </cell>
          <cell r="H4613" t="str">
            <v>G0L1B0</v>
          </cell>
          <cell r="I4613">
            <v>418</v>
          </cell>
          <cell r="J4613">
            <v>7368191</v>
          </cell>
          <cell r="K4613">
            <v>19</v>
          </cell>
          <cell r="M4613">
            <v>25</v>
          </cell>
          <cell r="N4613">
            <v>454</v>
          </cell>
        </row>
        <row r="4614">
          <cell r="A4614">
            <v>1979434</v>
          </cell>
          <cell r="B4614" t="str">
            <v>16</v>
          </cell>
          <cell r="C4614" t="str">
            <v>Montérégie</v>
          </cell>
          <cell r="D4614" t="str">
            <v>Yelle(Danielle)</v>
          </cell>
          <cell r="F4614" t="str">
            <v>380, Back Bush</v>
          </cell>
          <cell r="G4614" t="str">
            <v>Hemmingford</v>
          </cell>
          <cell r="H4614" t="str">
            <v>J0L1H0</v>
          </cell>
          <cell r="I4614">
            <v>450</v>
          </cell>
          <cell r="J4614">
            <v>2473737</v>
          </cell>
          <cell r="K4614">
            <v>12</v>
          </cell>
          <cell r="L4614">
            <v>1361</v>
          </cell>
          <cell r="M4614">
            <v>16</v>
          </cell>
          <cell r="N4614">
            <v>1131</v>
          </cell>
        </row>
        <row r="4615">
          <cell r="A4615">
            <v>1979913</v>
          </cell>
          <cell r="B4615" t="str">
            <v>12</v>
          </cell>
          <cell r="C4615" t="str">
            <v>Chaudière-Appalaches</v>
          </cell>
          <cell r="D4615" t="str">
            <v>Lemay(Melissa)</v>
          </cell>
          <cell r="F4615" t="str">
            <v>965, Route 275</v>
          </cell>
          <cell r="G4615" t="str">
            <v>Frampton</v>
          </cell>
          <cell r="H4615" t="str">
            <v>G0R1M0</v>
          </cell>
          <cell r="I4615">
            <v>418</v>
          </cell>
          <cell r="J4615">
            <v>4792777</v>
          </cell>
          <cell r="K4615">
            <v>19</v>
          </cell>
        </row>
        <row r="4616">
          <cell r="A4616">
            <v>1979921</v>
          </cell>
          <cell r="B4616" t="str">
            <v>12</v>
          </cell>
          <cell r="C4616" t="str">
            <v>Chaudière-Appalaches</v>
          </cell>
          <cell r="D4616" t="str">
            <v>Guay(Daniel)</v>
          </cell>
          <cell r="F4616" t="str">
            <v>7455, Rang 7</v>
          </cell>
          <cell r="G4616" t="str">
            <v>Saint-Zacharie</v>
          </cell>
          <cell r="H4616" t="str">
            <v>G0M2C0</v>
          </cell>
          <cell r="I4616">
            <v>418</v>
          </cell>
          <cell r="J4616">
            <v>5933008</v>
          </cell>
          <cell r="K4616">
            <v>13</v>
          </cell>
          <cell r="L4616">
            <v>2596</v>
          </cell>
          <cell r="M4616">
            <v>15</v>
          </cell>
          <cell r="N4616">
            <v>2174</v>
          </cell>
        </row>
        <row r="4617">
          <cell r="A4617">
            <v>1979988</v>
          </cell>
          <cell r="B4617" t="str">
            <v>08</v>
          </cell>
          <cell r="C4617" t="str">
            <v>Abitibi-Témiscamingue</v>
          </cell>
          <cell r="D4617" t="str">
            <v>Hondekyn(Sébastien)</v>
          </cell>
          <cell r="F4617" t="str">
            <v>355 chemin de la Mine</v>
          </cell>
          <cell r="G4617" t="str">
            <v>Béarn</v>
          </cell>
          <cell r="H4617" t="str">
            <v>J0Z1G0</v>
          </cell>
          <cell r="I4617">
            <v>819</v>
          </cell>
          <cell r="J4617">
            <v>7262091</v>
          </cell>
          <cell r="K4617">
            <v>109</v>
          </cell>
          <cell r="L4617">
            <v>5212</v>
          </cell>
          <cell r="M4617">
            <v>103</v>
          </cell>
          <cell r="N4617">
            <v>454</v>
          </cell>
        </row>
        <row r="4618">
          <cell r="A4618">
            <v>1980283</v>
          </cell>
          <cell r="B4618" t="str">
            <v>08</v>
          </cell>
          <cell r="C4618" t="str">
            <v>Abitibi-Témiscamingue</v>
          </cell>
          <cell r="D4618" t="str">
            <v>COOP 1499904 Ferme des Prés 2006, s.e.n.c.</v>
          </cell>
          <cell r="E4618" t="str">
            <v>Lantagne(Guy)</v>
          </cell>
          <cell r="F4618" t="str">
            <v>263, 1re Avenue Ouest</v>
          </cell>
          <cell r="G4618" t="str">
            <v>Amos</v>
          </cell>
          <cell r="H4618" t="str">
            <v>J9T1V1</v>
          </cell>
          <cell r="I4618">
            <v>0</v>
          </cell>
          <cell r="J4618">
            <v>0</v>
          </cell>
          <cell r="K4618">
            <v>22</v>
          </cell>
          <cell r="M4618">
            <v>19</v>
          </cell>
        </row>
        <row r="4619">
          <cell r="A4619">
            <v>1980424</v>
          </cell>
          <cell r="B4619" t="str">
            <v>08</v>
          </cell>
          <cell r="C4619" t="str">
            <v>Abitibi-Témiscamingue</v>
          </cell>
          <cell r="D4619" t="str">
            <v>COOP 1499904 Steve Châteauvert</v>
          </cell>
          <cell r="E4619" t="str">
            <v>Châteauvert(Steve)</v>
          </cell>
          <cell r="F4619" t="str">
            <v>263, 1re Avenue Ouest</v>
          </cell>
          <cell r="G4619" t="str">
            <v>Amos</v>
          </cell>
          <cell r="H4619" t="str">
            <v>J9T1V1</v>
          </cell>
          <cell r="I4619">
            <v>0</v>
          </cell>
          <cell r="J4619">
            <v>0</v>
          </cell>
          <cell r="K4619">
            <v>246</v>
          </cell>
          <cell r="M4619">
            <v>309</v>
          </cell>
        </row>
        <row r="4620">
          <cell r="A4620">
            <v>1980432</v>
          </cell>
          <cell r="B4620" t="str">
            <v>08</v>
          </cell>
          <cell r="C4620" t="str">
            <v>Abitibi-Témiscamingue</v>
          </cell>
          <cell r="D4620" t="str">
            <v>COOP 1499904 Jean Châteauvert</v>
          </cell>
          <cell r="F4620" t="str">
            <v>263, 1re Avenue Ouest</v>
          </cell>
          <cell r="G4620" t="str">
            <v>Amos</v>
          </cell>
          <cell r="H4620" t="str">
            <v>J9T1V1</v>
          </cell>
          <cell r="I4620">
            <v>0</v>
          </cell>
          <cell r="J4620">
            <v>0</v>
          </cell>
          <cell r="K4620">
            <v>75</v>
          </cell>
          <cell r="M4620">
            <v>73</v>
          </cell>
        </row>
        <row r="4621">
          <cell r="A4621">
            <v>1980606</v>
          </cell>
          <cell r="B4621" t="str">
            <v>17</v>
          </cell>
          <cell r="C4621" t="str">
            <v>Centre-du-Québec</v>
          </cell>
          <cell r="D4621" t="str">
            <v>Dauphinais(Martin)</v>
          </cell>
          <cell r="F4621" t="str">
            <v>206, route 122</v>
          </cell>
          <cell r="G4621" t="str">
            <v>Saint-Guillaume</v>
          </cell>
          <cell r="H4621" t="str">
            <v>J0C1L0</v>
          </cell>
          <cell r="I4621">
            <v>819</v>
          </cell>
          <cell r="J4621">
            <v>3964117</v>
          </cell>
          <cell r="K4621">
            <v>13</v>
          </cell>
        </row>
        <row r="4622">
          <cell r="A4622">
            <v>1980655</v>
          </cell>
          <cell r="B4622" t="str">
            <v>04</v>
          </cell>
          <cell r="C4622" t="str">
            <v>Mauricie</v>
          </cell>
          <cell r="D4622" t="str">
            <v>Germain(Guy)</v>
          </cell>
          <cell r="F4622" t="str">
            <v>671, rang Sud-Est</v>
          </cell>
          <cell r="G4622" t="str">
            <v>Saint-Adelphe</v>
          </cell>
          <cell r="H4622" t="str">
            <v>G0X2G0</v>
          </cell>
          <cell r="I4622">
            <v>418</v>
          </cell>
          <cell r="J4622">
            <v>3225351</v>
          </cell>
          <cell r="K4622">
            <v>13</v>
          </cell>
        </row>
        <row r="4623">
          <cell r="A4623">
            <v>1980663</v>
          </cell>
          <cell r="B4623" t="str">
            <v>17</v>
          </cell>
          <cell r="C4623" t="str">
            <v>Centre-du-Québec</v>
          </cell>
          <cell r="D4623" t="str">
            <v>Rondeau(Denis)</v>
          </cell>
          <cell r="F4623" t="str">
            <v>240, rue Dumoulin</v>
          </cell>
          <cell r="G4623" t="str">
            <v>Durham-Sud</v>
          </cell>
          <cell r="H4623" t="str">
            <v>J0H2C0</v>
          </cell>
          <cell r="I4623">
            <v>819</v>
          </cell>
          <cell r="J4623">
            <v>8582338</v>
          </cell>
          <cell r="K4623">
            <v>14</v>
          </cell>
          <cell r="M4623">
            <v>18</v>
          </cell>
        </row>
        <row r="4624">
          <cell r="A4624">
            <v>1980747</v>
          </cell>
          <cell r="B4624" t="str">
            <v>02</v>
          </cell>
          <cell r="C4624" t="str">
            <v>Saguenay-Lac-Saint-Jean</v>
          </cell>
          <cell r="D4624" t="str">
            <v>COOP 0969188 Richard Veilleux</v>
          </cell>
          <cell r="F4624" t="str">
            <v>440 Lac Sébastien C.P.164</v>
          </cell>
          <cell r="G4624" t="str">
            <v>Saint-David-de-Falardeau</v>
          </cell>
          <cell r="H4624" t="str">
            <v>G0V1C0</v>
          </cell>
          <cell r="I4624">
            <v>0</v>
          </cell>
          <cell r="J4624">
            <v>0</v>
          </cell>
          <cell r="K4624">
            <v>36</v>
          </cell>
          <cell r="M4624">
            <v>59</v>
          </cell>
        </row>
        <row r="4625">
          <cell r="A4625">
            <v>1980754</v>
          </cell>
          <cell r="B4625" t="str">
            <v>02</v>
          </cell>
          <cell r="C4625" t="str">
            <v>Saguenay-Lac-Saint-Jean</v>
          </cell>
          <cell r="D4625" t="str">
            <v>COOP 0969188 Jocelyn Lavoie</v>
          </cell>
          <cell r="F4625" t="str">
            <v>440 Lac Sébastien C.P.164</v>
          </cell>
          <cell r="G4625" t="str">
            <v>Saint-David-de-Falardeau</v>
          </cell>
          <cell r="H4625" t="str">
            <v>G0V1C0</v>
          </cell>
          <cell r="I4625">
            <v>0</v>
          </cell>
          <cell r="J4625">
            <v>0</v>
          </cell>
          <cell r="K4625">
            <v>10</v>
          </cell>
        </row>
        <row r="4626">
          <cell r="A4626">
            <v>1980762</v>
          </cell>
          <cell r="B4626" t="str">
            <v>02</v>
          </cell>
          <cell r="C4626" t="str">
            <v>Saguenay-Lac-Saint-Jean</v>
          </cell>
          <cell r="D4626" t="str">
            <v>Duchesne(Daniel)</v>
          </cell>
          <cell r="F4626" t="str">
            <v>2116, rue St-Cyrille</v>
          </cell>
          <cell r="G4626" t="str">
            <v>Normandin</v>
          </cell>
          <cell r="H4626" t="str">
            <v>G8M4K5</v>
          </cell>
          <cell r="I4626">
            <v>418</v>
          </cell>
          <cell r="J4626">
            <v>2745610</v>
          </cell>
          <cell r="N4626">
            <v>8138</v>
          </cell>
        </row>
        <row r="4627">
          <cell r="A4627">
            <v>1980770</v>
          </cell>
          <cell r="B4627" t="str">
            <v>02</v>
          </cell>
          <cell r="C4627" t="str">
            <v>Saguenay-Lac-Saint-Jean</v>
          </cell>
          <cell r="D4627" t="str">
            <v>COOP 0969188 Daniel Duchesne</v>
          </cell>
          <cell r="F4627" t="str">
            <v>440 Lac Sébastien C.P.164</v>
          </cell>
          <cell r="G4627" t="str">
            <v>Saint-David-de-Falardeau</v>
          </cell>
          <cell r="H4627" t="str">
            <v>G0V1C0</v>
          </cell>
          <cell r="I4627">
            <v>418</v>
          </cell>
          <cell r="J4627">
            <v>2745610</v>
          </cell>
          <cell r="K4627">
            <v>19</v>
          </cell>
          <cell r="M4627">
            <v>24</v>
          </cell>
        </row>
        <row r="4628">
          <cell r="A4628">
            <v>1980820</v>
          </cell>
          <cell r="B4628" t="str">
            <v>15</v>
          </cell>
          <cell r="C4628" t="str">
            <v>Laurentides</v>
          </cell>
          <cell r="D4628" t="str">
            <v>Schmitz Feidler(Bettina)</v>
          </cell>
          <cell r="F4628" t="str">
            <v>2843, route Eugène Trinquier</v>
          </cell>
          <cell r="G4628" t="str">
            <v>Mont-Laurier</v>
          </cell>
          <cell r="H4628" t="str">
            <v>J9L3G4</v>
          </cell>
          <cell r="I4628">
            <v>819</v>
          </cell>
          <cell r="J4628">
            <v>4402164</v>
          </cell>
          <cell r="K4628">
            <v>14</v>
          </cell>
          <cell r="M4628">
            <v>15</v>
          </cell>
          <cell r="N4628">
            <v>2629</v>
          </cell>
        </row>
        <row r="4629">
          <cell r="A4629">
            <v>1980861</v>
          </cell>
          <cell r="B4629" t="str">
            <v>15</v>
          </cell>
          <cell r="C4629" t="str">
            <v>Laurentides</v>
          </cell>
          <cell r="D4629" t="str">
            <v>Boucher(Jacinthe)</v>
          </cell>
          <cell r="F4629" t="str">
            <v>1297, montée Dumouchel</v>
          </cell>
          <cell r="G4629" t="str">
            <v>Mont-Laurier</v>
          </cell>
          <cell r="H4629" t="str">
            <v>J9L3G7</v>
          </cell>
          <cell r="I4629">
            <v>819</v>
          </cell>
          <cell r="J4629">
            <v>4402879</v>
          </cell>
          <cell r="K4629">
            <v>12</v>
          </cell>
          <cell r="L4629">
            <v>999</v>
          </cell>
          <cell r="M4629">
            <v>16</v>
          </cell>
          <cell r="N4629">
            <v>1252</v>
          </cell>
        </row>
        <row r="4630">
          <cell r="A4630">
            <v>1980903</v>
          </cell>
          <cell r="B4630" t="str">
            <v>08</v>
          </cell>
          <cell r="C4630" t="str">
            <v>Abitibi-Témiscamingue</v>
          </cell>
          <cell r="D4630" t="str">
            <v>COOP 1499904 Ferme Bovine Marc-André Boutin S.E.N.C.</v>
          </cell>
          <cell r="E4630" t="str">
            <v>Boutin(Marc-André)</v>
          </cell>
          <cell r="F4630" t="str">
            <v>263, 1re Avenue Ouest</v>
          </cell>
          <cell r="G4630" t="str">
            <v>Amos</v>
          </cell>
          <cell r="H4630" t="str">
            <v>J9T1V1</v>
          </cell>
          <cell r="I4630">
            <v>0</v>
          </cell>
          <cell r="J4630">
            <v>0</v>
          </cell>
          <cell r="K4630">
            <v>10</v>
          </cell>
        </row>
        <row r="4631">
          <cell r="A4631">
            <v>1980911</v>
          </cell>
          <cell r="B4631" t="str">
            <v>02</v>
          </cell>
          <cell r="C4631" t="str">
            <v>Saguenay-Lac-Saint-Jean</v>
          </cell>
          <cell r="D4631" t="str">
            <v>Tremblay(Caroline)</v>
          </cell>
          <cell r="F4631" t="str">
            <v>3142, boul. Ste-Geneviève</v>
          </cell>
          <cell r="G4631" t="str">
            <v>Canton Tremblay</v>
          </cell>
          <cell r="H4631" t="str">
            <v>G7H5B2</v>
          </cell>
          <cell r="I4631">
            <v>418</v>
          </cell>
          <cell r="J4631">
            <v>5435936</v>
          </cell>
          <cell r="K4631">
            <v>12</v>
          </cell>
          <cell r="M4631">
            <v>18</v>
          </cell>
          <cell r="N4631">
            <v>4981</v>
          </cell>
        </row>
        <row r="4632">
          <cell r="A4632">
            <v>1981083</v>
          </cell>
          <cell r="B4632" t="str">
            <v>17</v>
          </cell>
          <cell r="C4632" t="str">
            <v>Centre-du-Québec</v>
          </cell>
          <cell r="D4632" t="str">
            <v>Ferme Canabec inc.</v>
          </cell>
          <cell r="E4632" t="str">
            <v>Paré(Christian)</v>
          </cell>
          <cell r="F4632" t="str">
            <v>287, rang 7 Est</v>
          </cell>
          <cell r="G4632" t="str">
            <v>Lefebvre</v>
          </cell>
          <cell r="H4632" t="str">
            <v>J0H2C0</v>
          </cell>
          <cell r="I4632">
            <v>819</v>
          </cell>
          <cell r="J4632">
            <v>3902026</v>
          </cell>
          <cell r="K4632">
            <v>21</v>
          </cell>
        </row>
        <row r="4633">
          <cell r="A4633">
            <v>1981208</v>
          </cell>
          <cell r="B4633" t="str">
            <v>16</v>
          </cell>
          <cell r="C4633" t="str">
            <v>Montérégie</v>
          </cell>
          <cell r="D4633" t="str">
            <v>D'Amours(Jean-Eudes)</v>
          </cell>
          <cell r="F4633" t="str">
            <v>244, chemin Stage Coach</v>
          </cell>
          <cell r="G4633" t="str">
            <v>Brome</v>
          </cell>
          <cell r="H4633" t="str">
            <v>J0E1K0</v>
          </cell>
          <cell r="I4633">
            <v>450</v>
          </cell>
          <cell r="J4633">
            <v>2435116</v>
          </cell>
          <cell r="K4633">
            <v>14</v>
          </cell>
          <cell r="L4633">
            <v>477</v>
          </cell>
          <cell r="M4633">
            <v>19</v>
          </cell>
        </row>
        <row r="4634">
          <cell r="A4634">
            <v>1981372</v>
          </cell>
          <cell r="B4634" t="str">
            <v>16</v>
          </cell>
          <cell r="C4634" t="str">
            <v>Montérégie</v>
          </cell>
          <cell r="D4634" t="str">
            <v>Demers(Édith)</v>
          </cell>
          <cell r="E4634" t="str">
            <v>Normand(Boisvert)</v>
          </cell>
          <cell r="F4634" t="str">
            <v>2560, chemin Béthanie</v>
          </cell>
          <cell r="G4634" t="str">
            <v>Sainte-Christine</v>
          </cell>
          <cell r="H4634" t="str">
            <v>J0H1H0</v>
          </cell>
          <cell r="I4634">
            <v>819</v>
          </cell>
          <cell r="J4634">
            <v>8582322</v>
          </cell>
          <cell r="L4634">
            <v>8772</v>
          </cell>
          <cell r="N4634">
            <v>877</v>
          </cell>
        </row>
        <row r="4635">
          <cell r="A4635">
            <v>1981380</v>
          </cell>
          <cell r="B4635" t="str">
            <v>16</v>
          </cell>
          <cell r="C4635" t="str">
            <v>Montérégie</v>
          </cell>
          <cell r="D4635" t="str">
            <v>COOP 1521087 Édith Demers</v>
          </cell>
          <cell r="E4635" t="str">
            <v>Boisvert(cell 819 818-1896 Normand)</v>
          </cell>
          <cell r="F4635" t="str">
            <v>57, rue Dufferin</v>
          </cell>
          <cell r="G4635" t="str">
            <v>Granby</v>
          </cell>
          <cell r="H4635" t="str">
            <v>J2G4W8</v>
          </cell>
          <cell r="I4635">
            <v>819</v>
          </cell>
          <cell r="J4635">
            <v>8582322</v>
          </cell>
          <cell r="K4635">
            <v>42</v>
          </cell>
          <cell r="M4635">
            <v>21</v>
          </cell>
        </row>
        <row r="4636">
          <cell r="A4636">
            <v>1981406</v>
          </cell>
          <cell r="B4636" t="str">
            <v>12</v>
          </cell>
          <cell r="C4636" t="str">
            <v>Chaudière-Appalaches</v>
          </cell>
          <cell r="D4636" t="str">
            <v>Gestion René Doyon inc.</v>
          </cell>
          <cell r="F4636" t="str">
            <v>269, rang 5</v>
          </cell>
          <cell r="G4636" t="str">
            <v>Saint-Théophile</v>
          </cell>
          <cell r="H4636" t="str">
            <v>G0M2A0</v>
          </cell>
          <cell r="I4636">
            <v>418</v>
          </cell>
          <cell r="J4636">
            <v>5973617</v>
          </cell>
          <cell r="K4636">
            <v>13</v>
          </cell>
        </row>
        <row r="4637">
          <cell r="A4637">
            <v>1981430</v>
          </cell>
          <cell r="B4637" t="str">
            <v>02</v>
          </cell>
          <cell r="C4637" t="str">
            <v>Saguenay-Lac-Saint-Jean</v>
          </cell>
          <cell r="D4637" t="str">
            <v>Gauthier(Eric)</v>
          </cell>
          <cell r="F4637" t="str">
            <v>4913, chemin St-Bruno</v>
          </cell>
          <cell r="G4637" t="str">
            <v>La Baie</v>
          </cell>
          <cell r="H4637" t="str">
            <v>G7B3P6</v>
          </cell>
          <cell r="I4637">
            <v>418</v>
          </cell>
          <cell r="J4637">
            <v>5445588</v>
          </cell>
          <cell r="K4637">
            <v>10</v>
          </cell>
        </row>
        <row r="4638">
          <cell r="A4638">
            <v>1981448</v>
          </cell>
          <cell r="B4638" t="str">
            <v>12</v>
          </cell>
          <cell r="C4638" t="str">
            <v>Chaudière-Appalaches</v>
          </cell>
          <cell r="D4638" t="str">
            <v>Ferme J.P. Rémillard inc.</v>
          </cell>
          <cell r="F4638" t="str">
            <v>400, rang des Chutes</v>
          </cell>
          <cell r="G4638" t="str">
            <v>Saint-Patrice-de-Beaurivage</v>
          </cell>
          <cell r="H4638" t="str">
            <v>G0S1B0</v>
          </cell>
          <cell r="I4638">
            <v>418</v>
          </cell>
          <cell r="J4638">
            <v>5962350</v>
          </cell>
          <cell r="K4638">
            <v>42</v>
          </cell>
          <cell r="L4638">
            <v>10974</v>
          </cell>
          <cell r="M4638">
            <v>44</v>
          </cell>
          <cell r="N4638">
            <v>11945</v>
          </cell>
        </row>
        <row r="4639">
          <cell r="A4639">
            <v>1981596</v>
          </cell>
          <cell r="B4639" t="str">
            <v>08</v>
          </cell>
          <cell r="C4639" t="str">
            <v>Abitibi-Témiscamingue</v>
          </cell>
          <cell r="D4639" t="str">
            <v>St-Laurent(André)</v>
          </cell>
          <cell r="F4639" t="str">
            <v>398, rang 9-10 Est</v>
          </cell>
          <cell r="G4639" t="str">
            <v>Saint-Félix-de-Dalquier</v>
          </cell>
          <cell r="H4639" t="str">
            <v>J0Y1G0</v>
          </cell>
          <cell r="I4639">
            <v>819</v>
          </cell>
          <cell r="J4639">
            <v>7321872</v>
          </cell>
          <cell r="K4639">
            <v>15</v>
          </cell>
        </row>
        <row r="4640">
          <cell r="A4640">
            <v>1981612</v>
          </cell>
          <cell r="B4640" t="str">
            <v>12</v>
          </cell>
          <cell r="C4640" t="str">
            <v>Chaudière-Appalaches</v>
          </cell>
          <cell r="D4640" t="str">
            <v>Lavigne Joé &amp; Mercier Nadine</v>
          </cell>
          <cell r="F4640" t="str">
            <v>152, route 132</v>
          </cell>
          <cell r="G4640" t="str">
            <v>Saint-Michel-de-Bellechasse</v>
          </cell>
          <cell r="H4640" t="str">
            <v>G0R3S0</v>
          </cell>
          <cell r="I4640">
            <v>418</v>
          </cell>
          <cell r="J4640">
            <v>8842895</v>
          </cell>
          <cell r="K4640">
            <v>14</v>
          </cell>
          <cell r="M4640">
            <v>29</v>
          </cell>
          <cell r="N4640">
            <v>773</v>
          </cell>
        </row>
        <row r="4641">
          <cell r="A4641">
            <v>1981745</v>
          </cell>
          <cell r="B4641" t="str">
            <v>02</v>
          </cell>
          <cell r="C4641" t="str">
            <v>Saguenay-Lac-Saint-Jean</v>
          </cell>
          <cell r="D4641" t="str">
            <v>Ferme D.R.D. SENC</v>
          </cell>
          <cell r="E4641" t="str">
            <v>Lavoie(Raynald)</v>
          </cell>
          <cell r="F4641" t="str">
            <v>3973, rue Coulombe</v>
          </cell>
          <cell r="G4641" t="str">
            <v>La Baie</v>
          </cell>
          <cell r="H4641" t="str">
            <v>G7B1H2</v>
          </cell>
          <cell r="I4641">
            <v>418</v>
          </cell>
          <cell r="J4641">
            <v>5445016</v>
          </cell>
          <cell r="K4641">
            <v>29</v>
          </cell>
          <cell r="M4641">
            <v>20</v>
          </cell>
          <cell r="N4641">
            <v>2835</v>
          </cell>
        </row>
        <row r="4642">
          <cell r="A4642">
            <v>1981802</v>
          </cell>
          <cell r="B4642" t="str">
            <v>07</v>
          </cell>
          <cell r="C4642" t="str">
            <v>Outaouais</v>
          </cell>
          <cell r="D4642" t="str">
            <v>St-Cyr(Roger)</v>
          </cell>
          <cell r="F4642" t="str">
            <v>20, rue du Faisca</v>
          </cell>
          <cell r="G4642" t="str">
            <v>Gatineau</v>
          </cell>
          <cell r="H4642" t="str">
            <v>J9H5H6</v>
          </cell>
          <cell r="I4642">
            <v>819</v>
          </cell>
          <cell r="J4642">
            <v>6844246</v>
          </cell>
          <cell r="K4642">
            <v>12</v>
          </cell>
          <cell r="M4642">
            <v>16</v>
          </cell>
          <cell r="N4642">
            <v>2780</v>
          </cell>
        </row>
        <row r="4643">
          <cell r="A4643">
            <v>1981851</v>
          </cell>
          <cell r="B4643" t="str">
            <v>08</v>
          </cell>
          <cell r="C4643" t="str">
            <v>Abitibi-Témiscamingue</v>
          </cell>
          <cell r="D4643" t="str">
            <v>4403-363 Canada inc.</v>
          </cell>
          <cell r="E4643" t="str">
            <v>Calvez(Armelle)</v>
          </cell>
          <cell r="F4643" t="str">
            <v>343 Rang 7</v>
          </cell>
          <cell r="G4643" t="str">
            <v>Languedoc</v>
          </cell>
          <cell r="H4643" t="str">
            <v>J0Z3N0</v>
          </cell>
          <cell r="I4643">
            <v>819</v>
          </cell>
          <cell r="J4643">
            <v>7822480</v>
          </cell>
          <cell r="K4643">
            <v>18</v>
          </cell>
          <cell r="L4643">
            <v>1459</v>
          </cell>
        </row>
        <row r="4644">
          <cell r="A4644">
            <v>1982073</v>
          </cell>
          <cell r="B4644" t="str">
            <v>04</v>
          </cell>
          <cell r="C4644" t="str">
            <v>Mauricie</v>
          </cell>
          <cell r="D4644" t="str">
            <v>Paillé(Sylvain)</v>
          </cell>
          <cell r="F4644" t="str">
            <v>9775, boul St-Jean</v>
          </cell>
          <cell r="G4644" t="str">
            <v>Trois-Rivières</v>
          </cell>
          <cell r="H4644" t="str">
            <v>G9A5E1</v>
          </cell>
          <cell r="I4644">
            <v>819</v>
          </cell>
          <cell r="J4644">
            <v>3758128</v>
          </cell>
          <cell r="K4644">
            <v>13</v>
          </cell>
          <cell r="M4644">
            <v>16</v>
          </cell>
          <cell r="N4644">
            <v>340</v>
          </cell>
        </row>
        <row r="4645">
          <cell r="A4645">
            <v>1982198</v>
          </cell>
          <cell r="B4645" t="str">
            <v>07</v>
          </cell>
          <cell r="C4645" t="str">
            <v>Outaouais</v>
          </cell>
          <cell r="D4645" t="str">
            <v>9180-8295 Québec inc.</v>
          </cell>
          <cell r="E4645" t="str">
            <v>Allen(Simon)</v>
          </cell>
          <cell r="F4645" t="str">
            <v>78, chemin Émard</v>
          </cell>
          <cell r="G4645" t="str">
            <v>Aumond</v>
          </cell>
          <cell r="H4645" t="str">
            <v>J0W1W0</v>
          </cell>
          <cell r="I4645">
            <v>819</v>
          </cell>
          <cell r="J4645">
            <v>4492381</v>
          </cell>
          <cell r="K4645">
            <v>13</v>
          </cell>
          <cell r="M4645">
            <v>16</v>
          </cell>
          <cell r="N4645">
            <v>3837</v>
          </cell>
        </row>
        <row r="4646">
          <cell r="A4646">
            <v>1982271</v>
          </cell>
          <cell r="B4646" t="str">
            <v>05</v>
          </cell>
          <cell r="C4646" t="str">
            <v>Estrie</v>
          </cell>
          <cell r="D4646" t="str">
            <v>Gignac François et Prince Mélanie</v>
          </cell>
          <cell r="F4646" t="str">
            <v>58 rg 2</v>
          </cell>
          <cell r="G4646" t="str">
            <v>Wotton</v>
          </cell>
          <cell r="H4646" t="str">
            <v>J0A1N0</v>
          </cell>
          <cell r="I4646">
            <v>819</v>
          </cell>
          <cell r="J4646">
            <v>8791019</v>
          </cell>
          <cell r="K4646">
            <v>11</v>
          </cell>
          <cell r="L4646">
            <v>1202</v>
          </cell>
        </row>
        <row r="4647">
          <cell r="A4647">
            <v>1982305</v>
          </cell>
          <cell r="B4647" t="str">
            <v>12</v>
          </cell>
          <cell r="C4647" t="str">
            <v>Chaudière-Appalaches</v>
          </cell>
          <cell r="D4647" t="str">
            <v>Cayouette(Doric)</v>
          </cell>
          <cell r="F4647" t="str">
            <v>205, rue du Collège</v>
          </cell>
          <cell r="G4647" t="str">
            <v>Lac-Etchemin</v>
          </cell>
          <cell r="H4647" t="str">
            <v>G0R1S0</v>
          </cell>
          <cell r="I4647">
            <v>418</v>
          </cell>
          <cell r="J4647">
            <v>6254514</v>
          </cell>
          <cell r="K4647">
            <v>29</v>
          </cell>
          <cell r="L4647">
            <v>2385</v>
          </cell>
          <cell r="M4647">
            <v>36</v>
          </cell>
          <cell r="N4647">
            <v>2939</v>
          </cell>
        </row>
        <row r="4648">
          <cell r="A4648">
            <v>1982362</v>
          </cell>
          <cell r="B4648" t="str">
            <v>05</v>
          </cell>
          <cell r="C4648" t="str">
            <v>Estrie</v>
          </cell>
          <cell r="D4648" t="str">
            <v>9196-9196 Québec Inc.</v>
          </cell>
          <cell r="E4648" t="str">
            <v>Currie(Robert Mercier et Doreen)</v>
          </cell>
          <cell r="F4648" t="str">
            <v>142 Ch. St-Georges Nord</v>
          </cell>
          <cell r="G4648" t="str">
            <v>Asbestos</v>
          </cell>
          <cell r="H4648" t="str">
            <v>J1T3M7</v>
          </cell>
          <cell r="I4648">
            <v>819</v>
          </cell>
          <cell r="J4648">
            <v>8790622</v>
          </cell>
          <cell r="K4648">
            <v>11</v>
          </cell>
        </row>
        <row r="4649">
          <cell r="A4649">
            <v>1982453</v>
          </cell>
          <cell r="B4649" t="str">
            <v>05</v>
          </cell>
          <cell r="C4649" t="str">
            <v>Estrie</v>
          </cell>
          <cell r="D4649" t="str">
            <v>Harriman(Tracy)</v>
          </cell>
          <cell r="F4649" t="str">
            <v>202 rte 143</v>
          </cell>
          <cell r="G4649" t="str">
            <v>Ulverton</v>
          </cell>
          <cell r="H4649" t="str">
            <v>J0B2B0</v>
          </cell>
          <cell r="I4649">
            <v>819</v>
          </cell>
          <cell r="J4649">
            <v>8261742</v>
          </cell>
          <cell r="K4649">
            <v>12</v>
          </cell>
          <cell r="L4649">
            <v>483</v>
          </cell>
          <cell r="M4649">
            <v>17</v>
          </cell>
          <cell r="N4649">
            <v>232</v>
          </cell>
        </row>
        <row r="4650">
          <cell r="A4650">
            <v>1982479</v>
          </cell>
          <cell r="B4650" t="str">
            <v>12</v>
          </cell>
          <cell r="C4650" t="str">
            <v>Chaudière-Appalaches</v>
          </cell>
          <cell r="D4650" t="str">
            <v>Labbé(Carl)</v>
          </cell>
          <cell r="F4650" t="str">
            <v>640, rang St-Alexandre</v>
          </cell>
          <cell r="G4650" t="str">
            <v>Saint-Séverin (de Beauce)</v>
          </cell>
          <cell r="H4650" t="str">
            <v>G0N1V0</v>
          </cell>
          <cell r="I4650">
            <v>418</v>
          </cell>
          <cell r="J4650">
            <v>4263172</v>
          </cell>
          <cell r="K4650">
            <v>11</v>
          </cell>
          <cell r="L4650">
            <v>1201</v>
          </cell>
          <cell r="M4650">
            <v>18</v>
          </cell>
          <cell r="N4650">
            <v>1814</v>
          </cell>
        </row>
        <row r="4651">
          <cell r="A4651">
            <v>1982602</v>
          </cell>
          <cell r="B4651" t="str">
            <v>05</v>
          </cell>
          <cell r="C4651" t="str">
            <v>Estrie</v>
          </cell>
          <cell r="D4651" t="str">
            <v>Provencher(Alain)</v>
          </cell>
          <cell r="F4651" t="str">
            <v>1810 Chemin Gaudreau</v>
          </cell>
          <cell r="G4651" t="str">
            <v>Weedon</v>
          </cell>
          <cell r="H4651" t="str">
            <v>J0B3J0</v>
          </cell>
          <cell r="I4651">
            <v>819</v>
          </cell>
          <cell r="J4651">
            <v>8773673</v>
          </cell>
          <cell r="K4651">
            <v>10</v>
          </cell>
        </row>
        <row r="4652">
          <cell r="A4652">
            <v>1982610</v>
          </cell>
          <cell r="B4652" t="str">
            <v>01</v>
          </cell>
          <cell r="C4652" t="str">
            <v>Bas-Saint-Laurent</v>
          </cell>
          <cell r="D4652" t="str">
            <v>COOP 0928622 Ferme Pakama</v>
          </cell>
          <cell r="E4652" t="str">
            <v>Durand(P.-Pascal Maegerli et Karine)</v>
          </cell>
          <cell r="F4652" t="str">
            <v>61 rang Hauteville</v>
          </cell>
          <cell r="G4652" t="str">
            <v>Saint-Denis (de Kamouraska)</v>
          </cell>
          <cell r="H4652" t="str">
            <v>G0L2R0</v>
          </cell>
          <cell r="I4652">
            <v>0</v>
          </cell>
          <cell r="J4652">
            <v>0</v>
          </cell>
          <cell r="K4652">
            <v>38</v>
          </cell>
          <cell r="M4652">
            <v>37</v>
          </cell>
        </row>
        <row r="4653">
          <cell r="A4653">
            <v>1982735</v>
          </cell>
          <cell r="B4653" t="str">
            <v>12</v>
          </cell>
          <cell r="C4653" t="str">
            <v>Chaudière-Appalaches</v>
          </cell>
          <cell r="D4653" t="str">
            <v>Ferme Hukar S.E.N.C.</v>
          </cell>
          <cell r="E4653" t="str">
            <v>Grégoire(Hugues)</v>
          </cell>
          <cell r="F4653" t="str">
            <v>240, Rang 6 Ouest</v>
          </cell>
          <cell r="G4653" t="str">
            <v>Saint-Jacques-de-Leeds</v>
          </cell>
          <cell r="H4653" t="str">
            <v>G0N1J0</v>
          </cell>
          <cell r="I4653">
            <v>418</v>
          </cell>
          <cell r="J4653">
            <v>4243562</v>
          </cell>
          <cell r="K4653">
            <v>20</v>
          </cell>
          <cell r="L4653">
            <v>1519</v>
          </cell>
          <cell r="M4653">
            <v>30</v>
          </cell>
          <cell r="N4653">
            <v>2010</v>
          </cell>
        </row>
        <row r="4654">
          <cell r="A4654">
            <v>1982818</v>
          </cell>
          <cell r="B4654" t="str">
            <v>16</v>
          </cell>
          <cell r="C4654" t="str">
            <v>Montérégie</v>
          </cell>
          <cell r="D4654" t="str">
            <v>Ferme « ABC »</v>
          </cell>
          <cell r="F4654" t="str">
            <v>48, 1er rang Est</v>
          </cell>
          <cell r="G4654" t="str">
            <v>Sainte-Cécile-de-Milton</v>
          </cell>
          <cell r="H4654" t="str">
            <v>J0E2C0</v>
          </cell>
          <cell r="I4654">
            <v>450</v>
          </cell>
          <cell r="J4654">
            <v>4695070</v>
          </cell>
          <cell r="K4654">
            <v>38</v>
          </cell>
          <cell r="L4654">
            <v>1318</v>
          </cell>
          <cell r="M4654">
            <v>33</v>
          </cell>
          <cell r="N4654">
            <v>12646</v>
          </cell>
        </row>
        <row r="4655">
          <cell r="A4655">
            <v>1982842</v>
          </cell>
          <cell r="B4655" t="str">
            <v>05</v>
          </cell>
          <cell r="C4655" t="str">
            <v>Estrie</v>
          </cell>
          <cell r="D4655" t="str">
            <v>Carrière(Luc)</v>
          </cell>
          <cell r="F4655" t="str">
            <v>310, chemin Fitch Bay</v>
          </cell>
          <cell r="G4655" t="str">
            <v>Magog</v>
          </cell>
          <cell r="H4655" t="str">
            <v>J1X3W2</v>
          </cell>
          <cell r="I4655">
            <v>819</v>
          </cell>
          <cell r="J4655">
            <v>8435037</v>
          </cell>
          <cell r="K4655">
            <v>15</v>
          </cell>
          <cell r="M4655">
            <v>20</v>
          </cell>
          <cell r="N4655">
            <v>227</v>
          </cell>
        </row>
        <row r="4656">
          <cell r="A4656">
            <v>1982859</v>
          </cell>
          <cell r="B4656" t="str">
            <v>08</v>
          </cell>
          <cell r="C4656" t="str">
            <v>Abitibi-Témiscamingue</v>
          </cell>
          <cell r="D4656" t="str">
            <v>Ferme CC Bovimon inc.</v>
          </cell>
          <cell r="E4656" t="str">
            <v>Cimon(Olivier)</v>
          </cell>
          <cell r="F4656" t="str">
            <v>66, 18e Rue</v>
          </cell>
          <cell r="G4656" t="str">
            <v>Rouyn-Noranda</v>
          </cell>
          <cell r="H4656" t="str">
            <v>J9X2L5</v>
          </cell>
          <cell r="I4656">
            <v>819</v>
          </cell>
          <cell r="J4656">
            <v>7643030</v>
          </cell>
          <cell r="K4656">
            <v>150</v>
          </cell>
          <cell r="L4656">
            <v>555</v>
          </cell>
          <cell r="M4656">
            <v>189</v>
          </cell>
          <cell r="N4656">
            <v>17022</v>
          </cell>
        </row>
        <row r="4657">
          <cell r="A4657">
            <v>1982867</v>
          </cell>
          <cell r="B4657" t="str">
            <v>05</v>
          </cell>
          <cell r="C4657" t="str">
            <v>Estrie</v>
          </cell>
          <cell r="D4657" t="str">
            <v>Young(Shane)</v>
          </cell>
          <cell r="F4657" t="str">
            <v>1075, Griffin Road</v>
          </cell>
          <cell r="G4657" t="str">
            <v>Ogden</v>
          </cell>
          <cell r="H4657" t="str">
            <v>J0B3E3</v>
          </cell>
          <cell r="I4657">
            <v>819</v>
          </cell>
          <cell r="J4657">
            <v>8765048</v>
          </cell>
          <cell r="K4657">
            <v>21</v>
          </cell>
          <cell r="L4657">
            <v>1768</v>
          </cell>
          <cell r="M4657">
            <v>30</v>
          </cell>
          <cell r="N4657">
            <v>4124</v>
          </cell>
        </row>
        <row r="4658">
          <cell r="A4658">
            <v>1982875</v>
          </cell>
          <cell r="B4658" t="str">
            <v>11</v>
          </cell>
          <cell r="C4658" t="str">
            <v>Gaspésie-Iles-de-la-Madeleine</v>
          </cell>
          <cell r="D4658" t="str">
            <v>COOP 0969212 La Ferme laitière du Coteau inc.</v>
          </cell>
          <cell r="E4658" t="str">
            <v>Cayouette(Simon)</v>
          </cell>
          <cell r="F4658" t="str">
            <v>543A, boulevar Perron</v>
          </cell>
          <cell r="G4658" t="str">
            <v>Maria</v>
          </cell>
          <cell r="H4658" t="str">
            <v>G0C1Y0</v>
          </cell>
          <cell r="I4658">
            <v>0</v>
          </cell>
          <cell r="J4658">
            <v>0</v>
          </cell>
          <cell r="K4658">
            <v>11</v>
          </cell>
          <cell r="M4658">
            <v>15</v>
          </cell>
        </row>
        <row r="4659">
          <cell r="A4659">
            <v>1982891</v>
          </cell>
          <cell r="B4659" t="str">
            <v>17</v>
          </cell>
          <cell r="C4659" t="str">
            <v>Centre-du-Québec</v>
          </cell>
          <cell r="D4659" t="str">
            <v>Ferme TiJean inc.</v>
          </cell>
          <cell r="E4659" t="str">
            <v>Létourneau(Éric)</v>
          </cell>
          <cell r="F4659" t="str">
            <v>29, rang 4 Ouest</v>
          </cell>
          <cell r="G4659" t="str">
            <v>Warwick</v>
          </cell>
          <cell r="H4659" t="str">
            <v>J0A1M0</v>
          </cell>
          <cell r="I4659">
            <v>819</v>
          </cell>
          <cell r="J4659">
            <v>3589652</v>
          </cell>
          <cell r="K4659">
            <v>58</v>
          </cell>
          <cell r="L4659">
            <v>13724</v>
          </cell>
          <cell r="M4659">
            <v>55</v>
          </cell>
          <cell r="N4659">
            <v>14139</v>
          </cell>
        </row>
        <row r="4660">
          <cell r="A4660">
            <v>1982933</v>
          </cell>
          <cell r="B4660" t="str">
            <v>05</v>
          </cell>
          <cell r="C4660" t="str">
            <v>Estrie</v>
          </cell>
          <cell r="D4660" t="str">
            <v>Coates(Gordon)</v>
          </cell>
          <cell r="F4660" t="str">
            <v>136 rte 255</v>
          </cell>
          <cell r="G4660" t="str">
            <v>Dudswell</v>
          </cell>
          <cell r="H4660" t="str">
            <v>J0B1G0</v>
          </cell>
          <cell r="I4660">
            <v>819</v>
          </cell>
          <cell r="J4660">
            <v>8841040</v>
          </cell>
          <cell r="K4660">
            <v>13</v>
          </cell>
          <cell r="L4660">
            <v>834</v>
          </cell>
        </row>
        <row r="4661">
          <cell r="A4661">
            <v>1982966</v>
          </cell>
          <cell r="B4661" t="str">
            <v>05</v>
          </cell>
          <cell r="C4661" t="str">
            <v>Estrie</v>
          </cell>
          <cell r="D4661" t="str">
            <v>Bonnichon Marie-Thérèse et Carrier Denis</v>
          </cell>
          <cell r="E4661" t="str">
            <v>Bonnichon(Marie-Thérèse)</v>
          </cell>
          <cell r="F4661" t="str">
            <v>1107, chemin Fitch Bay</v>
          </cell>
          <cell r="G4661" t="str">
            <v>Magog</v>
          </cell>
          <cell r="H4661" t="str">
            <v>J1X3W2</v>
          </cell>
          <cell r="I4661">
            <v>819</v>
          </cell>
          <cell r="J4661">
            <v>8436143</v>
          </cell>
          <cell r="K4661">
            <v>11</v>
          </cell>
        </row>
        <row r="4662">
          <cell r="A4662">
            <v>1983105</v>
          </cell>
          <cell r="B4662" t="str">
            <v>17</v>
          </cell>
          <cell r="C4662" t="str">
            <v>Centre-du-Québec</v>
          </cell>
          <cell r="D4662" t="str">
            <v>Soares(Clément)</v>
          </cell>
          <cell r="E4662" t="str">
            <v>Soares(Mme Machado)</v>
          </cell>
          <cell r="F4662" t="str">
            <v>2889, Rang Double</v>
          </cell>
          <cell r="G4662" t="str">
            <v>Sainte-Clotilde-de-Horton</v>
          </cell>
          <cell r="H4662" t="str">
            <v>J0A1H0</v>
          </cell>
          <cell r="I4662">
            <v>819</v>
          </cell>
          <cell r="J4662">
            <v>3363453</v>
          </cell>
          <cell r="K4662">
            <v>13</v>
          </cell>
          <cell r="L4662">
            <v>1755</v>
          </cell>
          <cell r="M4662">
            <v>16</v>
          </cell>
          <cell r="N4662">
            <v>1395</v>
          </cell>
        </row>
        <row r="4663">
          <cell r="A4663">
            <v>1983253</v>
          </cell>
          <cell r="B4663" t="str">
            <v>08</v>
          </cell>
          <cell r="C4663" t="str">
            <v>Abitibi-Témiscamingue</v>
          </cell>
          <cell r="D4663" t="str">
            <v>Ferme D et F Pelletier</v>
          </cell>
          <cell r="F4663" t="str">
            <v>956, Rang 8 Est</v>
          </cell>
          <cell r="G4663" t="str">
            <v>Palmarolle</v>
          </cell>
          <cell r="H4663" t="str">
            <v>J0Z3C0</v>
          </cell>
          <cell r="I4663">
            <v>819</v>
          </cell>
          <cell r="J4663">
            <v>7872413</v>
          </cell>
          <cell r="K4663">
            <v>22</v>
          </cell>
          <cell r="M4663">
            <v>18</v>
          </cell>
        </row>
        <row r="4664">
          <cell r="A4664">
            <v>1983709</v>
          </cell>
          <cell r="B4664" t="str">
            <v>04</v>
          </cell>
          <cell r="C4664" t="str">
            <v>Mauricie</v>
          </cell>
          <cell r="D4664" t="str">
            <v>COOP 0969196  Levasseur, Joane et Trudel, Mark</v>
          </cell>
          <cell r="F4664" t="str">
            <v>420, rang St-Joseph</v>
          </cell>
          <cell r="G4664" t="str">
            <v>Saint-Adelphe</v>
          </cell>
          <cell r="H4664" t="str">
            <v>G0X2G0</v>
          </cell>
          <cell r="I4664">
            <v>0</v>
          </cell>
          <cell r="J4664">
            <v>0</v>
          </cell>
          <cell r="K4664">
            <v>15</v>
          </cell>
          <cell r="M4664">
            <v>15</v>
          </cell>
        </row>
        <row r="4665">
          <cell r="A4665">
            <v>1983931</v>
          </cell>
          <cell r="B4665" t="str">
            <v>12</v>
          </cell>
          <cell r="C4665" t="str">
            <v>Chaudière-Appalaches</v>
          </cell>
          <cell r="D4665" t="str">
            <v>Godbout Express inc.</v>
          </cell>
          <cell r="E4665" t="str">
            <v>Bilodeau(Alain)</v>
          </cell>
          <cell r="F4665" t="str">
            <v>26, rue Principale</v>
          </cell>
          <cell r="G4665" t="str">
            <v>Saint-Raphaël</v>
          </cell>
          <cell r="H4665" t="str">
            <v>G0R4C0</v>
          </cell>
          <cell r="I4665">
            <v>0</v>
          </cell>
          <cell r="J4665">
            <v>0</v>
          </cell>
          <cell r="K4665">
            <v>90</v>
          </cell>
          <cell r="M4665">
            <v>46</v>
          </cell>
        </row>
        <row r="4666">
          <cell r="A4666">
            <v>1984160</v>
          </cell>
          <cell r="B4666" t="str">
            <v>02</v>
          </cell>
          <cell r="C4666" t="str">
            <v>Saguenay-Lac-Saint-Jean</v>
          </cell>
          <cell r="D4666" t="str">
            <v>Dufour(Marguerite)</v>
          </cell>
          <cell r="F4666" t="str">
            <v>1161, rang double</v>
          </cell>
          <cell r="G4666" t="str">
            <v>Saint-Félicien</v>
          </cell>
          <cell r="H4666" t="str">
            <v>G8K2N8</v>
          </cell>
          <cell r="I4666">
            <v>418</v>
          </cell>
          <cell r="J4666">
            <v>6791197</v>
          </cell>
          <cell r="K4666">
            <v>29</v>
          </cell>
          <cell r="L4666">
            <v>5373</v>
          </cell>
        </row>
        <row r="4667">
          <cell r="A4667">
            <v>1984392</v>
          </cell>
          <cell r="B4667" t="str">
            <v>12</v>
          </cell>
          <cell r="C4667" t="str">
            <v>Chaudière-Appalaches</v>
          </cell>
          <cell r="D4667" t="str">
            <v>Prévost(Jimmy)</v>
          </cell>
          <cell r="F4667" t="str">
            <v>125, rang 5 Nord</v>
          </cell>
          <cell r="G4667" t="str">
            <v>Saint-Victor</v>
          </cell>
          <cell r="H4667" t="str">
            <v>G0M2B0</v>
          </cell>
          <cell r="I4667">
            <v>418</v>
          </cell>
          <cell r="J4667">
            <v>5887609</v>
          </cell>
          <cell r="M4667">
            <v>89</v>
          </cell>
          <cell r="N4667">
            <v>18861</v>
          </cell>
        </row>
        <row r="4668">
          <cell r="A4668">
            <v>1984475</v>
          </cell>
          <cell r="B4668" t="str">
            <v>11</v>
          </cell>
          <cell r="C4668" t="str">
            <v>Gaspésie-Iles-de-la-Madeleine</v>
          </cell>
          <cell r="D4668" t="str">
            <v>Cochrane(Carl)</v>
          </cell>
          <cell r="F4668" t="str">
            <v>102, Gallagher</v>
          </cell>
          <cell r="G4668" t="str">
            <v>Cascapédia-Saint-Jules</v>
          </cell>
          <cell r="H4668" t="str">
            <v>G0C1T0</v>
          </cell>
          <cell r="I4668">
            <v>418</v>
          </cell>
          <cell r="J4668">
            <v>3926033</v>
          </cell>
          <cell r="K4668">
            <v>44</v>
          </cell>
          <cell r="L4668">
            <v>9392</v>
          </cell>
          <cell r="M4668">
            <v>47</v>
          </cell>
          <cell r="N4668">
            <v>9392</v>
          </cell>
        </row>
        <row r="4669">
          <cell r="A4669">
            <v>1984673</v>
          </cell>
          <cell r="B4669" t="str">
            <v>16</v>
          </cell>
          <cell r="C4669" t="str">
            <v>Montérégie</v>
          </cell>
          <cell r="D4669" t="str">
            <v>COOP 1521087 Ferme Jean-Clair enr.</v>
          </cell>
          <cell r="E4669" t="str">
            <v>Ménard(Jean-Marc)</v>
          </cell>
          <cell r="F4669" t="str">
            <v>57, rue Dufferin</v>
          </cell>
          <cell r="G4669" t="str">
            <v>Granby</v>
          </cell>
          <cell r="H4669" t="str">
            <v>J2G4W8</v>
          </cell>
          <cell r="I4669">
            <v>0</v>
          </cell>
          <cell r="J4669">
            <v>0</v>
          </cell>
          <cell r="K4669">
            <v>10</v>
          </cell>
          <cell r="M4669">
            <v>13</v>
          </cell>
        </row>
        <row r="4670">
          <cell r="A4670">
            <v>1984681</v>
          </cell>
          <cell r="B4670" t="str">
            <v>14</v>
          </cell>
          <cell r="C4670" t="str">
            <v>Lanaudière</v>
          </cell>
          <cell r="D4670" t="str">
            <v>COOP 1521087 Yves Gravel</v>
          </cell>
          <cell r="F4670" t="str">
            <v>57, rue Dufferin</v>
          </cell>
          <cell r="G4670" t="str">
            <v>Granby</v>
          </cell>
          <cell r="H4670" t="str">
            <v>J2G4W8</v>
          </cell>
          <cell r="I4670">
            <v>0</v>
          </cell>
          <cell r="J4670">
            <v>0</v>
          </cell>
          <cell r="K4670">
            <v>69</v>
          </cell>
          <cell r="M4670">
            <v>50</v>
          </cell>
        </row>
        <row r="4671">
          <cell r="A4671">
            <v>1984699</v>
          </cell>
          <cell r="B4671" t="str">
            <v>05</v>
          </cell>
          <cell r="C4671" t="str">
            <v>Estrie</v>
          </cell>
          <cell r="D4671" t="str">
            <v>COOP 1521087 Gaston Grondin</v>
          </cell>
          <cell r="F4671" t="str">
            <v>57, rue Dufferin</v>
          </cell>
          <cell r="G4671" t="str">
            <v>Granby</v>
          </cell>
          <cell r="H4671" t="str">
            <v>J2G4W8</v>
          </cell>
          <cell r="I4671">
            <v>0</v>
          </cell>
          <cell r="J4671">
            <v>0</v>
          </cell>
          <cell r="K4671">
            <v>16</v>
          </cell>
          <cell r="M4671">
            <v>15</v>
          </cell>
        </row>
        <row r="4672">
          <cell r="A4672">
            <v>1984962</v>
          </cell>
          <cell r="B4672" t="str">
            <v>02</v>
          </cell>
          <cell r="C4672" t="str">
            <v>Saguenay-Lac-Saint-Jean</v>
          </cell>
          <cell r="D4672" t="str">
            <v>Turcotte(Alain)</v>
          </cell>
          <cell r="F4672" t="str">
            <v>218, 7ième avenue</v>
          </cell>
          <cell r="G4672" t="str">
            <v>Dolbeau-Mistassini</v>
          </cell>
          <cell r="H4672" t="str">
            <v>G8L2Z2</v>
          </cell>
          <cell r="I4672">
            <v>418</v>
          </cell>
          <cell r="J4672">
            <v>2762929</v>
          </cell>
          <cell r="K4672">
            <v>10</v>
          </cell>
        </row>
        <row r="4673">
          <cell r="A4673">
            <v>1985068</v>
          </cell>
          <cell r="B4673" t="str">
            <v>16</v>
          </cell>
          <cell r="C4673" t="str">
            <v>Montérégie</v>
          </cell>
          <cell r="D4673" t="str">
            <v>9163-3149 Québec inc.</v>
          </cell>
          <cell r="E4673" t="str">
            <v>Bachand(Jean-Claude)</v>
          </cell>
          <cell r="F4673" t="str">
            <v>1758, rue Principale</v>
          </cell>
          <cell r="G4673" t="str">
            <v>Saint-Dominique</v>
          </cell>
          <cell r="H4673" t="str">
            <v>J0H1L0</v>
          </cell>
          <cell r="I4673">
            <v>450</v>
          </cell>
          <cell r="J4673">
            <v>7716125</v>
          </cell>
          <cell r="K4673">
            <v>97</v>
          </cell>
          <cell r="L4673">
            <v>13998</v>
          </cell>
          <cell r="M4673">
            <v>87</v>
          </cell>
          <cell r="N4673">
            <v>15407</v>
          </cell>
        </row>
        <row r="4674">
          <cell r="A4674">
            <v>1985258</v>
          </cell>
          <cell r="B4674" t="str">
            <v>12</v>
          </cell>
          <cell r="C4674" t="str">
            <v>Chaudière-Appalaches</v>
          </cell>
          <cell r="D4674" t="str">
            <v>Sonia Fortin et Succession Yannick Jacques</v>
          </cell>
          <cell r="F4674" t="str">
            <v>651, Rang 6 Sud</v>
          </cell>
          <cell r="G4674" t="str">
            <v>East Broughton</v>
          </cell>
          <cell r="H4674" t="str">
            <v>G0N1G0</v>
          </cell>
          <cell r="I4674">
            <v>418</v>
          </cell>
          <cell r="J4674">
            <v>4274979</v>
          </cell>
          <cell r="K4674">
            <v>36</v>
          </cell>
          <cell r="M4674">
            <v>70</v>
          </cell>
          <cell r="N4674">
            <v>8090</v>
          </cell>
        </row>
        <row r="4675">
          <cell r="A4675">
            <v>1985803</v>
          </cell>
          <cell r="B4675" t="str">
            <v>08</v>
          </cell>
          <cell r="C4675" t="str">
            <v>Abitibi-Témiscamingue</v>
          </cell>
          <cell r="D4675" t="str">
            <v>COOP 1499904 Demers Lucien et Bernatchez Pauline</v>
          </cell>
          <cell r="F4675" t="str">
            <v>263, 1re Avenue Ouest</v>
          </cell>
          <cell r="G4675" t="str">
            <v>Amos</v>
          </cell>
          <cell r="H4675" t="str">
            <v>J9T1V1</v>
          </cell>
          <cell r="I4675">
            <v>0</v>
          </cell>
          <cell r="J4675">
            <v>0</v>
          </cell>
          <cell r="K4675">
            <v>51</v>
          </cell>
          <cell r="M4675">
            <v>55</v>
          </cell>
        </row>
        <row r="4676">
          <cell r="A4676">
            <v>1986561</v>
          </cell>
          <cell r="B4676" t="str">
            <v>12</v>
          </cell>
          <cell r="C4676" t="str">
            <v>Chaudière-Appalaches</v>
          </cell>
          <cell r="D4676" t="str">
            <v>Ferme Gilles Perron inc.</v>
          </cell>
          <cell r="E4676" t="str">
            <v>Perron(Gilles)</v>
          </cell>
          <cell r="F4676" t="str">
            <v>347, route 275</v>
          </cell>
          <cell r="G4676" t="str">
            <v>Frampton</v>
          </cell>
          <cell r="H4676" t="str">
            <v>G0R1M0</v>
          </cell>
          <cell r="I4676">
            <v>418</v>
          </cell>
          <cell r="J4676">
            <v>4795357</v>
          </cell>
          <cell r="K4676">
            <v>68</v>
          </cell>
          <cell r="L4676">
            <v>10568</v>
          </cell>
          <cell r="M4676">
            <v>60</v>
          </cell>
          <cell r="N4676">
            <v>13363</v>
          </cell>
        </row>
        <row r="4677">
          <cell r="A4677">
            <v>1986850</v>
          </cell>
          <cell r="B4677" t="str">
            <v>02</v>
          </cell>
          <cell r="C4677" t="str">
            <v>Saguenay-Lac-Saint-Jean</v>
          </cell>
          <cell r="D4677" t="str">
            <v>9174-1678 Québec inc.</v>
          </cell>
          <cell r="E4677" t="str">
            <v>Tremblay(Blaise)</v>
          </cell>
          <cell r="F4677" t="str">
            <v>1408, route Dorval</v>
          </cell>
          <cell r="G4677" t="str">
            <v>Larouche</v>
          </cell>
          <cell r="H4677" t="str">
            <v>G0W1Z0</v>
          </cell>
          <cell r="I4677">
            <v>418</v>
          </cell>
          <cell r="J4677">
            <v>5426675</v>
          </cell>
          <cell r="K4677">
            <v>12</v>
          </cell>
        </row>
        <row r="4678">
          <cell r="A4678">
            <v>1987429</v>
          </cell>
          <cell r="B4678" t="str">
            <v>07</v>
          </cell>
          <cell r="C4678" t="str">
            <v>Outaouais</v>
          </cell>
          <cell r="D4678" t="str">
            <v>Cloutier Serge et Gratton Chantal</v>
          </cell>
          <cell r="F4678" t="str">
            <v>853, route 148</v>
          </cell>
          <cell r="G4678" t="str">
            <v>Lochaber-Partie-Ouest</v>
          </cell>
          <cell r="H4678" t="str">
            <v>J0X3B0</v>
          </cell>
          <cell r="I4678">
            <v>819</v>
          </cell>
          <cell r="J4678">
            <v>9866341</v>
          </cell>
          <cell r="K4678">
            <v>11</v>
          </cell>
          <cell r="L4678">
            <v>2058</v>
          </cell>
          <cell r="M4678">
            <v>15</v>
          </cell>
          <cell r="N4678">
            <v>2058</v>
          </cell>
        </row>
        <row r="4679">
          <cell r="A4679">
            <v>1987890</v>
          </cell>
          <cell r="B4679" t="str">
            <v>07</v>
          </cell>
          <cell r="C4679" t="str">
            <v>Outaouais</v>
          </cell>
          <cell r="D4679" t="str">
            <v>Fermes Green Acres S.E.N.C.</v>
          </cell>
          <cell r="F4679" t="str">
            <v>C472, 7ième Concession</v>
          </cell>
          <cell r="G4679" t="str">
            <v>Shawville</v>
          </cell>
          <cell r="H4679" t="str">
            <v>J0X2Y0</v>
          </cell>
          <cell r="I4679">
            <v>819</v>
          </cell>
          <cell r="J4679">
            <v>6475444</v>
          </cell>
          <cell r="K4679">
            <v>171</v>
          </cell>
          <cell r="L4679">
            <v>47724</v>
          </cell>
          <cell r="M4679">
            <v>164</v>
          </cell>
          <cell r="N4679">
            <v>44907</v>
          </cell>
        </row>
        <row r="4680">
          <cell r="A4680">
            <v>1988468</v>
          </cell>
          <cell r="B4680" t="str">
            <v>08</v>
          </cell>
          <cell r="C4680" t="str">
            <v>Abitibi-Témiscamingue</v>
          </cell>
          <cell r="D4680" t="str">
            <v>Ferme Stamal inc.</v>
          </cell>
          <cell r="E4680" t="str">
            <v>Bisson(Marco)</v>
          </cell>
          <cell r="F4680" t="str">
            <v>765, rang 3</v>
          </cell>
          <cell r="G4680" t="str">
            <v>Sainte-Germaine-Boulé</v>
          </cell>
          <cell r="H4680" t="str">
            <v>J0Z1M0</v>
          </cell>
          <cell r="I4680">
            <v>819</v>
          </cell>
          <cell r="J4680">
            <v>7876709</v>
          </cell>
          <cell r="K4680">
            <v>110</v>
          </cell>
          <cell r="L4680">
            <v>24464</v>
          </cell>
          <cell r="M4680">
            <v>113</v>
          </cell>
          <cell r="N4680">
            <v>22000</v>
          </cell>
        </row>
        <row r="4681">
          <cell r="A4681">
            <v>1989201</v>
          </cell>
          <cell r="B4681" t="str">
            <v>08</v>
          </cell>
          <cell r="C4681" t="str">
            <v>Abitibi-Témiscamingue</v>
          </cell>
          <cell r="D4681" t="str">
            <v>COOP 1867340 Daniel Côté</v>
          </cell>
          <cell r="F4681" t="str">
            <v>214 Lac Cameron</v>
          </cell>
          <cell r="G4681" t="str">
            <v>Saint-Eugène-de-Guigues</v>
          </cell>
          <cell r="H4681" t="str">
            <v>J0Z3L0</v>
          </cell>
          <cell r="I4681">
            <v>0</v>
          </cell>
          <cell r="J4681">
            <v>0</v>
          </cell>
          <cell r="K4681">
            <v>24</v>
          </cell>
          <cell r="M4681">
            <v>24</v>
          </cell>
        </row>
        <row r="4682">
          <cell r="A4682">
            <v>1989854</v>
          </cell>
          <cell r="B4682" t="str">
            <v>08</v>
          </cell>
          <cell r="C4682" t="str">
            <v>Abitibi-Témiscamingue</v>
          </cell>
          <cell r="D4682" t="str">
            <v>Plante Michel, Suzon et Sylvie</v>
          </cell>
          <cell r="F4682" t="str">
            <v>7, route 397</v>
          </cell>
          <cell r="G4682" t="str">
            <v>Rochebaucourt</v>
          </cell>
          <cell r="H4682" t="str">
            <v>J0Y2J0</v>
          </cell>
          <cell r="I4682">
            <v>819</v>
          </cell>
          <cell r="J4682">
            <v>7545431</v>
          </cell>
          <cell r="K4682">
            <v>84</v>
          </cell>
          <cell r="L4682">
            <v>9136</v>
          </cell>
          <cell r="M4682">
            <v>88</v>
          </cell>
          <cell r="N4682">
            <v>8455</v>
          </cell>
        </row>
        <row r="4683">
          <cell r="A4683">
            <v>1990282</v>
          </cell>
          <cell r="B4683" t="str">
            <v>12</v>
          </cell>
          <cell r="C4683" t="str">
            <v>Chaudière-Appalaches</v>
          </cell>
          <cell r="D4683" t="str">
            <v>COOP 1527936 René Rhéaume</v>
          </cell>
          <cell r="F4683" t="str">
            <v>316, rang St-Antoine</v>
          </cell>
          <cell r="G4683" t="str">
            <v>Sainte-Marguerite (de Beauce)</v>
          </cell>
          <cell r="H4683" t="str">
            <v>G0S2X0</v>
          </cell>
          <cell r="I4683">
            <v>0</v>
          </cell>
          <cell r="J4683">
            <v>0</v>
          </cell>
          <cell r="K4683">
            <v>38</v>
          </cell>
          <cell r="M4683">
            <v>52</v>
          </cell>
        </row>
        <row r="4684">
          <cell r="A4684">
            <v>1990431</v>
          </cell>
          <cell r="B4684" t="str">
            <v>02</v>
          </cell>
          <cell r="C4684" t="str">
            <v>Saguenay-Lac-Saint-Jean</v>
          </cell>
          <cell r="D4684" t="str">
            <v>Poirier Sébastien et Delisle Truchon Marie-Eve</v>
          </cell>
          <cell r="E4684" t="str">
            <v>Delisle(Marie-Eve Truchon)</v>
          </cell>
          <cell r="F4684" t="str">
            <v>81, Grand Rang Sud</v>
          </cell>
          <cell r="G4684" t="str">
            <v>Albanel</v>
          </cell>
          <cell r="H4684" t="str">
            <v>G8M3L7</v>
          </cell>
          <cell r="I4684">
            <v>418</v>
          </cell>
          <cell r="J4684">
            <v>2793174</v>
          </cell>
          <cell r="K4684">
            <v>10</v>
          </cell>
          <cell r="M4684">
            <v>19</v>
          </cell>
        </row>
        <row r="4685">
          <cell r="A4685">
            <v>1990944</v>
          </cell>
          <cell r="B4685" t="str">
            <v>05</v>
          </cell>
          <cell r="C4685" t="str">
            <v>Estrie</v>
          </cell>
          <cell r="D4685" t="str">
            <v>Bombardier Nathalie &amp; Gaudreau Daniel</v>
          </cell>
          <cell r="F4685" t="str">
            <v>225, Victoria Ouest</v>
          </cell>
          <cell r="G4685" t="str">
            <v>Scotstown</v>
          </cell>
          <cell r="H4685" t="str">
            <v>J0B3B0</v>
          </cell>
          <cell r="I4685">
            <v>819</v>
          </cell>
          <cell r="J4685">
            <v>6574528</v>
          </cell>
          <cell r="K4685">
            <v>35</v>
          </cell>
          <cell r="M4685">
            <v>38</v>
          </cell>
          <cell r="N4685">
            <v>7370</v>
          </cell>
        </row>
        <row r="4686">
          <cell r="A4686">
            <v>1991058</v>
          </cell>
          <cell r="B4686" t="str">
            <v>07</v>
          </cell>
          <cell r="C4686" t="str">
            <v>Outaouais</v>
          </cell>
          <cell r="D4686" t="str">
            <v>Gratton(Jocelyn)</v>
          </cell>
          <cell r="F4686" t="str">
            <v>4, montée Berndt</v>
          </cell>
          <cell r="G4686" t="str">
            <v>Lochaber-Partie-Ouest</v>
          </cell>
          <cell r="H4686" t="str">
            <v>J0X3B0</v>
          </cell>
          <cell r="I4686">
            <v>819</v>
          </cell>
          <cell r="J4686">
            <v>2818346</v>
          </cell>
          <cell r="K4686">
            <v>27</v>
          </cell>
          <cell r="L4686">
            <v>4133</v>
          </cell>
          <cell r="M4686">
            <v>70</v>
          </cell>
          <cell r="N4686">
            <v>4133</v>
          </cell>
        </row>
        <row r="4687">
          <cell r="A4687">
            <v>1991579</v>
          </cell>
          <cell r="B4687" t="str">
            <v>08</v>
          </cell>
          <cell r="C4687" t="str">
            <v>Abitibi-Témiscamingue</v>
          </cell>
          <cell r="D4687" t="str">
            <v>Falardeau(Sylvain)</v>
          </cell>
          <cell r="F4687" t="str">
            <v>22, rue Fugère</v>
          </cell>
          <cell r="G4687" t="str">
            <v>Fugèreville</v>
          </cell>
          <cell r="H4687" t="str">
            <v>J0Z2A0</v>
          </cell>
          <cell r="I4687">
            <v>819</v>
          </cell>
          <cell r="J4687">
            <v>7482357</v>
          </cell>
          <cell r="K4687">
            <v>35</v>
          </cell>
          <cell r="L4687">
            <v>3045</v>
          </cell>
          <cell r="M4687">
            <v>46</v>
          </cell>
          <cell r="N4687">
            <v>7835</v>
          </cell>
        </row>
        <row r="4688">
          <cell r="A4688">
            <v>1992007</v>
          </cell>
          <cell r="B4688" t="str">
            <v>02</v>
          </cell>
          <cell r="C4688" t="str">
            <v>Saguenay-Lac-Saint-Jean</v>
          </cell>
          <cell r="D4688" t="str">
            <v>COOP 0969188 Jean-Pierre Gagnon</v>
          </cell>
          <cell r="F4688" t="str">
            <v>440 Lac Sébastien C.P.164</v>
          </cell>
          <cell r="G4688" t="str">
            <v>Saint-David-de-Falardeau</v>
          </cell>
          <cell r="H4688" t="str">
            <v>G0V1C0</v>
          </cell>
          <cell r="I4688">
            <v>0</v>
          </cell>
          <cell r="J4688">
            <v>0</v>
          </cell>
          <cell r="K4688">
            <v>5</v>
          </cell>
          <cell r="M4688">
            <v>7</v>
          </cell>
        </row>
        <row r="4689">
          <cell r="A4689">
            <v>1992957</v>
          </cell>
          <cell r="B4689" t="str">
            <v>05</v>
          </cell>
          <cell r="C4689" t="str">
            <v>Estrie</v>
          </cell>
          <cell r="D4689" t="str">
            <v>Boeuf Parthenais S.E.C.</v>
          </cell>
          <cell r="E4689" t="str">
            <v>Brassard(Pierre)</v>
          </cell>
          <cell r="F4689" t="str">
            <v>1747 chemin Baldwin-Barnston</v>
          </cell>
          <cell r="G4689" t="str">
            <v>Coaticook</v>
          </cell>
          <cell r="H4689" t="str">
            <v>J1A2S4</v>
          </cell>
          <cell r="I4689">
            <v>0</v>
          </cell>
          <cell r="J4689">
            <v>0</v>
          </cell>
          <cell r="K4689">
            <v>159</v>
          </cell>
          <cell r="L4689">
            <v>17766</v>
          </cell>
          <cell r="M4689">
            <v>163</v>
          </cell>
          <cell r="N4689">
            <v>17766</v>
          </cell>
        </row>
        <row r="4690">
          <cell r="A4690">
            <v>1992965</v>
          </cell>
          <cell r="B4690" t="str">
            <v>02</v>
          </cell>
          <cell r="C4690" t="str">
            <v>Saguenay-Lac-Saint-Jean</v>
          </cell>
          <cell r="D4690" t="str">
            <v>Villeneuve(Fabien)</v>
          </cell>
          <cell r="F4690" t="str">
            <v>1052, rang 4</v>
          </cell>
          <cell r="G4690" t="str">
            <v>Normandin</v>
          </cell>
          <cell r="H4690" t="str">
            <v>G8M4R4</v>
          </cell>
          <cell r="I4690">
            <v>418</v>
          </cell>
          <cell r="J4690">
            <v>2748084</v>
          </cell>
          <cell r="M4690">
            <v>18</v>
          </cell>
        </row>
        <row r="4691">
          <cell r="A4691">
            <v>1993831</v>
          </cell>
          <cell r="B4691" t="str">
            <v>12</v>
          </cell>
          <cell r="C4691" t="str">
            <v>Chaudière-Appalaches</v>
          </cell>
          <cell r="D4691" t="str">
            <v>O'Farrell(Nelson)</v>
          </cell>
          <cell r="F4691" t="str">
            <v>160, rang 10</v>
          </cell>
          <cell r="G4691" t="str">
            <v>Saint-Malachie</v>
          </cell>
          <cell r="H4691" t="str">
            <v>G0R3N0</v>
          </cell>
          <cell r="I4691">
            <v>418</v>
          </cell>
          <cell r="J4691">
            <v>6425151</v>
          </cell>
          <cell r="K4691">
            <v>69</v>
          </cell>
          <cell r="L4691">
            <v>13404</v>
          </cell>
          <cell r="M4691">
            <v>63</v>
          </cell>
          <cell r="N4691">
            <v>17779</v>
          </cell>
        </row>
        <row r="4692">
          <cell r="A4692">
            <v>1994334</v>
          </cell>
          <cell r="B4692" t="str">
            <v>16</v>
          </cell>
          <cell r="C4692" t="str">
            <v>Montérégie</v>
          </cell>
          <cell r="D4692" t="str">
            <v>Havencrest Ferme</v>
          </cell>
          <cell r="E4692" t="str">
            <v>Morrison(Scott)</v>
          </cell>
          <cell r="F4692" t="str">
            <v>1195, Chemin Petit St-Patrice</v>
          </cell>
          <cell r="G4692" t="str">
            <v>Saint-Télesphore</v>
          </cell>
          <cell r="H4692" t="str">
            <v>J0P1G0</v>
          </cell>
          <cell r="I4692">
            <v>450</v>
          </cell>
          <cell r="J4692">
            <v>2693487</v>
          </cell>
          <cell r="K4692">
            <v>48</v>
          </cell>
          <cell r="L4692">
            <v>2244</v>
          </cell>
          <cell r="M4692">
            <v>48</v>
          </cell>
        </row>
        <row r="4693">
          <cell r="A4693">
            <v>1994615</v>
          </cell>
          <cell r="B4693" t="str">
            <v>12</v>
          </cell>
          <cell r="C4693" t="str">
            <v>Chaudière-Appalaches</v>
          </cell>
          <cell r="D4693" t="str">
            <v>Vermette(Patrick)</v>
          </cell>
          <cell r="F4693" t="str">
            <v>267, Ovila Rhéaume</v>
          </cell>
          <cell r="G4693" t="str">
            <v>Québec</v>
          </cell>
          <cell r="H4693" t="str">
            <v>G2N2L1</v>
          </cell>
          <cell r="I4693">
            <v>418</v>
          </cell>
          <cell r="J4693">
            <v>9482882</v>
          </cell>
          <cell r="K4693">
            <v>24</v>
          </cell>
          <cell r="L4693">
            <v>1549</v>
          </cell>
          <cell r="M4693">
            <v>24</v>
          </cell>
          <cell r="N4693">
            <v>3256</v>
          </cell>
        </row>
        <row r="4694">
          <cell r="A4694">
            <v>1994862</v>
          </cell>
          <cell r="B4694" t="str">
            <v>01</v>
          </cell>
          <cell r="C4694" t="str">
            <v>Bas-Saint-Laurent</v>
          </cell>
          <cell r="D4694" t="str">
            <v>Carmen Lemay et Jimmy Lavoie</v>
          </cell>
          <cell r="F4694" t="str">
            <v>614, rang 12</v>
          </cell>
          <cell r="G4694" t="str">
            <v>Auclair</v>
          </cell>
          <cell r="H4694" t="str">
            <v>G0L1A0</v>
          </cell>
          <cell r="I4694">
            <v>418</v>
          </cell>
          <cell r="J4694">
            <v>8990797</v>
          </cell>
          <cell r="K4694">
            <v>55</v>
          </cell>
          <cell r="L4694">
            <v>2615</v>
          </cell>
          <cell r="M4694">
            <v>52</v>
          </cell>
          <cell r="N4694">
            <v>6272</v>
          </cell>
        </row>
        <row r="4695">
          <cell r="A4695">
            <v>1995083</v>
          </cell>
          <cell r="B4695" t="str">
            <v>02</v>
          </cell>
          <cell r="C4695" t="str">
            <v>Saguenay-Lac-Saint-Jean</v>
          </cell>
          <cell r="D4695" t="str">
            <v>Girard Éric et Vézina Peggy</v>
          </cell>
          <cell r="F4695" t="str">
            <v>4370, Rang 9 Ouest</v>
          </cell>
          <cell r="G4695" t="str">
            <v>Labrecque</v>
          </cell>
          <cell r="H4695" t="str">
            <v>G0W2S0</v>
          </cell>
          <cell r="I4695">
            <v>418</v>
          </cell>
          <cell r="J4695">
            <v>4811911</v>
          </cell>
          <cell r="K4695">
            <v>26</v>
          </cell>
          <cell r="M4695">
            <v>66</v>
          </cell>
          <cell r="N4695">
            <v>18210</v>
          </cell>
        </row>
        <row r="4696">
          <cell r="A4696">
            <v>1995513</v>
          </cell>
          <cell r="B4696" t="str">
            <v>12</v>
          </cell>
          <cell r="C4696" t="str">
            <v>Chaudière-Appalaches</v>
          </cell>
          <cell r="D4696" t="str">
            <v>Ferme Bovine Franko inc.</v>
          </cell>
          <cell r="E4696" t="str">
            <v>Champagne(François)</v>
          </cell>
          <cell r="F4696" t="str">
            <v>330, rang Armagh</v>
          </cell>
          <cell r="G4696" t="str">
            <v>Sainte-Agathe-de-Lotbinière</v>
          </cell>
          <cell r="H4696" t="str">
            <v>G0S2A0</v>
          </cell>
          <cell r="I4696">
            <v>418</v>
          </cell>
          <cell r="J4696">
            <v>5992984</v>
          </cell>
          <cell r="K4696">
            <v>67</v>
          </cell>
          <cell r="L4696">
            <v>16712</v>
          </cell>
          <cell r="M4696">
            <v>64</v>
          </cell>
          <cell r="N4696">
            <v>16712</v>
          </cell>
        </row>
        <row r="4697">
          <cell r="A4697">
            <v>1996230</v>
          </cell>
          <cell r="B4697" t="str">
            <v>12</v>
          </cell>
          <cell r="C4697" t="str">
            <v>Chaudière-Appalaches</v>
          </cell>
          <cell r="D4697" t="str">
            <v>Pelletier, Dave et Keven</v>
          </cell>
          <cell r="E4697" t="str">
            <v>Pelletier(Dave)</v>
          </cell>
          <cell r="F4697" t="str">
            <v>280, avenue Gaspé Est</v>
          </cell>
          <cell r="G4697" t="str">
            <v>Saint-Jean-Port-Joli</v>
          </cell>
          <cell r="H4697" t="str">
            <v>G0R3G0</v>
          </cell>
          <cell r="I4697">
            <v>418</v>
          </cell>
          <cell r="J4697">
            <v>5983129</v>
          </cell>
          <cell r="K4697">
            <v>17</v>
          </cell>
          <cell r="M4697">
            <v>74</v>
          </cell>
          <cell r="N4697">
            <v>11907</v>
          </cell>
        </row>
        <row r="4698">
          <cell r="A4698">
            <v>1996479</v>
          </cell>
          <cell r="B4698" t="str">
            <v>17</v>
          </cell>
          <cell r="C4698" t="str">
            <v>Centre-du-Québec</v>
          </cell>
          <cell r="D4698" t="str">
            <v>Samson(Vicky)</v>
          </cell>
          <cell r="F4698" t="str">
            <v>890, Rang 8 Est</v>
          </cell>
          <cell r="G4698" t="str">
            <v>Laurierville</v>
          </cell>
          <cell r="H4698" t="str">
            <v>G0S1P0</v>
          </cell>
          <cell r="I4698">
            <v>819</v>
          </cell>
          <cell r="J4698">
            <v>3651086</v>
          </cell>
          <cell r="M4698">
            <v>16</v>
          </cell>
          <cell r="N4698">
            <v>1182</v>
          </cell>
        </row>
        <row r="4699">
          <cell r="A4699">
            <v>1996891</v>
          </cell>
          <cell r="B4699" t="str">
            <v>04</v>
          </cell>
          <cell r="C4699" t="str">
            <v>Mauricie</v>
          </cell>
          <cell r="D4699" t="str">
            <v>COOP 0969196 Gaétan Descoteaux</v>
          </cell>
          <cell r="F4699" t="str">
            <v>420, rang St-Joseph</v>
          </cell>
          <cell r="G4699" t="str">
            <v>Saint-Adelphe</v>
          </cell>
          <cell r="H4699" t="str">
            <v>G0X2G0</v>
          </cell>
          <cell r="I4699">
            <v>0</v>
          </cell>
          <cell r="J4699">
            <v>0</v>
          </cell>
          <cell r="K4699">
            <v>6</v>
          </cell>
          <cell r="M4699">
            <v>7</v>
          </cell>
        </row>
        <row r="4700">
          <cell r="A4700">
            <v>1997253</v>
          </cell>
          <cell r="B4700" t="str">
            <v>07</v>
          </cell>
          <cell r="C4700" t="str">
            <v>Outaouais</v>
          </cell>
          <cell r="D4700" t="str">
            <v>Ferme des 4 Trèfles S.E.N.C.</v>
          </cell>
          <cell r="E4700" t="str">
            <v>Parker(Yvon et Annie)</v>
          </cell>
          <cell r="F4700" t="str">
            <v>179, route 105</v>
          </cell>
          <cell r="G4700" t="str">
            <v>Gracefield</v>
          </cell>
          <cell r="H4700" t="str">
            <v>J0X1W0</v>
          </cell>
          <cell r="I4700">
            <v>819</v>
          </cell>
          <cell r="J4700">
            <v>4632831</v>
          </cell>
          <cell r="K4700">
            <v>128</v>
          </cell>
          <cell r="L4700">
            <v>33212</v>
          </cell>
          <cell r="M4700">
            <v>94</v>
          </cell>
          <cell r="N4700">
            <v>25750</v>
          </cell>
        </row>
        <row r="4701">
          <cell r="A4701">
            <v>1997345</v>
          </cell>
          <cell r="B4701" t="str">
            <v>16</v>
          </cell>
          <cell r="C4701" t="str">
            <v>Montérégie</v>
          </cell>
          <cell r="D4701" t="str">
            <v>COOP 1521087 9190-0597 Québec inc.</v>
          </cell>
          <cell r="E4701" t="str">
            <v>Robidoux(Laurent)</v>
          </cell>
          <cell r="F4701" t="str">
            <v>57, rue Dufferin</v>
          </cell>
          <cell r="G4701" t="str">
            <v>Granby</v>
          </cell>
          <cell r="H4701" t="str">
            <v>J2G4W8</v>
          </cell>
          <cell r="I4701">
            <v>0</v>
          </cell>
          <cell r="J4701">
            <v>0</v>
          </cell>
          <cell r="K4701">
            <v>114</v>
          </cell>
          <cell r="M4701">
            <v>113</v>
          </cell>
        </row>
        <row r="4702">
          <cell r="A4702">
            <v>1997485</v>
          </cell>
          <cell r="B4702" t="str">
            <v>12</v>
          </cell>
          <cell r="C4702" t="str">
            <v>Chaudière-Appalaches</v>
          </cell>
          <cell r="D4702" t="str">
            <v>Vachon(Keven)</v>
          </cell>
          <cell r="F4702" t="str">
            <v>1135, rang 1</v>
          </cell>
          <cell r="G4702" t="str">
            <v>Saint-Frédéric</v>
          </cell>
          <cell r="H4702" t="str">
            <v>G0N1P0</v>
          </cell>
          <cell r="I4702">
            <v>418</v>
          </cell>
          <cell r="J4702">
            <v>4262193</v>
          </cell>
          <cell r="K4702">
            <v>76</v>
          </cell>
          <cell r="L4702">
            <v>13843</v>
          </cell>
          <cell r="M4702">
            <v>70</v>
          </cell>
          <cell r="N4702">
            <v>16938</v>
          </cell>
        </row>
        <row r="4703">
          <cell r="A4703">
            <v>1997782</v>
          </cell>
          <cell r="B4703" t="str">
            <v>17</v>
          </cell>
          <cell r="C4703" t="str">
            <v>Centre-du-Québec</v>
          </cell>
          <cell r="D4703" t="str">
            <v>COOP 0969246 Ferme Franroli SENC</v>
          </cell>
          <cell r="E4703" t="str">
            <v>Bahl(François)</v>
          </cell>
          <cell r="F4703" t="str">
            <v>861, rang 7</v>
          </cell>
          <cell r="G4703" t="str">
            <v>Wickham</v>
          </cell>
          <cell r="H4703" t="str">
            <v>J0C1S0</v>
          </cell>
          <cell r="I4703">
            <v>0</v>
          </cell>
          <cell r="J4703">
            <v>0</v>
          </cell>
          <cell r="K4703">
            <v>7</v>
          </cell>
          <cell r="M4703">
            <v>5</v>
          </cell>
        </row>
        <row r="4704">
          <cell r="A4704">
            <v>1999622</v>
          </cell>
          <cell r="B4704" t="str">
            <v>05</v>
          </cell>
          <cell r="C4704" t="str">
            <v>Estrie</v>
          </cell>
          <cell r="D4704" t="str">
            <v>9081-0334 Québec inc.</v>
          </cell>
          <cell r="E4704" t="str">
            <v>(cellulaire)(Pelletier Gérard)</v>
          </cell>
          <cell r="F4704" t="str">
            <v>4950, chemin Robinson</v>
          </cell>
          <cell r="G4704" t="str">
            <v>Cookshire-Eaton</v>
          </cell>
          <cell r="H4704" t="str">
            <v>J0B1M0</v>
          </cell>
          <cell r="I4704">
            <v>819</v>
          </cell>
          <cell r="J4704">
            <v>6584444</v>
          </cell>
          <cell r="K4704">
            <v>17</v>
          </cell>
          <cell r="L4704">
            <v>1705</v>
          </cell>
          <cell r="M4704">
            <v>42</v>
          </cell>
          <cell r="N4704">
            <v>7031</v>
          </cell>
        </row>
        <row r="4705">
          <cell r="A4705">
            <v>2000065</v>
          </cell>
          <cell r="B4705" t="str">
            <v>07</v>
          </cell>
          <cell r="C4705" t="str">
            <v>Outaouais</v>
          </cell>
          <cell r="D4705" t="str">
            <v>Kirkham(Keith)</v>
          </cell>
          <cell r="F4705" t="str">
            <v>C116, 13th Concession</v>
          </cell>
          <cell r="G4705" t="str">
            <v>Clarendon</v>
          </cell>
          <cell r="H4705" t="str">
            <v>J0X2Y0</v>
          </cell>
          <cell r="I4705">
            <v>819</v>
          </cell>
          <cell r="J4705">
            <v>6472315</v>
          </cell>
          <cell r="K4705">
            <v>20</v>
          </cell>
          <cell r="M4705">
            <v>32</v>
          </cell>
          <cell r="N4705">
            <v>642</v>
          </cell>
        </row>
        <row r="4706">
          <cell r="A4706">
            <v>2001774</v>
          </cell>
          <cell r="B4706" t="str">
            <v>05</v>
          </cell>
          <cell r="C4706" t="str">
            <v>Estrie</v>
          </cell>
          <cell r="D4706" t="str">
            <v>9209-7492 Québec inc.</v>
          </cell>
          <cell r="E4706" t="str">
            <v>Leclerc(Daniel Beauregard et Jean)</v>
          </cell>
          <cell r="F4706" t="str">
            <v>2525, chemin Marlington</v>
          </cell>
          <cell r="G4706" t="str">
            <v>Ogden</v>
          </cell>
          <cell r="H4706" t="str">
            <v>J0B3E3</v>
          </cell>
          <cell r="I4706">
            <v>819</v>
          </cell>
          <cell r="J4706">
            <v>8767994</v>
          </cell>
          <cell r="K4706">
            <v>13</v>
          </cell>
          <cell r="M4706">
            <v>16</v>
          </cell>
        </row>
        <row r="4707">
          <cell r="A4707">
            <v>2002087</v>
          </cell>
          <cell r="B4707" t="str">
            <v>04</v>
          </cell>
          <cell r="C4707" t="str">
            <v>Mauricie</v>
          </cell>
          <cell r="D4707" t="str">
            <v>Ferme Morin et fils S.E.N.C.</v>
          </cell>
          <cell r="E4707" t="str">
            <v>Nolet(Jean-Félix Morin)</v>
          </cell>
          <cell r="F4707" t="str">
            <v>340 chemin Saint-Onge</v>
          </cell>
          <cell r="G4707" t="str">
            <v>Saint-Boniface</v>
          </cell>
          <cell r="H4707" t="str">
            <v>G0X2L0</v>
          </cell>
          <cell r="I4707">
            <v>819</v>
          </cell>
          <cell r="J4707">
            <v>6550216</v>
          </cell>
          <cell r="M4707">
            <v>19</v>
          </cell>
          <cell r="N4707">
            <v>2232</v>
          </cell>
        </row>
        <row r="4708">
          <cell r="A4708">
            <v>2002103</v>
          </cell>
          <cell r="B4708" t="str">
            <v>16</v>
          </cell>
          <cell r="C4708" t="str">
            <v>Montérégie</v>
          </cell>
          <cell r="D4708" t="str">
            <v>COOP 0969246 Édith Demers</v>
          </cell>
          <cell r="E4708" t="str">
            <v>Normand(Boisvert)</v>
          </cell>
          <cell r="F4708" t="str">
            <v>861, rang 7</v>
          </cell>
          <cell r="G4708" t="str">
            <v>Wickham</v>
          </cell>
          <cell r="H4708" t="str">
            <v>J0C1S0</v>
          </cell>
          <cell r="I4708">
            <v>0</v>
          </cell>
          <cell r="J4708">
            <v>0</v>
          </cell>
          <cell r="K4708">
            <v>53</v>
          </cell>
          <cell r="M4708">
            <v>87</v>
          </cell>
        </row>
        <row r="4709">
          <cell r="A4709">
            <v>2003259</v>
          </cell>
          <cell r="B4709" t="str">
            <v>16</v>
          </cell>
          <cell r="C4709" t="str">
            <v>Montérégie</v>
          </cell>
          <cell r="D4709" t="str">
            <v>Ferme Quatre Vents</v>
          </cell>
          <cell r="F4709" t="str">
            <v>1301, chemin Denison Est</v>
          </cell>
          <cell r="G4709" t="str">
            <v>Shefford</v>
          </cell>
          <cell r="H4709" t="str">
            <v>J2M1Y9</v>
          </cell>
          <cell r="I4709">
            <v>450</v>
          </cell>
          <cell r="J4709">
            <v>3783730</v>
          </cell>
          <cell r="K4709">
            <v>26</v>
          </cell>
          <cell r="L4709">
            <v>1911</v>
          </cell>
          <cell r="M4709">
            <v>25</v>
          </cell>
        </row>
        <row r="4710">
          <cell r="A4710">
            <v>2003697</v>
          </cell>
          <cell r="B4710" t="str">
            <v>15</v>
          </cell>
          <cell r="C4710" t="str">
            <v>Laurentides</v>
          </cell>
          <cell r="D4710" t="str">
            <v>Verger Mico SENC</v>
          </cell>
          <cell r="F4710" t="str">
            <v>1303, Principale</v>
          </cell>
          <cell r="G4710" t="str">
            <v>Saint-Joseph-du-Lac</v>
          </cell>
          <cell r="H4710" t="str">
            <v>J0N1M0</v>
          </cell>
          <cell r="I4710">
            <v>450</v>
          </cell>
          <cell r="J4710">
            <v>6230525</v>
          </cell>
          <cell r="K4710">
            <v>15</v>
          </cell>
          <cell r="L4710">
            <v>259</v>
          </cell>
        </row>
        <row r="4711">
          <cell r="A4711">
            <v>2003739</v>
          </cell>
          <cell r="B4711" t="str">
            <v>07</v>
          </cell>
          <cell r="C4711" t="str">
            <v>Outaouais</v>
          </cell>
          <cell r="D4711" t="str">
            <v>Farnand, Michael &amp; Farnand, Daniel</v>
          </cell>
          <cell r="F4711" t="str">
            <v>2400, Route 309</v>
          </cell>
          <cell r="G4711" t="str">
            <v>L'Ange-Gardien</v>
          </cell>
          <cell r="H4711" t="str">
            <v>J8L4C4</v>
          </cell>
          <cell r="I4711">
            <v>819</v>
          </cell>
          <cell r="J4711">
            <v>9867864</v>
          </cell>
          <cell r="K4711">
            <v>34</v>
          </cell>
          <cell r="L4711">
            <v>2914</v>
          </cell>
          <cell r="M4711">
            <v>37</v>
          </cell>
          <cell r="N4711">
            <v>2903</v>
          </cell>
        </row>
        <row r="4712">
          <cell r="A4712">
            <v>2004661</v>
          </cell>
          <cell r="B4712" t="str">
            <v>01</v>
          </cell>
          <cell r="C4712" t="str">
            <v>Bas-Saint-Laurent</v>
          </cell>
          <cell r="D4712" t="str">
            <v>COOP 1787001 Jean-François Deroy</v>
          </cell>
          <cell r="F4712" t="str">
            <v>129, rue Saint-Jean</v>
          </cell>
          <cell r="G4712" t="str">
            <v>Amqui</v>
          </cell>
          <cell r="H4712" t="str">
            <v>G5J2X6</v>
          </cell>
          <cell r="I4712">
            <v>0</v>
          </cell>
          <cell r="J4712">
            <v>0</v>
          </cell>
          <cell r="K4712">
            <v>6</v>
          </cell>
          <cell r="M4712">
            <v>13</v>
          </cell>
        </row>
        <row r="4713">
          <cell r="A4713">
            <v>2005056</v>
          </cell>
          <cell r="B4713" t="str">
            <v>16</v>
          </cell>
          <cell r="C4713" t="str">
            <v>Montérégie</v>
          </cell>
          <cell r="D4713" t="str">
            <v>Booth Christine et Janulewicz Daniel</v>
          </cell>
          <cell r="F4713" t="str">
            <v>625, chemin Spencer</v>
          </cell>
          <cell r="G4713" t="str">
            <v>Abercorn</v>
          </cell>
          <cell r="H4713" t="str">
            <v>J0E1B0</v>
          </cell>
          <cell r="I4713">
            <v>450</v>
          </cell>
          <cell r="J4713">
            <v>5380662</v>
          </cell>
          <cell r="K4713">
            <v>22</v>
          </cell>
          <cell r="L4713">
            <v>1630</v>
          </cell>
          <cell r="M4713">
            <v>53</v>
          </cell>
          <cell r="N4713">
            <v>4523</v>
          </cell>
        </row>
        <row r="4714">
          <cell r="A4714">
            <v>2005874</v>
          </cell>
          <cell r="B4714" t="str">
            <v>08</v>
          </cell>
          <cell r="C4714" t="str">
            <v>Abitibi-Témiscamingue</v>
          </cell>
          <cell r="D4714" t="str">
            <v>Dubé(Christian)</v>
          </cell>
          <cell r="F4714" t="str">
            <v>398, rang 9-10 Est</v>
          </cell>
          <cell r="G4714" t="str">
            <v>Saint-Félix-de-Dalquier</v>
          </cell>
          <cell r="H4714" t="str">
            <v>J0Y1G0</v>
          </cell>
          <cell r="I4714">
            <v>0</v>
          </cell>
          <cell r="J4714">
            <v>0</v>
          </cell>
          <cell r="N4714">
            <v>2077</v>
          </cell>
        </row>
        <row r="4715">
          <cell r="A4715">
            <v>2005882</v>
          </cell>
          <cell r="B4715" t="str">
            <v>08</v>
          </cell>
          <cell r="C4715" t="str">
            <v>Abitibi-Témiscamingue</v>
          </cell>
          <cell r="D4715" t="str">
            <v>COOP 1499904 André St-Laurent</v>
          </cell>
          <cell r="F4715" t="str">
            <v>263, 1re Avenue Ouest</v>
          </cell>
          <cell r="G4715" t="str">
            <v>Amos</v>
          </cell>
          <cell r="H4715" t="str">
            <v>J9T1V1</v>
          </cell>
          <cell r="I4715">
            <v>0</v>
          </cell>
          <cell r="J4715">
            <v>0</v>
          </cell>
          <cell r="K4715">
            <v>5</v>
          </cell>
          <cell r="M4715">
            <v>15</v>
          </cell>
        </row>
        <row r="4716">
          <cell r="A4716">
            <v>2005890</v>
          </cell>
          <cell r="B4716" t="str">
            <v>08</v>
          </cell>
          <cell r="C4716" t="str">
            <v>Abitibi-Témiscamingue</v>
          </cell>
          <cell r="D4716" t="str">
            <v>COOP 1499904 Christian Dubé</v>
          </cell>
          <cell r="F4716" t="str">
            <v>263, 1re Avenue Ouest</v>
          </cell>
          <cell r="G4716" t="str">
            <v>Amos</v>
          </cell>
          <cell r="H4716" t="str">
            <v>J9T1V1</v>
          </cell>
          <cell r="I4716">
            <v>0</v>
          </cell>
          <cell r="J4716">
            <v>0</v>
          </cell>
          <cell r="K4716">
            <v>9</v>
          </cell>
          <cell r="M4716">
            <v>25</v>
          </cell>
        </row>
        <row r="4717">
          <cell r="A4717">
            <v>2006906</v>
          </cell>
          <cell r="B4717" t="str">
            <v>05</v>
          </cell>
          <cell r="C4717" t="str">
            <v>Estrie</v>
          </cell>
          <cell r="D4717" t="str">
            <v>Pinard(Gisèle)</v>
          </cell>
          <cell r="F4717" t="str">
            <v>751 rang 3</v>
          </cell>
          <cell r="G4717" t="str">
            <v>Saint-Georges-de-Windsor</v>
          </cell>
          <cell r="H4717" t="str">
            <v>J0A1J0</v>
          </cell>
          <cell r="I4717">
            <v>819</v>
          </cell>
          <cell r="J4717">
            <v>8282670</v>
          </cell>
          <cell r="K4717">
            <v>22</v>
          </cell>
          <cell r="L4717">
            <v>3151</v>
          </cell>
        </row>
        <row r="4718">
          <cell r="A4718">
            <v>2006914</v>
          </cell>
          <cell r="B4718" t="str">
            <v>05</v>
          </cell>
          <cell r="C4718" t="str">
            <v>Estrie</v>
          </cell>
          <cell r="D4718" t="str">
            <v>Lyons(Joyce)</v>
          </cell>
          <cell r="F4718" t="str">
            <v>750 Griffin Rd R.R.1</v>
          </cell>
          <cell r="G4718" t="str">
            <v>Ogden</v>
          </cell>
          <cell r="H4718" t="str">
            <v>J0B3E3</v>
          </cell>
          <cell r="I4718">
            <v>819</v>
          </cell>
          <cell r="J4718">
            <v>8765048</v>
          </cell>
          <cell r="K4718">
            <v>68</v>
          </cell>
          <cell r="L4718">
            <v>13326</v>
          </cell>
          <cell r="M4718">
            <v>57</v>
          </cell>
          <cell r="N4718">
            <v>11976</v>
          </cell>
        </row>
        <row r="4719">
          <cell r="A4719">
            <v>2007375</v>
          </cell>
          <cell r="B4719" t="str">
            <v>17</v>
          </cell>
          <cell r="C4719" t="str">
            <v>Centre-du-Québec</v>
          </cell>
          <cell r="D4719" t="str">
            <v>Ferme Yves Bournival inc.</v>
          </cell>
          <cell r="E4719" t="str">
            <v>Bournival(Yves)</v>
          </cell>
          <cell r="F4719" t="str">
            <v>128, 10e et 11e Rang</v>
          </cell>
          <cell r="G4719" t="str">
            <v>Saint-Rémi-de-Tingwick</v>
          </cell>
          <cell r="H4719" t="str">
            <v>J0A1K0</v>
          </cell>
          <cell r="I4719">
            <v>819</v>
          </cell>
          <cell r="J4719">
            <v>7493286</v>
          </cell>
          <cell r="M4719">
            <v>17</v>
          </cell>
          <cell r="N4719">
            <v>992</v>
          </cell>
        </row>
        <row r="4720">
          <cell r="A4720">
            <v>2008142</v>
          </cell>
          <cell r="B4720" t="str">
            <v>16</v>
          </cell>
          <cell r="C4720" t="str">
            <v>Montérégie</v>
          </cell>
          <cell r="D4720" t="str">
            <v>Ménard Karl et Ratelle Éric</v>
          </cell>
          <cell r="E4720" t="str">
            <v>Ratelle(Éric)</v>
          </cell>
          <cell r="F4720" t="str">
            <v>71, 11e avenue</v>
          </cell>
          <cell r="G4720" t="str">
            <v>Saint-Paul-de-l'Ile-aux-Noix</v>
          </cell>
          <cell r="H4720" t="str">
            <v>J0J1G0</v>
          </cell>
          <cell r="I4720">
            <v>450</v>
          </cell>
          <cell r="J4720">
            <v>2464106</v>
          </cell>
          <cell r="K4720">
            <v>28</v>
          </cell>
          <cell r="L4720">
            <v>1361</v>
          </cell>
          <cell r="M4720">
            <v>36</v>
          </cell>
          <cell r="N4720">
            <v>2268</v>
          </cell>
        </row>
        <row r="4721">
          <cell r="A4721">
            <v>2008373</v>
          </cell>
          <cell r="B4721" t="str">
            <v>16</v>
          </cell>
          <cell r="C4721" t="str">
            <v>Montérégie</v>
          </cell>
          <cell r="D4721" t="str">
            <v>Ferme Tully Ridge SENC</v>
          </cell>
          <cell r="F4721" t="str">
            <v>766, Ridge Road</v>
          </cell>
          <cell r="G4721" t="str">
            <v>Hinchinbrooke</v>
          </cell>
          <cell r="H4721" t="str">
            <v>J0S1A0</v>
          </cell>
          <cell r="I4721">
            <v>450</v>
          </cell>
          <cell r="J4721">
            <v>2645548</v>
          </cell>
          <cell r="K4721">
            <v>56</v>
          </cell>
          <cell r="L4721">
            <v>15056</v>
          </cell>
          <cell r="M4721">
            <v>42</v>
          </cell>
          <cell r="N4721">
            <v>5640</v>
          </cell>
        </row>
        <row r="4722">
          <cell r="A4722">
            <v>2008464</v>
          </cell>
          <cell r="B4722" t="str">
            <v>12</v>
          </cell>
          <cell r="C4722" t="str">
            <v>Chaudière-Appalaches</v>
          </cell>
          <cell r="D4722" t="str">
            <v>Fortier(André)</v>
          </cell>
          <cell r="E4722" t="str">
            <v>Gagnon(Josée)</v>
          </cell>
          <cell r="F4722" t="str">
            <v>280, rang St-Lazare</v>
          </cell>
          <cell r="G4722" t="str">
            <v>Saint-Apollinaire</v>
          </cell>
          <cell r="H4722" t="str">
            <v>G0S2E0</v>
          </cell>
          <cell r="I4722">
            <v>418</v>
          </cell>
          <cell r="J4722">
            <v>8812331</v>
          </cell>
          <cell r="M4722">
            <v>28</v>
          </cell>
        </row>
        <row r="4723">
          <cell r="A4723">
            <v>2009462</v>
          </cell>
          <cell r="B4723" t="str">
            <v>12</v>
          </cell>
          <cell r="C4723" t="str">
            <v>Chaudière-Appalaches</v>
          </cell>
          <cell r="D4723" t="str">
            <v>Caux(Daniel)</v>
          </cell>
          <cell r="F4723" t="str">
            <v>130, rue Principale</v>
          </cell>
          <cell r="G4723" t="str">
            <v>Saint-Flavien</v>
          </cell>
          <cell r="H4723" t="str">
            <v>G0S2M0</v>
          </cell>
          <cell r="I4723">
            <v>418</v>
          </cell>
          <cell r="J4723">
            <v>7282005</v>
          </cell>
          <cell r="K4723">
            <v>30</v>
          </cell>
          <cell r="L4723">
            <v>807</v>
          </cell>
          <cell r="M4723">
            <v>38</v>
          </cell>
          <cell r="N4723">
            <v>7022</v>
          </cell>
        </row>
        <row r="4724">
          <cell r="A4724">
            <v>2009587</v>
          </cell>
          <cell r="B4724" t="str">
            <v>12</v>
          </cell>
          <cell r="C4724" t="str">
            <v>Chaudière-Appalaches</v>
          </cell>
          <cell r="D4724" t="str">
            <v>Dumont(Richard)</v>
          </cell>
          <cell r="E4724" t="str">
            <v>Dumont(Richard)</v>
          </cell>
          <cell r="F4724" t="str">
            <v>357, route 116 Ouest</v>
          </cell>
          <cell r="G4724" t="str">
            <v>Saint-Agapit</v>
          </cell>
          <cell r="H4724" t="str">
            <v>G0S1Z0</v>
          </cell>
          <cell r="I4724">
            <v>418</v>
          </cell>
          <cell r="J4724">
            <v>8884859</v>
          </cell>
          <cell r="M4724">
            <v>26</v>
          </cell>
        </row>
        <row r="4725">
          <cell r="A4725">
            <v>2010346</v>
          </cell>
          <cell r="B4725" t="str">
            <v>02</v>
          </cell>
          <cell r="C4725" t="str">
            <v>Saguenay-Lac-Saint-Jean</v>
          </cell>
          <cell r="D4725" t="str">
            <v>COOP 0969188 Frédéric Lepage</v>
          </cell>
          <cell r="F4725" t="str">
            <v>440 Lac Sébastien C.P.164</v>
          </cell>
          <cell r="G4725" t="str">
            <v>Saint-David-de-Falardeau</v>
          </cell>
          <cell r="H4725" t="str">
            <v>G0V1C0</v>
          </cell>
          <cell r="I4725">
            <v>0</v>
          </cell>
          <cell r="J4725">
            <v>0</v>
          </cell>
          <cell r="K4725">
            <v>1</v>
          </cell>
          <cell r="M4725">
            <v>13</v>
          </cell>
        </row>
        <row r="4726">
          <cell r="A4726">
            <v>2010353</v>
          </cell>
          <cell r="B4726" t="str">
            <v>02</v>
          </cell>
          <cell r="C4726" t="str">
            <v>Saguenay-Lac-Saint-Jean</v>
          </cell>
          <cell r="D4726" t="str">
            <v>COOP 0969188 Caroline Tremblay</v>
          </cell>
          <cell r="F4726" t="str">
            <v>440 Lac Sébastien C.P.164</v>
          </cell>
          <cell r="G4726" t="str">
            <v>Saint-David-de-Falardeau</v>
          </cell>
          <cell r="H4726" t="str">
            <v>G0V1C0</v>
          </cell>
          <cell r="I4726">
            <v>0</v>
          </cell>
          <cell r="J4726">
            <v>0</v>
          </cell>
          <cell r="K4726">
            <v>3</v>
          </cell>
          <cell r="M4726">
            <v>8</v>
          </cell>
        </row>
        <row r="4727">
          <cell r="A4727">
            <v>2010452</v>
          </cell>
          <cell r="B4727" t="str">
            <v>12</v>
          </cell>
          <cell r="C4727" t="str">
            <v>Chaudière-Appalaches</v>
          </cell>
          <cell r="D4727" t="str">
            <v>Ferme Michel-Ange S.E.N.C.</v>
          </cell>
          <cell r="F4727" t="str">
            <v>440, rang 14</v>
          </cell>
          <cell r="G4727" t="str">
            <v>Adstock</v>
          </cell>
          <cell r="H4727" t="str">
            <v>G0N1S0</v>
          </cell>
          <cell r="I4727">
            <v>418</v>
          </cell>
          <cell r="J4727">
            <v>4225557</v>
          </cell>
          <cell r="M4727">
            <v>71</v>
          </cell>
          <cell r="N4727">
            <v>1021</v>
          </cell>
        </row>
        <row r="4728">
          <cell r="A4728">
            <v>2010890</v>
          </cell>
          <cell r="B4728" t="str">
            <v>02</v>
          </cell>
          <cell r="C4728" t="str">
            <v>Saguenay-Lac-Saint-Jean</v>
          </cell>
          <cell r="D4728" t="str">
            <v>Therrien(Claude)</v>
          </cell>
          <cell r="F4728" t="str">
            <v>1239, boul. Sacré-Coeur, C.P. 26</v>
          </cell>
          <cell r="G4728" t="str">
            <v>Saint-Félicien</v>
          </cell>
          <cell r="H4728" t="str">
            <v>G8K2P8</v>
          </cell>
          <cell r="I4728">
            <v>418</v>
          </cell>
          <cell r="J4728">
            <v>6791775</v>
          </cell>
          <cell r="K4728">
            <v>137</v>
          </cell>
          <cell r="L4728">
            <v>26536</v>
          </cell>
          <cell r="M4728">
            <v>376</v>
          </cell>
          <cell r="N4728">
            <v>90503</v>
          </cell>
        </row>
        <row r="4729">
          <cell r="A4729">
            <v>2011021</v>
          </cell>
          <cell r="B4729" t="str">
            <v>09</v>
          </cell>
          <cell r="C4729" t="str">
            <v>Cote-Nord</v>
          </cell>
          <cell r="D4729" t="str">
            <v>Ferme l'Anse de Roche</v>
          </cell>
          <cell r="E4729" t="str">
            <v>Lajeunesse(Colette Fillion et Bruno)</v>
          </cell>
          <cell r="F4729" t="str">
            <v>201, chemin Anse de Roche</v>
          </cell>
          <cell r="G4729" t="str">
            <v>Sacré-Coeur</v>
          </cell>
          <cell r="H4729" t="str">
            <v>G0T1Y0</v>
          </cell>
          <cell r="I4729">
            <v>418</v>
          </cell>
          <cell r="J4729">
            <v>5454619</v>
          </cell>
          <cell r="M4729">
            <v>29</v>
          </cell>
          <cell r="N4729">
            <v>5656</v>
          </cell>
        </row>
        <row r="4730">
          <cell r="A4730">
            <v>2011070</v>
          </cell>
          <cell r="B4730" t="str">
            <v>08</v>
          </cell>
          <cell r="C4730" t="str">
            <v>Abitibi-Témiscamingue</v>
          </cell>
          <cell r="D4730" t="str">
            <v>Domaine Trévallon (SNC)</v>
          </cell>
          <cell r="E4730" t="str">
            <v>Valérie(Rioux Marc et Caron)</v>
          </cell>
          <cell r="F4730" t="str">
            <v>839, rang 9</v>
          </cell>
          <cell r="G4730" t="str">
            <v>Palmarolle</v>
          </cell>
          <cell r="H4730" t="str">
            <v>J0Z3C0</v>
          </cell>
          <cell r="I4730">
            <v>819</v>
          </cell>
          <cell r="J4730">
            <v>7873967</v>
          </cell>
          <cell r="K4730">
            <v>24</v>
          </cell>
          <cell r="L4730">
            <v>7033</v>
          </cell>
          <cell r="M4730">
            <v>27</v>
          </cell>
          <cell r="N4730">
            <v>1361</v>
          </cell>
        </row>
        <row r="4731">
          <cell r="A4731">
            <v>2011468</v>
          </cell>
          <cell r="B4731" t="str">
            <v>08</v>
          </cell>
          <cell r="C4731" t="str">
            <v>Abitibi-Témiscamingue</v>
          </cell>
          <cell r="D4731" t="str">
            <v>Moffatt(Serge)</v>
          </cell>
          <cell r="F4731" t="str">
            <v>492, chemin Beaulé</v>
          </cell>
          <cell r="G4731" t="str">
            <v>Moffet</v>
          </cell>
          <cell r="H4731" t="str">
            <v>J0Z2W0</v>
          </cell>
          <cell r="I4731">
            <v>819</v>
          </cell>
          <cell r="J4731">
            <v>7472027</v>
          </cell>
          <cell r="M4731">
            <v>21</v>
          </cell>
        </row>
        <row r="4732">
          <cell r="A4732">
            <v>2011609</v>
          </cell>
          <cell r="B4732" t="str">
            <v>04</v>
          </cell>
          <cell r="C4732" t="str">
            <v>Mauricie</v>
          </cell>
          <cell r="D4732" t="str">
            <v>Lacerte(Angèle)</v>
          </cell>
          <cell r="F4732" t="str">
            <v>401, Grande Rivière Nord</v>
          </cell>
          <cell r="G4732" t="str">
            <v>Yamachiche</v>
          </cell>
          <cell r="H4732" t="str">
            <v>G0X3L0</v>
          </cell>
          <cell r="I4732">
            <v>819</v>
          </cell>
          <cell r="J4732">
            <v>2963189</v>
          </cell>
          <cell r="K4732">
            <v>29</v>
          </cell>
          <cell r="L4732">
            <v>4185</v>
          </cell>
          <cell r="M4732">
            <v>25</v>
          </cell>
          <cell r="N4732">
            <v>4185</v>
          </cell>
        </row>
        <row r="4733">
          <cell r="A4733">
            <v>2011807</v>
          </cell>
          <cell r="B4733" t="str">
            <v>07</v>
          </cell>
          <cell r="C4733" t="str">
            <v>Outaouais</v>
          </cell>
          <cell r="D4733" t="str">
            <v>Ferme Roger Pilon S.E.N.C.</v>
          </cell>
          <cell r="E4733" t="str">
            <v>Pilon(Roger)</v>
          </cell>
          <cell r="F4733" t="str">
            <v>518, Route 105 Nord</v>
          </cell>
          <cell r="G4733" t="str">
            <v>Bois-Franc</v>
          </cell>
          <cell r="H4733" t="str">
            <v>J9E3A9</v>
          </cell>
          <cell r="I4733">
            <v>819</v>
          </cell>
          <cell r="J4733">
            <v>4494469</v>
          </cell>
          <cell r="K4733">
            <v>23</v>
          </cell>
          <cell r="L4733">
            <v>3221</v>
          </cell>
          <cell r="M4733">
            <v>20</v>
          </cell>
          <cell r="N4733">
            <v>6379</v>
          </cell>
        </row>
        <row r="4734">
          <cell r="A4734">
            <v>2012227</v>
          </cell>
          <cell r="B4734" t="str">
            <v>12</v>
          </cell>
          <cell r="C4734" t="str">
            <v>Chaudière-Appalaches</v>
          </cell>
          <cell r="D4734" t="str">
            <v>Ferme Rick Macrae</v>
          </cell>
          <cell r="E4734" t="str">
            <v>Macrae(Diane Côté et Rick)</v>
          </cell>
          <cell r="F4734" t="str">
            <v>50, route Bédard</v>
          </cell>
          <cell r="G4734" t="str">
            <v>Kinnear's Mills</v>
          </cell>
          <cell r="H4734" t="str">
            <v>G0N1K0</v>
          </cell>
          <cell r="I4734">
            <v>418</v>
          </cell>
          <cell r="J4734">
            <v>4243809</v>
          </cell>
          <cell r="M4734">
            <v>16</v>
          </cell>
        </row>
        <row r="4735">
          <cell r="A4735">
            <v>2012433</v>
          </cell>
          <cell r="B4735" t="str">
            <v>07</v>
          </cell>
          <cell r="C4735" t="str">
            <v>Outaouais</v>
          </cell>
          <cell r="D4735" t="str">
            <v>St-Louis(Mario)</v>
          </cell>
          <cell r="F4735" t="str">
            <v>348, chemin Proulx</v>
          </cell>
          <cell r="G4735" t="str">
            <v>Gatineau</v>
          </cell>
          <cell r="H4735" t="str">
            <v>J8R3B8</v>
          </cell>
          <cell r="I4735">
            <v>819</v>
          </cell>
          <cell r="J4735">
            <v>6630585</v>
          </cell>
          <cell r="K4735">
            <v>29</v>
          </cell>
          <cell r="L4735">
            <v>2454</v>
          </cell>
          <cell r="M4735">
            <v>20</v>
          </cell>
          <cell r="N4735">
            <v>1791</v>
          </cell>
        </row>
        <row r="4736">
          <cell r="A4736">
            <v>2012813</v>
          </cell>
          <cell r="B4736" t="str">
            <v>14</v>
          </cell>
          <cell r="C4736" t="str">
            <v>Lanaudière</v>
          </cell>
          <cell r="D4736" t="str">
            <v>COOP 0969196 9100-9134 Québec inc.</v>
          </cell>
          <cell r="E4736" t="str">
            <v>Mondor(Vickie)</v>
          </cell>
          <cell r="F4736" t="str">
            <v>420, rang St-Joseph</v>
          </cell>
          <cell r="G4736" t="str">
            <v>Saint-Adelphe</v>
          </cell>
          <cell r="H4736" t="str">
            <v>G0X2G0</v>
          </cell>
          <cell r="I4736">
            <v>0</v>
          </cell>
          <cell r="J4736">
            <v>0</v>
          </cell>
          <cell r="M4736">
            <v>16</v>
          </cell>
        </row>
        <row r="4737">
          <cell r="A4737">
            <v>2012821</v>
          </cell>
          <cell r="B4737" t="str">
            <v>04</v>
          </cell>
          <cell r="C4737" t="str">
            <v>Mauricie</v>
          </cell>
          <cell r="D4737" t="str">
            <v>Frenette Brouillette(Rachel)</v>
          </cell>
          <cell r="F4737" t="str">
            <v>500, boul. Lanaudière</v>
          </cell>
          <cell r="G4737" t="str">
            <v>Sainte-Anne-de-la-Pérade</v>
          </cell>
          <cell r="H4737" t="str">
            <v>G0X2J0</v>
          </cell>
          <cell r="I4737">
            <v>418</v>
          </cell>
          <cell r="J4737">
            <v>3252766</v>
          </cell>
          <cell r="K4737">
            <v>21</v>
          </cell>
          <cell r="L4737">
            <v>5551</v>
          </cell>
          <cell r="M4737">
            <v>19</v>
          </cell>
          <cell r="N4737">
            <v>4626</v>
          </cell>
        </row>
        <row r="4738">
          <cell r="A4738">
            <v>2013035</v>
          </cell>
          <cell r="B4738" t="str">
            <v>17</v>
          </cell>
          <cell r="C4738" t="str">
            <v>Centre-du-Québec</v>
          </cell>
          <cell r="D4738" t="str">
            <v>Gagné(Suzanne)</v>
          </cell>
          <cell r="F4738" t="str">
            <v>70, Rang 11 Centre</v>
          </cell>
          <cell r="G4738" t="str">
            <v>Princeville</v>
          </cell>
          <cell r="H4738" t="str">
            <v>G6L4K3</v>
          </cell>
          <cell r="I4738">
            <v>819</v>
          </cell>
          <cell r="J4738">
            <v>3645737</v>
          </cell>
          <cell r="K4738">
            <v>13</v>
          </cell>
        </row>
        <row r="4739">
          <cell r="A4739">
            <v>2013993</v>
          </cell>
          <cell r="B4739" t="str">
            <v>08</v>
          </cell>
          <cell r="C4739" t="str">
            <v>Abitibi-Témiscamingue</v>
          </cell>
          <cell r="D4739" t="str">
            <v>Wuidar(Eric)</v>
          </cell>
          <cell r="F4739" t="str">
            <v>2395 route 101</v>
          </cell>
          <cell r="G4739" t="str">
            <v>Nédélec</v>
          </cell>
          <cell r="H4739" t="str">
            <v>J0Z2Z0</v>
          </cell>
          <cell r="I4739">
            <v>819</v>
          </cell>
          <cell r="J4739">
            <v>7842086</v>
          </cell>
          <cell r="M4739">
            <v>37</v>
          </cell>
        </row>
        <row r="4740">
          <cell r="A4740">
            <v>2014165</v>
          </cell>
          <cell r="B4740" t="str">
            <v>12</v>
          </cell>
          <cell r="C4740" t="str">
            <v>Chaudière-Appalaches</v>
          </cell>
          <cell r="D4740" t="str">
            <v>Normand(Serge)</v>
          </cell>
          <cell r="F4740" t="str">
            <v>189, route 216</v>
          </cell>
          <cell r="G4740" t="str">
            <v>Sainte-Marguerite (de Beauce)</v>
          </cell>
          <cell r="H4740" t="str">
            <v>G0S2X0</v>
          </cell>
          <cell r="I4740">
            <v>418</v>
          </cell>
          <cell r="J4740">
            <v>9353290</v>
          </cell>
          <cell r="M4740">
            <v>21</v>
          </cell>
          <cell r="N4740">
            <v>2994</v>
          </cell>
        </row>
        <row r="4741">
          <cell r="A4741">
            <v>2015295</v>
          </cell>
          <cell r="B4741" t="str">
            <v>15</v>
          </cell>
          <cell r="C4741" t="str">
            <v>Laurentides</v>
          </cell>
          <cell r="D4741" t="str">
            <v>Raymond(Mathieu)</v>
          </cell>
          <cell r="F4741" t="str">
            <v>3816, route Eugène-Trinquier</v>
          </cell>
          <cell r="G4741" t="str">
            <v>Mont-Laurier</v>
          </cell>
          <cell r="H4741" t="str">
            <v>J9L3G4</v>
          </cell>
          <cell r="I4741">
            <v>819</v>
          </cell>
          <cell r="J4741">
            <v>6239472</v>
          </cell>
          <cell r="M4741">
            <v>29</v>
          </cell>
        </row>
        <row r="4742">
          <cell r="A4742">
            <v>2015311</v>
          </cell>
          <cell r="B4742" t="str">
            <v>15</v>
          </cell>
          <cell r="C4742" t="str">
            <v>Laurentides</v>
          </cell>
          <cell r="D4742" t="str">
            <v>Mantha(Nadine)</v>
          </cell>
          <cell r="F4742" t="str">
            <v>3, Rang 7 Ouest</v>
          </cell>
          <cell r="G4742" t="str">
            <v>Sainte-Anne-du-Lac</v>
          </cell>
          <cell r="H4742" t="str">
            <v>J0W1V0</v>
          </cell>
          <cell r="I4742">
            <v>819</v>
          </cell>
          <cell r="J4742">
            <v>5862685</v>
          </cell>
          <cell r="M4742">
            <v>33</v>
          </cell>
        </row>
        <row r="4743">
          <cell r="A4743">
            <v>2015337</v>
          </cell>
          <cell r="B4743" t="str">
            <v>01</v>
          </cell>
          <cell r="C4743" t="str">
            <v>Bas-Saint-Laurent</v>
          </cell>
          <cell r="D4743" t="str">
            <v>Mercier(Jean)</v>
          </cell>
          <cell r="F4743" t="str">
            <v>111, rue Galarneau</v>
          </cell>
          <cell r="G4743" t="str">
            <v>Saint-Pacôme</v>
          </cell>
          <cell r="H4743" t="str">
            <v>G0L3X0</v>
          </cell>
          <cell r="I4743">
            <v>418</v>
          </cell>
          <cell r="J4743">
            <v>3150548</v>
          </cell>
          <cell r="M4743">
            <v>92</v>
          </cell>
        </row>
        <row r="4744">
          <cell r="A4744">
            <v>2015402</v>
          </cell>
          <cell r="B4744" t="str">
            <v>14</v>
          </cell>
          <cell r="C4744" t="str">
            <v>Lanaudière</v>
          </cell>
          <cell r="D4744" t="str">
            <v>Ferme Bovins inc.</v>
          </cell>
          <cell r="E4744" t="str">
            <v>Descoteaux(France)</v>
          </cell>
          <cell r="F4744" t="str">
            <v>180, rue Chatillon</v>
          </cell>
          <cell r="G4744" t="str">
            <v>Nicolet</v>
          </cell>
          <cell r="H4744" t="str">
            <v>J3T1A7</v>
          </cell>
          <cell r="I4744">
            <v>819</v>
          </cell>
          <cell r="J4744">
            <v>2938448</v>
          </cell>
          <cell r="M4744">
            <v>37</v>
          </cell>
          <cell r="N4744">
            <v>513</v>
          </cell>
        </row>
        <row r="4745">
          <cell r="A4745">
            <v>2015675</v>
          </cell>
          <cell r="B4745" t="str">
            <v>07</v>
          </cell>
          <cell r="C4745" t="str">
            <v>Outaouais</v>
          </cell>
          <cell r="D4745" t="str">
            <v>Coles Campbell(Annie)</v>
          </cell>
          <cell r="F4745" t="str">
            <v>C246, 9Th Concession, R.R. 4</v>
          </cell>
          <cell r="G4745" t="str">
            <v>Shawville</v>
          </cell>
          <cell r="H4745" t="str">
            <v>J0X2Y0</v>
          </cell>
          <cell r="I4745">
            <v>819</v>
          </cell>
          <cell r="J4745">
            <v>6475595</v>
          </cell>
          <cell r="K4745">
            <v>36</v>
          </cell>
          <cell r="L4745">
            <v>2664</v>
          </cell>
          <cell r="M4745">
            <v>36</v>
          </cell>
        </row>
        <row r="4746">
          <cell r="A4746">
            <v>2015907</v>
          </cell>
          <cell r="B4746" t="str">
            <v>01</v>
          </cell>
          <cell r="C4746" t="str">
            <v>Bas-Saint-Laurent</v>
          </cell>
          <cell r="D4746" t="str">
            <v>Gagné(Steve)</v>
          </cell>
          <cell r="F4746" t="str">
            <v>1621 rue Lindsay</v>
          </cell>
          <cell r="G4746" t="str">
            <v>Mont-Joli</v>
          </cell>
          <cell r="H4746" t="str">
            <v>G5H3A5</v>
          </cell>
          <cell r="I4746">
            <v>418</v>
          </cell>
          <cell r="J4746">
            <v>7756354</v>
          </cell>
          <cell r="M4746">
            <v>15</v>
          </cell>
        </row>
        <row r="4747">
          <cell r="A4747">
            <v>2015956</v>
          </cell>
          <cell r="B4747" t="str">
            <v>15</v>
          </cell>
          <cell r="C4747" t="str">
            <v>Laurentides</v>
          </cell>
          <cell r="D4747" t="str">
            <v>Edith &amp; Isabel McCullum</v>
          </cell>
          <cell r="F4747" t="str">
            <v>1571, chemin de la Rivière-Rouge</v>
          </cell>
          <cell r="G4747" t="str">
            <v>Grenville-sur-la-Rouge</v>
          </cell>
          <cell r="H4747" t="str">
            <v>J0V1B0</v>
          </cell>
          <cell r="I4747">
            <v>819</v>
          </cell>
          <cell r="J4747">
            <v>2426024</v>
          </cell>
          <cell r="M4747">
            <v>15</v>
          </cell>
        </row>
        <row r="4748">
          <cell r="A4748">
            <v>2016319</v>
          </cell>
          <cell r="B4748" t="str">
            <v>16</v>
          </cell>
          <cell r="C4748" t="str">
            <v>Montérégie</v>
          </cell>
          <cell r="D4748" t="str">
            <v>Quinlan(Ron)</v>
          </cell>
          <cell r="F4748" t="str">
            <v>1120, chemin Miltimore</v>
          </cell>
          <cell r="G4748" t="str">
            <v>Bromont</v>
          </cell>
          <cell r="H4748" t="str">
            <v>J2L2A8</v>
          </cell>
          <cell r="I4748">
            <v>450</v>
          </cell>
          <cell r="J4748">
            <v>2630455</v>
          </cell>
          <cell r="K4748">
            <v>167</v>
          </cell>
          <cell r="L4748">
            <v>44019</v>
          </cell>
          <cell r="M4748">
            <v>166</v>
          </cell>
          <cell r="N4748">
            <v>68343</v>
          </cell>
        </row>
        <row r="4749">
          <cell r="A4749">
            <v>2016715</v>
          </cell>
          <cell r="B4749" t="str">
            <v>17</v>
          </cell>
          <cell r="C4749" t="str">
            <v>Centre-du-Québec</v>
          </cell>
          <cell r="D4749" t="str">
            <v>Marcotte, Mario &amp; Morisette, Mélisa</v>
          </cell>
          <cell r="E4749" t="str">
            <v>Marcotte(Mario)</v>
          </cell>
          <cell r="F4749" t="str">
            <v>2043, rang 8</v>
          </cell>
          <cell r="G4749" t="str">
            <v>Saint-Valère</v>
          </cell>
          <cell r="H4749" t="str">
            <v>G0P1M0</v>
          </cell>
          <cell r="I4749">
            <v>819</v>
          </cell>
          <cell r="J4749">
            <v>7588261</v>
          </cell>
          <cell r="M4749">
            <v>18</v>
          </cell>
          <cell r="N4749">
            <v>1295</v>
          </cell>
        </row>
        <row r="4750">
          <cell r="A4750">
            <v>2016798</v>
          </cell>
          <cell r="B4750" t="str">
            <v>07</v>
          </cell>
          <cell r="C4750" t="str">
            <v>Outaouais</v>
          </cell>
          <cell r="D4750" t="str">
            <v>Lafrance(Jacques)</v>
          </cell>
          <cell r="F4750" t="str">
            <v>193, chemin Godin</v>
          </cell>
          <cell r="G4750" t="str">
            <v>Déléage</v>
          </cell>
          <cell r="H4750" t="str">
            <v>J9E3A8</v>
          </cell>
          <cell r="I4750">
            <v>819</v>
          </cell>
          <cell r="J4750">
            <v>4493788</v>
          </cell>
          <cell r="M4750">
            <v>17</v>
          </cell>
          <cell r="N4750">
            <v>1880</v>
          </cell>
        </row>
        <row r="4751">
          <cell r="A4751">
            <v>2017028</v>
          </cell>
          <cell r="B4751" t="str">
            <v>14</v>
          </cell>
          <cell r="C4751" t="str">
            <v>Lanaudière</v>
          </cell>
          <cell r="D4751" t="str">
            <v>Entreprises J.S. Forest Inc.</v>
          </cell>
          <cell r="F4751" t="str">
            <v>140, 7e Rang</v>
          </cell>
          <cell r="G4751" t="str">
            <v>Sainte-Mélanie</v>
          </cell>
          <cell r="H4751" t="str">
            <v>J0K3A0</v>
          </cell>
          <cell r="I4751">
            <v>0</v>
          </cell>
          <cell r="J4751">
            <v>0</v>
          </cell>
          <cell r="M4751">
            <v>57</v>
          </cell>
          <cell r="N4751">
            <v>545</v>
          </cell>
        </row>
        <row r="4752">
          <cell r="A4752">
            <v>2017226</v>
          </cell>
          <cell r="B4752" t="str">
            <v>08</v>
          </cell>
          <cell r="C4752" t="str">
            <v>Abitibi-Témiscamingue</v>
          </cell>
          <cell r="D4752" t="str">
            <v>COOP 1867340 Ferme CC Bovimon inc.</v>
          </cell>
          <cell r="E4752" t="str">
            <v>Cimon(Olivier)</v>
          </cell>
          <cell r="F4752" t="str">
            <v>214 Lac Cameron</v>
          </cell>
          <cell r="G4752" t="str">
            <v>Saint-Eugène-de-Guigues</v>
          </cell>
          <cell r="H4752" t="str">
            <v>J0Z3L0</v>
          </cell>
          <cell r="I4752">
            <v>0</v>
          </cell>
          <cell r="J4752">
            <v>0</v>
          </cell>
          <cell r="K4752">
            <v>4</v>
          </cell>
          <cell r="M4752">
            <v>3</v>
          </cell>
        </row>
        <row r="4753">
          <cell r="A4753">
            <v>2017598</v>
          </cell>
          <cell r="B4753" t="str">
            <v>01</v>
          </cell>
          <cell r="C4753" t="str">
            <v>Bas-Saint-Laurent</v>
          </cell>
          <cell r="D4753" t="str">
            <v>Bélanger(Stéphane)</v>
          </cell>
          <cell r="F4753" t="str">
            <v>30, chemin Saint-Louis</v>
          </cell>
          <cell r="G4753" t="str">
            <v>Sainte-Félicité</v>
          </cell>
          <cell r="H4753" t="str">
            <v>G0J2K0</v>
          </cell>
          <cell r="I4753">
            <v>514</v>
          </cell>
          <cell r="J4753">
            <v>2200656</v>
          </cell>
          <cell r="M4753">
            <v>25</v>
          </cell>
          <cell r="N4753">
            <v>2835</v>
          </cell>
        </row>
        <row r="4754">
          <cell r="A4754">
            <v>2018356</v>
          </cell>
          <cell r="B4754" t="str">
            <v>12</v>
          </cell>
          <cell r="C4754" t="str">
            <v>Chaudière-Appalaches</v>
          </cell>
          <cell r="D4754" t="str">
            <v>Ferme G.E. Morin senc.</v>
          </cell>
          <cell r="F4754" t="str">
            <v>1183, rang 12</v>
          </cell>
          <cell r="G4754" t="str">
            <v>Sainte-Agathe-de-Lotbinière</v>
          </cell>
          <cell r="H4754" t="str">
            <v>G0S2A0</v>
          </cell>
          <cell r="I4754">
            <v>418</v>
          </cell>
          <cell r="J4754">
            <v>5992804</v>
          </cell>
          <cell r="K4754">
            <v>39</v>
          </cell>
          <cell r="L4754">
            <v>8603</v>
          </cell>
          <cell r="M4754">
            <v>40</v>
          </cell>
          <cell r="N4754">
            <v>6703</v>
          </cell>
        </row>
        <row r="4755">
          <cell r="A4755">
            <v>2018778</v>
          </cell>
          <cell r="B4755" t="str">
            <v>17</v>
          </cell>
          <cell r="C4755" t="str">
            <v>Centre-du-Québec</v>
          </cell>
          <cell r="D4755" t="str">
            <v>Laflamme, Isabelle &amp; Leroux, Marc</v>
          </cell>
          <cell r="E4755" t="str">
            <v>Laflamme(Isabelle)</v>
          </cell>
          <cell r="F4755" t="str">
            <v>850, rang 8 Sud</v>
          </cell>
          <cell r="G4755" t="str">
            <v>Sainte-Sophie-d'Halifax</v>
          </cell>
          <cell r="H4755" t="str">
            <v>G0P1L0</v>
          </cell>
          <cell r="I4755">
            <v>819</v>
          </cell>
          <cell r="J4755">
            <v>6211273</v>
          </cell>
          <cell r="M4755">
            <v>82</v>
          </cell>
        </row>
        <row r="4756">
          <cell r="A4756">
            <v>2019958</v>
          </cell>
          <cell r="B4756" t="str">
            <v>12</v>
          </cell>
          <cell r="C4756" t="str">
            <v>Chaudière-Appalaches</v>
          </cell>
          <cell r="D4756" t="str">
            <v>Ferme Carrier (2010) inc.</v>
          </cell>
          <cell r="F4756" t="str">
            <v>196, route Rousseau</v>
          </cell>
          <cell r="G4756" t="str">
            <v>Saint-Adrien-d'Irlande</v>
          </cell>
          <cell r="H4756" t="str">
            <v>G0N1M0</v>
          </cell>
          <cell r="I4756">
            <v>418</v>
          </cell>
          <cell r="J4756">
            <v>3385138</v>
          </cell>
          <cell r="M4756">
            <v>38</v>
          </cell>
          <cell r="N4756">
            <v>518</v>
          </cell>
        </row>
        <row r="4757">
          <cell r="A4757">
            <v>2020170</v>
          </cell>
          <cell r="B4757" t="str">
            <v>07</v>
          </cell>
          <cell r="C4757" t="str">
            <v>Outaouais</v>
          </cell>
          <cell r="D4757" t="str">
            <v>Dominique Dambremont et Annie Gratton</v>
          </cell>
          <cell r="E4757" t="str">
            <v>Gratton(Annie)</v>
          </cell>
          <cell r="F4757" t="str">
            <v>1451, montée St-Jean</v>
          </cell>
          <cell r="G4757" t="str">
            <v>Saint-André-Avellin</v>
          </cell>
          <cell r="H4757" t="str">
            <v>J0V1W0</v>
          </cell>
          <cell r="I4757">
            <v>819</v>
          </cell>
          <cell r="J4757">
            <v>4281514</v>
          </cell>
          <cell r="M4757">
            <v>15</v>
          </cell>
        </row>
        <row r="4758">
          <cell r="A4758">
            <v>2020766</v>
          </cell>
          <cell r="B4758" t="str">
            <v>07</v>
          </cell>
          <cell r="C4758" t="str">
            <v>Outaouais</v>
          </cell>
          <cell r="D4758" t="str">
            <v>Hannaberry(Jeff)</v>
          </cell>
          <cell r="F4758" t="str">
            <v>4, Bristol View Road</v>
          </cell>
          <cell r="G4758" t="str">
            <v>Bristol</v>
          </cell>
          <cell r="H4758" t="str">
            <v>J0X1G0</v>
          </cell>
          <cell r="I4758">
            <v>819</v>
          </cell>
          <cell r="J4758">
            <v>6473106</v>
          </cell>
          <cell r="M4758">
            <v>20</v>
          </cell>
        </row>
        <row r="4759">
          <cell r="A4759">
            <v>2020931</v>
          </cell>
          <cell r="B4759" t="str">
            <v>08</v>
          </cell>
          <cell r="C4759" t="str">
            <v>Abitibi-Témiscamingue</v>
          </cell>
          <cell r="D4759" t="str">
            <v>Ferme Ansyl, S.E.N.C.</v>
          </cell>
          <cell r="F4759" t="str">
            <v>669, rangs 8 et 9 Ouest</v>
          </cell>
          <cell r="G4759" t="str">
            <v>Palmarolle</v>
          </cell>
          <cell r="H4759" t="str">
            <v>J0Z3C0</v>
          </cell>
          <cell r="I4759">
            <v>819</v>
          </cell>
          <cell r="J4759">
            <v>7872388</v>
          </cell>
          <cell r="M4759">
            <v>111</v>
          </cell>
          <cell r="N4759">
            <v>45587</v>
          </cell>
        </row>
        <row r="4760">
          <cell r="A4760">
            <v>2021384</v>
          </cell>
          <cell r="B4760" t="str">
            <v>16</v>
          </cell>
          <cell r="C4760" t="str">
            <v>Montérégie</v>
          </cell>
          <cell r="D4760" t="str">
            <v>Ferme Bernier Campbell</v>
          </cell>
          <cell r="F4760" t="str">
            <v>215, 1er rang Milton</v>
          </cell>
          <cell r="G4760" t="str">
            <v>Roxton Pond</v>
          </cell>
          <cell r="H4760" t="str">
            <v>J0E1Z0</v>
          </cell>
          <cell r="I4760">
            <v>450</v>
          </cell>
          <cell r="J4760">
            <v>3619502</v>
          </cell>
          <cell r="M4760">
            <v>28</v>
          </cell>
          <cell r="N4760">
            <v>4091</v>
          </cell>
        </row>
        <row r="4761">
          <cell r="A4761">
            <v>2021442</v>
          </cell>
          <cell r="B4761" t="str">
            <v>08</v>
          </cell>
          <cell r="C4761" t="str">
            <v>Abitibi-Témiscamingue</v>
          </cell>
          <cell r="D4761" t="str">
            <v>COOP 1499904 Caroline Lavoie</v>
          </cell>
          <cell r="F4761" t="str">
            <v>263, 1re Avenue Ouest</v>
          </cell>
          <cell r="G4761" t="str">
            <v>Amos</v>
          </cell>
          <cell r="H4761" t="str">
            <v>J9T1V1</v>
          </cell>
          <cell r="I4761">
            <v>0</v>
          </cell>
          <cell r="J4761">
            <v>0</v>
          </cell>
          <cell r="M4761">
            <v>27</v>
          </cell>
        </row>
        <row r="4762">
          <cell r="A4762">
            <v>2021574</v>
          </cell>
          <cell r="B4762" t="str">
            <v>08</v>
          </cell>
          <cell r="C4762" t="str">
            <v>Abitibi-Témiscamingue</v>
          </cell>
          <cell r="D4762" t="str">
            <v>Ferme M. Simard, S.E.N.C.</v>
          </cell>
          <cell r="F4762" t="str">
            <v>103, rang 6 Ouest</v>
          </cell>
          <cell r="G4762" t="str">
            <v>La Corne</v>
          </cell>
          <cell r="H4762" t="str">
            <v>J0Y1R0</v>
          </cell>
          <cell r="I4762">
            <v>819</v>
          </cell>
          <cell r="J4762">
            <v>7994311</v>
          </cell>
          <cell r="M4762">
            <v>192</v>
          </cell>
          <cell r="N4762">
            <v>56813</v>
          </cell>
        </row>
        <row r="4763">
          <cell r="A4763">
            <v>2021996</v>
          </cell>
          <cell r="B4763" t="str">
            <v>01</v>
          </cell>
          <cell r="C4763" t="str">
            <v>Bas-Saint-Laurent</v>
          </cell>
          <cell r="D4763" t="str">
            <v>Martel Nathalie et Moreault Aldéo</v>
          </cell>
          <cell r="F4763" t="str">
            <v>1191, rang 3 Sud</v>
          </cell>
          <cell r="G4763" t="str">
            <v>Notre-Dame-du-Lac</v>
          </cell>
          <cell r="H4763" t="str">
            <v>G0L1X0</v>
          </cell>
          <cell r="I4763">
            <v>418</v>
          </cell>
          <cell r="J4763">
            <v>8992278</v>
          </cell>
          <cell r="M4763">
            <v>27</v>
          </cell>
        </row>
        <row r="4764">
          <cell r="A4764">
            <v>2022838</v>
          </cell>
          <cell r="B4764" t="str">
            <v>07</v>
          </cell>
          <cell r="C4764" t="str">
            <v>Outaouais</v>
          </cell>
          <cell r="D4764" t="str">
            <v>Ferme Rémi Mougeot S.E.N.C.</v>
          </cell>
          <cell r="E4764" t="str">
            <v>Mougeot(Suzanne Cormier et Rémi)</v>
          </cell>
          <cell r="F4764" t="str">
            <v>1764 A, Boul. Maloney Est</v>
          </cell>
          <cell r="G4764" t="str">
            <v>Gatineau</v>
          </cell>
          <cell r="H4764" t="str">
            <v>J8R1B5</v>
          </cell>
          <cell r="I4764">
            <v>819</v>
          </cell>
          <cell r="J4764">
            <v>6698050</v>
          </cell>
          <cell r="M4764">
            <v>18</v>
          </cell>
        </row>
        <row r="4765">
          <cell r="A4765">
            <v>2023588</v>
          </cell>
          <cell r="B4765" t="str">
            <v>05</v>
          </cell>
          <cell r="C4765" t="str">
            <v>Estrie</v>
          </cell>
          <cell r="D4765" t="str">
            <v>Lloyd(Shirley)</v>
          </cell>
          <cell r="F4765" t="str">
            <v>531 Hardwoodflat Road R.R.3</v>
          </cell>
          <cell r="G4765" t="str">
            <v>Bury</v>
          </cell>
          <cell r="H4765" t="str">
            <v>J0B1J0</v>
          </cell>
          <cell r="I4765">
            <v>819</v>
          </cell>
          <cell r="J4765">
            <v>8723797</v>
          </cell>
          <cell r="M4765">
            <v>94</v>
          </cell>
          <cell r="N4765">
            <v>18929</v>
          </cell>
        </row>
        <row r="4766">
          <cell r="A4766">
            <v>2023950</v>
          </cell>
          <cell r="B4766" t="str">
            <v>02</v>
          </cell>
          <cell r="C4766" t="str">
            <v>Saguenay-Lac-Saint-Jean</v>
          </cell>
          <cell r="D4766" t="str">
            <v>Ferme Séguin-Guay S.E.N.C.</v>
          </cell>
          <cell r="E4766" t="str">
            <v>Séguin(Normand)</v>
          </cell>
          <cell r="F4766" t="str">
            <v>2343, chemin du Lac</v>
          </cell>
          <cell r="G4766" t="str">
            <v>Saint-Félicien</v>
          </cell>
          <cell r="H4766" t="str">
            <v>G8K3E6</v>
          </cell>
          <cell r="I4766">
            <v>418</v>
          </cell>
          <cell r="J4766">
            <v>6798645</v>
          </cell>
          <cell r="M4766">
            <v>38</v>
          </cell>
          <cell r="N4766">
            <v>3373</v>
          </cell>
        </row>
        <row r="4767">
          <cell r="A4767">
            <v>2024461</v>
          </cell>
          <cell r="B4767" t="str">
            <v>08</v>
          </cell>
          <cell r="C4767" t="str">
            <v>Abitibi-Témiscamingue</v>
          </cell>
          <cell r="D4767" t="str">
            <v>9221-5714 Québec inc</v>
          </cell>
          <cell r="E4767" t="str">
            <v>Lapointe(Jasmine)</v>
          </cell>
          <cell r="F4767" t="str">
            <v>106 rang 10</v>
          </cell>
          <cell r="G4767" t="str">
            <v>La Sarre</v>
          </cell>
          <cell r="H4767" t="str">
            <v>J9Z2X1</v>
          </cell>
          <cell r="I4767">
            <v>819</v>
          </cell>
          <cell r="J4767">
            <v>3338106</v>
          </cell>
          <cell r="M4767">
            <v>350</v>
          </cell>
        </row>
        <row r="4768">
          <cell r="A4768">
            <v>2025278</v>
          </cell>
          <cell r="B4768" t="str">
            <v>08</v>
          </cell>
          <cell r="C4768" t="str">
            <v>Abitibi-Témiscamingue</v>
          </cell>
          <cell r="D4768" t="str">
            <v>COOP 1499904 Domaine Trévallon (SNC)</v>
          </cell>
          <cell r="E4768" t="str">
            <v>Valérie(Rioux Marc et Caron)</v>
          </cell>
          <cell r="F4768" t="str">
            <v>263, 1re Avenue Ouest</v>
          </cell>
          <cell r="G4768" t="str">
            <v>Amos</v>
          </cell>
          <cell r="H4768" t="str">
            <v>J9T1V1</v>
          </cell>
          <cell r="I4768">
            <v>0</v>
          </cell>
          <cell r="J4768">
            <v>0</v>
          </cell>
          <cell r="K4768">
            <v>5</v>
          </cell>
        </row>
        <row r="4769">
          <cell r="A4769">
            <v>2026102</v>
          </cell>
          <cell r="B4769" t="str">
            <v>11</v>
          </cell>
          <cell r="C4769" t="str">
            <v>Gaspésie-Iles-de-la-Madeleine</v>
          </cell>
          <cell r="D4769" t="str">
            <v>Pascal Mercier, arpenteur-géomètre inc.</v>
          </cell>
          <cell r="E4769" t="str">
            <v>Mercier(Pascal)</v>
          </cell>
          <cell r="F4769" t="str">
            <v>130, route 132 Ouest</v>
          </cell>
          <cell r="G4769" t="str">
            <v>New-Richmond</v>
          </cell>
          <cell r="H4769" t="str">
            <v>G0C2B0</v>
          </cell>
          <cell r="I4769">
            <v>418</v>
          </cell>
          <cell r="J4769">
            <v>3885932</v>
          </cell>
          <cell r="K4769">
            <v>33</v>
          </cell>
          <cell r="L4769">
            <v>2753</v>
          </cell>
          <cell r="M4769">
            <v>42</v>
          </cell>
          <cell r="N4769">
            <v>1470</v>
          </cell>
        </row>
        <row r="4770">
          <cell r="A4770">
            <v>2026235</v>
          </cell>
          <cell r="B4770" t="str">
            <v>01</v>
          </cell>
          <cell r="C4770" t="str">
            <v>Bas-Saint-Laurent</v>
          </cell>
          <cell r="D4770" t="str">
            <v>Roy Gilbert et Roy Jérôme</v>
          </cell>
          <cell r="F4770" t="str">
            <v>871, rue du Patrimoine</v>
          </cell>
          <cell r="G4770" t="str">
            <v>Cacouna</v>
          </cell>
          <cell r="H4770" t="str">
            <v>G0L1G0</v>
          </cell>
          <cell r="I4770">
            <v>418</v>
          </cell>
          <cell r="J4770">
            <v>8671568</v>
          </cell>
          <cell r="K4770">
            <v>17</v>
          </cell>
          <cell r="L4770">
            <v>1361</v>
          </cell>
          <cell r="M4770">
            <v>20</v>
          </cell>
          <cell r="N4770">
            <v>3402</v>
          </cell>
        </row>
        <row r="4771">
          <cell r="A4771">
            <v>2029296</v>
          </cell>
          <cell r="B4771" t="str">
            <v>03</v>
          </cell>
          <cell r="C4771" t="str">
            <v>Capitale-Nationale</v>
          </cell>
          <cell r="D4771" t="str">
            <v>Les Entreprises Benoît Dufour et fils S.E.N.C.</v>
          </cell>
          <cell r="F4771" t="str">
            <v>655, boulevard Malcolm-Fraser</v>
          </cell>
          <cell r="G4771" t="str">
            <v>La Malbaie</v>
          </cell>
          <cell r="H4771" t="str">
            <v>G5A2M7</v>
          </cell>
          <cell r="I4771">
            <v>418</v>
          </cell>
          <cell r="J4771">
            <v>6656075</v>
          </cell>
          <cell r="M4771">
            <v>18</v>
          </cell>
          <cell r="N4771">
            <v>2202</v>
          </cell>
        </row>
        <row r="4772">
          <cell r="A4772">
            <v>2029551</v>
          </cell>
          <cell r="B4772" t="str">
            <v>01</v>
          </cell>
          <cell r="C4772" t="str">
            <v>Bas-Saint-Laurent</v>
          </cell>
          <cell r="D4772" t="str">
            <v>9145-5899 Québec inc.</v>
          </cell>
          <cell r="E4772" t="str">
            <v>Soucy(Jérôme Landry et Manon)</v>
          </cell>
          <cell r="F4772" t="str">
            <v>370, rue Blondeau</v>
          </cell>
          <cell r="G4772" t="str">
            <v>Saint-Pascal</v>
          </cell>
          <cell r="H4772" t="str">
            <v>G0L3Y0</v>
          </cell>
          <cell r="I4772">
            <v>0</v>
          </cell>
          <cell r="J4772">
            <v>0</v>
          </cell>
          <cell r="M4772">
            <v>30</v>
          </cell>
        </row>
        <row r="4773">
          <cell r="A4773">
            <v>2029916</v>
          </cell>
          <cell r="B4773" t="str">
            <v>07</v>
          </cell>
          <cell r="C4773" t="str">
            <v>Outaouais</v>
          </cell>
          <cell r="D4773" t="str">
            <v>Ferme RAF inc.</v>
          </cell>
          <cell r="E4773" t="str">
            <v>Barber(Paula)</v>
          </cell>
          <cell r="F4773" t="str">
            <v>C260 Heath Road</v>
          </cell>
          <cell r="G4773" t="str">
            <v>Shawville</v>
          </cell>
          <cell r="H4773" t="str">
            <v>J0X2Y0</v>
          </cell>
          <cell r="I4773">
            <v>819</v>
          </cell>
          <cell r="J4773">
            <v>6473540</v>
          </cell>
          <cell r="M4773">
            <v>15</v>
          </cell>
        </row>
        <row r="4774">
          <cell r="A4774">
            <v>2030054</v>
          </cell>
          <cell r="B4774" t="str">
            <v>07</v>
          </cell>
          <cell r="C4774" t="str">
            <v>Outaouais</v>
          </cell>
          <cell r="D4774" t="str">
            <v>Lapointe(Serge)</v>
          </cell>
          <cell r="F4774" t="str">
            <v>90, chemin Farley</v>
          </cell>
          <cell r="G4774" t="str">
            <v>Messines</v>
          </cell>
          <cell r="H4774" t="str">
            <v>J0X2J0</v>
          </cell>
          <cell r="I4774">
            <v>819</v>
          </cell>
          <cell r="J4774">
            <v>4493610</v>
          </cell>
          <cell r="M4774">
            <v>20</v>
          </cell>
        </row>
        <row r="4775">
          <cell r="A4775">
            <v>2030153</v>
          </cell>
          <cell r="B4775" t="str">
            <v>07</v>
          </cell>
          <cell r="C4775" t="str">
            <v>Outaouais</v>
          </cell>
          <cell r="D4775" t="str">
            <v>Clemenhagen(Trevor)</v>
          </cell>
          <cell r="F4775" t="str">
            <v>1463, chemin River</v>
          </cell>
          <cell r="G4775" t="str">
            <v>L'Ange-Gardien</v>
          </cell>
          <cell r="H4775" t="str">
            <v>J8L0M8</v>
          </cell>
          <cell r="I4775">
            <v>819</v>
          </cell>
          <cell r="J4775">
            <v>9865433</v>
          </cell>
          <cell r="K4775">
            <v>12</v>
          </cell>
          <cell r="L4775">
            <v>231</v>
          </cell>
        </row>
        <row r="4776">
          <cell r="A4776">
            <v>2030344</v>
          </cell>
          <cell r="B4776" t="str">
            <v>03</v>
          </cell>
          <cell r="C4776" t="str">
            <v>Capitale-Nationale</v>
          </cell>
          <cell r="D4776" t="str">
            <v>Ferme Édouard Tremblay et Fils SENC</v>
          </cell>
          <cell r="F4776" t="str">
            <v>207, chemin Mailloux</v>
          </cell>
          <cell r="G4776" t="str">
            <v>La Malbaie</v>
          </cell>
          <cell r="H4776" t="str">
            <v>G5A1G2</v>
          </cell>
          <cell r="I4776">
            <v>418</v>
          </cell>
          <cell r="J4776">
            <v>6651109</v>
          </cell>
          <cell r="M4776">
            <v>95</v>
          </cell>
          <cell r="N4776">
            <v>21882</v>
          </cell>
        </row>
        <row r="4777">
          <cell r="A4777">
            <v>2032142</v>
          </cell>
          <cell r="B4777" t="str">
            <v>11</v>
          </cell>
          <cell r="C4777" t="str">
            <v>Gaspésie-Iles-de-la-Madeleine</v>
          </cell>
          <cell r="D4777" t="str">
            <v>Landry(René)</v>
          </cell>
          <cell r="F4777" t="str">
            <v>674 route 132 Est</v>
          </cell>
          <cell r="G4777" t="str">
            <v>Nouvelle</v>
          </cell>
          <cell r="H4777" t="str">
            <v>G0C2E0</v>
          </cell>
          <cell r="I4777">
            <v>418</v>
          </cell>
          <cell r="J4777">
            <v>7942239</v>
          </cell>
          <cell r="M4777">
            <v>46</v>
          </cell>
          <cell r="N4777">
            <v>10423</v>
          </cell>
        </row>
        <row r="4778">
          <cell r="A4778">
            <v>2032878</v>
          </cell>
          <cell r="B4778" t="str">
            <v>07</v>
          </cell>
          <cell r="C4778" t="str">
            <v>Outaouais</v>
          </cell>
          <cell r="D4778" t="str">
            <v>Lachapelle(Michel)</v>
          </cell>
          <cell r="F4778" t="str">
            <v>187, chemin de la Gare</v>
          </cell>
          <cell r="G4778" t="str">
            <v>Kazabazua</v>
          </cell>
          <cell r="H4778" t="str">
            <v>J0X1X0</v>
          </cell>
          <cell r="I4778">
            <v>819</v>
          </cell>
          <cell r="J4778">
            <v>4673896</v>
          </cell>
          <cell r="M4778">
            <v>15</v>
          </cell>
        </row>
        <row r="4779">
          <cell r="A4779">
            <v>2037620</v>
          </cell>
          <cell r="B4779" t="str">
            <v>03</v>
          </cell>
          <cell r="C4779" t="str">
            <v>Capitale-Nationale</v>
          </cell>
          <cell r="M4779">
            <v>20</v>
          </cell>
          <cell r="N4779">
            <v>1829</v>
          </cell>
        </row>
        <row r="4780">
          <cell r="A4780">
            <v>2038537</v>
          </cell>
          <cell r="B4780" t="str">
            <v>07</v>
          </cell>
          <cell r="C4780" t="str">
            <v>Outaouais</v>
          </cell>
          <cell r="M4780">
            <v>33</v>
          </cell>
          <cell r="N4780">
            <v>340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ecpa.qc.ca/?rub=2&amp;sousRub=1&amp;typeProduction=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2:I37"/>
  <sheetViews>
    <sheetView topLeftCell="A16" workbookViewId="0">
      <selection activeCell="B33" sqref="B33:I33"/>
    </sheetView>
  </sheetViews>
  <sheetFormatPr baseColWidth="10" defaultColWidth="11" defaultRowHeight="16.5"/>
  <cols>
    <col min="1" max="1" width="3.25" style="84" customWidth="1"/>
    <col min="2" max="9" width="11" style="84"/>
    <col min="10" max="10" width="2" style="84" customWidth="1"/>
    <col min="11" max="16384" width="11" style="84"/>
  </cols>
  <sheetData>
    <row r="2" spans="2:9" ht="18.75">
      <c r="B2" s="459" t="s">
        <v>14</v>
      </c>
      <c r="C2" s="460"/>
      <c r="D2" s="460"/>
      <c r="E2" s="460"/>
      <c r="F2" s="460"/>
      <c r="G2" s="460"/>
      <c r="H2" s="460"/>
      <c r="I2" s="460"/>
    </row>
    <row r="3" spans="2:9">
      <c r="B3" s="460"/>
      <c r="C3" s="460"/>
      <c r="D3" s="460"/>
      <c r="E3" s="460"/>
      <c r="F3" s="460"/>
      <c r="G3" s="460"/>
      <c r="H3" s="460"/>
      <c r="I3" s="460"/>
    </row>
    <row r="4" spans="2:9">
      <c r="B4" s="460"/>
      <c r="C4" s="460"/>
      <c r="D4" s="460"/>
      <c r="E4" s="460"/>
      <c r="F4" s="460"/>
      <c r="G4" s="460"/>
      <c r="H4" s="460"/>
      <c r="I4" s="460"/>
    </row>
    <row r="5" spans="2:9">
      <c r="C5" s="461"/>
      <c r="D5" s="461"/>
      <c r="E5" s="461"/>
      <c r="F5" s="461"/>
      <c r="G5" s="461"/>
      <c r="H5" s="461"/>
      <c r="I5" s="460"/>
    </row>
    <row r="6" spans="2:9">
      <c r="C6" s="461"/>
      <c r="D6" s="461"/>
      <c r="E6" s="461"/>
      <c r="F6" s="461"/>
      <c r="G6" s="461"/>
      <c r="H6" s="461"/>
      <c r="I6" s="460"/>
    </row>
    <row r="7" spans="2:9" ht="17.25" customHeight="1">
      <c r="B7" s="461" t="s">
        <v>7</v>
      </c>
    </row>
    <row r="8" spans="2:9" ht="32.25" customHeight="1">
      <c r="B8" s="619" t="s">
        <v>321</v>
      </c>
      <c r="C8" s="620"/>
      <c r="D8" s="620"/>
      <c r="E8" s="620"/>
      <c r="F8" s="620"/>
      <c r="G8" s="620"/>
      <c r="H8" s="620"/>
      <c r="I8" s="620"/>
    </row>
    <row r="9" spans="2:9" ht="9.75" customHeight="1">
      <c r="B9" s="462"/>
      <c r="C9" s="462"/>
      <c r="D9" s="462"/>
      <c r="E9" s="462"/>
      <c r="F9" s="462"/>
      <c r="G9" s="462"/>
      <c r="H9" s="462"/>
      <c r="I9" s="462"/>
    </row>
    <row r="10" spans="2:9" ht="22.5" customHeight="1">
      <c r="B10" s="463" t="s">
        <v>261</v>
      </c>
      <c r="C10" s="464"/>
      <c r="D10" s="464"/>
      <c r="E10" s="464"/>
      <c r="F10" s="464"/>
      <c r="G10" s="464"/>
      <c r="H10" s="464"/>
      <c r="I10" s="464"/>
    </row>
    <row r="11" spans="2:9" ht="9.75" customHeight="1">
      <c r="B11" s="463"/>
      <c r="C11" s="464"/>
      <c r="D11" s="464"/>
      <c r="E11" s="464"/>
      <c r="F11" s="464"/>
      <c r="G11" s="464"/>
      <c r="H11" s="464"/>
      <c r="I11" s="464"/>
    </row>
    <row r="12" spans="2:9" ht="43.5" customHeight="1">
      <c r="B12" s="624" t="s">
        <v>262</v>
      </c>
      <c r="C12" s="624"/>
      <c r="D12" s="624"/>
      <c r="E12" s="624"/>
      <c r="F12" s="624"/>
      <c r="G12" s="624"/>
      <c r="H12" s="624"/>
      <c r="I12" s="624"/>
    </row>
    <row r="13" spans="2:9" ht="10.5" customHeight="1">
      <c r="B13" s="464"/>
      <c r="C13" s="464"/>
      <c r="D13" s="464"/>
      <c r="E13" s="464"/>
      <c r="F13" s="464"/>
      <c r="G13" s="464"/>
      <c r="H13" s="464"/>
      <c r="I13" s="464"/>
    </row>
    <row r="14" spans="2:9" ht="29.25" customHeight="1">
      <c r="B14" s="620" t="s">
        <v>259</v>
      </c>
      <c r="C14" s="620"/>
      <c r="D14" s="620"/>
      <c r="E14" s="620"/>
      <c r="F14" s="620"/>
      <c r="G14" s="620"/>
      <c r="H14" s="620"/>
      <c r="I14" s="620"/>
    </row>
    <row r="15" spans="2:9" ht="9.75" customHeight="1">
      <c r="B15" s="460"/>
      <c r="C15" s="460"/>
      <c r="D15" s="460"/>
      <c r="E15" s="460"/>
      <c r="F15" s="460"/>
      <c r="G15" s="460"/>
      <c r="H15" s="460"/>
      <c r="I15" s="460"/>
    </row>
    <row r="16" spans="2:9">
      <c r="B16" s="622" t="s">
        <v>263</v>
      </c>
      <c r="C16" s="622"/>
      <c r="D16" s="622"/>
      <c r="E16" s="622"/>
      <c r="F16" s="622"/>
      <c r="G16" s="622"/>
      <c r="H16" s="622"/>
      <c r="I16" s="622"/>
    </row>
    <row r="17" spans="2:9">
      <c r="B17" s="622"/>
      <c r="C17" s="622"/>
      <c r="D17" s="622"/>
      <c r="E17" s="622"/>
      <c r="F17" s="622"/>
      <c r="G17" s="622"/>
      <c r="H17" s="622"/>
      <c r="I17" s="622"/>
    </row>
    <row r="18" spans="2:9" ht="13.5" customHeight="1">
      <c r="B18" s="460"/>
      <c r="C18" s="460"/>
      <c r="D18" s="460"/>
      <c r="E18" s="460"/>
      <c r="F18" s="460"/>
      <c r="G18" s="460"/>
      <c r="H18" s="460"/>
      <c r="I18" s="460"/>
    </row>
    <row r="19" spans="2:9">
      <c r="B19" s="463" t="s">
        <v>155</v>
      </c>
      <c r="C19" s="465"/>
      <c r="D19" s="465"/>
      <c r="E19" s="465"/>
      <c r="F19" s="465"/>
      <c r="G19" s="465"/>
      <c r="H19" s="465"/>
      <c r="I19" s="465"/>
    </row>
    <row r="20" spans="2:9" ht="9.75" customHeight="1">
      <c r="B20" s="466"/>
      <c r="C20" s="467"/>
      <c r="D20" s="467"/>
      <c r="E20" s="467"/>
      <c r="F20" s="467"/>
      <c r="G20" s="467"/>
      <c r="H20" s="467"/>
      <c r="I20" s="467"/>
    </row>
    <row r="21" spans="2:9" ht="14.25" customHeight="1">
      <c r="B21" s="623" t="s">
        <v>290</v>
      </c>
      <c r="C21" s="623"/>
      <c r="D21" s="623"/>
      <c r="E21" s="623"/>
      <c r="F21" s="623"/>
      <c r="G21" s="623"/>
      <c r="H21" s="623"/>
      <c r="I21" s="623"/>
    </row>
    <row r="22" spans="2:9" ht="60" customHeight="1">
      <c r="B22" s="623"/>
      <c r="C22" s="623"/>
      <c r="D22" s="623"/>
      <c r="E22" s="623"/>
      <c r="F22" s="623"/>
      <c r="G22" s="623"/>
      <c r="H22" s="623"/>
      <c r="I22" s="623"/>
    </row>
    <row r="23" spans="2:9" ht="9.75" customHeight="1">
      <c r="B23" s="468"/>
      <c r="C23" s="468"/>
      <c r="D23" s="468"/>
      <c r="E23" s="468"/>
      <c r="F23" s="468"/>
      <c r="G23" s="468"/>
      <c r="H23" s="468"/>
      <c r="I23" s="468"/>
    </row>
    <row r="24" spans="2:9" ht="14.25" customHeight="1">
      <c r="B24" s="623" t="s">
        <v>154</v>
      </c>
      <c r="C24" s="623"/>
      <c r="D24" s="623"/>
      <c r="E24" s="623"/>
      <c r="F24" s="623"/>
      <c r="G24" s="623"/>
      <c r="H24" s="623"/>
      <c r="I24" s="623"/>
    </row>
    <row r="25" spans="2:9" ht="14.25" customHeight="1">
      <c r="B25" s="623"/>
      <c r="C25" s="623"/>
      <c r="D25" s="623"/>
      <c r="E25" s="623"/>
      <c r="F25" s="623"/>
      <c r="G25" s="623"/>
      <c r="H25" s="623"/>
      <c r="I25" s="623"/>
    </row>
    <row r="26" spans="2:9" ht="14.25" customHeight="1">
      <c r="B26" s="468"/>
      <c r="C26" s="468"/>
      <c r="D26" s="468"/>
      <c r="E26" s="468"/>
      <c r="F26" s="468"/>
      <c r="G26" s="468"/>
      <c r="H26" s="468"/>
      <c r="I26" s="468"/>
    </row>
    <row r="27" spans="2:9" ht="14.25" customHeight="1">
      <c r="B27" s="468" t="s">
        <v>242</v>
      </c>
      <c r="C27" s="468"/>
      <c r="D27" s="468"/>
      <c r="E27" s="468"/>
      <c r="F27" s="468"/>
      <c r="G27" s="468"/>
      <c r="H27" s="468"/>
      <c r="I27" s="468"/>
    </row>
    <row r="28" spans="2:9" ht="9.75" customHeight="1">
      <c r="B28" s="468"/>
      <c r="C28" s="468"/>
      <c r="D28" s="468"/>
      <c r="E28" s="468"/>
      <c r="F28" s="468"/>
      <c r="G28" s="468"/>
      <c r="H28" s="468"/>
      <c r="I28" s="468"/>
    </row>
    <row r="29" spans="2:9" ht="86.25" customHeight="1">
      <c r="B29" s="625" t="s">
        <v>322</v>
      </c>
      <c r="C29" s="625"/>
      <c r="D29" s="625"/>
      <c r="E29" s="625"/>
      <c r="F29" s="625"/>
      <c r="G29" s="625"/>
      <c r="H29" s="625"/>
      <c r="I29" s="625"/>
    </row>
    <row r="30" spans="2:9" ht="9.75" customHeight="1">
      <c r="B30" s="469"/>
      <c r="C30" s="468"/>
      <c r="D30" s="468"/>
      <c r="E30" s="468"/>
      <c r="F30" s="468"/>
      <c r="G30" s="468"/>
      <c r="H30" s="468"/>
      <c r="I30" s="468"/>
    </row>
    <row r="31" spans="2:9" s="470" customFormat="1" ht="63.75" customHeight="1">
      <c r="B31" s="620" t="s">
        <v>257</v>
      </c>
      <c r="C31" s="620"/>
      <c r="D31" s="620"/>
      <c r="E31" s="620"/>
      <c r="F31" s="620"/>
      <c r="G31" s="620"/>
      <c r="H31" s="620"/>
      <c r="I31" s="620"/>
    </row>
    <row r="32" spans="2:9" ht="9.75" customHeight="1">
      <c r="B32" s="468"/>
      <c r="C32" s="468"/>
      <c r="D32" s="468"/>
      <c r="E32" s="468"/>
      <c r="F32" s="468"/>
      <c r="G32" s="468"/>
      <c r="H32" s="468"/>
      <c r="I32" s="468"/>
    </row>
    <row r="33" spans="2:9" s="471" customFormat="1" ht="31.5" customHeight="1">
      <c r="B33" s="621" t="s">
        <v>260</v>
      </c>
      <c r="C33" s="621"/>
      <c r="D33" s="621"/>
      <c r="E33" s="621"/>
      <c r="F33" s="621"/>
      <c r="G33" s="621"/>
      <c r="H33" s="621"/>
      <c r="I33" s="621"/>
    </row>
    <row r="34" spans="2:9" ht="14.25" customHeight="1">
      <c r="B34" s="472"/>
      <c r="C34" s="473"/>
      <c r="D34" s="473"/>
      <c r="E34" s="473"/>
      <c r="F34" s="473"/>
      <c r="G34" s="473"/>
      <c r="H34" s="473"/>
      <c r="I34" s="473"/>
    </row>
    <row r="35" spans="2:9">
      <c r="B35" s="618" t="s">
        <v>8</v>
      </c>
      <c r="C35" s="618"/>
      <c r="D35" s="618"/>
      <c r="E35" s="618"/>
      <c r="F35" s="618"/>
      <c r="G35" s="618"/>
      <c r="H35" s="618"/>
      <c r="I35" s="618"/>
    </row>
    <row r="36" spans="2:9">
      <c r="B36" s="473"/>
      <c r="C36" s="473"/>
      <c r="D36" s="473"/>
      <c r="E36" s="473"/>
      <c r="F36" s="473"/>
      <c r="G36" s="473"/>
      <c r="H36" s="473"/>
      <c r="I36" s="473"/>
    </row>
    <row r="37" spans="2:9">
      <c r="B37" s="618" t="s">
        <v>113</v>
      </c>
      <c r="C37" s="618"/>
      <c r="D37" s="618"/>
      <c r="E37" s="473"/>
      <c r="F37" s="473"/>
      <c r="G37" s="473"/>
      <c r="H37" s="473"/>
      <c r="I37" s="473"/>
    </row>
  </sheetData>
  <sheetProtection selectLockedCells="1" selectUnlockedCells="1"/>
  <mergeCells count="11">
    <mergeCell ref="B35:I35"/>
    <mergeCell ref="B37:D37"/>
    <mergeCell ref="B8:I8"/>
    <mergeCell ref="B33:I33"/>
    <mergeCell ref="B16:I17"/>
    <mergeCell ref="B21:I22"/>
    <mergeCell ref="B24:I25"/>
    <mergeCell ref="B12:I12"/>
    <mergeCell ref="B14:I14"/>
    <mergeCell ref="B31:I31"/>
    <mergeCell ref="B29:I29"/>
  </mergeCells>
  <hyperlinks>
    <hyperlink ref="B33:I33" r:id="rId1" display="http://www.cecpa.qc.ca/?rub=2&amp;sousRub=1&amp;typeProduction=5" xr:uid="{00000000-0004-0000-0000-000000000000}"/>
  </hyperlinks>
  <pageMargins left="0.7" right="0.7" top="0.75" bottom="0.75" header="0.3" footer="0.3"/>
  <pageSetup scale="9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dimension ref="A1:V313"/>
  <sheetViews>
    <sheetView tabSelected="1" workbookViewId="0">
      <selection activeCell="N22" sqref="N22"/>
    </sheetView>
  </sheetViews>
  <sheetFormatPr baseColWidth="10" defaultColWidth="11" defaultRowHeight="13.5" outlineLevelRow="2"/>
  <cols>
    <col min="1" max="1" width="0.75" style="477" customWidth="1"/>
    <col min="2" max="2" width="22.625" style="477" customWidth="1"/>
    <col min="3" max="3" width="23.25" style="477" customWidth="1"/>
    <col min="4" max="4" width="0.75" style="477" customWidth="1"/>
    <col min="5" max="5" width="14.5" style="477" bestFit="1" customWidth="1"/>
    <col min="6" max="6" width="0.75" style="477" customWidth="1"/>
    <col min="7" max="7" width="11.25" style="477" customWidth="1"/>
    <col min="8" max="8" width="0.75" style="477" customWidth="1"/>
    <col min="9" max="9" width="11.25" style="477" customWidth="1"/>
    <col min="10" max="10" width="0.75" style="476" customWidth="1"/>
    <col min="11" max="11" width="11.25" style="477" customWidth="1"/>
    <col min="12" max="12" width="12.5" style="477" bestFit="1" customWidth="1"/>
    <col min="13" max="13" width="13.375" style="477" bestFit="1" customWidth="1"/>
    <col min="14" max="15" width="10.625" style="477" customWidth="1"/>
    <col min="16" max="16" width="17" style="477" customWidth="1"/>
    <col min="17" max="17" width="0.75" style="477" customWidth="1"/>
    <col min="18" max="18" width="17" style="477" customWidth="1"/>
    <col min="19" max="19" width="0.75" style="477" customWidth="1"/>
    <col min="20" max="20" width="17" style="477" customWidth="1"/>
    <col min="21" max="21" width="0.75" style="477" customWidth="1"/>
    <col min="22" max="22" width="17" style="477" customWidth="1"/>
    <col min="23" max="23" width="16.75" style="477" customWidth="1"/>
    <col min="24" max="24" width="0.75" style="477" customWidth="1"/>
    <col min="25" max="26" width="16.75" style="477" customWidth="1"/>
    <col min="27" max="27" width="0.75" style="477" customWidth="1"/>
    <col min="28" max="29" width="16.75" style="477" customWidth="1"/>
    <col min="30" max="30" width="0.75" style="477" customWidth="1"/>
    <col min="31" max="31" width="16.75" style="477" customWidth="1"/>
    <col min="32" max="16384" width="11" style="477"/>
  </cols>
  <sheetData>
    <row r="1" spans="1:22" ht="21" customHeight="1">
      <c r="B1" s="477" t="s">
        <v>256</v>
      </c>
      <c r="D1" s="540"/>
      <c r="E1" s="540"/>
      <c r="F1" s="540"/>
      <c r="G1" s="540"/>
      <c r="H1" s="540"/>
      <c r="I1" s="540"/>
      <c r="J1" s="596"/>
      <c r="K1" s="540"/>
      <c r="L1" s="540"/>
      <c r="M1" s="541"/>
    </row>
    <row r="2" spans="1:22" ht="24.75" customHeight="1">
      <c r="B2" s="541"/>
      <c r="C2" s="541"/>
      <c r="D2" s="540"/>
      <c r="E2" s="540"/>
      <c r="F2" s="540"/>
      <c r="G2" s="540"/>
      <c r="H2" s="540"/>
      <c r="I2" s="540"/>
      <c r="J2" s="596"/>
      <c r="K2" s="540"/>
      <c r="L2" s="540"/>
      <c r="M2" s="541"/>
    </row>
    <row r="3" spans="1:22" ht="46.5" customHeight="1">
      <c r="B3" s="597" t="s">
        <v>160</v>
      </c>
      <c r="C3" s="597"/>
      <c r="D3" s="598"/>
      <c r="F3" s="598"/>
    </row>
    <row r="4" spans="1:22" s="476" customFormat="1" ht="3.75" customHeight="1"/>
    <row r="5" spans="1:22" ht="6.75" customHeight="1">
      <c r="B5" s="558"/>
      <c r="C5" s="558"/>
      <c r="D5" s="559"/>
      <c r="E5" s="559"/>
      <c r="F5" s="559"/>
      <c r="G5" s="559"/>
      <c r="H5" s="559"/>
      <c r="I5" s="559"/>
      <c r="J5" s="558"/>
      <c r="K5" s="558"/>
      <c r="L5" s="476"/>
      <c r="M5" s="476"/>
      <c r="N5" s="476"/>
      <c r="O5" s="476"/>
      <c r="P5" s="476"/>
      <c r="Q5" s="476"/>
      <c r="R5" s="476"/>
      <c r="S5" s="476"/>
      <c r="T5" s="476"/>
    </row>
    <row r="6" spans="1:22" ht="6.75" customHeight="1">
      <c r="B6" s="543"/>
      <c r="C6" s="543"/>
      <c r="D6" s="476"/>
      <c r="E6" s="476"/>
      <c r="F6" s="476"/>
      <c r="G6" s="476"/>
      <c r="H6" s="476"/>
      <c r="I6" s="476"/>
      <c r="K6" s="476"/>
      <c r="L6" s="476"/>
      <c r="M6" s="476"/>
      <c r="N6" s="476"/>
      <c r="O6" s="476"/>
      <c r="P6" s="476"/>
      <c r="Q6" s="476"/>
      <c r="R6" s="476"/>
      <c r="S6" s="476"/>
      <c r="T6" s="476"/>
    </row>
    <row r="7" spans="1:22" ht="30" customHeight="1">
      <c r="B7" s="599"/>
      <c r="C7" s="599"/>
      <c r="D7" s="476"/>
      <c r="E7" s="629" t="s">
        <v>301</v>
      </c>
      <c r="F7" s="629"/>
      <c r="G7" s="629"/>
      <c r="H7" s="629"/>
      <c r="I7" s="629"/>
      <c r="J7" s="629"/>
      <c r="K7" s="629"/>
      <c r="L7" s="542"/>
      <c r="M7" s="542"/>
      <c r="N7" s="542"/>
      <c r="O7" s="542"/>
      <c r="P7" s="543"/>
      <c r="Q7" s="476"/>
      <c r="R7" s="26"/>
      <c r="S7" s="542"/>
      <c r="T7" s="542"/>
    </row>
    <row r="8" spans="1:22" ht="30.75" customHeight="1">
      <c r="B8" s="600" t="s">
        <v>101</v>
      </c>
      <c r="C8" s="601" t="s">
        <v>102</v>
      </c>
      <c r="D8" s="602"/>
      <c r="E8" s="572" t="s">
        <v>45</v>
      </c>
      <c r="F8" s="603"/>
      <c r="G8" s="572" t="s">
        <v>234</v>
      </c>
      <c r="H8" s="572"/>
      <c r="I8" s="572" t="s">
        <v>164</v>
      </c>
      <c r="J8" s="572"/>
      <c r="K8" s="572" t="s">
        <v>163</v>
      </c>
      <c r="L8" s="542"/>
      <c r="M8" s="542"/>
      <c r="N8" s="542"/>
      <c r="O8" s="542"/>
      <c r="P8" s="542"/>
      <c r="Q8" s="542"/>
      <c r="R8" s="542"/>
      <c r="S8" s="542"/>
      <c r="T8" s="542"/>
    </row>
    <row r="9" spans="1:22" ht="3.75" customHeight="1">
      <c r="B9" s="476"/>
      <c r="C9" s="532"/>
      <c r="D9" s="476"/>
      <c r="E9" s="476"/>
      <c r="F9" s="476"/>
      <c r="G9" s="476"/>
      <c r="H9" s="476"/>
      <c r="I9" s="476"/>
      <c r="K9" s="476"/>
      <c r="N9" s="544"/>
    </row>
    <row r="10" spans="1:22">
      <c r="B10" s="476" t="s">
        <v>161</v>
      </c>
      <c r="C10" s="532" t="s">
        <v>162</v>
      </c>
      <c r="D10" s="476"/>
      <c r="F10" s="332" t="s">
        <v>106</v>
      </c>
      <c r="G10" s="604">
        <v>2130.5</v>
      </c>
      <c r="H10" s="605"/>
      <c r="I10" s="606">
        <f>1897513/100</f>
        <v>18975.13</v>
      </c>
      <c r="K10" s="607">
        <f>E14/100</f>
        <v>7658.1309999999994</v>
      </c>
    </row>
    <row r="11" spans="1:22" ht="3.95" customHeight="1">
      <c r="A11" s="518"/>
      <c r="B11" s="507"/>
      <c r="C11" s="507"/>
      <c r="D11" s="507"/>
      <c r="E11" s="555"/>
      <c r="F11" s="507"/>
      <c r="G11" s="555"/>
      <c r="H11" s="555"/>
      <c r="I11" s="555"/>
      <c r="L11" s="480"/>
      <c r="M11" s="476"/>
      <c r="N11" s="480"/>
      <c r="O11" s="476"/>
      <c r="P11" s="480"/>
      <c r="Q11" s="476"/>
      <c r="R11" s="480"/>
      <c r="S11" s="476"/>
      <c r="T11" s="480"/>
      <c r="U11" s="476"/>
      <c r="V11" s="476"/>
    </row>
    <row r="12" spans="1:22">
      <c r="B12" s="476" t="s">
        <v>165</v>
      </c>
      <c r="C12" s="532" t="s">
        <v>103</v>
      </c>
      <c r="D12" s="476"/>
      <c r="E12" s="607">
        <f>E14*2.2046</f>
        <v>1688311.5602599999</v>
      </c>
      <c r="F12" s="332"/>
      <c r="G12" s="608">
        <v>791.4</v>
      </c>
      <c r="H12" s="332"/>
      <c r="I12" s="609">
        <f>E12/$I$10</f>
        <v>88.974966720122595</v>
      </c>
      <c r="J12" s="332"/>
      <c r="K12" s="566"/>
    </row>
    <row r="13" spans="1:22" ht="3.95" customHeight="1">
      <c r="A13" s="518"/>
      <c r="B13" s="507"/>
      <c r="C13" s="507"/>
      <c r="D13" s="507"/>
      <c r="E13" s="610"/>
      <c r="F13" s="518"/>
      <c r="G13" s="611"/>
      <c r="H13" s="611"/>
      <c r="I13" s="609"/>
      <c r="J13" s="332"/>
      <c r="K13" s="612"/>
      <c r="L13" s="480"/>
      <c r="M13" s="476"/>
      <c r="N13" s="480"/>
      <c r="O13" s="476"/>
      <c r="P13" s="480"/>
      <c r="Q13" s="476"/>
      <c r="R13" s="480"/>
      <c r="S13" s="476"/>
      <c r="T13" s="480"/>
      <c r="U13" s="476"/>
      <c r="V13" s="476"/>
    </row>
    <row r="14" spans="1:22">
      <c r="C14" s="477" t="s">
        <v>166</v>
      </c>
      <c r="D14" s="476"/>
      <c r="E14" s="607">
        <v>765813.1</v>
      </c>
      <c r="F14" s="332"/>
      <c r="G14" s="608">
        <v>359</v>
      </c>
      <c r="H14" s="332"/>
      <c r="I14" s="609">
        <f>E14/$I$10</f>
        <v>40.358780150649821</v>
      </c>
      <c r="J14" s="332"/>
      <c r="K14" s="607">
        <f>E14/100</f>
        <v>7658.1309999999994</v>
      </c>
    </row>
    <row r="15" spans="1:22" ht="3.75" customHeight="1">
      <c r="D15" s="476"/>
      <c r="E15" s="607"/>
      <c r="F15" s="332"/>
      <c r="G15" s="608"/>
      <c r="H15" s="332"/>
      <c r="I15" s="609"/>
      <c r="J15" s="332"/>
      <c r="K15" s="607"/>
    </row>
    <row r="16" spans="1:22">
      <c r="B16" s="477" t="s">
        <v>158</v>
      </c>
      <c r="C16" s="477" t="s">
        <v>105</v>
      </c>
      <c r="D16" s="476"/>
      <c r="E16" s="607">
        <v>411</v>
      </c>
      <c r="F16" s="332"/>
      <c r="G16" s="564">
        <v>0.1343744325404031</v>
      </c>
      <c r="H16" s="332"/>
      <c r="I16" s="566">
        <f>E16/$I$10</f>
        <v>2.1659930656601562E-2</v>
      </c>
      <c r="J16" s="332"/>
      <c r="K16" s="565">
        <f>E16/$K$10</f>
        <v>5.3668447301306287E-2</v>
      </c>
    </row>
    <row r="17" spans="1:22" ht="3.95" customHeight="1">
      <c r="A17" s="518"/>
      <c r="B17" s="507"/>
      <c r="C17" s="507"/>
      <c r="D17" s="507"/>
      <c r="E17" s="607"/>
      <c r="F17" s="518"/>
      <c r="G17" s="611"/>
      <c r="H17" s="611"/>
      <c r="I17" s="611"/>
      <c r="J17" s="332"/>
      <c r="K17" s="565"/>
      <c r="L17" s="480"/>
      <c r="M17" s="476"/>
      <c r="N17" s="480"/>
      <c r="O17" s="476"/>
      <c r="P17" s="480"/>
      <c r="Q17" s="476"/>
      <c r="R17" s="480"/>
      <c r="S17" s="476"/>
      <c r="T17" s="480"/>
      <c r="U17" s="476"/>
      <c r="V17" s="476"/>
    </row>
    <row r="18" spans="1:22">
      <c r="B18" s="476" t="s">
        <v>167</v>
      </c>
      <c r="C18" s="658" t="s">
        <v>429</v>
      </c>
      <c r="D18" s="476"/>
      <c r="E18" s="616"/>
      <c r="F18" s="332"/>
      <c r="G18" s="562">
        <v>7.47</v>
      </c>
      <c r="H18" s="563"/>
      <c r="I18" s="564"/>
      <c r="J18" s="332"/>
      <c r="K18" s="565"/>
    </row>
    <row r="19" spans="1:22" ht="3" customHeight="1">
      <c r="B19" s="476"/>
      <c r="C19" s="532"/>
      <c r="D19" s="476"/>
      <c r="E19" s="610"/>
      <c r="F19" s="332"/>
      <c r="G19" s="613">
        <v>0</v>
      </c>
      <c r="H19" s="332"/>
      <c r="I19" s="612"/>
      <c r="J19" s="332"/>
      <c r="K19" s="565"/>
    </row>
    <row r="20" spans="1:22" hidden="1" outlineLevel="1">
      <c r="C20" s="614" t="s">
        <v>46</v>
      </c>
      <c r="D20" s="615"/>
      <c r="E20" s="616">
        <v>5176</v>
      </c>
      <c r="F20" s="616"/>
      <c r="G20" s="617">
        <f>E20/$G$10</f>
        <v>2.42947664867402</v>
      </c>
      <c r="H20" s="617"/>
      <c r="I20" s="617">
        <f>E20/$I$10</f>
        <v>0.27277810481403814</v>
      </c>
      <c r="J20" s="617"/>
      <c r="K20" s="617">
        <f>E20/$K$10</f>
        <v>0.67588292757070889</v>
      </c>
    </row>
    <row r="21" spans="1:22" hidden="1" outlineLevel="1">
      <c r="C21" s="614" t="s">
        <v>47</v>
      </c>
      <c r="D21" s="615"/>
      <c r="E21" s="616">
        <f>1046+168</f>
        <v>1214</v>
      </c>
      <c r="F21" s="616"/>
      <c r="G21" s="617">
        <f>E21/$G$10</f>
        <v>0.56981929124618635</v>
      </c>
      <c r="H21" s="617"/>
      <c r="I21" s="617">
        <f t="shared" ref="I21:I23" si="0">E21/$I$10</f>
        <v>6.397848130684744E-2</v>
      </c>
      <c r="J21" s="616"/>
      <c r="K21" s="617">
        <f t="shared" ref="K21:K23" si="1">E21/$K$10</f>
        <v>0.15852431879266626</v>
      </c>
    </row>
    <row r="22" spans="1:22" hidden="1" outlineLevel="1">
      <c r="C22" s="614" t="s">
        <v>48</v>
      </c>
      <c r="D22" s="615"/>
      <c r="E22" s="616">
        <v>605</v>
      </c>
      <c r="F22" s="616"/>
      <c r="G22" s="617">
        <f>E22/$G$10</f>
        <v>0.28397089885003518</v>
      </c>
      <c r="H22" s="617"/>
      <c r="I22" s="617">
        <f t="shared" si="0"/>
        <v>3.1883839531007166E-2</v>
      </c>
      <c r="J22" s="616"/>
      <c r="K22" s="617">
        <f t="shared" si="1"/>
        <v>7.9000999068832858E-2</v>
      </c>
    </row>
    <row r="23" spans="1:22" hidden="1" outlineLevel="1">
      <c r="C23" s="614" t="s">
        <v>49</v>
      </c>
      <c r="D23" s="615"/>
      <c r="E23" s="616">
        <v>4695</v>
      </c>
      <c r="F23" s="616"/>
      <c r="G23" s="617">
        <f>E23/$G$10</f>
        <v>2.2037080497535788</v>
      </c>
      <c r="H23" s="617"/>
      <c r="I23" s="617">
        <f t="shared" si="0"/>
        <v>0.24742913487285725</v>
      </c>
      <c r="J23" s="616"/>
      <c r="K23" s="617">
        <f t="shared" si="1"/>
        <v>0.61307386880689296</v>
      </c>
      <c r="L23" s="476"/>
    </row>
    <row r="24" spans="1:22" collapsed="1">
      <c r="B24" s="476" t="s">
        <v>100</v>
      </c>
      <c r="C24" s="532" t="s">
        <v>104</v>
      </c>
      <c r="D24" s="476"/>
      <c r="E24" s="561">
        <f>SUM(E20:E23)</f>
        <v>11690</v>
      </c>
      <c r="F24" s="332"/>
      <c r="G24" s="562">
        <f>SUM(G20:G23)</f>
        <v>5.4869748885238208</v>
      </c>
      <c r="H24" s="562"/>
      <c r="I24" s="562">
        <f t="shared" ref="I24:K24" si="2">SUM(I20:I23)</f>
        <v>0.61606956052474993</v>
      </c>
      <c r="J24" s="562"/>
      <c r="K24" s="562">
        <f t="shared" si="2"/>
        <v>1.526482114239101</v>
      </c>
      <c r="L24" s="476"/>
      <c r="N24" s="476"/>
      <c r="P24" s="476"/>
      <c r="R24" s="476"/>
      <c r="T24" s="476"/>
    </row>
    <row r="25" spans="1:22" ht="3.95" customHeight="1">
      <c r="B25" s="476"/>
      <c r="C25" s="532"/>
      <c r="D25" s="476"/>
      <c r="E25" s="561"/>
      <c r="F25" s="332"/>
      <c r="G25" s="562"/>
      <c r="H25" s="563"/>
      <c r="I25" s="564"/>
      <c r="J25" s="332"/>
      <c r="K25" s="566"/>
      <c r="L25" s="476"/>
      <c r="N25" s="476"/>
      <c r="P25" s="476"/>
      <c r="R25" s="476"/>
      <c r="T25" s="476"/>
    </row>
    <row r="26" spans="1:22">
      <c r="B26" s="476" t="s">
        <v>294</v>
      </c>
      <c r="C26" s="532" t="s">
        <v>295</v>
      </c>
      <c r="D26" s="476"/>
      <c r="E26" s="561"/>
      <c r="F26" s="332"/>
      <c r="G26" s="567">
        <v>2.4E-2</v>
      </c>
      <c r="H26" s="563"/>
      <c r="I26" s="564"/>
      <c r="J26" s="332"/>
      <c r="K26" s="566"/>
      <c r="L26" s="476"/>
      <c r="N26" s="476"/>
      <c r="P26" s="476"/>
      <c r="R26" s="476"/>
      <c r="T26" s="476"/>
    </row>
    <row r="27" spans="1:22">
      <c r="B27" s="558"/>
      <c r="C27" s="558"/>
      <c r="D27" s="558"/>
      <c r="E27" s="559"/>
      <c r="F27" s="558"/>
      <c r="G27" s="559"/>
      <c r="H27" s="559"/>
      <c r="I27" s="559"/>
      <c r="J27" s="559"/>
      <c r="K27" s="559"/>
      <c r="L27" s="476"/>
      <c r="M27" s="476"/>
      <c r="N27" s="476"/>
      <c r="O27" s="476"/>
      <c r="P27" s="476"/>
      <c r="Q27" s="476"/>
      <c r="R27" s="476"/>
      <c r="S27" s="476"/>
      <c r="T27" s="476"/>
    </row>
    <row r="28" spans="1:22">
      <c r="B28" s="496" t="s">
        <v>28</v>
      </c>
      <c r="C28" s="496"/>
      <c r="D28" s="476"/>
      <c r="E28" s="476"/>
      <c r="F28" s="476"/>
      <c r="G28" s="476"/>
      <c r="H28" s="476"/>
      <c r="I28" s="476"/>
      <c r="K28" s="476"/>
      <c r="L28" s="476"/>
      <c r="M28" s="476"/>
      <c r="N28" s="476"/>
      <c r="O28" s="476"/>
      <c r="P28" s="476"/>
      <c r="Q28" s="476"/>
      <c r="R28" s="476"/>
      <c r="S28" s="476"/>
      <c r="T28" s="476"/>
    </row>
    <row r="29" spans="1:22">
      <c r="B29" s="476"/>
      <c r="C29" s="476"/>
      <c r="D29" s="476"/>
      <c r="E29" s="476"/>
      <c r="F29" s="476"/>
      <c r="G29" s="476"/>
      <c r="H29" s="476"/>
      <c r="I29" s="476"/>
      <c r="K29" s="476"/>
      <c r="L29" s="476"/>
      <c r="M29" s="476"/>
      <c r="N29" s="476"/>
      <c r="O29" s="476"/>
      <c r="P29" s="476"/>
      <c r="Q29" s="476"/>
      <c r="R29" s="476"/>
      <c r="S29" s="476"/>
      <c r="T29" s="476"/>
    </row>
    <row r="30" spans="1:22" ht="30.75" customHeight="1">
      <c r="B30" s="568" t="s">
        <v>29</v>
      </c>
      <c r="C30" s="568"/>
      <c r="D30" s="569"/>
      <c r="E30" s="570" t="s">
        <v>45</v>
      </c>
      <c r="F30" s="570"/>
      <c r="G30" s="570" t="s">
        <v>234</v>
      </c>
      <c r="H30" s="570"/>
      <c r="I30" s="571" t="s">
        <v>164</v>
      </c>
      <c r="J30" s="572"/>
      <c r="K30" s="572" t="s">
        <v>163</v>
      </c>
      <c r="L30" s="496"/>
      <c r="M30" s="496"/>
      <c r="N30" s="496"/>
      <c r="O30" s="496"/>
      <c r="P30" s="496"/>
      <c r="Q30" s="496"/>
      <c r="R30" s="496"/>
      <c r="S30" s="496"/>
      <c r="T30" s="496"/>
    </row>
    <row r="31" spans="1:22" ht="14.25" hidden="1" outlineLevel="1">
      <c r="C31" s="573" t="s">
        <v>323</v>
      </c>
      <c r="D31" s="574"/>
      <c r="E31" s="575">
        <v>353054</v>
      </c>
      <c r="F31" s="574"/>
      <c r="G31" s="575">
        <v>166</v>
      </c>
      <c r="H31" s="575"/>
      <c r="I31" s="575">
        <f>E31/$I$10</f>
        <v>18.606143936826783</v>
      </c>
      <c r="J31" s="576"/>
      <c r="K31" s="575">
        <f t="shared" ref="K31:K32" si="3">E31/$K$10</f>
        <v>46.101849132640851</v>
      </c>
      <c r="L31" s="508"/>
      <c r="M31" s="508"/>
      <c r="N31" s="508"/>
      <c r="O31" s="508"/>
      <c r="P31" s="508"/>
      <c r="Q31" s="508"/>
      <c r="R31" s="508"/>
      <c r="S31" s="508"/>
      <c r="T31" s="508"/>
    </row>
    <row r="32" spans="1:22" ht="14.25" hidden="1" outlineLevel="1">
      <c r="C32" s="573" t="s">
        <v>324</v>
      </c>
      <c r="D32" s="574"/>
      <c r="E32" s="575">
        <v>3121315</v>
      </c>
      <c r="F32" s="574"/>
      <c r="G32" s="575">
        <v>1465</v>
      </c>
      <c r="H32" s="575"/>
      <c r="I32" s="575">
        <f>E32/$I$10</f>
        <v>164.49505220781094</v>
      </c>
      <c r="J32" s="576"/>
      <c r="K32" s="575">
        <f t="shared" si="3"/>
        <v>407.58182381575875</v>
      </c>
      <c r="L32" s="508"/>
      <c r="M32" s="508"/>
      <c r="N32" s="508"/>
      <c r="O32" s="508"/>
      <c r="P32" s="508"/>
      <c r="Q32" s="508"/>
      <c r="R32" s="508"/>
      <c r="S32" s="508"/>
      <c r="T32" s="508"/>
    </row>
    <row r="33" spans="1:22" collapsed="1">
      <c r="B33" s="476" t="s">
        <v>69</v>
      </c>
      <c r="C33" s="476"/>
      <c r="D33" s="476"/>
      <c r="E33" s="577">
        <f>E31+E32</f>
        <v>3474369</v>
      </c>
      <c r="F33" s="476"/>
      <c r="G33" s="527">
        <f>G31+G32</f>
        <v>1631</v>
      </c>
      <c r="H33" s="577"/>
      <c r="I33" s="527">
        <f>I31+I32</f>
        <v>183.10119614463773</v>
      </c>
      <c r="J33" s="578"/>
      <c r="K33" s="527">
        <f>E33/$K$10</f>
        <v>453.68367294839959</v>
      </c>
      <c r="L33" s="545"/>
      <c r="M33" s="545"/>
      <c r="N33" s="545"/>
      <c r="O33" s="545"/>
      <c r="P33" s="545"/>
      <c r="Q33" s="545"/>
      <c r="R33" s="545"/>
      <c r="S33" s="545"/>
      <c r="T33" s="545"/>
    </row>
    <row r="34" spans="1:22" ht="3.95" customHeight="1">
      <c r="A34" s="518"/>
      <c r="B34" s="507"/>
      <c r="C34" s="507"/>
      <c r="D34" s="507"/>
      <c r="E34" s="523"/>
      <c r="F34" s="476"/>
      <c r="H34" s="523"/>
      <c r="I34" s="527"/>
      <c r="K34" s="527"/>
      <c r="L34" s="480"/>
      <c r="M34" s="476"/>
      <c r="N34" s="480"/>
      <c r="O34" s="476"/>
      <c r="P34" s="480"/>
      <c r="Q34" s="476"/>
      <c r="R34" s="480"/>
      <c r="S34" s="476"/>
      <c r="T34" s="480"/>
      <c r="U34" s="476"/>
      <c r="V34" s="476"/>
    </row>
    <row r="35" spans="1:22" ht="14.25" hidden="1" outlineLevel="1">
      <c r="C35" s="573" t="s">
        <v>31</v>
      </c>
      <c r="D35" s="574"/>
      <c r="E35" s="575">
        <v>2219500</v>
      </c>
      <c r="F35" s="476"/>
      <c r="G35" s="575">
        <v>1042</v>
      </c>
      <c r="H35" s="575"/>
      <c r="I35" s="575">
        <f t="shared" ref="I35:I40" si="4">E35/$I$10</f>
        <v>116.96889560176926</v>
      </c>
      <c r="J35" s="579"/>
      <c r="K35" s="575">
        <f>E35/$K$10</f>
        <v>289.82267344342898</v>
      </c>
      <c r="L35" s="508"/>
      <c r="M35" s="508"/>
      <c r="N35" s="508"/>
      <c r="O35" s="508"/>
      <c r="P35" s="508"/>
      <c r="Q35" s="508"/>
      <c r="R35" s="508"/>
      <c r="S35" s="508"/>
      <c r="T35" s="508"/>
    </row>
    <row r="36" spans="1:22" ht="14.25" hidden="1" outlineLevel="1">
      <c r="C36" s="573" t="s">
        <v>32</v>
      </c>
      <c r="D36" s="574"/>
      <c r="E36" s="575">
        <v>748393</v>
      </c>
      <c r="F36" s="476"/>
      <c r="G36" s="575">
        <v>351</v>
      </c>
      <c r="H36" s="575"/>
      <c r="I36" s="575">
        <f>E36/$I$10</f>
        <v>39.440731104345531</v>
      </c>
      <c r="J36" s="579"/>
      <c r="K36" s="575">
        <f t="shared" ref="K36:K40" si="5">E36/$K$10</f>
        <v>97.725280489456253</v>
      </c>
      <c r="L36" s="508"/>
      <c r="M36" s="508"/>
      <c r="N36" s="508"/>
      <c r="O36" s="508"/>
      <c r="P36" s="508"/>
      <c r="Q36" s="508"/>
      <c r="R36" s="508"/>
      <c r="S36" s="508"/>
      <c r="T36" s="508"/>
    </row>
    <row r="37" spans="1:22" ht="14.25" hidden="1" outlineLevel="1">
      <c r="C37" s="573" t="s">
        <v>33</v>
      </c>
      <c r="D37" s="574"/>
      <c r="E37" s="575">
        <v>416370</v>
      </c>
      <c r="F37" s="476"/>
      <c r="G37" s="575">
        <v>195</v>
      </c>
      <c r="H37" s="575"/>
      <c r="I37" s="575">
        <f>E37/$I$10</f>
        <v>21.942932670290006</v>
      </c>
      <c r="J37" s="579"/>
      <c r="K37" s="575">
        <f t="shared" si="5"/>
        <v>54.369662780644525</v>
      </c>
      <c r="L37" s="508"/>
      <c r="M37" s="508"/>
      <c r="N37" s="508"/>
      <c r="O37" s="508"/>
      <c r="P37" s="508"/>
      <c r="Q37" s="508"/>
      <c r="R37" s="508"/>
      <c r="S37" s="508"/>
      <c r="T37" s="508"/>
    </row>
    <row r="38" spans="1:22" ht="14.25" hidden="1" outlineLevel="1">
      <c r="C38" s="573" t="s">
        <v>34</v>
      </c>
      <c r="D38" s="574"/>
      <c r="E38" s="575">
        <v>585723</v>
      </c>
      <c r="F38" s="476"/>
      <c r="G38" s="575">
        <v>275.3</v>
      </c>
      <c r="H38" s="575"/>
      <c r="I38" s="575">
        <f t="shared" si="4"/>
        <v>30.867930812595223</v>
      </c>
      <c r="J38" s="579"/>
      <c r="K38" s="575">
        <f t="shared" si="5"/>
        <v>76.483805252221472</v>
      </c>
      <c r="L38" s="508"/>
      <c r="M38" s="508"/>
      <c r="N38" s="508"/>
      <c r="O38" s="508"/>
      <c r="P38" s="508"/>
      <c r="Q38" s="508"/>
      <c r="R38" s="508"/>
      <c r="S38" s="508"/>
      <c r="T38" s="508"/>
    </row>
    <row r="39" spans="1:22" ht="14.25" hidden="1" outlineLevel="1">
      <c r="C39" s="573" t="s">
        <v>325</v>
      </c>
      <c r="D39" s="574"/>
      <c r="E39" s="575">
        <v>236503</v>
      </c>
      <c r="F39" s="476"/>
      <c r="G39" s="575">
        <v>111.3</v>
      </c>
      <c r="H39" s="575"/>
      <c r="I39" s="575">
        <f t="shared" si="4"/>
        <v>12.46384082744097</v>
      </c>
      <c r="J39" s="579"/>
      <c r="K39" s="575">
        <f t="shared" si="5"/>
        <v>30.882600467398639</v>
      </c>
      <c r="L39" s="508"/>
      <c r="M39" s="508"/>
      <c r="N39" s="508"/>
      <c r="O39" s="508"/>
      <c r="P39" s="508"/>
      <c r="Q39" s="508"/>
      <c r="R39" s="508"/>
      <c r="S39" s="508"/>
      <c r="T39" s="508"/>
    </row>
    <row r="40" spans="1:22" ht="14.25" hidden="1" outlineLevel="1">
      <c r="C40" s="573" t="s">
        <v>326</v>
      </c>
      <c r="D40" s="574"/>
      <c r="E40" s="575">
        <v>66913</v>
      </c>
      <c r="F40" s="476"/>
      <c r="G40" s="575">
        <v>31</v>
      </c>
      <c r="H40" s="575"/>
      <c r="I40" s="575">
        <f t="shared" si="4"/>
        <v>3.5263526521293924</v>
      </c>
      <c r="J40" s="579"/>
      <c r="K40" s="575">
        <f t="shared" si="5"/>
        <v>8.7375104970129147</v>
      </c>
      <c r="L40" s="508"/>
      <c r="M40" s="508"/>
      <c r="N40" s="508"/>
      <c r="O40" s="508"/>
      <c r="P40" s="508"/>
      <c r="Q40" s="508"/>
      <c r="R40" s="508"/>
      <c r="S40" s="508"/>
      <c r="T40" s="508"/>
    </row>
    <row r="41" spans="1:22" collapsed="1">
      <c r="B41" s="476" t="s">
        <v>30</v>
      </c>
      <c r="C41" s="476"/>
      <c r="D41" s="476"/>
      <c r="E41" s="577">
        <f>SUM(E35:E40)</f>
        <v>4273402</v>
      </c>
      <c r="F41" s="476"/>
      <c r="G41" s="527">
        <f>SUM(G35:G40)</f>
        <v>2005.6</v>
      </c>
      <c r="H41" s="577"/>
      <c r="I41" s="527">
        <f>E41/$I$10</f>
        <v>225.21068366857037</v>
      </c>
      <c r="J41" s="578"/>
      <c r="K41" s="527">
        <f>E41/K10</f>
        <v>558.02153293016272</v>
      </c>
      <c r="L41" s="545"/>
      <c r="M41" s="545"/>
      <c r="N41" s="545"/>
      <c r="O41" s="545"/>
      <c r="P41" s="545"/>
      <c r="Q41" s="545"/>
      <c r="R41" s="545"/>
      <c r="S41" s="545"/>
      <c r="T41" s="545"/>
    </row>
    <row r="42" spans="1:22">
      <c r="B42" s="580"/>
      <c r="C42" s="580"/>
      <c r="D42" s="508"/>
      <c r="E42" s="581"/>
      <c r="F42" s="476"/>
      <c r="G42" s="581"/>
      <c r="H42" s="581"/>
      <c r="I42" s="582"/>
      <c r="J42" s="581"/>
      <c r="K42" s="581"/>
      <c r="L42" s="443"/>
      <c r="M42" s="443"/>
      <c r="N42" s="443"/>
      <c r="O42" s="443"/>
      <c r="P42" s="443"/>
      <c r="Q42" s="443"/>
      <c r="R42" s="443"/>
      <c r="S42" s="443"/>
      <c r="T42" s="443"/>
      <c r="U42" s="476"/>
      <c r="V42" s="476"/>
    </row>
    <row r="43" spans="1:22">
      <c r="B43" s="476" t="s">
        <v>37</v>
      </c>
      <c r="C43" s="476"/>
      <c r="D43" s="476"/>
      <c r="E43" s="583">
        <f>E33+E41</f>
        <v>7747771</v>
      </c>
      <c r="F43" s="476"/>
      <c r="G43" s="584">
        <f>G33+G41</f>
        <v>3636.6</v>
      </c>
      <c r="H43" s="583"/>
      <c r="I43" s="585">
        <f>I33+I41</f>
        <v>408.31187981320807</v>
      </c>
      <c r="J43" s="546"/>
      <c r="K43" s="585">
        <f>K33+K41</f>
        <v>1011.7052058785623</v>
      </c>
      <c r="L43" s="546"/>
      <c r="M43" s="546"/>
      <c r="N43" s="546"/>
      <c r="O43" s="546"/>
      <c r="P43" s="546"/>
      <c r="Q43" s="546"/>
      <c r="R43" s="546"/>
      <c r="S43" s="546"/>
      <c r="T43" s="546"/>
      <c r="U43" s="476"/>
      <c r="V43" s="476"/>
    </row>
    <row r="44" spans="1:22">
      <c r="B44" s="476"/>
      <c r="C44" s="476"/>
      <c r="D44" s="476"/>
      <c r="E44" s="443"/>
      <c r="F44" s="476"/>
      <c r="G44" s="443"/>
      <c r="H44" s="476"/>
      <c r="I44" s="586"/>
      <c r="K44" s="476"/>
      <c r="L44" s="476"/>
      <c r="M44" s="476"/>
      <c r="N44" s="476"/>
      <c r="O44" s="476"/>
      <c r="P44" s="476"/>
      <c r="Q44" s="476"/>
      <c r="R44" s="476"/>
      <c r="S44" s="476"/>
      <c r="T44" s="476"/>
      <c r="U44" s="476"/>
      <c r="V44" s="476"/>
    </row>
    <row r="45" spans="1:22">
      <c r="B45" s="568" t="s">
        <v>36</v>
      </c>
      <c r="C45" s="568"/>
      <c r="D45" s="443"/>
      <c r="E45" s="587"/>
      <c r="F45" s="476"/>
      <c r="G45" s="587"/>
      <c r="H45" s="587"/>
      <c r="I45" s="588"/>
      <c r="J45" s="587"/>
      <c r="K45" s="587"/>
      <c r="L45" s="443"/>
      <c r="M45" s="443"/>
      <c r="N45" s="443"/>
      <c r="O45" s="443"/>
      <c r="P45" s="443"/>
      <c r="Q45" s="443"/>
      <c r="R45" s="443"/>
      <c r="S45" s="443"/>
      <c r="T45" s="443"/>
      <c r="U45" s="476"/>
      <c r="V45" s="476"/>
    </row>
    <row r="46" spans="1:22" hidden="1" outlineLevel="1">
      <c r="C46" s="573" t="s">
        <v>144</v>
      </c>
      <c r="D46" s="589"/>
      <c r="E46" s="575">
        <v>1828279</v>
      </c>
      <c r="F46" s="476"/>
      <c r="G46" s="575">
        <v>858</v>
      </c>
      <c r="H46" s="575"/>
      <c r="I46" s="575">
        <f>E46/$I$10</f>
        <v>96.351329345306198</v>
      </c>
      <c r="J46" s="576"/>
      <c r="K46" s="575">
        <f>E46/$K$10</f>
        <v>238.73697120093664</v>
      </c>
      <c r="L46" s="545"/>
      <c r="M46" s="545"/>
      <c r="N46" s="545"/>
      <c r="O46" s="545"/>
      <c r="P46" s="545"/>
      <c r="Q46" s="545"/>
      <c r="R46" s="545"/>
      <c r="S46" s="545"/>
      <c r="T46" s="545"/>
    </row>
    <row r="47" spans="1:22" ht="14.25" hidden="1" outlineLevel="1">
      <c r="C47" s="573" t="s">
        <v>143</v>
      </c>
      <c r="D47" s="574"/>
      <c r="E47" s="575">
        <v>625429</v>
      </c>
      <c r="F47" s="476"/>
      <c r="G47" s="575">
        <v>294</v>
      </c>
      <c r="H47" s="575"/>
      <c r="I47" s="575">
        <f>E47/$I$10</f>
        <v>32.960459295931038</v>
      </c>
      <c r="J47" s="576"/>
      <c r="K47" s="575">
        <f>E47/$K$10</f>
        <v>81.668621234084412</v>
      </c>
      <c r="L47" s="508"/>
      <c r="M47" s="508"/>
      <c r="N47" s="508"/>
      <c r="O47" s="508"/>
      <c r="P47" s="508"/>
      <c r="Q47" s="508"/>
      <c r="R47" s="508"/>
      <c r="S47" s="508"/>
      <c r="T47" s="508"/>
    </row>
    <row r="48" spans="1:22" ht="14.25" collapsed="1">
      <c r="B48" s="532" t="s">
        <v>38</v>
      </c>
      <c r="C48" s="543"/>
      <c r="D48" s="476"/>
      <c r="E48" s="590">
        <f>E46+E47</f>
        <v>2453708</v>
      </c>
      <c r="F48" s="476"/>
      <c r="G48" s="590">
        <f>G46+G47</f>
        <v>1152</v>
      </c>
      <c r="H48" s="591"/>
      <c r="I48" s="590">
        <f>E48/$I$10</f>
        <v>129.31178864123723</v>
      </c>
      <c r="J48" s="592"/>
      <c r="K48" s="590">
        <f>K46+K47</f>
        <v>320.40559243502105</v>
      </c>
      <c r="L48" s="547"/>
      <c r="M48" s="547"/>
      <c r="N48" s="547"/>
      <c r="O48" s="547"/>
      <c r="P48" s="547"/>
      <c r="Q48" s="547"/>
      <c r="R48" s="547"/>
      <c r="S48" s="547"/>
      <c r="T48" s="547"/>
      <c r="U48" s="476"/>
      <c r="V48" s="476"/>
    </row>
    <row r="49" spans="1:22" ht="3.95" customHeight="1">
      <c r="A49" s="518"/>
      <c r="B49" s="507"/>
      <c r="C49" s="507"/>
      <c r="D49" s="507"/>
      <c r="E49" s="555"/>
      <c r="F49" s="476"/>
      <c r="G49" s="523"/>
      <c r="H49" s="523"/>
      <c r="I49" s="506"/>
      <c r="L49" s="480"/>
      <c r="M49" s="476"/>
      <c r="N49" s="480"/>
      <c r="O49" s="476"/>
      <c r="P49" s="480"/>
      <c r="Q49" s="476"/>
      <c r="R49" s="480"/>
      <c r="S49" s="476"/>
      <c r="T49" s="480"/>
      <c r="U49" s="476"/>
      <c r="V49" s="476"/>
    </row>
    <row r="50" spans="1:22" ht="14.25">
      <c r="B50" s="532" t="s">
        <v>39</v>
      </c>
      <c r="C50" s="543"/>
      <c r="D50" s="476"/>
      <c r="E50" s="508">
        <v>2898851</v>
      </c>
      <c r="F50" s="476"/>
      <c r="G50" s="508">
        <v>1361</v>
      </c>
      <c r="H50" s="593"/>
      <c r="I50" s="508">
        <f>E50/$I$10</f>
        <v>152.77107455917297</v>
      </c>
      <c r="J50" s="508"/>
      <c r="K50" s="508">
        <f>E50/K10</f>
        <v>378.53243826724827</v>
      </c>
      <c r="L50" s="547"/>
      <c r="M50" s="547"/>
      <c r="N50" s="547"/>
      <c r="O50" s="547"/>
      <c r="P50" s="547"/>
      <c r="Q50" s="547"/>
      <c r="R50" s="547"/>
      <c r="S50" s="547"/>
      <c r="T50" s="547"/>
      <c r="U50" s="476"/>
      <c r="V50" s="476"/>
    </row>
    <row r="51" spans="1:22">
      <c r="B51" s="594"/>
      <c r="C51" s="580"/>
      <c r="D51" s="476"/>
      <c r="E51" s="581"/>
      <c r="F51" s="476"/>
      <c r="G51" s="581"/>
      <c r="H51" s="581"/>
      <c r="I51" s="582"/>
      <c r="J51" s="581"/>
      <c r="K51" s="581"/>
      <c r="L51" s="508"/>
      <c r="M51" s="508"/>
      <c r="N51" s="508"/>
      <c r="O51" s="508"/>
      <c r="P51" s="508"/>
      <c r="Q51" s="508"/>
      <c r="R51" s="508"/>
      <c r="S51" s="508"/>
      <c r="T51" s="508"/>
      <c r="U51" s="476"/>
      <c r="V51" s="476"/>
    </row>
    <row r="52" spans="1:22">
      <c r="B52" s="476" t="s">
        <v>40</v>
      </c>
      <c r="C52" s="476"/>
      <c r="D52" s="476"/>
      <c r="E52" s="546">
        <f>E48+E50</f>
        <v>5352559</v>
      </c>
      <c r="F52" s="476"/>
      <c r="G52" s="546">
        <v>2512</v>
      </c>
      <c r="H52" s="546"/>
      <c r="I52" s="595">
        <f>I48+I50</f>
        <v>282.0828632004102</v>
      </c>
      <c r="J52" s="546"/>
      <c r="K52" s="595">
        <f>K48+K50</f>
        <v>698.93803070226932</v>
      </c>
      <c r="L52" s="546"/>
      <c r="M52" s="546"/>
      <c r="N52" s="546"/>
      <c r="O52" s="546"/>
      <c r="P52" s="546"/>
      <c r="Q52" s="546"/>
      <c r="R52" s="546"/>
      <c r="S52" s="546"/>
      <c r="T52" s="546"/>
      <c r="U52" s="476"/>
      <c r="V52" s="476"/>
    </row>
    <row r="53" spans="1:22">
      <c r="B53" s="476"/>
      <c r="C53" s="476"/>
      <c r="D53" s="476"/>
      <c r="E53" s="508"/>
      <c r="F53" s="476"/>
      <c r="G53" s="508"/>
      <c r="H53" s="476"/>
      <c r="I53" s="476"/>
      <c r="K53" s="476"/>
      <c r="L53" s="476"/>
      <c r="M53" s="476"/>
      <c r="N53" s="476"/>
      <c r="O53" s="476"/>
      <c r="P53" s="476"/>
      <c r="Q53" s="476"/>
      <c r="R53" s="476"/>
      <c r="S53" s="476"/>
      <c r="T53" s="476"/>
      <c r="U53" s="476"/>
      <c r="V53" s="476"/>
    </row>
    <row r="54" spans="1:22">
      <c r="B54" s="42" t="s">
        <v>41</v>
      </c>
      <c r="C54" s="33"/>
      <c r="D54" s="34"/>
      <c r="E54" s="35">
        <f>E43-E52</f>
        <v>2395212</v>
      </c>
      <c r="F54" s="35"/>
      <c r="G54" s="35">
        <v>1124</v>
      </c>
      <c r="H54" s="35"/>
      <c r="I54" s="35">
        <f>I43-I52</f>
        <v>126.22901661279786</v>
      </c>
      <c r="J54" s="36"/>
      <c r="K54" s="36">
        <f t="shared" ref="K54" si="6">K43-K52</f>
        <v>312.76717517629299</v>
      </c>
      <c r="L54" s="548"/>
      <c r="M54" s="548"/>
      <c r="N54" s="548"/>
      <c r="O54" s="548"/>
      <c r="P54" s="548"/>
      <c r="Q54" s="548"/>
      <c r="R54" s="548"/>
      <c r="S54" s="548"/>
      <c r="T54" s="548"/>
      <c r="U54" s="476"/>
      <c r="V54" s="476"/>
    </row>
    <row r="55" spans="1:22">
      <c r="B55" s="476" t="s">
        <v>157</v>
      </c>
      <c r="C55" s="476"/>
      <c r="D55" s="476"/>
      <c r="E55" s="557">
        <f t="shared" ref="E55" si="7">E52/E43</f>
        <v>0.69085147199110553</v>
      </c>
      <c r="F55" s="557"/>
      <c r="G55" s="557">
        <f>G52/G43</f>
        <v>0.69075510091844028</v>
      </c>
      <c r="H55" s="557"/>
      <c r="I55" s="557">
        <f>I52/I43</f>
        <v>0.69085147199110564</v>
      </c>
      <c r="J55" s="557"/>
      <c r="K55" s="557">
        <f>K52/K43</f>
        <v>0.69085147199110564</v>
      </c>
      <c r="L55" s="549"/>
      <c r="M55" s="549"/>
      <c r="N55" s="549"/>
      <c r="O55" s="549"/>
      <c r="P55" s="549"/>
      <c r="Q55" s="549"/>
      <c r="R55" s="549"/>
      <c r="S55" s="549"/>
      <c r="T55" s="549"/>
      <c r="U55" s="476"/>
      <c r="V55" s="476"/>
    </row>
    <row r="56" spans="1:22" ht="9" customHeight="1">
      <c r="B56" s="476"/>
      <c r="C56" s="476"/>
      <c r="D56" s="476"/>
      <c r="E56" s="476"/>
      <c r="F56" s="476"/>
      <c r="G56" s="476"/>
      <c r="H56" s="476"/>
      <c r="I56" s="476"/>
      <c r="K56" s="476"/>
      <c r="L56" s="476"/>
      <c r="M56" s="476"/>
      <c r="N56" s="476"/>
      <c r="O56" s="476"/>
      <c r="P56" s="476"/>
      <c r="Q56" s="476"/>
      <c r="R56" s="476"/>
      <c r="S56" s="476"/>
      <c r="T56" s="476"/>
      <c r="U56" s="476"/>
      <c r="V56" s="476"/>
    </row>
    <row r="57" spans="1:22">
      <c r="B57" s="558"/>
      <c r="C57" s="558"/>
      <c r="D57" s="559"/>
      <c r="E57" s="559"/>
      <c r="F57" s="559"/>
      <c r="G57" s="559"/>
      <c r="H57" s="559"/>
      <c r="I57" s="559"/>
      <c r="J57" s="559"/>
      <c r="K57" s="559"/>
      <c r="L57" s="476"/>
      <c r="M57" s="476"/>
      <c r="N57" s="476"/>
      <c r="O57" s="476"/>
      <c r="P57" s="476"/>
      <c r="Q57" s="476"/>
      <c r="R57" s="476"/>
      <c r="S57" s="476"/>
      <c r="T57" s="476"/>
      <c r="U57" s="476"/>
      <c r="V57" s="476"/>
    </row>
    <row r="58" spans="1:22" ht="18" customHeight="1">
      <c r="B58" s="496" t="s">
        <v>42</v>
      </c>
      <c r="C58" s="496"/>
      <c r="D58" s="476"/>
      <c r="E58" s="630" t="s">
        <v>301</v>
      </c>
      <c r="F58" s="630"/>
      <c r="G58" s="630"/>
      <c r="H58" s="630"/>
      <c r="I58" s="630"/>
      <c r="K58" s="476"/>
      <c r="L58" s="476"/>
      <c r="M58" s="476"/>
      <c r="N58" s="476"/>
      <c r="O58" s="476"/>
      <c r="P58" s="476"/>
      <c r="Q58" s="476"/>
      <c r="R58" s="476"/>
      <c r="S58" s="476"/>
      <c r="T58" s="476"/>
      <c r="U58" s="476"/>
      <c r="V58" s="476"/>
    </row>
    <row r="59" spans="1:22" ht="15" customHeight="1" thickBot="1">
      <c r="B59" s="560" t="s">
        <v>9</v>
      </c>
      <c r="C59" s="560"/>
      <c r="D59" s="560"/>
      <c r="E59" s="631"/>
      <c r="F59" s="631"/>
      <c r="G59" s="631"/>
      <c r="H59" s="631"/>
      <c r="I59" s="631"/>
      <c r="J59" s="560"/>
      <c r="K59" s="560"/>
      <c r="L59" s="542"/>
      <c r="M59" s="542"/>
      <c r="N59" s="542"/>
      <c r="O59" s="542"/>
      <c r="P59" s="542"/>
      <c r="Q59" s="542"/>
      <c r="R59" s="542"/>
      <c r="S59" s="542"/>
      <c r="T59" s="542"/>
      <c r="U59" s="476"/>
      <c r="V59" s="476"/>
    </row>
    <row r="60" spans="1:22" ht="26.25">
      <c r="B60" s="476"/>
      <c r="C60" s="476"/>
      <c r="E60" s="542" t="s">
        <v>45</v>
      </c>
      <c r="G60" s="542" t="s">
        <v>234</v>
      </c>
      <c r="H60" s="542"/>
      <c r="I60" s="556" t="s">
        <v>164</v>
      </c>
      <c r="J60" s="550"/>
      <c r="K60" s="542" t="s">
        <v>163</v>
      </c>
      <c r="L60" s="550"/>
      <c r="M60" s="550"/>
      <c r="N60" s="476"/>
      <c r="O60" s="476"/>
      <c r="P60" s="476"/>
      <c r="Q60" s="476"/>
      <c r="R60" s="476"/>
      <c r="S60" s="476"/>
      <c r="T60" s="476"/>
      <c r="U60" s="476"/>
      <c r="V60" s="476"/>
    </row>
    <row r="61" spans="1:22" ht="15.75" customHeight="1">
      <c r="A61" s="518"/>
      <c r="B61" s="32" t="s">
        <v>20</v>
      </c>
      <c r="C61" s="31"/>
      <c r="D61" s="30"/>
      <c r="E61" s="29"/>
      <c r="F61" s="30"/>
      <c r="G61" s="29"/>
      <c r="H61" s="29"/>
      <c r="I61" s="28"/>
      <c r="J61" s="28"/>
      <c r="K61" s="28"/>
      <c r="L61" s="476"/>
      <c r="M61" s="476"/>
      <c r="N61" s="476"/>
      <c r="O61" s="476"/>
      <c r="P61" s="476"/>
      <c r="Q61" s="476"/>
      <c r="R61" s="476"/>
      <c r="S61" s="476"/>
      <c r="T61" s="476"/>
      <c r="U61" s="476"/>
      <c r="V61" s="476"/>
    </row>
    <row r="62" spans="1:22" ht="3.95" customHeight="1">
      <c r="A62" s="518"/>
      <c r="B62" s="507"/>
      <c r="C62" s="522"/>
      <c r="D62" s="507"/>
      <c r="E62" s="555"/>
      <c r="F62" s="507"/>
      <c r="G62" s="555"/>
      <c r="H62" s="555"/>
      <c r="I62" s="478"/>
      <c r="L62" s="476"/>
      <c r="M62" s="476"/>
      <c r="N62" s="476"/>
      <c r="O62" s="476"/>
      <c r="P62" s="476"/>
      <c r="Q62" s="476"/>
      <c r="R62" s="476"/>
      <c r="S62" s="476"/>
      <c r="T62" s="476"/>
      <c r="U62" s="476"/>
      <c r="V62" s="476"/>
    </row>
    <row r="63" spans="1:22" ht="16.5" hidden="1" customHeight="1" outlineLevel="1">
      <c r="A63" s="518"/>
      <c r="B63" s="507"/>
      <c r="C63" s="489" t="s">
        <v>169</v>
      </c>
      <c r="D63" s="519"/>
      <c r="E63" s="483">
        <v>2310859</v>
      </c>
      <c r="F63" s="519"/>
      <c r="G63" s="483">
        <v>1085</v>
      </c>
      <c r="H63" s="483"/>
      <c r="I63" s="485">
        <f t="shared" ref="I63:I67" si="8">E63/$I$10</f>
        <v>121.78356617319618</v>
      </c>
      <c r="J63" s="485"/>
      <c r="K63" s="485">
        <f>E63/$K$10</f>
        <v>301.75234662347776</v>
      </c>
      <c r="L63" s="488"/>
      <c r="M63" s="476"/>
      <c r="N63" s="488"/>
      <c r="O63" s="476"/>
      <c r="P63" s="488"/>
      <c r="Q63" s="476"/>
      <c r="R63" s="488"/>
      <c r="S63" s="476"/>
      <c r="T63" s="488"/>
      <c r="U63" s="476"/>
      <c r="V63" s="476"/>
    </row>
    <row r="64" spans="1:22" ht="16.5" hidden="1" customHeight="1" outlineLevel="1">
      <c r="A64" s="518"/>
      <c r="B64" s="507"/>
      <c r="C64" s="489" t="s">
        <v>170</v>
      </c>
      <c r="D64" s="519"/>
      <c r="E64" s="483">
        <v>30651</v>
      </c>
      <c r="F64" s="519"/>
      <c r="G64" s="483">
        <v>14</v>
      </c>
      <c r="H64" s="483"/>
      <c r="I64" s="485">
        <f t="shared" si="8"/>
        <v>1.615324901594877</v>
      </c>
      <c r="J64" s="485"/>
      <c r="K64" s="485">
        <f t="shared" ref="K64:K67" si="9">E64/$K$10</f>
        <v>4.0024125991054476</v>
      </c>
      <c r="L64" s="488"/>
      <c r="M64" s="476"/>
      <c r="N64" s="488"/>
      <c r="O64" s="476"/>
      <c r="P64" s="488"/>
      <c r="Q64" s="476"/>
      <c r="R64" s="488"/>
      <c r="S64" s="476"/>
      <c r="T64" s="488"/>
      <c r="U64" s="476"/>
      <c r="V64" s="476"/>
    </row>
    <row r="65" spans="1:22" ht="16.5" hidden="1" customHeight="1" outlineLevel="1">
      <c r="A65" s="518"/>
      <c r="B65" s="507"/>
      <c r="C65" s="502" t="s">
        <v>171</v>
      </c>
      <c r="D65" s="519"/>
      <c r="E65" s="483">
        <v>418096</v>
      </c>
      <c r="F65" s="519"/>
      <c r="G65" s="483">
        <v>196</v>
      </c>
      <c r="H65" s="483"/>
      <c r="I65" s="485">
        <f>E65/$I$10</f>
        <v>22.033893838935491</v>
      </c>
      <c r="J65" s="485"/>
      <c r="K65" s="485">
        <f t="shared" si="9"/>
        <v>54.595044143277264</v>
      </c>
      <c r="L65" s="488"/>
      <c r="M65" s="476"/>
      <c r="N65" s="488"/>
      <c r="O65" s="476"/>
      <c r="P65" s="488"/>
      <c r="Q65" s="476"/>
      <c r="R65" s="488"/>
      <c r="S65" s="476"/>
      <c r="T65" s="488"/>
      <c r="U65" s="476"/>
      <c r="V65" s="476"/>
    </row>
    <row r="66" spans="1:22" ht="16.5" hidden="1" customHeight="1" outlineLevel="1">
      <c r="A66" s="518"/>
      <c r="B66" s="507"/>
      <c r="C66" s="502" t="s">
        <v>172</v>
      </c>
      <c r="D66" s="519"/>
      <c r="E66" s="483">
        <v>308972</v>
      </c>
      <c r="F66" s="519"/>
      <c r="G66" s="483">
        <v>145</v>
      </c>
      <c r="H66" s="483"/>
      <c r="I66" s="485">
        <f t="shared" si="8"/>
        <v>16.282997797643546</v>
      </c>
      <c r="J66" s="485"/>
      <c r="K66" s="485">
        <f t="shared" si="9"/>
        <v>40.345614354207314</v>
      </c>
      <c r="L66" s="488"/>
      <c r="M66" s="476"/>
      <c r="N66" s="488"/>
      <c r="O66" s="476"/>
      <c r="P66" s="488"/>
      <c r="Q66" s="476"/>
      <c r="R66" s="488"/>
      <c r="S66" s="476"/>
      <c r="T66" s="488"/>
      <c r="U66" s="476"/>
      <c r="V66" s="476"/>
    </row>
    <row r="67" spans="1:22" hidden="1" outlineLevel="1">
      <c r="A67" s="518"/>
      <c r="B67" s="507"/>
      <c r="C67" s="489" t="s">
        <v>173</v>
      </c>
      <c r="D67" s="519"/>
      <c r="E67" s="483">
        <v>18897</v>
      </c>
      <c r="F67" s="519"/>
      <c r="G67" s="483">
        <v>9</v>
      </c>
      <c r="H67" s="483"/>
      <c r="I67" s="485">
        <f t="shared" si="8"/>
        <v>0.9958825051527973</v>
      </c>
      <c r="J67" s="485"/>
      <c r="K67" s="485">
        <f t="shared" si="9"/>
        <v>2.4675733543863378</v>
      </c>
      <c r="L67" s="488"/>
      <c r="M67" s="476"/>
      <c r="N67" s="488"/>
      <c r="O67" s="476"/>
      <c r="P67" s="488"/>
      <c r="Q67" s="476"/>
      <c r="R67" s="488"/>
      <c r="S67" s="476"/>
      <c r="T67" s="488"/>
      <c r="U67" s="476"/>
      <c r="V67" s="476"/>
    </row>
    <row r="68" spans="1:22" s="498" customFormat="1" ht="16.5" customHeight="1" collapsed="1">
      <c r="A68" s="520"/>
      <c r="B68" s="626" t="s">
        <v>168</v>
      </c>
      <c r="C68" s="627"/>
      <c r="D68" s="507"/>
      <c r="E68" s="487">
        <f>SUM(E63:E67)</f>
        <v>3087475</v>
      </c>
      <c r="F68" s="487"/>
      <c r="G68" s="487">
        <f>SUM(G63:G67)</f>
        <v>1449</v>
      </c>
      <c r="H68" s="487"/>
      <c r="I68" s="487">
        <f>SUM(I63:I67)</f>
        <v>162.71166521652287</v>
      </c>
      <c r="J68" s="503"/>
      <c r="K68" s="487">
        <f>SUM(K63:K67)</f>
        <v>403.16299107445417</v>
      </c>
      <c r="L68" s="497"/>
      <c r="M68" s="496"/>
      <c r="N68" s="497"/>
      <c r="O68" s="496"/>
      <c r="P68" s="497"/>
      <c r="Q68" s="496"/>
      <c r="R68" s="497"/>
      <c r="S68" s="496"/>
      <c r="T68" s="497"/>
      <c r="U68" s="496"/>
      <c r="V68" s="496"/>
    </row>
    <row r="69" spans="1:22" s="498" customFormat="1" ht="10.15" customHeight="1">
      <c r="A69" s="520"/>
      <c r="B69" s="507"/>
      <c r="C69" s="522"/>
      <c r="D69" s="507"/>
      <c r="E69" s="487"/>
      <c r="F69" s="487"/>
      <c r="G69" s="487"/>
      <c r="H69" s="487"/>
      <c r="I69" s="503"/>
      <c r="J69" s="503"/>
      <c r="K69" s="503"/>
      <c r="L69" s="497"/>
      <c r="M69" s="496"/>
      <c r="N69" s="497"/>
      <c r="O69" s="496"/>
      <c r="P69" s="497"/>
      <c r="Q69" s="496"/>
      <c r="R69" s="497"/>
      <c r="S69" s="496"/>
      <c r="T69" s="497"/>
      <c r="U69" s="496"/>
      <c r="V69" s="496"/>
    </row>
    <row r="70" spans="1:22" s="498" customFormat="1" ht="16.5" hidden="1" customHeight="1" outlineLevel="1">
      <c r="A70" s="520"/>
      <c r="B70" s="507"/>
      <c r="C70" s="489" t="s">
        <v>274</v>
      </c>
      <c r="D70" s="519"/>
      <c r="E70" s="483">
        <v>6308.5006599326598</v>
      </c>
      <c r="F70" s="519"/>
      <c r="G70" s="483">
        <v>2.9610700261236582</v>
      </c>
      <c r="H70" s="483"/>
      <c r="I70" s="485">
        <f t="shared" ref="I70" si="10">E70/$I$10</f>
        <v>0.33246152516123262</v>
      </c>
      <c r="J70" s="485"/>
      <c r="K70" s="485">
        <f t="shared" ref="K70" si="11">E70/$K$10</f>
        <v>0.82376504919185378</v>
      </c>
      <c r="L70" s="497"/>
      <c r="M70" s="496"/>
      <c r="N70" s="497"/>
      <c r="O70" s="496"/>
      <c r="P70" s="497"/>
      <c r="Q70" s="496"/>
      <c r="R70" s="497"/>
      <c r="S70" s="496"/>
      <c r="T70" s="497"/>
      <c r="U70" s="496"/>
      <c r="V70" s="496"/>
    </row>
    <row r="71" spans="1:22" s="498" customFormat="1" collapsed="1">
      <c r="A71" s="520"/>
      <c r="B71" s="626" t="s">
        <v>174</v>
      </c>
      <c r="C71" s="627"/>
      <c r="D71" s="507"/>
      <c r="E71" s="487">
        <v>6308.5006599326598</v>
      </c>
      <c r="F71" s="487"/>
      <c r="G71" s="487">
        <v>2.9610700261236582</v>
      </c>
      <c r="H71" s="487"/>
      <c r="I71" s="503">
        <f t="shared" ref="I71:I130" si="12">E71/$I$10</f>
        <v>0.33246152516123262</v>
      </c>
      <c r="J71" s="503"/>
      <c r="K71" s="503">
        <f>E71/$K$10</f>
        <v>0.82376504919185378</v>
      </c>
      <c r="L71" s="497"/>
      <c r="M71" s="496"/>
      <c r="N71" s="497"/>
      <c r="O71" s="496"/>
      <c r="P71" s="497"/>
      <c r="Q71" s="496"/>
      <c r="R71" s="497"/>
      <c r="S71" s="496"/>
      <c r="T71" s="497"/>
      <c r="U71" s="496"/>
      <c r="V71" s="496"/>
    </row>
    <row r="72" spans="1:22" s="498" customFormat="1">
      <c r="A72" s="520"/>
      <c r="B72" s="507"/>
      <c r="C72" s="522"/>
      <c r="D72" s="507"/>
      <c r="E72" s="487"/>
      <c r="F72" s="487"/>
      <c r="G72" s="487"/>
      <c r="H72" s="487"/>
      <c r="I72" s="503"/>
      <c r="J72" s="503"/>
      <c r="K72" s="503"/>
      <c r="L72" s="497"/>
      <c r="M72" s="496"/>
      <c r="N72" s="497"/>
      <c r="O72" s="496"/>
      <c r="P72" s="497"/>
      <c r="Q72" s="496"/>
      <c r="R72" s="497"/>
      <c r="S72" s="496"/>
      <c r="T72" s="497"/>
      <c r="U72" s="496"/>
      <c r="V72" s="496"/>
    </row>
    <row r="73" spans="1:22" s="498" customFormat="1" ht="16.5" hidden="1" customHeight="1" outlineLevel="1">
      <c r="A73" s="520"/>
      <c r="B73" s="507"/>
      <c r="C73" s="489" t="s">
        <v>115</v>
      </c>
      <c r="D73" s="507"/>
      <c r="E73" s="483">
        <v>85789.96730685838</v>
      </c>
      <c r="F73" s="507"/>
      <c r="G73" s="483">
        <v>40.267904281582268</v>
      </c>
      <c r="H73" s="483"/>
      <c r="I73" s="483">
        <f t="shared" si="12"/>
        <v>4.5211794231111133</v>
      </c>
      <c r="J73" s="485"/>
      <c r="K73" s="485">
        <f>E73/$K$10</f>
        <v>11.202467979048464</v>
      </c>
      <c r="L73" s="497"/>
      <c r="M73" s="496"/>
      <c r="N73" s="497"/>
      <c r="O73" s="496"/>
      <c r="P73" s="497"/>
      <c r="Q73" s="496"/>
      <c r="R73" s="497"/>
      <c r="S73" s="496"/>
      <c r="T73" s="497"/>
      <c r="U73" s="496"/>
      <c r="V73" s="496"/>
    </row>
    <row r="74" spans="1:22" s="498" customFormat="1" ht="16.5" hidden="1" customHeight="1" outlineLevel="1">
      <c r="A74" s="520"/>
      <c r="B74" s="507"/>
      <c r="C74" s="489" t="s">
        <v>175</v>
      </c>
      <c r="D74" s="507"/>
      <c r="E74" s="483">
        <v>63813.605988287622</v>
      </c>
      <c r="F74" s="507"/>
      <c r="G74" s="483">
        <v>29.952688623924256</v>
      </c>
      <c r="H74" s="483"/>
      <c r="I74" s="483">
        <f t="shared" si="12"/>
        <v>3.3630128483065791</v>
      </c>
      <c r="J74" s="485"/>
      <c r="K74" s="485">
        <f t="shared" ref="K74:K78" si="13">E74/$K$10</f>
        <v>8.3327911194373172</v>
      </c>
      <c r="L74" s="497"/>
      <c r="M74" s="496"/>
      <c r="N74" s="497"/>
      <c r="O74" s="496"/>
      <c r="P74" s="497"/>
      <c r="Q74" s="496"/>
      <c r="R74" s="497"/>
      <c r="S74" s="496"/>
      <c r="T74" s="497"/>
      <c r="U74" s="496"/>
      <c r="V74" s="496"/>
    </row>
    <row r="75" spans="1:22" s="498" customFormat="1" ht="16.5" hidden="1" customHeight="1" outlineLevel="1">
      <c r="A75" s="520"/>
      <c r="B75" s="507"/>
      <c r="C75" s="502" t="s">
        <v>176</v>
      </c>
      <c r="D75" s="507"/>
      <c r="E75" s="483">
        <v>2191.192121212121</v>
      </c>
      <c r="F75" s="507"/>
      <c r="G75" s="483">
        <v>1.028496890363928</v>
      </c>
      <c r="H75" s="483"/>
      <c r="I75" s="483">
        <f t="shared" si="12"/>
        <v>0.11547705450303218</v>
      </c>
      <c r="J75" s="485"/>
      <c r="K75" s="485">
        <f t="shared" si="13"/>
        <v>0.28612622599588872</v>
      </c>
      <c r="L75" s="497"/>
      <c r="M75" s="496"/>
      <c r="N75" s="497"/>
      <c r="O75" s="496"/>
      <c r="P75" s="497"/>
      <c r="Q75" s="496"/>
      <c r="R75" s="497"/>
      <c r="S75" s="496"/>
      <c r="T75" s="497"/>
      <c r="U75" s="496"/>
      <c r="V75" s="496"/>
    </row>
    <row r="76" spans="1:22" s="498" customFormat="1" ht="16.5" hidden="1" customHeight="1" outlineLevel="1">
      <c r="A76" s="520"/>
      <c r="B76" s="507"/>
      <c r="C76" s="502" t="s">
        <v>116</v>
      </c>
      <c r="D76" s="507"/>
      <c r="E76" s="483">
        <v>29817.47912653234</v>
      </c>
      <c r="F76" s="507"/>
      <c r="G76" s="483">
        <v>13.995662116184231</v>
      </c>
      <c r="H76" s="483"/>
      <c r="I76" s="483">
        <f t="shared" si="12"/>
        <v>1.5713978837843188</v>
      </c>
      <c r="J76" s="485"/>
      <c r="K76" s="485">
        <f t="shared" si="13"/>
        <v>3.8935713069588838</v>
      </c>
      <c r="L76" s="497"/>
      <c r="M76" s="496"/>
      <c r="N76" s="497"/>
      <c r="O76" s="496"/>
      <c r="P76" s="497"/>
      <c r="Q76" s="496"/>
      <c r="R76" s="497"/>
      <c r="S76" s="496"/>
      <c r="T76" s="497"/>
      <c r="U76" s="496"/>
      <c r="V76" s="496"/>
    </row>
    <row r="77" spans="1:22" s="498" customFormat="1" ht="16.5" hidden="1" customHeight="1" outlineLevel="1">
      <c r="A77" s="520"/>
      <c r="B77" s="632" t="s">
        <v>177</v>
      </c>
      <c r="C77" s="633"/>
      <c r="D77" s="507"/>
      <c r="E77" s="483">
        <v>5921.4521212121208</v>
      </c>
      <c r="F77" s="507"/>
      <c r="G77" s="483">
        <v>2.7793980428044738</v>
      </c>
      <c r="H77" s="483"/>
      <c r="I77" s="483">
        <f t="shared" si="12"/>
        <v>0.31206384995581693</v>
      </c>
      <c r="J77" s="485"/>
      <c r="K77" s="485">
        <f t="shared" si="13"/>
        <v>0.7732241876264746</v>
      </c>
      <c r="L77" s="497"/>
      <c r="M77" s="496"/>
      <c r="N77" s="497"/>
      <c r="O77" s="496"/>
      <c r="P77" s="497"/>
      <c r="Q77" s="496"/>
      <c r="R77" s="497"/>
      <c r="S77" s="496"/>
      <c r="T77" s="497"/>
      <c r="U77" s="496"/>
      <c r="V77" s="496"/>
    </row>
    <row r="78" spans="1:22" s="498" customFormat="1" ht="16.5" hidden="1" customHeight="1" outlineLevel="1">
      <c r="A78" s="520"/>
      <c r="B78" s="507"/>
      <c r="C78" s="489" t="s">
        <v>117</v>
      </c>
      <c r="D78" s="507"/>
      <c r="E78" s="483">
        <v>3853.1170586952976</v>
      </c>
      <c r="F78" s="507"/>
      <c r="G78" s="483">
        <v>1.8085675257375953</v>
      </c>
      <c r="H78" s="483"/>
      <c r="I78" s="483">
        <f t="shared" si="12"/>
        <v>0.20306143139442509</v>
      </c>
      <c r="J78" s="485"/>
      <c r="K78" s="485">
        <f t="shared" si="13"/>
        <v>0.50314065647287798</v>
      </c>
      <c r="L78" s="497"/>
      <c r="M78" s="496"/>
      <c r="N78" s="497"/>
      <c r="O78" s="496"/>
      <c r="P78" s="497"/>
      <c r="Q78" s="496"/>
      <c r="R78" s="497"/>
      <c r="S78" s="496"/>
      <c r="T78" s="497"/>
      <c r="U78" s="496"/>
      <c r="V78" s="496"/>
    </row>
    <row r="79" spans="1:22" s="498" customFormat="1" ht="16.5" hidden="1" customHeight="1" outlineLevel="1">
      <c r="A79" s="520"/>
      <c r="B79" s="507"/>
      <c r="C79" s="489" t="s">
        <v>178</v>
      </c>
      <c r="D79" s="507"/>
      <c r="E79" s="483">
        <v>359.77484848484858</v>
      </c>
      <c r="F79" s="507"/>
      <c r="G79" s="483">
        <v>0.16887031918183829</v>
      </c>
      <c r="H79" s="483"/>
      <c r="I79" s="483">
        <f t="shared" si="12"/>
        <v>1.8960336423774097E-2</v>
      </c>
      <c r="J79" s="485"/>
      <c r="K79" s="485">
        <f>E79/$K$10</f>
        <v>4.6979458628332242E-2</v>
      </c>
      <c r="L79" s="497"/>
      <c r="M79" s="496"/>
      <c r="N79" s="497"/>
      <c r="O79" s="496"/>
      <c r="P79" s="497"/>
      <c r="Q79" s="496"/>
      <c r="R79" s="497"/>
      <c r="S79" s="496"/>
      <c r="T79" s="497"/>
      <c r="U79" s="496"/>
      <c r="V79" s="496"/>
    </row>
    <row r="80" spans="1:22" s="498" customFormat="1" ht="16.5" customHeight="1" collapsed="1">
      <c r="A80" s="520"/>
      <c r="B80" s="626" t="s">
        <v>51</v>
      </c>
      <c r="C80" s="627"/>
      <c r="D80" s="507"/>
      <c r="E80" s="487">
        <f>SUM(E73:E79)</f>
        <v>191746.58857128269</v>
      </c>
      <c r="F80" s="487">
        <f t="shared" ref="F80" si="14">SUM(F73:F79)</f>
        <v>0</v>
      </c>
      <c r="G80" s="487">
        <f>SUM(G73:G79)</f>
        <v>90.001587799778591</v>
      </c>
      <c r="H80" s="487"/>
      <c r="I80" s="503">
        <f>SUM(I73:I79)</f>
        <v>10.10515282747906</v>
      </c>
      <c r="J80" s="503"/>
      <c r="K80" s="503">
        <f>SUM(K73:K79)</f>
        <v>25.038300934168237</v>
      </c>
      <c r="L80" s="497"/>
      <c r="M80" s="496"/>
      <c r="N80" s="497"/>
      <c r="O80" s="496"/>
      <c r="P80" s="497"/>
      <c r="Q80" s="496"/>
      <c r="R80" s="497"/>
      <c r="S80" s="496"/>
      <c r="T80" s="497"/>
      <c r="U80" s="496"/>
      <c r="V80" s="496"/>
    </row>
    <row r="81" spans="1:22" ht="5.25" customHeight="1">
      <c r="A81" s="518"/>
      <c r="B81" s="521"/>
      <c r="C81" s="522"/>
      <c r="D81" s="507"/>
      <c r="E81" s="523"/>
      <c r="F81" s="507"/>
      <c r="G81" s="523"/>
      <c r="H81" s="523"/>
      <c r="I81" s="503"/>
      <c r="J81" s="524"/>
      <c r="K81" s="524"/>
      <c r="L81" s="480"/>
      <c r="M81" s="476"/>
      <c r="N81" s="480"/>
      <c r="O81" s="476"/>
      <c r="P81" s="480"/>
      <c r="Q81" s="476"/>
      <c r="R81" s="480"/>
      <c r="S81" s="476"/>
      <c r="T81" s="480"/>
      <c r="U81" s="476"/>
      <c r="V81" s="476"/>
    </row>
    <row r="82" spans="1:22" ht="16.5" hidden="1" customHeight="1" outlineLevel="2">
      <c r="A82" s="518"/>
      <c r="B82" s="45"/>
      <c r="C82" s="46" t="s">
        <v>179</v>
      </c>
      <c r="D82" s="47"/>
      <c r="E82" s="48">
        <v>23670.42052918339</v>
      </c>
      <c r="F82" s="48"/>
      <c r="G82" s="48">
        <v>11.110369406770452</v>
      </c>
      <c r="H82" s="48"/>
      <c r="I82" s="56">
        <f t="shared" si="12"/>
        <v>1.2474444459238692</v>
      </c>
      <c r="J82" s="56"/>
      <c r="K82" s="56">
        <f>E82/$K$10</f>
        <v>3.0908873887353705</v>
      </c>
      <c r="L82" s="488"/>
      <c r="M82" s="476"/>
      <c r="N82" s="488"/>
      <c r="O82" s="476"/>
      <c r="P82" s="488"/>
      <c r="Q82" s="476"/>
      <c r="R82" s="488"/>
      <c r="S82" s="476"/>
      <c r="T82" s="488"/>
      <c r="U82" s="476"/>
      <c r="V82" s="476"/>
    </row>
    <row r="83" spans="1:22" ht="16.5" hidden="1" customHeight="1" outlineLevel="2">
      <c r="A83" s="518"/>
      <c r="B83" s="45"/>
      <c r="C83" s="46" t="s">
        <v>180</v>
      </c>
      <c r="D83" s="47"/>
      <c r="E83" s="48">
        <v>12915.41788027256</v>
      </c>
      <c r="F83" s="48"/>
      <c r="G83" s="48">
        <v>6.062210154471928</v>
      </c>
      <c r="H83" s="48"/>
      <c r="I83" s="56">
        <f t="shared" si="12"/>
        <v>0.68064977052977027</v>
      </c>
      <c r="J83" s="56"/>
      <c r="K83" s="56">
        <f t="shared" ref="K83:K87" si="15">E83/$K$10</f>
        <v>1.6864973817074376</v>
      </c>
      <c r="L83" s="488"/>
      <c r="M83" s="476"/>
      <c r="N83" s="488"/>
      <c r="O83" s="476"/>
      <c r="P83" s="488"/>
      <c r="Q83" s="476"/>
      <c r="R83" s="488"/>
      <c r="S83" s="476"/>
      <c r="T83" s="488"/>
      <c r="U83" s="476"/>
      <c r="V83" s="476"/>
    </row>
    <row r="84" spans="1:22" ht="16.5" hidden="1" customHeight="1" outlineLevel="2">
      <c r="A84" s="518"/>
      <c r="B84" s="45"/>
      <c r="C84" s="46" t="s">
        <v>181</v>
      </c>
      <c r="D84" s="47"/>
      <c r="E84" s="48">
        <v>5757.0230319778666</v>
      </c>
      <c r="F84" s="48">
        <v>3</v>
      </c>
      <c r="G84" s="48">
        <v>2.7022186821607104</v>
      </c>
      <c r="H84" s="48"/>
      <c r="I84" s="56">
        <f t="shared" si="12"/>
        <v>0.30339834467420601</v>
      </c>
      <c r="J84" s="56"/>
      <c r="K84" s="56">
        <f t="shared" si="15"/>
        <v>0.75175301022897978</v>
      </c>
      <c r="L84" s="488"/>
      <c r="M84" s="476"/>
      <c r="N84" s="488"/>
      <c r="O84" s="476"/>
      <c r="P84" s="488"/>
      <c r="Q84" s="476"/>
      <c r="R84" s="488"/>
      <c r="S84" s="476"/>
      <c r="T84" s="488"/>
      <c r="U84" s="476"/>
      <c r="V84" s="476"/>
    </row>
    <row r="85" spans="1:22" ht="16.5" hidden="1" customHeight="1" outlineLevel="2">
      <c r="A85" s="518"/>
      <c r="B85" s="45"/>
      <c r="C85" s="46" t="s">
        <v>182</v>
      </c>
      <c r="D85" s="47"/>
      <c r="E85" s="48">
        <v>11908.945967250733</v>
      </c>
      <c r="F85" s="48"/>
      <c r="G85" s="48">
        <v>5.5897946037036279</v>
      </c>
      <c r="H85" s="48"/>
      <c r="I85" s="56">
        <f t="shared" si="12"/>
        <v>0.62760813587315245</v>
      </c>
      <c r="J85" s="56"/>
      <c r="K85" s="56">
        <f t="shared" si="15"/>
        <v>1.5550721144951338</v>
      </c>
      <c r="L85" s="488"/>
      <c r="M85" s="476"/>
      <c r="N85" s="488"/>
      <c r="O85" s="476"/>
      <c r="P85" s="488"/>
      <c r="Q85" s="476"/>
      <c r="R85" s="488"/>
      <c r="S85" s="476"/>
      <c r="T85" s="488"/>
      <c r="U85" s="476"/>
      <c r="V85" s="476"/>
    </row>
    <row r="86" spans="1:22" ht="16.5" hidden="1" customHeight="1" outlineLevel="2">
      <c r="A86" s="518"/>
      <c r="B86" s="45"/>
      <c r="C86" s="46" t="s">
        <v>183</v>
      </c>
      <c r="D86" s="47"/>
      <c r="E86" s="48">
        <v>5514.6560742564097</v>
      </c>
      <c r="F86" s="48"/>
      <c r="G86" s="48">
        <v>2.5884570179367667</v>
      </c>
      <c r="H86" s="48"/>
      <c r="I86" s="56">
        <f t="shared" si="12"/>
        <v>0.29062546998394262</v>
      </c>
      <c r="J86" s="56"/>
      <c r="K86" s="56">
        <f>E86/$K$10</f>
        <v>0.72010469320208936</v>
      </c>
      <c r="L86" s="488"/>
      <c r="M86" s="476"/>
      <c r="N86" s="488"/>
      <c r="O86" s="476"/>
      <c r="P86" s="488"/>
      <c r="Q86" s="476"/>
      <c r="R86" s="488"/>
      <c r="S86" s="476"/>
      <c r="T86" s="488"/>
      <c r="U86" s="476"/>
      <c r="V86" s="476"/>
    </row>
    <row r="87" spans="1:22" ht="16.5" hidden="1" customHeight="1" outlineLevel="2">
      <c r="A87" s="518"/>
      <c r="B87" s="45"/>
      <c r="C87" s="46" t="s">
        <v>184</v>
      </c>
      <c r="D87" s="47"/>
      <c r="E87" s="48">
        <v>18814.374168959555</v>
      </c>
      <c r="F87" s="48"/>
      <c r="G87" s="48">
        <v>8.8310491533777586</v>
      </c>
      <c r="H87" s="48"/>
      <c r="I87" s="56">
        <f t="shared" si="12"/>
        <v>0.99152807748666572</v>
      </c>
      <c r="J87" s="56"/>
      <c r="K87" s="56">
        <f t="shared" si="15"/>
        <v>2.4567840598390855</v>
      </c>
      <c r="L87" s="488"/>
      <c r="M87" s="476"/>
      <c r="N87" s="488"/>
      <c r="O87" s="476"/>
      <c r="P87" s="488"/>
      <c r="Q87" s="476"/>
      <c r="R87" s="488"/>
      <c r="S87" s="476"/>
      <c r="T87" s="488"/>
      <c r="U87" s="476"/>
      <c r="V87" s="476"/>
    </row>
    <row r="88" spans="1:22" ht="16.5" hidden="1" customHeight="1" outlineLevel="1" collapsed="1">
      <c r="A88" s="518"/>
      <c r="B88" s="507"/>
      <c r="C88" s="489" t="s">
        <v>185</v>
      </c>
      <c r="D88" s="519"/>
      <c r="E88" s="483">
        <f>SUM(E82:E87)</f>
        <v>78580.837651900511</v>
      </c>
      <c r="F88" s="483"/>
      <c r="G88" s="483">
        <f t="shared" ref="G88:K88" si="16">SUM(G82:G87)</f>
        <v>36.884099018421239</v>
      </c>
      <c r="H88" s="483"/>
      <c r="I88" s="485">
        <f t="shared" si="16"/>
        <v>4.1412542444716065</v>
      </c>
      <c r="J88" s="485"/>
      <c r="K88" s="485">
        <f t="shared" si="16"/>
        <v>10.261098648208097</v>
      </c>
      <c r="L88" s="488"/>
      <c r="M88" s="476"/>
      <c r="N88" s="488"/>
      <c r="O88" s="476"/>
      <c r="P88" s="488"/>
      <c r="Q88" s="476"/>
      <c r="R88" s="488"/>
      <c r="S88" s="476"/>
      <c r="T88" s="488"/>
      <c r="U88" s="476"/>
      <c r="V88" s="476"/>
    </row>
    <row r="89" spans="1:22" ht="16.5" hidden="1" customHeight="1" outlineLevel="2">
      <c r="A89" s="518"/>
      <c r="B89" s="45"/>
      <c r="C89" s="46" t="s">
        <v>186</v>
      </c>
      <c r="D89" s="47"/>
      <c r="E89" s="48">
        <v>138177.00246435642</v>
      </c>
      <c r="F89" s="48"/>
      <c r="G89" s="48">
        <v>64.857214471812085</v>
      </c>
      <c r="H89" s="48"/>
      <c r="I89" s="56">
        <f t="shared" si="12"/>
        <v>7.2820055759489613</v>
      </c>
      <c r="J89" s="48"/>
      <c r="K89" s="56">
        <f>E89/$K$10</f>
        <v>18.043175608298739</v>
      </c>
      <c r="L89" s="488"/>
      <c r="M89" s="476"/>
      <c r="N89" s="488"/>
      <c r="O89" s="476"/>
      <c r="P89" s="488"/>
      <c r="Q89" s="476"/>
      <c r="R89" s="488"/>
      <c r="S89" s="476"/>
      <c r="T89" s="488"/>
      <c r="U89" s="476"/>
      <c r="V89" s="476"/>
    </row>
    <row r="90" spans="1:22" ht="16.5" hidden="1" customHeight="1" outlineLevel="2">
      <c r="A90" s="518"/>
      <c r="B90" s="45"/>
      <c r="C90" s="46" t="s">
        <v>187</v>
      </c>
      <c r="D90" s="47"/>
      <c r="E90" s="48">
        <v>10944.984069398568</v>
      </c>
      <c r="F90" s="48">
        <v>5</v>
      </c>
      <c r="G90" s="48">
        <v>5.1373323094243739</v>
      </c>
      <c r="H90" s="48"/>
      <c r="I90" s="56">
        <f t="shared" si="12"/>
        <v>0.57680680287294828</v>
      </c>
      <c r="J90" s="48"/>
      <c r="K90" s="56">
        <f t="shared" ref="K90:K108" si="17">E90/$K$10</f>
        <v>1.4291978120247053</v>
      </c>
      <c r="L90" s="488"/>
      <c r="M90" s="476"/>
      <c r="N90" s="488"/>
      <c r="O90" s="476"/>
      <c r="P90" s="488"/>
      <c r="Q90" s="476"/>
      <c r="R90" s="488"/>
      <c r="S90" s="476"/>
      <c r="T90" s="488"/>
      <c r="U90" s="476"/>
      <c r="V90" s="476"/>
    </row>
    <row r="91" spans="1:22" ht="16.5" hidden="1" customHeight="1" outlineLevel="2">
      <c r="A91" s="518"/>
      <c r="B91" s="45"/>
      <c r="C91" s="46" t="s">
        <v>188</v>
      </c>
      <c r="D91" s="47"/>
      <c r="E91" s="48">
        <v>88159.785563589438</v>
      </c>
      <c r="F91" s="48"/>
      <c r="G91" s="48">
        <v>41.380244310637899</v>
      </c>
      <c r="H91" s="48"/>
      <c r="I91" s="56">
        <f t="shared" si="12"/>
        <v>4.6460701752024587</v>
      </c>
      <c r="J91" s="48"/>
      <c r="K91" s="56">
        <f t="shared" si="17"/>
        <v>11.511919235070469</v>
      </c>
      <c r="L91" s="488"/>
      <c r="M91" s="476"/>
      <c r="N91" s="488"/>
      <c r="O91" s="476"/>
      <c r="P91" s="488"/>
      <c r="Q91" s="476"/>
      <c r="R91" s="488"/>
      <c r="S91" s="476"/>
      <c r="T91" s="488"/>
      <c r="U91" s="476"/>
      <c r="V91" s="476"/>
    </row>
    <row r="92" spans="1:22" ht="16.5" hidden="1" customHeight="1" outlineLevel="2">
      <c r="A92" s="518"/>
      <c r="B92" s="45"/>
      <c r="C92" s="46" t="s">
        <v>189</v>
      </c>
      <c r="D92" s="47"/>
      <c r="E92" s="48">
        <v>1290.9460000000001</v>
      </c>
      <c r="F92" s="48"/>
      <c r="G92" s="48">
        <v>0.60594136578643654</v>
      </c>
      <c r="H92" s="48"/>
      <c r="I92" s="56">
        <f t="shared" si="12"/>
        <v>6.8033578689579474E-2</v>
      </c>
      <c r="J92" s="48"/>
      <c r="K92" s="56">
        <f t="shared" si="17"/>
        <v>0.16857194007258433</v>
      </c>
      <c r="L92" s="488"/>
      <c r="M92" s="476"/>
      <c r="N92" s="488"/>
      <c r="O92" s="476"/>
      <c r="P92" s="488"/>
      <c r="Q92" s="476"/>
      <c r="R92" s="488"/>
      <c r="S92" s="476"/>
      <c r="T92" s="488"/>
      <c r="U92" s="476"/>
      <c r="V92" s="476"/>
    </row>
    <row r="93" spans="1:22" ht="16.5" hidden="1" customHeight="1" outlineLevel="2">
      <c r="A93" s="518"/>
      <c r="B93" s="45"/>
      <c r="C93" s="46" t="s">
        <v>190</v>
      </c>
      <c r="D93" s="47"/>
      <c r="E93" s="48">
        <v>4390.692215932736</v>
      </c>
      <c r="F93" s="48"/>
      <c r="G93" s="48">
        <v>2.06089335887803</v>
      </c>
      <c r="H93" s="48"/>
      <c r="I93" s="56">
        <f t="shared" si="12"/>
        <v>0.23139194387246548</v>
      </c>
      <c r="J93" s="48"/>
      <c r="K93" s="56">
        <f t="shared" si="17"/>
        <v>0.5733373085329484</v>
      </c>
      <c r="L93" s="488"/>
      <c r="M93" s="476"/>
      <c r="N93" s="488"/>
      <c r="O93" s="476"/>
      <c r="P93" s="488"/>
      <c r="Q93" s="476"/>
      <c r="R93" s="488"/>
      <c r="S93" s="476"/>
      <c r="T93" s="488"/>
      <c r="U93" s="476"/>
      <c r="V93" s="476"/>
    </row>
    <row r="94" spans="1:22" ht="16.5" hidden="1" customHeight="1" outlineLevel="2">
      <c r="A94" s="518"/>
      <c r="B94" s="45"/>
      <c r="C94" s="46" t="s">
        <v>191</v>
      </c>
      <c r="D94" s="47"/>
      <c r="E94" s="48">
        <v>363.63636363636363</v>
      </c>
      <c r="F94" s="48"/>
      <c r="G94" s="48">
        <v>0.17068282858572817</v>
      </c>
      <c r="H94" s="48"/>
      <c r="I94" s="56">
        <f t="shared" si="12"/>
        <v>1.9163840439373202E-2</v>
      </c>
      <c r="J94" s="48"/>
      <c r="K94" s="56">
        <f t="shared" si="17"/>
        <v>4.7483695909140707E-2</v>
      </c>
      <c r="L94" s="488"/>
      <c r="M94" s="476"/>
      <c r="N94" s="488"/>
      <c r="O94" s="476"/>
      <c r="P94" s="488"/>
      <c r="Q94" s="476"/>
      <c r="R94" s="488"/>
      <c r="S94" s="476"/>
      <c r="T94" s="488"/>
      <c r="U94" s="476"/>
      <c r="V94" s="476"/>
    </row>
    <row r="95" spans="1:22" ht="16.5" hidden="1" customHeight="1" outlineLevel="2">
      <c r="A95" s="518"/>
      <c r="B95" s="45"/>
      <c r="C95" s="46" t="s">
        <v>302</v>
      </c>
      <c r="D95" s="47"/>
      <c r="E95" s="48">
        <v>385.38636363636397</v>
      </c>
      <c r="F95" s="48"/>
      <c r="G95" s="48">
        <v>0.18089179527051219</v>
      </c>
      <c r="H95" s="48"/>
      <c r="I95" s="56">
        <f t="shared" si="12"/>
        <v>2.0310077645653228E-2</v>
      </c>
      <c r="J95" s="48"/>
      <c r="K95" s="56">
        <f t="shared" si="17"/>
        <v>5.0323814470706232E-2</v>
      </c>
      <c r="L95" s="488"/>
      <c r="M95" s="476"/>
      <c r="N95" s="488"/>
      <c r="O95" s="476"/>
      <c r="P95" s="488"/>
      <c r="Q95" s="476"/>
      <c r="R95" s="488"/>
      <c r="S95" s="476"/>
      <c r="T95" s="488"/>
      <c r="U95" s="476"/>
      <c r="V95" s="476"/>
    </row>
    <row r="96" spans="1:22" ht="16.5" hidden="1" customHeight="1" outlineLevel="2">
      <c r="A96" s="518"/>
      <c r="B96" s="45"/>
      <c r="C96" s="46" t="s">
        <v>192</v>
      </c>
      <c r="D96" s="47"/>
      <c r="E96" s="48">
        <v>25837.276376345959</v>
      </c>
      <c r="F96" s="48"/>
      <c r="G96" s="48">
        <v>12.127443390881339</v>
      </c>
      <c r="H96" s="48"/>
      <c r="I96" s="56">
        <f t="shared" si="12"/>
        <v>1.3616389651267715</v>
      </c>
      <c r="J96" s="48"/>
      <c r="K96" s="56">
        <f t="shared" si="17"/>
        <v>3.3738357800808005</v>
      </c>
      <c r="L96" s="488"/>
      <c r="M96" s="476"/>
      <c r="N96" s="488"/>
      <c r="O96" s="476"/>
      <c r="P96" s="488"/>
      <c r="Q96" s="476"/>
      <c r="R96" s="488"/>
      <c r="S96" s="476"/>
      <c r="T96" s="488"/>
      <c r="U96" s="476"/>
      <c r="V96" s="476"/>
    </row>
    <row r="97" spans="1:22" ht="16.5" hidden="1" customHeight="1" outlineLevel="2">
      <c r="A97" s="518"/>
      <c r="B97" s="45"/>
      <c r="C97" s="46" t="s">
        <v>193</v>
      </c>
      <c r="D97" s="47"/>
      <c r="E97" s="48">
        <v>7201.5064420072904</v>
      </c>
      <c r="F97" s="48"/>
      <c r="G97" s="48">
        <v>3.380227096400406</v>
      </c>
      <c r="H97" s="48"/>
      <c r="I97" s="56">
        <f t="shared" si="12"/>
        <v>0.37952343103880132</v>
      </c>
      <c r="J97" s="48"/>
      <c r="K97" s="56">
        <f t="shared" si="17"/>
        <v>0.9403738904449781</v>
      </c>
      <c r="L97" s="488"/>
      <c r="M97" s="476"/>
      <c r="N97" s="488"/>
      <c r="O97" s="476"/>
      <c r="P97" s="488"/>
      <c r="Q97" s="476"/>
      <c r="R97" s="488"/>
      <c r="S97" s="476"/>
      <c r="T97" s="488"/>
      <c r="U97" s="476"/>
      <c r="V97" s="476"/>
    </row>
    <row r="98" spans="1:22" ht="16.5" hidden="1" customHeight="1" outlineLevel="2">
      <c r="A98" s="518"/>
      <c r="B98" s="45"/>
      <c r="C98" s="46" t="s">
        <v>194</v>
      </c>
      <c r="D98" s="47"/>
      <c r="E98" s="48">
        <v>7750.2434990425136</v>
      </c>
      <c r="F98" s="48"/>
      <c r="G98" s="48">
        <v>3.6377920772730006</v>
      </c>
      <c r="H98" s="48"/>
      <c r="I98" s="56">
        <f t="shared" si="12"/>
        <v>0.40844218190033549</v>
      </c>
      <c r="J98" s="48"/>
      <c r="K98" s="56">
        <f t="shared" si="17"/>
        <v>1.0120280652084059</v>
      </c>
      <c r="L98" s="488"/>
      <c r="M98" s="476"/>
      <c r="N98" s="488"/>
      <c r="O98" s="476"/>
      <c r="P98" s="488"/>
      <c r="Q98" s="476"/>
      <c r="R98" s="488"/>
      <c r="S98" s="476"/>
      <c r="T98" s="488"/>
      <c r="U98" s="476"/>
      <c r="V98" s="476"/>
    </row>
    <row r="99" spans="1:22" ht="16.5" hidden="1" customHeight="1" outlineLevel="2">
      <c r="A99" s="518"/>
      <c r="B99" s="45"/>
      <c r="C99" s="46" t="s">
        <v>195</v>
      </c>
      <c r="D99" s="47"/>
      <c r="E99" s="48">
        <v>150133.08093200022</v>
      </c>
      <c r="F99" s="48"/>
      <c r="G99" s="48">
        <v>70.469132023850591</v>
      </c>
      <c r="H99" s="48"/>
      <c r="I99" s="56">
        <f t="shared" si="12"/>
        <v>7.9120976210439773</v>
      </c>
      <c r="J99" s="48"/>
      <c r="K99" s="56">
        <f t="shared" si="17"/>
        <v>19.604402292413152</v>
      </c>
      <c r="L99" s="488"/>
      <c r="M99" s="476"/>
      <c r="N99" s="488"/>
      <c r="O99" s="476"/>
      <c r="P99" s="488"/>
      <c r="Q99" s="476"/>
      <c r="R99" s="488"/>
      <c r="S99" s="476"/>
      <c r="T99" s="488"/>
      <c r="U99" s="476"/>
      <c r="V99" s="476"/>
    </row>
    <row r="100" spans="1:22" ht="16.5" hidden="1" customHeight="1" outlineLevel="2">
      <c r="A100" s="518"/>
      <c r="B100" s="45"/>
      <c r="C100" s="46" t="s">
        <v>196</v>
      </c>
      <c r="D100" s="47"/>
      <c r="E100" s="48">
        <v>3789.6647994370987</v>
      </c>
      <c r="F100" s="48"/>
      <c r="G100" s="48">
        <v>1.7787844452391484</v>
      </c>
      <c r="H100" s="48"/>
      <c r="I100" s="56">
        <f t="shared" si="12"/>
        <v>0.19971746172158497</v>
      </c>
      <c r="J100" s="48"/>
      <c r="K100" s="56">
        <f t="shared" si="17"/>
        <v>0.49485505006862629</v>
      </c>
      <c r="L100" s="488"/>
      <c r="M100" s="476"/>
      <c r="N100" s="488"/>
      <c r="O100" s="476"/>
      <c r="P100" s="488"/>
      <c r="Q100" s="476"/>
      <c r="R100" s="488"/>
      <c r="S100" s="476"/>
      <c r="T100" s="488"/>
      <c r="U100" s="476"/>
      <c r="V100" s="476"/>
    </row>
    <row r="101" spans="1:22" ht="16.5" hidden="1" customHeight="1" outlineLevel="2">
      <c r="A101" s="518"/>
      <c r="B101" s="45"/>
      <c r="C101" s="46" t="s">
        <v>197</v>
      </c>
      <c r="D101" s="47"/>
      <c r="E101" s="48">
        <v>21101.303597833623</v>
      </c>
      <c r="F101" s="48"/>
      <c r="G101" s="48">
        <v>9.9044830085422255</v>
      </c>
      <c r="H101" s="48"/>
      <c r="I101" s="56">
        <f t="shared" si="12"/>
        <v>1.1120505418320519</v>
      </c>
      <c r="J101" s="48"/>
      <c r="K101" s="56">
        <f t="shared" si="17"/>
        <v>2.7554116791464685</v>
      </c>
      <c r="L101" s="488"/>
      <c r="M101" s="476"/>
      <c r="N101" s="488"/>
      <c r="O101" s="476"/>
      <c r="P101" s="488"/>
      <c r="Q101" s="476"/>
      <c r="R101" s="488"/>
      <c r="S101" s="476"/>
      <c r="T101" s="488"/>
      <c r="U101" s="476"/>
      <c r="V101" s="476"/>
    </row>
    <row r="102" spans="1:22" ht="16.5" hidden="1" customHeight="1" outlineLevel="2">
      <c r="A102" s="518"/>
      <c r="B102" s="45"/>
      <c r="C102" s="46" t="s">
        <v>198</v>
      </c>
      <c r="D102" s="47"/>
      <c r="E102" s="48">
        <v>34730.814802601868</v>
      </c>
      <c r="F102" s="48"/>
      <c r="G102" s="48">
        <v>16.301872701386706</v>
      </c>
      <c r="H102" s="48"/>
      <c r="I102" s="56">
        <f t="shared" si="12"/>
        <v>1.8303334313178286</v>
      </c>
      <c r="J102" s="48"/>
      <c r="K102" s="56">
        <f t="shared" si="17"/>
        <v>4.5351554840994321</v>
      </c>
      <c r="L102" s="488"/>
      <c r="M102" s="476"/>
      <c r="N102" s="488"/>
      <c r="O102" s="476"/>
      <c r="P102" s="488"/>
      <c r="Q102" s="476"/>
      <c r="R102" s="488"/>
      <c r="S102" s="476"/>
      <c r="T102" s="488"/>
      <c r="U102" s="476"/>
      <c r="V102" s="476"/>
    </row>
    <row r="103" spans="1:22" ht="16.5" hidden="1" customHeight="1" outlineLevel="2">
      <c r="A103" s="518"/>
      <c r="B103" s="45"/>
      <c r="C103" s="46" t="s">
        <v>199</v>
      </c>
      <c r="D103" s="47"/>
      <c r="E103" s="48">
        <v>24944.103879185743</v>
      </c>
      <c r="F103" s="48"/>
      <c r="G103" s="48">
        <v>11.708208068248059</v>
      </c>
      <c r="H103" s="48"/>
      <c r="I103" s="56">
        <f t="shared" si="12"/>
        <v>1.3145682732706305</v>
      </c>
      <c r="J103" s="48"/>
      <c r="K103" s="56">
        <f t="shared" si="17"/>
        <v>3.2572051691445005</v>
      </c>
      <c r="L103" s="488"/>
      <c r="M103" s="476"/>
      <c r="N103" s="488"/>
      <c r="O103" s="476"/>
      <c r="P103" s="488"/>
      <c r="Q103" s="476"/>
      <c r="R103" s="488"/>
      <c r="S103" s="476"/>
      <c r="T103" s="488"/>
      <c r="U103" s="476"/>
      <c r="V103" s="476"/>
    </row>
    <row r="104" spans="1:22" ht="16.5" hidden="1" customHeight="1" outlineLevel="2">
      <c r="A104" s="518"/>
      <c r="B104" s="45"/>
      <c r="C104" s="46" t="s">
        <v>200</v>
      </c>
      <c r="D104" s="47"/>
      <c r="E104" s="48">
        <v>66788.866209229163</v>
      </c>
      <c r="F104" s="48"/>
      <c r="G104" s="48">
        <v>31.349209657218736</v>
      </c>
      <c r="H104" s="48"/>
      <c r="I104" s="56">
        <f t="shared" si="12"/>
        <v>3.5198107316908587</v>
      </c>
      <c r="J104" s="48"/>
      <c r="K104" s="56">
        <f t="shared" si="17"/>
        <v>8.7213010862871325</v>
      </c>
      <c r="L104" s="488"/>
      <c r="M104" s="476"/>
      <c r="N104" s="488"/>
      <c r="O104" s="476"/>
      <c r="P104" s="488"/>
      <c r="Q104" s="476"/>
      <c r="R104" s="488"/>
      <c r="S104" s="476"/>
      <c r="T104" s="488"/>
      <c r="U104" s="476"/>
      <c r="V104" s="476"/>
    </row>
    <row r="105" spans="1:22" ht="16.5" hidden="1" customHeight="1" outlineLevel="2">
      <c r="A105" s="518"/>
      <c r="B105" s="45"/>
      <c r="C105" s="46" t="s">
        <v>120</v>
      </c>
      <c r="D105" s="47"/>
      <c r="E105" s="48">
        <v>8522.9073140871242</v>
      </c>
      <c r="F105" s="48"/>
      <c r="G105" s="48">
        <v>4.000463302391549</v>
      </c>
      <c r="H105" s="48"/>
      <c r="I105" s="56">
        <f t="shared" si="12"/>
        <v>0.4491619985785143</v>
      </c>
      <c r="J105" s="48"/>
      <c r="K105" s="56">
        <f t="shared" si="17"/>
        <v>1.1129226327007367</v>
      </c>
      <c r="L105" s="488"/>
      <c r="M105" s="476"/>
      <c r="N105" s="488"/>
      <c r="O105" s="476"/>
      <c r="P105" s="488"/>
      <c r="Q105" s="476"/>
      <c r="R105" s="488"/>
      <c r="S105" s="476"/>
      <c r="T105" s="488"/>
      <c r="U105" s="476"/>
      <c r="V105" s="476"/>
    </row>
    <row r="106" spans="1:22" ht="16.5" hidden="1" customHeight="1" outlineLevel="2">
      <c r="A106" s="518"/>
      <c r="B106" s="45"/>
      <c r="C106" s="46" t="s">
        <v>201</v>
      </c>
      <c r="D106" s="47"/>
      <c r="E106" s="48">
        <v>55933.187998366433</v>
      </c>
      <c r="F106" s="48"/>
      <c r="G106" s="48">
        <v>26.253795533290837</v>
      </c>
      <c r="H106" s="48"/>
      <c r="I106" s="56">
        <f t="shared" si="12"/>
        <v>2.9477103976819357</v>
      </c>
      <c r="J106" s="48"/>
      <c r="K106" s="56">
        <f t="shared" si="17"/>
        <v>7.3037648478938841</v>
      </c>
      <c r="L106" s="488"/>
      <c r="M106" s="476"/>
      <c r="N106" s="488"/>
      <c r="O106" s="476"/>
      <c r="P106" s="488"/>
      <c r="Q106" s="476"/>
      <c r="R106" s="488"/>
      <c r="S106" s="476"/>
      <c r="T106" s="488"/>
      <c r="U106" s="476"/>
      <c r="V106" s="476"/>
    </row>
    <row r="107" spans="1:22" ht="16.5" hidden="1" customHeight="1" outlineLevel="2">
      <c r="A107" s="518"/>
      <c r="B107" s="45"/>
      <c r="C107" s="46" t="s">
        <v>202</v>
      </c>
      <c r="D107" s="47"/>
      <c r="E107" s="48">
        <v>5565.8032468702722</v>
      </c>
      <c r="F107" s="48"/>
      <c r="G107" s="48">
        <v>2.6124643642004819</v>
      </c>
      <c r="H107" s="48"/>
      <c r="I107" s="56">
        <f t="shared" si="12"/>
        <v>0.29332095468490976</v>
      </c>
      <c r="J107" s="48"/>
      <c r="K107" s="56">
        <f t="shared" si="17"/>
        <v>0.72678349937736408</v>
      </c>
      <c r="L107" s="488"/>
      <c r="M107" s="476"/>
      <c r="N107" s="488"/>
      <c r="O107" s="476"/>
      <c r="P107" s="488"/>
      <c r="Q107" s="476"/>
      <c r="R107" s="488"/>
      <c r="S107" s="476"/>
      <c r="T107" s="488"/>
      <c r="U107" s="476"/>
      <c r="V107" s="476"/>
    </row>
    <row r="108" spans="1:22" ht="16.5" hidden="1" customHeight="1" outlineLevel="2">
      <c r="A108" s="518"/>
      <c r="B108" s="45"/>
      <c r="C108" s="46" t="s">
        <v>203</v>
      </c>
      <c r="D108" s="47"/>
      <c r="E108" s="48">
        <v>2349.2278985114303</v>
      </c>
      <c r="F108" s="48"/>
      <c r="G108" s="48">
        <v>1.1026753724537015</v>
      </c>
      <c r="H108" s="48"/>
      <c r="I108" s="56">
        <f t="shared" si="12"/>
        <v>0.12380562865769194</v>
      </c>
      <c r="J108" s="48"/>
      <c r="K108" s="56">
        <f t="shared" si="17"/>
        <v>0.30676256367401272</v>
      </c>
      <c r="L108" s="488"/>
      <c r="M108" s="476"/>
      <c r="N108" s="488"/>
      <c r="O108" s="476"/>
      <c r="P108" s="488"/>
      <c r="Q108" s="476"/>
      <c r="R108" s="488"/>
      <c r="S108" s="476"/>
      <c r="T108" s="488"/>
      <c r="U108" s="476"/>
      <c r="V108" s="476"/>
    </row>
    <row r="109" spans="1:22" ht="16.5" hidden="1" customHeight="1" outlineLevel="1" collapsed="1">
      <c r="A109" s="518"/>
      <c r="B109" s="507"/>
      <c r="C109" s="489" t="s">
        <v>204</v>
      </c>
      <c r="D109" s="519"/>
      <c r="E109" s="483">
        <f>SUM(E89:E108)</f>
        <v>658360.42003606865</v>
      </c>
      <c r="F109" s="483"/>
      <c r="G109" s="483">
        <f>SUM(G89:G108)</f>
        <v>309.01975148177183</v>
      </c>
      <c r="H109" s="483"/>
      <c r="I109" s="485">
        <f>SUM(I89:I108)</f>
        <v>34.69596361321733</v>
      </c>
      <c r="J109" s="485"/>
      <c r="K109" s="485">
        <f>SUM(K89:K108)</f>
        <v>85.968811454918779</v>
      </c>
      <c r="L109" s="488"/>
      <c r="M109" s="476"/>
      <c r="N109" s="488"/>
      <c r="O109" s="476"/>
      <c r="P109" s="488"/>
      <c r="Q109" s="476"/>
      <c r="R109" s="488"/>
      <c r="S109" s="476"/>
      <c r="T109" s="488"/>
      <c r="U109" s="476"/>
      <c r="V109" s="476"/>
    </row>
    <row r="110" spans="1:22" s="498" customFormat="1" ht="16.5" customHeight="1" collapsed="1">
      <c r="A110" s="520"/>
      <c r="B110" s="626" t="s">
        <v>52</v>
      </c>
      <c r="C110" s="627"/>
      <c r="D110" s="507"/>
      <c r="E110" s="487">
        <f>E109+E88</f>
        <v>736941.25768796913</v>
      </c>
      <c r="F110" s="487"/>
      <c r="G110" s="487">
        <f>G109+G88</f>
        <v>345.90385050019307</v>
      </c>
      <c r="H110" s="487"/>
      <c r="I110" s="503">
        <f t="shared" si="12"/>
        <v>38.837217857688941</v>
      </c>
      <c r="J110" s="503"/>
      <c r="K110" s="503">
        <f>E110/$K$10</f>
        <v>96.229910103126883</v>
      </c>
      <c r="L110" s="497"/>
      <c r="M110" s="496"/>
      <c r="N110" s="497"/>
      <c r="O110" s="496"/>
      <c r="P110" s="497"/>
      <c r="Q110" s="496"/>
      <c r="R110" s="497"/>
      <c r="S110" s="496"/>
      <c r="T110" s="497"/>
      <c r="U110" s="496"/>
      <c r="V110" s="496"/>
    </row>
    <row r="111" spans="1:22" ht="5.25" customHeight="1">
      <c r="A111" s="518"/>
      <c r="B111" s="521"/>
      <c r="C111" s="522"/>
      <c r="D111" s="507"/>
      <c r="E111" s="523"/>
      <c r="F111" s="507"/>
      <c r="G111" s="523"/>
      <c r="H111" s="523"/>
      <c r="I111" s="503"/>
      <c r="J111" s="524"/>
      <c r="K111" s="503"/>
      <c r="L111" s="480"/>
      <c r="M111" s="476"/>
      <c r="N111" s="480"/>
      <c r="O111" s="476"/>
      <c r="P111" s="480"/>
      <c r="Q111" s="476"/>
      <c r="R111" s="480"/>
      <c r="S111" s="476"/>
      <c r="T111" s="480"/>
      <c r="U111" s="476"/>
      <c r="V111" s="476"/>
    </row>
    <row r="112" spans="1:22" s="498" customFormat="1" ht="16.5" customHeight="1">
      <c r="A112" s="520"/>
      <c r="B112" s="626" t="s">
        <v>1</v>
      </c>
      <c r="C112" s="627"/>
      <c r="D112" s="507"/>
      <c r="E112" s="487">
        <v>87909</v>
      </c>
      <c r="F112" s="507"/>
      <c r="G112" s="487">
        <v>41</v>
      </c>
      <c r="H112" s="487"/>
      <c r="I112" s="503">
        <f t="shared" si="12"/>
        <v>4.6328536352583614</v>
      </c>
      <c r="J112" s="503"/>
      <c r="K112" s="503">
        <f t="shared" ref="K112" si="18">E112/$K$10</f>
        <v>11.47917161511079</v>
      </c>
      <c r="L112" s="497"/>
      <c r="M112" s="496"/>
      <c r="N112" s="497"/>
      <c r="O112" s="496"/>
      <c r="P112" s="497"/>
      <c r="Q112" s="496"/>
      <c r="R112" s="497"/>
      <c r="S112" s="496"/>
      <c r="T112" s="497"/>
      <c r="U112" s="496"/>
      <c r="V112" s="496"/>
    </row>
    <row r="113" spans="1:22" ht="3.95" customHeight="1">
      <c r="A113" s="518"/>
      <c r="B113" s="521"/>
      <c r="C113" s="525"/>
      <c r="D113" s="526"/>
      <c r="E113" s="527"/>
      <c r="F113" s="526"/>
      <c r="G113" s="527"/>
      <c r="H113" s="527"/>
      <c r="I113" s="503"/>
      <c r="J113" s="528"/>
      <c r="K113" s="528"/>
      <c r="L113" s="480"/>
      <c r="M113" s="476"/>
      <c r="N113" s="480"/>
      <c r="O113" s="476"/>
      <c r="P113" s="480"/>
      <c r="Q113" s="476"/>
      <c r="R113" s="480"/>
      <c r="S113" s="476"/>
      <c r="T113" s="480"/>
      <c r="U113" s="476"/>
      <c r="V113" s="476"/>
    </row>
    <row r="114" spans="1:22" ht="16.5" hidden="1" customHeight="1" outlineLevel="1">
      <c r="A114" s="518"/>
      <c r="B114" s="507"/>
      <c r="C114" s="489" t="s">
        <v>121</v>
      </c>
      <c r="D114" s="519"/>
      <c r="E114" s="483">
        <v>41986.62246353332</v>
      </c>
      <c r="F114" s="519"/>
      <c r="G114" s="483">
        <v>19.707587583301592</v>
      </c>
      <c r="H114" s="483"/>
      <c r="I114" s="485">
        <f t="shared" si="12"/>
        <v>2.2127185670682268</v>
      </c>
      <c r="J114" s="485"/>
      <c r="K114" s="485">
        <f>E114/$K$10</f>
        <v>5.4826200366033593</v>
      </c>
      <c r="L114" s="488"/>
      <c r="M114" s="476"/>
      <c r="N114" s="488"/>
      <c r="O114" s="476"/>
      <c r="P114" s="488"/>
      <c r="Q114" s="476"/>
      <c r="R114" s="488"/>
      <c r="S114" s="476"/>
      <c r="T114" s="488"/>
      <c r="U114" s="476"/>
      <c r="V114" s="476"/>
    </row>
    <row r="115" spans="1:22" ht="16.5" hidden="1" customHeight="1" outlineLevel="1">
      <c r="A115" s="518"/>
      <c r="B115" s="507"/>
      <c r="C115" s="489" t="s">
        <v>122</v>
      </c>
      <c r="D115" s="519"/>
      <c r="E115" s="483">
        <v>3224.2464838277301</v>
      </c>
      <c r="F115" s="519"/>
      <c r="G115" s="483">
        <v>1.5133896522725896</v>
      </c>
      <c r="H115" s="483"/>
      <c r="I115" s="485">
        <f t="shared" si="12"/>
        <v>0.16991959917153296</v>
      </c>
      <c r="J115" s="485"/>
      <c r="K115" s="485">
        <f t="shared" ref="K115:K117" si="19">E115/$K$10</f>
        <v>0.42102263382902833</v>
      </c>
      <c r="L115" s="488"/>
      <c r="M115" s="476"/>
      <c r="N115" s="488"/>
      <c r="O115" s="476"/>
      <c r="P115" s="488"/>
      <c r="Q115" s="476"/>
      <c r="R115" s="488"/>
      <c r="S115" s="476"/>
      <c r="T115" s="488"/>
      <c r="U115" s="476"/>
      <c r="V115" s="476"/>
    </row>
    <row r="116" spans="1:22" ht="16.5" hidden="1" customHeight="1" outlineLevel="1">
      <c r="A116" s="518"/>
      <c r="B116" s="507"/>
      <c r="C116" s="489" t="s">
        <v>123</v>
      </c>
      <c r="D116" s="519"/>
      <c r="E116" s="483">
        <v>5721.5899511985217</v>
      </c>
      <c r="F116" s="519"/>
      <c r="G116" s="483">
        <v>2.6855871814151659</v>
      </c>
      <c r="H116" s="483"/>
      <c r="I116" s="485">
        <f t="shared" si="12"/>
        <v>0.30153100143179634</v>
      </c>
      <c r="J116" s="485"/>
      <c r="K116" s="485">
        <f t="shared" si="19"/>
        <v>0.74712615273864103</v>
      </c>
      <c r="L116" s="488"/>
      <c r="M116" s="476"/>
      <c r="N116" s="488"/>
      <c r="O116" s="476"/>
      <c r="P116" s="488"/>
      <c r="Q116" s="476"/>
      <c r="R116" s="488"/>
      <c r="S116" s="476"/>
      <c r="T116" s="488"/>
      <c r="U116" s="476"/>
      <c r="V116" s="476"/>
    </row>
    <row r="117" spans="1:22" ht="16.5" hidden="1" customHeight="1" outlineLevel="1">
      <c r="A117" s="518"/>
      <c r="B117" s="507"/>
      <c r="C117" s="489" t="s">
        <v>303</v>
      </c>
      <c r="D117" s="519"/>
      <c r="E117" s="483">
        <v>5753.6274247176616</v>
      </c>
      <c r="F117" s="519"/>
      <c r="G117" s="483">
        <v>2.7006248595678808</v>
      </c>
      <c r="H117" s="483"/>
      <c r="I117" s="485">
        <f>E117/$I$10</f>
        <v>0.30321939426595029</v>
      </c>
      <c r="J117" s="485"/>
      <c r="K117" s="485">
        <f t="shared" si="19"/>
        <v>0.75130961127691109</v>
      </c>
      <c r="L117" s="488"/>
      <c r="M117" s="476"/>
      <c r="N117" s="488"/>
      <c r="O117" s="476"/>
      <c r="P117" s="488"/>
      <c r="Q117" s="476"/>
      <c r="R117" s="488"/>
      <c r="S117" s="476"/>
      <c r="T117" s="488"/>
      <c r="U117" s="476"/>
      <c r="V117" s="476"/>
    </row>
    <row r="118" spans="1:22" ht="16.5" hidden="1" customHeight="1" outlineLevel="1">
      <c r="A118" s="518"/>
      <c r="B118" s="507"/>
      <c r="C118" s="489" t="s">
        <v>205</v>
      </c>
      <c r="D118" s="519"/>
      <c r="E118" s="483">
        <v>336.79990479228718</v>
      </c>
      <c r="F118" s="519"/>
      <c r="G118" s="483">
        <v>0.15808639114771669</v>
      </c>
      <c r="H118" s="483"/>
      <c r="I118" s="485">
        <f t="shared" si="12"/>
        <v>1.7749543997447562E-2</v>
      </c>
      <c r="J118" s="485"/>
      <c r="K118" s="485">
        <f>E118/$K$10</f>
        <v>4.3979386718807398E-2</v>
      </c>
      <c r="L118" s="488"/>
      <c r="M118" s="476"/>
      <c r="N118" s="488"/>
      <c r="O118" s="476"/>
      <c r="P118" s="488"/>
      <c r="Q118" s="476"/>
      <c r="R118" s="488"/>
      <c r="S118" s="476"/>
      <c r="T118" s="488"/>
      <c r="U118" s="476"/>
      <c r="V118" s="476"/>
    </row>
    <row r="119" spans="1:22" s="498" customFormat="1" ht="16.149999999999999" customHeight="1" collapsed="1">
      <c r="A119" s="520"/>
      <c r="B119" s="626" t="s">
        <v>53</v>
      </c>
      <c r="C119" s="627"/>
      <c r="D119" s="507"/>
      <c r="E119" s="487">
        <f t="shared" ref="E119" si="20">SUM(E114:E118)</f>
        <v>57022.886228069518</v>
      </c>
      <c r="F119" s="487"/>
      <c r="G119" s="487">
        <f>SUM(G114:G118)</f>
        <v>26.765275667704945</v>
      </c>
      <c r="H119" s="487"/>
      <c r="I119" s="503">
        <f>SUM(I114:I118)</f>
        <v>3.0051381059349542</v>
      </c>
      <c r="J119" s="503"/>
      <c r="K119" s="503">
        <f>SUM(K114:K118)</f>
        <v>7.4460578211667467</v>
      </c>
      <c r="L119" s="497"/>
      <c r="M119" s="496"/>
      <c r="N119" s="497"/>
      <c r="O119" s="496"/>
      <c r="P119" s="497"/>
      <c r="Q119" s="496"/>
      <c r="R119" s="497"/>
      <c r="S119" s="496"/>
      <c r="T119" s="497"/>
      <c r="U119" s="496"/>
      <c r="V119" s="496"/>
    </row>
    <row r="120" spans="1:22" ht="3.95" customHeight="1">
      <c r="A120" s="518"/>
      <c r="B120" s="521"/>
      <c r="C120" s="522"/>
      <c r="D120" s="507"/>
      <c r="E120" s="529"/>
      <c r="F120" s="507"/>
      <c r="G120" s="527"/>
      <c r="H120" s="527"/>
      <c r="I120" s="503"/>
      <c r="J120" s="528"/>
      <c r="K120" s="528"/>
      <c r="L120" s="480"/>
      <c r="M120" s="476"/>
      <c r="N120" s="480"/>
      <c r="O120" s="476"/>
      <c r="P120" s="480"/>
      <c r="Q120" s="476"/>
      <c r="R120" s="480"/>
      <c r="S120" s="476"/>
      <c r="T120" s="480"/>
      <c r="U120" s="476"/>
      <c r="V120" s="476"/>
    </row>
    <row r="121" spans="1:22" ht="16.5" hidden="1" customHeight="1" outlineLevel="1">
      <c r="A121" s="518"/>
      <c r="B121" s="507"/>
      <c r="C121" s="489" t="s">
        <v>206</v>
      </c>
      <c r="D121" s="519"/>
      <c r="E121" s="483">
        <v>198912.53962431068</v>
      </c>
      <c r="F121" s="519"/>
      <c r="G121" s="483">
        <v>93.36512598668223</v>
      </c>
      <c r="H121" s="483"/>
      <c r="I121" s="485">
        <f t="shared" si="12"/>
        <v>10.482802469564671</v>
      </c>
      <c r="J121" s="485"/>
      <c r="K121" s="485">
        <f>E121/$K$10</f>
        <v>25.974031996098095</v>
      </c>
      <c r="L121" s="488"/>
      <c r="M121" s="476"/>
      <c r="N121" s="488"/>
      <c r="O121" s="476"/>
      <c r="P121" s="488"/>
      <c r="Q121" s="476"/>
      <c r="R121" s="488"/>
      <c r="S121" s="476"/>
      <c r="T121" s="488"/>
      <c r="U121" s="476"/>
      <c r="V121" s="476"/>
    </row>
    <row r="122" spans="1:22" ht="16.5" hidden="1" customHeight="1" outlineLevel="1">
      <c r="A122" s="518"/>
      <c r="B122" s="507"/>
      <c r="C122" s="489" t="s">
        <v>207</v>
      </c>
      <c r="D122" s="519"/>
      <c r="E122" s="483">
        <v>3058.0415909090907</v>
      </c>
      <c r="F122" s="519"/>
      <c r="G122" s="483">
        <v>1.4353767688402006</v>
      </c>
      <c r="H122" s="483"/>
      <c r="I122" s="485">
        <f t="shared" si="12"/>
        <v>0.16116050803915918</v>
      </c>
      <c r="J122" s="485"/>
      <c r="K122" s="485">
        <f t="shared" ref="K122:K125" si="21">E122/$K$10</f>
        <v>0.39931957169563842</v>
      </c>
      <c r="L122" s="488"/>
      <c r="M122" s="476"/>
      <c r="N122" s="488"/>
      <c r="O122" s="476"/>
      <c r="P122" s="488"/>
      <c r="Q122" s="476"/>
      <c r="R122" s="488"/>
      <c r="S122" s="476"/>
      <c r="T122" s="488"/>
      <c r="U122" s="476"/>
      <c r="V122" s="476"/>
    </row>
    <row r="123" spans="1:22" ht="16.5" hidden="1" customHeight="1" outlineLevel="1">
      <c r="A123" s="518"/>
      <c r="B123" s="507"/>
      <c r="C123" s="489" t="s">
        <v>208</v>
      </c>
      <c r="D123" s="519"/>
      <c r="E123" s="483">
        <v>7526.1087878787876</v>
      </c>
      <c r="F123" s="519"/>
      <c r="G123" s="483">
        <v>3.5325882244374083</v>
      </c>
      <c r="H123" s="483"/>
      <c r="I123" s="485">
        <f t="shared" si="12"/>
        <v>0.3966301568357522</v>
      </c>
      <c r="J123" s="485"/>
      <c r="K123" s="485">
        <f t="shared" si="21"/>
        <v>0.98276051792255681</v>
      </c>
      <c r="L123" s="488"/>
      <c r="M123" s="476"/>
      <c r="N123" s="488"/>
      <c r="O123" s="476"/>
      <c r="P123" s="488"/>
      <c r="Q123" s="476"/>
      <c r="R123" s="488"/>
      <c r="S123" s="476"/>
      <c r="T123" s="488"/>
      <c r="U123" s="476"/>
      <c r="V123" s="476"/>
    </row>
    <row r="124" spans="1:22" ht="16.5" hidden="1" customHeight="1" outlineLevel="1">
      <c r="A124" s="518"/>
      <c r="B124" s="507"/>
      <c r="C124" s="489" t="s">
        <v>304</v>
      </c>
      <c r="D124" s="519"/>
      <c r="E124" s="483">
        <v>28683.734621212123</v>
      </c>
      <c r="F124" s="519"/>
      <c r="G124" s="483">
        <v>13.463507638764881</v>
      </c>
      <c r="H124" s="483"/>
      <c r="I124" s="485">
        <f t="shared" si="12"/>
        <v>1.5116489120871437</v>
      </c>
      <c r="J124" s="485"/>
      <c r="K124" s="485">
        <f t="shared" si="21"/>
        <v>3.7455267638033516</v>
      </c>
      <c r="L124" s="488"/>
      <c r="M124" s="476"/>
      <c r="N124" s="488"/>
      <c r="O124" s="476"/>
      <c r="P124" s="488"/>
      <c r="Q124" s="476"/>
      <c r="R124" s="488"/>
      <c r="S124" s="476"/>
      <c r="T124" s="488"/>
      <c r="U124" s="476"/>
      <c r="V124" s="476"/>
    </row>
    <row r="125" spans="1:22" ht="16.5" hidden="1" customHeight="1" outlineLevel="1">
      <c r="A125" s="518"/>
      <c r="B125" s="507"/>
      <c r="C125" s="489" t="s">
        <v>305</v>
      </c>
      <c r="D125" s="519"/>
      <c r="E125" s="483">
        <v>8663.2377272727244</v>
      </c>
      <c r="F125" s="519"/>
      <c r="G125" s="483">
        <v>4.0663312800041354</v>
      </c>
      <c r="H125" s="483"/>
      <c r="I125" s="485">
        <f t="shared" si="12"/>
        <v>0.45655749010798469</v>
      </c>
      <c r="J125" s="485"/>
      <c r="K125" s="485">
        <f t="shared" si="21"/>
        <v>1.1312470010336366</v>
      </c>
      <c r="L125" s="488"/>
      <c r="M125" s="476"/>
      <c r="N125" s="488"/>
      <c r="O125" s="476"/>
      <c r="P125" s="488"/>
      <c r="Q125" s="476"/>
      <c r="R125" s="488"/>
      <c r="S125" s="476"/>
      <c r="T125" s="488"/>
      <c r="U125" s="476"/>
      <c r="V125" s="476"/>
    </row>
    <row r="126" spans="1:22" s="498" customFormat="1" ht="16.5" customHeight="1" collapsed="1">
      <c r="A126" s="520"/>
      <c r="B126" s="626" t="s">
        <v>0</v>
      </c>
      <c r="C126" s="627"/>
      <c r="D126" s="507"/>
      <c r="E126" s="487">
        <f>SUM(E121:E125)</f>
        <v>246843.66235158342</v>
      </c>
      <c r="F126" s="487"/>
      <c r="G126" s="487">
        <f t="shared" ref="G126" si="22">SUM(G121:G125)</f>
        <v>115.86292989872885</v>
      </c>
      <c r="H126" s="487"/>
      <c r="I126" s="503">
        <f>SUM(I121:I125)</f>
        <v>13.00879953663471</v>
      </c>
      <c r="J126" s="503"/>
      <c r="K126" s="503">
        <f>SUM(K121:K125)</f>
        <v>32.232885850553281</v>
      </c>
      <c r="L126" s="497"/>
      <c r="M126" s="496"/>
      <c r="N126" s="497"/>
      <c r="O126" s="496"/>
      <c r="P126" s="497"/>
      <c r="Q126" s="496"/>
      <c r="R126" s="497"/>
      <c r="S126" s="496"/>
      <c r="T126" s="497"/>
      <c r="U126" s="496"/>
      <c r="V126" s="496"/>
    </row>
    <row r="127" spans="1:22" ht="3.95" customHeight="1">
      <c r="A127" s="518"/>
      <c r="B127" s="521"/>
      <c r="C127" s="522"/>
      <c r="D127" s="507"/>
      <c r="E127" s="527"/>
      <c r="F127" s="507"/>
      <c r="G127" s="527"/>
      <c r="H127" s="527"/>
      <c r="I127" s="503"/>
      <c r="J127" s="528"/>
      <c r="K127" s="528"/>
      <c r="L127" s="480"/>
      <c r="M127" s="476"/>
      <c r="N127" s="480"/>
      <c r="O127" s="476"/>
      <c r="P127" s="480"/>
      <c r="Q127" s="476"/>
      <c r="R127" s="480"/>
      <c r="S127" s="476"/>
      <c r="T127" s="480"/>
      <c r="U127" s="476"/>
      <c r="V127" s="476"/>
    </row>
    <row r="128" spans="1:22" ht="16.5" hidden="1" customHeight="1" outlineLevel="1">
      <c r="A128" s="518"/>
      <c r="B128" s="507"/>
      <c r="C128" s="489" t="s">
        <v>33</v>
      </c>
      <c r="D128" s="519"/>
      <c r="E128" s="483">
        <v>9726.585939393939</v>
      </c>
      <c r="F128" s="519"/>
      <c r="G128" s="483">
        <v>4.5654433016993066</v>
      </c>
      <c r="H128" s="483"/>
      <c r="I128" s="485">
        <f t="shared" si="12"/>
        <v>0.51259653764658997</v>
      </c>
      <c r="J128" s="485"/>
      <c r="K128" s="485">
        <f t="shared" ref="K128:K129" si="23">E128/$K$10</f>
        <v>1.2700991846958403</v>
      </c>
      <c r="L128" s="488"/>
      <c r="M128" s="476"/>
      <c r="N128" s="488"/>
      <c r="O128" s="476"/>
      <c r="P128" s="488"/>
      <c r="Q128" s="476"/>
      <c r="R128" s="488"/>
      <c r="S128" s="476"/>
      <c r="T128" s="488"/>
      <c r="U128" s="476"/>
      <c r="V128" s="476"/>
    </row>
    <row r="129" spans="1:22" ht="16.5" hidden="1" customHeight="1" outlineLevel="1">
      <c r="A129" s="518"/>
      <c r="B129" s="507"/>
      <c r="C129" s="489" t="s">
        <v>32</v>
      </c>
      <c r="D129" s="519"/>
      <c r="E129" s="483">
        <v>3986.6756566501213</v>
      </c>
      <c r="F129" s="519"/>
      <c r="G129" s="483">
        <v>1.8712569637599969</v>
      </c>
      <c r="H129" s="483"/>
      <c r="I129" s="485">
        <f t="shared" si="12"/>
        <v>0.21010004446083486</v>
      </c>
      <c r="J129" s="485"/>
      <c r="K129" s="485">
        <f t="shared" si="23"/>
        <v>0.52058076006405762</v>
      </c>
      <c r="L129" s="488"/>
      <c r="M129" s="476"/>
      <c r="N129" s="488"/>
      <c r="O129" s="476"/>
      <c r="P129" s="488"/>
      <c r="Q129" s="476"/>
      <c r="R129" s="488"/>
      <c r="S129" s="476"/>
      <c r="T129" s="488"/>
      <c r="U129" s="476"/>
      <c r="V129" s="476"/>
    </row>
    <row r="130" spans="1:22" ht="16.5" hidden="1" customHeight="1" outlineLevel="1">
      <c r="A130" s="518"/>
      <c r="B130" s="507"/>
      <c r="C130" s="489" t="s">
        <v>31</v>
      </c>
      <c r="D130" s="519"/>
      <c r="E130" s="483">
        <v>27406.569469696959</v>
      </c>
      <c r="F130" s="519"/>
      <c r="G130" s="483">
        <v>12.864034697027627</v>
      </c>
      <c r="H130" s="483"/>
      <c r="I130" s="485">
        <f t="shared" si="12"/>
        <v>1.4443415918466411</v>
      </c>
      <c r="J130" s="485"/>
      <c r="K130" s="485">
        <f>E130/$K$10</f>
        <v>3.5787543291825332</v>
      </c>
      <c r="L130" s="488"/>
      <c r="M130" s="476"/>
      <c r="N130" s="488"/>
      <c r="O130" s="476"/>
      <c r="P130" s="488"/>
      <c r="Q130" s="476"/>
      <c r="R130" s="488"/>
      <c r="S130" s="476"/>
      <c r="T130" s="488"/>
      <c r="U130" s="476"/>
      <c r="V130" s="476"/>
    </row>
    <row r="131" spans="1:22" s="498" customFormat="1" ht="16.5" customHeight="1" collapsed="1">
      <c r="A131" s="520"/>
      <c r="B131" s="626" t="s">
        <v>54</v>
      </c>
      <c r="C131" s="627"/>
      <c r="D131" s="507"/>
      <c r="E131" s="487">
        <f>SUM(E128:E130)</f>
        <v>41119.831065741018</v>
      </c>
      <c r="F131" s="487"/>
      <c r="G131" s="487">
        <f t="shared" ref="G131" si="24">SUM(G128:G130)</f>
        <v>19.300734962486931</v>
      </c>
      <c r="H131" s="487"/>
      <c r="I131" s="503">
        <f>SUM(I128:I130)</f>
        <v>2.1670381739540661</v>
      </c>
      <c r="J131" s="503"/>
      <c r="K131" s="503">
        <f>SUM(K128:K130)</f>
        <v>5.3694342739424314</v>
      </c>
      <c r="L131" s="497"/>
      <c r="M131" s="496"/>
      <c r="N131" s="497"/>
      <c r="O131" s="496"/>
      <c r="P131" s="497"/>
      <c r="Q131" s="496"/>
      <c r="R131" s="497"/>
      <c r="S131" s="496"/>
      <c r="T131" s="497"/>
      <c r="U131" s="496"/>
      <c r="V131" s="496"/>
    </row>
    <row r="132" spans="1:22" ht="3.95" customHeight="1">
      <c r="A132" s="518"/>
      <c r="B132" s="521"/>
      <c r="C132" s="522"/>
      <c r="D132" s="507"/>
      <c r="E132" s="487"/>
      <c r="F132" s="507"/>
      <c r="G132" s="487"/>
      <c r="H132" s="487"/>
      <c r="I132" s="503"/>
      <c r="J132" s="503"/>
      <c r="K132" s="503"/>
      <c r="L132" s="488"/>
      <c r="M132" s="476"/>
      <c r="N132" s="488"/>
      <c r="O132" s="476"/>
      <c r="P132" s="488"/>
      <c r="Q132" s="476"/>
      <c r="R132" s="488"/>
      <c r="S132" s="476"/>
      <c r="T132" s="488"/>
      <c r="U132" s="476"/>
      <c r="V132" s="476"/>
    </row>
    <row r="133" spans="1:22" s="498" customFormat="1" ht="16.5" customHeight="1">
      <c r="A133" s="520"/>
      <c r="B133" s="626" t="s">
        <v>58</v>
      </c>
      <c r="C133" s="627"/>
      <c r="D133" s="507"/>
      <c r="E133" s="487">
        <v>67615</v>
      </c>
      <c r="F133" s="507"/>
      <c r="G133" s="487">
        <v>32</v>
      </c>
      <c r="H133" s="487"/>
      <c r="I133" s="503">
        <f>E133/$I$10</f>
        <v>3.5633484460976024</v>
      </c>
      <c r="J133" s="503"/>
      <c r="K133" s="503">
        <f>E133/K10</f>
        <v>8.8291777719655098</v>
      </c>
      <c r="L133" s="497"/>
      <c r="M133" s="496"/>
      <c r="N133" s="497"/>
      <c r="O133" s="496"/>
      <c r="P133" s="497"/>
      <c r="Q133" s="496"/>
      <c r="R133" s="497"/>
      <c r="S133" s="496"/>
      <c r="T133" s="497"/>
      <c r="U133" s="496"/>
      <c r="V133" s="496"/>
    </row>
    <row r="134" spans="1:22" ht="3.95" customHeight="1">
      <c r="A134" s="518"/>
      <c r="B134" s="521"/>
      <c r="C134" s="522"/>
      <c r="D134" s="507"/>
      <c r="E134" s="487"/>
      <c r="F134" s="507"/>
      <c r="G134" s="487"/>
      <c r="H134" s="487"/>
      <c r="I134" s="503"/>
      <c r="J134" s="503"/>
      <c r="K134" s="503"/>
      <c r="L134" s="488"/>
      <c r="M134" s="476"/>
      <c r="N134" s="488"/>
      <c r="O134" s="476"/>
      <c r="P134" s="488"/>
      <c r="Q134" s="476"/>
      <c r="R134" s="488"/>
      <c r="S134" s="476"/>
      <c r="T134" s="488"/>
      <c r="U134" s="476"/>
      <c r="V134" s="476"/>
    </row>
    <row r="135" spans="1:22" ht="14.25" hidden="1" customHeight="1" outlineLevel="1">
      <c r="A135" s="518"/>
      <c r="B135" s="507"/>
      <c r="C135" s="502" t="s">
        <v>124</v>
      </c>
      <c r="D135" s="519"/>
      <c r="E135" s="483">
        <v>80919.246291015384</v>
      </c>
      <c r="F135" s="519"/>
      <c r="G135" s="483">
        <v>37.981696070933175</v>
      </c>
      <c r="H135" s="483"/>
      <c r="I135" s="485">
        <f t="shared" ref="I135:I166" si="25">E135/$I$10</f>
        <v>4.2644896920872419</v>
      </c>
      <c r="J135" s="485"/>
      <c r="K135" s="485">
        <f>E135/$K$10</f>
        <v>10.566448431218451</v>
      </c>
      <c r="L135" s="488"/>
      <c r="M135" s="476"/>
      <c r="N135" s="488"/>
      <c r="O135" s="476"/>
      <c r="P135" s="488"/>
      <c r="Q135" s="476"/>
      <c r="R135" s="488"/>
      <c r="S135" s="476"/>
      <c r="T135" s="488"/>
      <c r="U135" s="476"/>
      <c r="V135" s="476"/>
    </row>
    <row r="136" spans="1:22" ht="14.25" hidden="1" customHeight="1" outlineLevel="1">
      <c r="A136" s="518"/>
      <c r="B136" s="507"/>
      <c r="C136" s="502" t="s">
        <v>125</v>
      </c>
      <c r="D136" s="519"/>
      <c r="E136" s="483">
        <v>5335.0742106263015</v>
      </c>
      <c r="F136" s="519"/>
      <c r="G136" s="483">
        <v>2.5041652817072872</v>
      </c>
      <c r="H136" s="483"/>
      <c r="I136" s="485">
        <f t="shared" si="25"/>
        <v>0.28116140498780778</v>
      </c>
      <c r="J136" s="485"/>
      <c r="K136" s="485">
        <f>E136/$K$10</f>
        <v>0.69665486404271515</v>
      </c>
      <c r="L136" s="488"/>
      <c r="M136" s="476"/>
      <c r="N136" s="488"/>
      <c r="O136" s="476"/>
      <c r="P136" s="488"/>
      <c r="Q136" s="476"/>
      <c r="R136" s="488"/>
      <c r="S136" s="476"/>
      <c r="T136" s="488"/>
      <c r="U136" s="476"/>
      <c r="V136" s="476"/>
    </row>
    <row r="137" spans="1:22" s="498" customFormat="1" ht="14.25" customHeight="1" collapsed="1">
      <c r="A137" s="520"/>
      <c r="B137" s="626" t="s">
        <v>59</v>
      </c>
      <c r="C137" s="627"/>
      <c r="D137" s="507"/>
      <c r="E137" s="487">
        <f>SUM(E135:E136)</f>
        <v>86254.32050164169</v>
      </c>
      <c r="F137" s="487"/>
      <c r="G137" s="487">
        <f t="shared" ref="G137" si="26">SUM(G135:G136)</f>
        <v>40.485861352640462</v>
      </c>
      <c r="H137" s="487"/>
      <c r="I137" s="503">
        <f>SUM(I135:I136)</f>
        <v>4.5456510970750497</v>
      </c>
      <c r="J137" s="503"/>
      <c r="K137" s="503">
        <f>SUM(K135:K136)</f>
        <v>11.263103295261166</v>
      </c>
      <c r="L137" s="497"/>
      <c r="M137" s="496"/>
      <c r="N137" s="497"/>
      <c r="O137" s="496"/>
      <c r="P137" s="497"/>
      <c r="Q137" s="496"/>
      <c r="R137" s="497"/>
      <c r="S137" s="496"/>
      <c r="T137" s="497"/>
      <c r="U137" s="496"/>
      <c r="V137" s="496"/>
    </row>
    <row r="138" spans="1:22" ht="3.95" customHeight="1">
      <c r="A138" s="518"/>
      <c r="B138" s="521"/>
      <c r="C138" s="522"/>
      <c r="D138" s="507"/>
      <c r="E138" s="527"/>
      <c r="F138" s="507"/>
      <c r="G138" s="527"/>
      <c r="H138" s="527"/>
      <c r="I138" s="503"/>
      <c r="J138" s="528"/>
      <c r="K138" s="528"/>
      <c r="L138" s="480"/>
      <c r="M138" s="476"/>
      <c r="N138" s="480"/>
      <c r="O138" s="476"/>
      <c r="P138" s="480"/>
      <c r="Q138" s="476"/>
      <c r="R138" s="480"/>
      <c r="S138" s="476"/>
      <c r="T138" s="480"/>
      <c r="U138" s="476"/>
      <c r="V138" s="476"/>
    </row>
    <row r="139" spans="1:22" ht="16.5" hidden="1" customHeight="1" outlineLevel="2">
      <c r="A139" s="518"/>
      <c r="B139" s="521"/>
      <c r="C139" s="530" t="s">
        <v>209</v>
      </c>
      <c r="D139" s="507"/>
      <c r="E139" s="485">
        <v>1652.0112455438104</v>
      </c>
      <c r="F139" s="485"/>
      <c r="G139" s="485">
        <v>0.7754173686733361</v>
      </c>
      <c r="H139" s="485"/>
      <c r="I139" s="485">
        <f t="shared" si="25"/>
        <v>8.7061919762542364E-2</v>
      </c>
      <c r="J139" s="531"/>
      <c r="K139" s="531">
        <f>E139/$K$10</f>
        <v>0.21571989896017849</v>
      </c>
      <c r="L139" s="480"/>
      <c r="M139" s="476"/>
      <c r="N139" s="480"/>
      <c r="O139" s="476"/>
      <c r="P139" s="480"/>
      <c r="Q139" s="476"/>
      <c r="R139" s="480"/>
      <c r="S139" s="476"/>
      <c r="T139" s="480"/>
      <c r="U139" s="476"/>
      <c r="V139" s="476"/>
    </row>
    <row r="140" spans="1:22" ht="16.5" hidden="1" customHeight="1" outlineLevel="2">
      <c r="A140" s="518"/>
      <c r="B140" s="521"/>
      <c r="C140" s="530" t="s">
        <v>306</v>
      </c>
      <c r="D140" s="507"/>
      <c r="E140" s="485">
        <v>23870.925787737204</v>
      </c>
      <c r="F140" s="485"/>
      <c r="G140" s="485">
        <v>11.204482119630216</v>
      </c>
      <c r="H140" s="485"/>
      <c r="I140" s="485">
        <f t="shared" si="25"/>
        <v>1.2580111855748657</v>
      </c>
      <c r="J140" s="531"/>
      <c r="K140" s="531">
        <f t="shared" ref="K140:K143" si="27">E140/$K$10</f>
        <v>3.117069398230091</v>
      </c>
      <c r="L140" s="480"/>
      <c r="M140" s="476"/>
      <c r="N140" s="480"/>
      <c r="O140" s="476"/>
      <c r="P140" s="480"/>
      <c r="Q140" s="476"/>
      <c r="R140" s="480"/>
      <c r="S140" s="476"/>
      <c r="T140" s="480"/>
      <c r="U140" s="476"/>
      <c r="V140" s="476"/>
    </row>
    <row r="141" spans="1:22" ht="16.5" hidden="1" customHeight="1" outlineLevel="2">
      <c r="A141" s="518"/>
      <c r="B141" s="521"/>
      <c r="C141" s="530" t="s">
        <v>307</v>
      </c>
      <c r="D141" s="507"/>
      <c r="E141" s="485"/>
      <c r="F141" s="485"/>
      <c r="G141" s="485">
        <v>0</v>
      </c>
      <c r="H141" s="485"/>
      <c r="I141" s="485">
        <f t="shared" si="25"/>
        <v>0</v>
      </c>
      <c r="J141" s="531"/>
      <c r="K141" s="531">
        <f t="shared" si="27"/>
        <v>0</v>
      </c>
      <c r="L141" s="480"/>
      <c r="M141" s="476"/>
      <c r="N141" s="480"/>
      <c r="O141" s="476"/>
      <c r="P141" s="480"/>
      <c r="Q141" s="476"/>
      <c r="R141" s="480"/>
      <c r="S141" s="476"/>
      <c r="T141" s="480"/>
      <c r="U141" s="476"/>
      <c r="V141" s="476"/>
    </row>
    <row r="142" spans="1:22" ht="16.5" hidden="1" customHeight="1" outlineLevel="2">
      <c r="A142" s="518"/>
      <c r="B142" s="521"/>
      <c r="C142" s="530" t="s">
        <v>327</v>
      </c>
      <c r="D142" s="507"/>
      <c r="E142" s="485">
        <v>394.36492424242419</v>
      </c>
      <c r="F142" s="485"/>
      <c r="G142" s="485">
        <v>0.18510613210290677</v>
      </c>
      <c r="H142" s="485"/>
      <c r="I142" s="485">
        <f t="shared" si="25"/>
        <v>2.0783252828435125E-2</v>
      </c>
      <c r="J142" s="531"/>
      <c r="K142" s="531">
        <f t="shared" si="27"/>
        <v>5.149623638488611E-2</v>
      </c>
      <c r="L142" s="480"/>
      <c r="M142" s="476"/>
      <c r="N142" s="480"/>
      <c r="O142" s="476"/>
      <c r="P142" s="480"/>
      <c r="Q142" s="476"/>
      <c r="R142" s="480"/>
      <c r="S142" s="476"/>
      <c r="T142" s="480"/>
      <c r="U142" s="476"/>
      <c r="V142" s="476"/>
    </row>
    <row r="143" spans="1:22" ht="16.5" hidden="1" customHeight="1" outlineLevel="2">
      <c r="A143" s="518"/>
      <c r="B143" s="521"/>
      <c r="C143" s="530" t="s">
        <v>308</v>
      </c>
      <c r="D143" s="507"/>
      <c r="E143" s="485">
        <v>662.89360827246662</v>
      </c>
      <c r="F143" s="485"/>
      <c r="G143" s="485">
        <v>0.31114752930619671</v>
      </c>
      <c r="H143" s="485"/>
      <c r="I143" s="485">
        <f t="shared" si="25"/>
        <v>3.4934865177338265E-2</v>
      </c>
      <c r="J143" s="531"/>
      <c r="K143" s="531">
        <f t="shared" si="27"/>
        <v>8.6560755917137827E-2</v>
      </c>
      <c r="L143" s="480"/>
      <c r="M143" s="476"/>
      <c r="N143" s="480"/>
      <c r="O143" s="476"/>
      <c r="P143" s="480"/>
      <c r="Q143" s="476"/>
      <c r="R143" s="480"/>
      <c r="S143" s="476"/>
      <c r="T143" s="480"/>
      <c r="U143" s="476"/>
      <c r="V143" s="476"/>
    </row>
    <row r="144" spans="1:22" s="498" customFormat="1" ht="16.5" customHeight="1" collapsed="1">
      <c r="B144" s="626" t="s">
        <v>2</v>
      </c>
      <c r="C144" s="627"/>
      <c r="D144" s="477"/>
      <c r="E144" s="527">
        <f>SUM(E139:E143)</f>
        <v>26580.195565795904</v>
      </c>
      <c r="F144" s="527"/>
      <c r="G144" s="527">
        <f t="shared" ref="G144" si="28">SUM(G139:G143)</f>
        <v>12.476153149712657</v>
      </c>
      <c r="H144" s="527"/>
      <c r="I144" s="503">
        <f>SUM(I139:I143)</f>
        <v>1.4007912233431814</v>
      </c>
      <c r="J144" s="503"/>
      <c r="K144" s="503">
        <f>SUM(K139:K143)</f>
        <v>3.4708462894922931</v>
      </c>
      <c r="L144" s="497"/>
      <c r="M144" s="496"/>
      <c r="N144" s="497"/>
      <c r="O144" s="496"/>
      <c r="P144" s="497"/>
      <c r="Q144" s="496"/>
      <c r="R144" s="497"/>
      <c r="S144" s="496"/>
      <c r="T144" s="497"/>
      <c r="U144" s="496"/>
      <c r="V144" s="496"/>
    </row>
    <row r="145" spans="2:22" ht="3.95" customHeight="1">
      <c r="B145" s="532"/>
      <c r="C145" s="493"/>
      <c r="E145" s="527"/>
      <c r="G145" s="527"/>
      <c r="H145" s="527"/>
      <c r="I145" s="503"/>
      <c r="J145" s="528"/>
      <c r="K145" s="528"/>
      <c r="L145" s="480"/>
      <c r="M145" s="476"/>
      <c r="N145" s="480"/>
      <c r="O145" s="476"/>
      <c r="P145" s="480"/>
      <c r="Q145" s="476"/>
      <c r="R145" s="480"/>
      <c r="S145" s="476"/>
      <c r="T145" s="480"/>
      <c r="U145" s="476"/>
      <c r="V145" s="476"/>
    </row>
    <row r="146" spans="2:22" ht="16.5" hidden="1" customHeight="1" outlineLevel="1">
      <c r="B146" s="507"/>
      <c r="C146" s="489" t="s">
        <v>126</v>
      </c>
      <c r="D146" s="484"/>
      <c r="E146" s="483">
        <v>105731.26587243064</v>
      </c>
      <c r="F146" s="484"/>
      <c r="G146" s="483">
        <v>49.627906704904362</v>
      </c>
      <c r="H146" s="483"/>
      <c r="I146" s="485">
        <f t="shared" si="25"/>
        <v>5.5720970487385664</v>
      </c>
      <c r="J146" s="485"/>
      <c r="K146" s="485">
        <f>E146/$K$10</f>
        <v>13.80640601113126</v>
      </c>
      <c r="L146" s="488"/>
      <c r="M146" s="476"/>
      <c r="N146" s="488"/>
      <c r="O146" s="476"/>
      <c r="P146" s="488"/>
      <c r="Q146" s="476"/>
      <c r="R146" s="488"/>
      <c r="S146" s="476"/>
      <c r="T146" s="488"/>
      <c r="U146" s="476"/>
      <c r="V146" s="476"/>
    </row>
    <row r="147" spans="2:22" ht="16.5" hidden="1" customHeight="1" outlineLevel="1">
      <c r="B147" s="507"/>
      <c r="C147" s="489" t="s">
        <v>127</v>
      </c>
      <c r="D147" s="484"/>
      <c r="E147" s="483">
        <v>7803.7856931123415</v>
      </c>
      <c r="F147" s="484"/>
      <c r="G147" s="483">
        <v>3.6629235933874424</v>
      </c>
      <c r="H147" s="483"/>
      <c r="I147" s="485">
        <f t="shared" si="25"/>
        <v>0.41126388557613786</v>
      </c>
      <c r="J147" s="485"/>
      <c r="K147" s="485">
        <f t="shared" ref="K147:K149" si="29">E147/$K$10</f>
        <v>1.0190196136775855</v>
      </c>
      <c r="L147" s="488"/>
      <c r="M147" s="476"/>
      <c r="N147" s="488"/>
      <c r="O147" s="476"/>
      <c r="P147" s="488"/>
      <c r="Q147" s="476"/>
      <c r="R147" s="488"/>
      <c r="S147" s="476"/>
      <c r="T147" s="488"/>
      <c r="U147" s="476"/>
      <c r="V147" s="476"/>
    </row>
    <row r="148" spans="2:22" ht="16.5" hidden="1" customHeight="1" outlineLevel="1">
      <c r="B148" s="507"/>
      <c r="C148" s="489" t="s">
        <v>128</v>
      </c>
      <c r="D148" s="484"/>
      <c r="E148" s="483">
        <v>16982.868912196751</v>
      </c>
      <c r="F148" s="484"/>
      <c r="G148" s="483">
        <v>7.9713812844445178</v>
      </c>
      <c r="H148" s="483"/>
      <c r="I148" s="485">
        <f t="shared" si="25"/>
        <v>0.89500672259935765</v>
      </c>
      <c r="J148" s="485"/>
      <c r="K148" s="485">
        <f t="shared" si="29"/>
        <v>2.217625803501762</v>
      </c>
      <c r="L148" s="488"/>
      <c r="M148" s="476"/>
      <c r="N148" s="488"/>
      <c r="O148" s="476"/>
      <c r="P148" s="488"/>
      <c r="Q148" s="476"/>
      <c r="R148" s="488"/>
      <c r="S148" s="476"/>
      <c r="T148" s="488"/>
      <c r="U148" s="476"/>
      <c r="V148" s="476"/>
    </row>
    <row r="149" spans="2:22" ht="16.5" hidden="1" customHeight="1" outlineLevel="1">
      <c r="B149" s="507"/>
      <c r="C149" s="489" t="s">
        <v>129</v>
      </c>
      <c r="D149" s="484"/>
      <c r="E149" s="483">
        <v>3778.192386878814</v>
      </c>
      <c r="F149" s="484"/>
      <c r="G149" s="483">
        <v>1.7733995497172346</v>
      </c>
      <c r="H149" s="483"/>
      <c r="I149" s="485">
        <f t="shared" si="25"/>
        <v>0.19911285914135049</v>
      </c>
      <c r="J149" s="485"/>
      <c r="K149" s="485">
        <f t="shared" si="29"/>
        <v>0.4933569805581563</v>
      </c>
      <c r="L149" s="488"/>
      <c r="M149" s="476"/>
      <c r="N149" s="488"/>
      <c r="O149" s="476"/>
      <c r="P149" s="488"/>
      <c r="Q149" s="476"/>
      <c r="R149" s="488"/>
      <c r="S149" s="476"/>
      <c r="T149" s="488"/>
      <c r="U149" s="476"/>
      <c r="V149" s="476"/>
    </row>
    <row r="150" spans="2:22" s="498" customFormat="1" ht="16.149999999999999" customHeight="1" collapsed="1">
      <c r="B150" s="626" t="s">
        <v>21</v>
      </c>
      <c r="C150" s="627"/>
      <c r="D150" s="477"/>
      <c r="E150" s="487">
        <f>SUM(E146:E149)</f>
        <v>134296.11286461854</v>
      </c>
      <c r="F150" s="487"/>
      <c r="G150" s="487">
        <f t="shared" ref="G150" si="30">SUM(G146:G149)</f>
        <v>63.035611132453553</v>
      </c>
      <c r="H150" s="487"/>
      <c r="I150" s="503">
        <f>SUM(I146:I149)</f>
        <v>7.0774805160554122</v>
      </c>
      <c r="J150" s="503"/>
      <c r="K150" s="503">
        <f>SUM(K146:K149)</f>
        <v>17.536408408868766</v>
      </c>
      <c r="L150" s="497"/>
      <c r="M150" s="496"/>
      <c r="N150" s="497"/>
      <c r="O150" s="496"/>
      <c r="P150" s="497"/>
      <c r="Q150" s="496"/>
      <c r="R150" s="497"/>
      <c r="S150" s="496"/>
      <c r="T150" s="497"/>
      <c r="U150" s="496"/>
      <c r="V150" s="496"/>
    </row>
    <row r="151" spans="2:22" ht="3.95" customHeight="1">
      <c r="B151" s="626"/>
      <c r="C151" s="627"/>
      <c r="E151" s="527"/>
      <c r="G151" s="527"/>
      <c r="H151" s="527"/>
      <c r="I151" s="503"/>
      <c r="J151" s="528"/>
      <c r="K151" s="528"/>
      <c r="L151" s="480"/>
      <c r="M151" s="476"/>
      <c r="N151" s="480"/>
      <c r="O151" s="476"/>
      <c r="P151" s="480"/>
      <c r="Q151" s="476"/>
      <c r="R151" s="480"/>
      <c r="S151" s="476"/>
      <c r="T151" s="480"/>
      <c r="U151" s="476"/>
      <c r="V151" s="476"/>
    </row>
    <row r="152" spans="2:22" s="498" customFormat="1" ht="16.5" customHeight="1">
      <c r="B152" s="626" t="s">
        <v>60</v>
      </c>
      <c r="C152" s="627"/>
      <c r="D152" s="477"/>
      <c r="E152" s="487">
        <v>9616.965135843182</v>
      </c>
      <c r="F152" s="477"/>
      <c r="G152" s="487">
        <v>4.5139897324391267</v>
      </c>
      <c r="H152" s="487"/>
      <c r="I152" s="503">
        <f t="shared" si="25"/>
        <v>0.50681945977936282</v>
      </c>
      <c r="J152" s="503"/>
      <c r="K152" s="503">
        <f>E152/$K$10</f>
        <v>1.2557848822177609</v>
      </c>
      <c r="L152" s="533"/>
      <c r="M152" s="496"/>
      <c r="N152" s="497"/>
      <c r="O152" s="496"/>
      <c r="P152" s="497"/>
      <c r="Q152" s="496"/>
      <c r="R152" s="497"/>
      <c r="S152" s="496"/>
      <c r="T152" s="497"/>
      <c r="U152" s="496"/>
      <c r="V152" s="496"/>
    </row>
    <row r="153" spans="2:22" ht="3.95" customHeight="1">
      <c r="B153" s="532"/>
      <c r="C153" s="493"/>
      <c r="E153" s="527"/>
      <c r="G153" s="527"/>
      <c r="H153" s="527"/>
      <c r="I153" s="503"/>
      <c r="J153" s="528"/>
      <c r="K153" s="528"/>
      <c r="L153" s="480"/>
      <c r="M153" s="476"/>
      <c r="N153" s="480"/>
      <c r="O153" s="476"/>
      <c r="P153" s="480"/>
      <c r="Q153" s="476"/>
      <c r="R153" s="480"/>
      <c r="S153" s="476"/>
      <c r="T153" s="480"/>
      <c r="U153" s="476"/>
      <c r="V153" s="476"/>
    </row>
    <row r="154" spans="2:22" hidden="1" outlineLevel="2">
      <c r="B154" s="507"/>
      <c r="C154" s="489" t="s">
        <v>309</v>
      </c>
      <c r="D154" s="484"/>
      <c r="E154" s="483">
        <v>95891.294087694914</v>
      </c>
      <c r="F154" s="484"/>
      <c r="G154" s="483">
        <v>45.009242606992622</v>
      </c>
      <c r="H154" s="483"/>
      <c r="I154" s="485">
        <f t="shared" si="25"/>
        <v>5.0535250134093896</v>
      </c>
      <c r="J154" s="485"/>
      <c r="K154" s="485">
        <f>E154/$K$10</f>
        <v>12.521500884183741</v>
      </c>
      <c r="L154" s="480"/>
      <c r="M154" s="476"/>
      <c r="N154" s="480"/>
      <c r="O154" s="476"/>
      <c r="P154" s="480"/>
      <c r="Q154" s="476"/>
      <c r="R154" s="480"/>
      <c r="S154" s="476"/>
      <c r="T154" s="480"/>
      <c r="U154" s="476"/>
      <c r="V154" s="476"/>
    </row>
    <row r="155" spans="2:22" hidden="1" outlineLevel="2">
      <c r="B155" s="507"/>
      <c r="C155" s="489" t="s">
        <v>310</v>
      </c>
      <c r="D155" s="484"/>
      <c r="E155" s="483">
        <v>7850.2871530303037</v>
      </c>
      <c r="F155" s="484"/>
      <c r="G155" s="483">
        <v>3.6847503453458925</v>
      </c>
      <c r="H155" s="483"/>
      <c r="I155" s="485">
        <f t="shared" si="25"/>
        <v>0.41371453861081864</v>
      </c>
      <c r="J155" s="485"/>
      <c r="K155" s="485">
        <f>E155/$K$10</f>
        <v>1.0250917819282934</v>
      </c>
      <c r="L155" s="480"/>
      <c r="M155" s="476"/>
      <c r="N155" s="480"/>
      <c r="O155" s="476"/>
      <c r="P155" s="480"/>
      <c r="Q155" s="476"/>
      <c r="R155" s="480"/>
      <c r="S155" s="476"/>
      <c r="T155" s="480"/>
      <c r="U155" s="476"/>
      <c r="V155" s="476"/>
    </row>
    <row r="156" spans="2:22" s="498" customFormat="1" ht="16.5" customHeight="1" collapsed="1">
      <c r="B156" s="626" t="s">
        <v>61</v>
      </c>
      <c r="C156" s="627"/>
      <c r="D156" s="477"/>
      <c r="E156" s="487">
        <f>SUM(E154:E155)</f>
        <v>103741.58124072522</v>
      </c>
      <c r="F156" s="487"/>
      <c r="G156" s="487">
        <f t="shared" ref="G156" si="31">SUM(G154:G155)</f>
        <v>48.693992952338512</v>
      </c>
      <c r="H156" s="487"/>
      <c r="I156" s="503">
        <f>I155+I154</f>
        <v>5.4672395520202084</v>
      </c>
      <c r="J156" s="503"/>
      <c r="K156" s="503">
        <f>K155+K154</f>
        <v>13.546592666112033</v>
      </c>
      <c r="L156" s="497"/>
      <c r="M156" s="496"/>
      <c r="N156" s="497"/>
      <c r="O156" s="496"/>
      <c r="P156" s="497"/>
      <c r="Q156" s="496"/>
      <c r="R156" s="497"/>
      <c r="S156" s="496"/>
      <c r="T156" s="497"/>
      <c r="U156" s="496"/>
      <c r="V156" s="496"/>
    </row>
    <row r="157" spans="2:22" ht="3.95" customHeight="1">
      <c r="B157" s="532"/>
      <c r="C157" s="493"/>
      <c r="E157" s="527"/>
      <c r="G157" s="527"/>
      <c r="H157" s="527"/>
      <c r="I157" s="503"/>
      <c r="J157" s="528"/>
      <c r="K157" s="528"/>
      <c r="L157" s="480"/>
      <c r="M157" s="476"/>
      <c r="N157" s="480"/>
      <c r="O157" s="476"/>
      <c r="P157" s="480"/>
      <c r="Q157" s="476"/>
      <c r="R157" s="480"/>
      <c r="S157" s="476"/>
      <c r="T157" s="480"/>
      <c r="U157" s="476"/>
      <c r="V157" s="476"/>
    </row>
    <row r="158" spans="2:22" ht="16.5" hidden="1" customHeight="1" outlineLevel="1">
      <c r="B158" s="507"/>
      <c r="C158" s="534" t="s">
        <v>130</v>
      </c>
      <c r="D158" s="484"/>
      <c r="E158" s="483">
        <v>1321.22</v>
      </c>
      <c r="F158" s="484"/>
      <c r="G158" s="483">
        <v>0.62</v>
      </c>
      <c r="H158" s="483"/>
      <c r="I158" s="485">
        <f t="shared" si="25"/>
        <v>6.9629035479598825E-2</v>
      </c>
      <c r="J158" s="485"/>
      <c r="K158" s="485">
        <f>E158/$K$10</f>
        <v>0.17252512394995595</v>
      </c>
      <c r="L158" s="488"/>
      <c r="M158" s="476"/>
      <c r="N158" s="488"/>
      <c r="O158" s="476"/>
      <c r="P158" s="488"/>
      <c r="Q158" s="476"/>
      <c r="R158" s="488"/>
      <c r="S158" s="476"/>
      <c r="T158" s="488"/>
      <c r="U158" s="476"/>
      <c r="V158" s="476"/>
    </row>
    <row r="159" spans="2:22" ht="16.5" hidden="1" customHeight="1" outlineLevel="1">
      <c r="B159" s="507"/>
      <c r="C159" s="534" t="s">
        <v>145</v>
      </c>
      <c r="D159" s="484"/>
      <c r="E159" s="483">
        <v>5783.2746212121201</v>
      </c>
      <c r="F159" s="484"/>
      <c r="G159" s="483">
        <v>2.7145405948004866</v>
      </c>
      <c r="H159" s="483"/>
      <c r="I159" s="485">
        <f t="shared" si="25"/>
        <v>0.30478181815946032</v>
      </c>
      <c r="J159" s="485"/>
      <c r="K159" s="485">
        <f t="shared" ref="K159:K162" si="32">E159/$K$10</f>
        <v>0.75518094704988992</v>
      </c>
      <c r="L159" s="488"/>
      <c r="M159" s="476"/>
      <c r="N159" s="488"/>
      <c r="O159" s="476"/>
      <c r="P159" s="488"/>
      <c r="Q159" s="476"/>
      <c r="R159" s="488"/>
      <c r="S159" s="476"/>
      <c r="T159" s="488"/>
      <c r="U159" s="476"/>
      <c r="V159" s="476"/>
    </row>
    <row r="160" spans="2:22" ht="16.5" hidden="1" customHeight="1" outlineLevel="1">
      <c r="B160" s="507"/>
      <c r="C160" s="534" t="s">
        <v>131</v>
      </c>
      <c r="D160" s="484"/>
      <c r="E160" s="483">
        <v>2454.4171269244598</v>
      </c>
      <c r="F160" s="484"/>
      <c r="G160" s="483">
        <v>1.1520488588199884</v>
      </c>
      <c r="H160" s="483"/>
      <c r="I160" s="485">
        <f t="shared" si="25"/>
        <v>0.12934916002812416</v>
      </c>
      <c r="J160" s="485"/>
      <c r="K160" s="485">
        <f t="shared" si="32"/>
        <v>0.32049819034493665</v>
      </c>
      <c r="L160" s="488"/>
      <c r="M160" s="476"/>
      <c r="N160" s="488"/>
      <c r="O160" s="476"/>
      <c r="P160" s="488"/>
      <c r="Q160" s="476"/>
      <c r="R160" s="488"/>
      <c r="S160" s="476"/>
      <c r="T160" s="488"/>
      <c r="U160" s="476"/>
      <c r="V160" s="476"/>
    </row>
    <row r="161" spans="2:22" ht="16.5" hidden="1" customHeight="1" outlineLevel="1">
      <c r="B161" s="507"/>
      <c r="C161" s="534" t="s">
        <v>311</v>
      </c>
      <c r="D161" s="484"/>
      <c r="E161" s="483">
        <v>142.99242424242416</v>
      </c>
      <c r="F161" s="484"/>
      <c r="G161" s="483">
        <v>6.7117466449075375E-2</v>
      </c>
      <c r="H161" s="483"/>
      <c r="I161" s="485">
        <f t="shared" si="25"/>
        <v>7.5357810061076873E-3</v>
      </c>
      <c r="J161" s="485"/>
      <c r="K161" s="485">
        <f t="shared" si="32"/>
        <v>1.8671974172604799E-2</v>
      </c>
      <c r="L161" s="488"/>
      <c r="M161" s="476"/>
      <c r="N161" s="488"/>
      <c r="O161" s="476"/>
      <c r="P161" s="488"/>
      <c r="Q161" s="476"/>
      <c r="R161" s="488"/>
      <c r="S161" s="476"/>
      <c r="T161" s="488"/>
      <c r="U161" s="476"/>
      <c r="V161" s="476"/>
    </row>
    <row r="162" spans="2:22" ht="16.5" hidden="1" customHeight="1" outlineLevel="1">
      <c r="B162" s="507"/>
      <c r="C162" s="534" t="s">
        <v>312</v>
      </c>
      <c r="D162" s="484"/>
      <c r="E162" s="483">
        <v>93.750000000000071</v>
      </c>
      <c r="F162" s="484"/>
      <c r="G162" s="483">
        <v>4.4004166744758079E-2</v>
      </c>
      <c r="H162" s="483"/>
      <c r="I162" s="485">
        <f t="shared" si="25"/>
        <v>4.9406776132759076E-3</v>
      </c>
      <c r="J162" s="485"/>
      <c r="K162" s="485">
        <f t="shared" si="32"/>
        <v>1.2241890351575349E-2</v>
      </c>
      <c r="L162" s="488"/>
      <c r="M162" s="476"/>
      <c r="N162" s="488"/>
      <c r="O162" s="476"/>
      <c r="P162" s="488"/>
      <c r="Q162" s="476"/>
      <c r="R162" s="488"/>
      <c r="S162" s="476"/>
      <c r="T162" s="488"/>
      <c r="U162" s="476"/>
      <c r="V162" s="476"/>
    </row>
    <row r="163" spans="2:22" s="498" customFormat="1" ht="16.5" customHeight="1" collapsed="1">
      <c r="B163" s="626" t="s">
        <v>55</v>
      </c>
      <c r="C163" s="627"/>
      <c r="D163" s="477"/>
      <c r="E163" s="487">
        <f>SUM(E158:E162)</f>
        <v>9795.6541723790033</v>
      </c>
      <c r="F163" s="487"/>
      <c r="G163" s="487">
        <f t="shared" ref="G163" si="33">SUM(G158:G162)</f>
        <v>4.5977110868143081</v>
      </c>
      <c r="H163" s="487"/>
      <c r="I163" s="503">
        <f>SUM(I158:I162)</f>
        <v>0.51623647228656677</v>
      </c>
      <c r="J163" s="503"/>
      <c r="K163" s="503">
        <f>SUM(K158:K162)</f>
        <v>1.2791181258689626</v>
      </c>
      <c r="L163" s="497"/>
      <c r="M163" s="496"/>
      <c r="N163" s="497"/>
      <c r="O163" s="496"/>
      <c r="P163" s="497"/>
      <c r="Q163" s="496"/>
      <c r="R163" s="497"/>
      <c r="S163" s="496"/>
      <c r="T163" s="497"/>
      <c r="U163" s="496"/>
      <c r="V163" s="496"/>
    </row>
    <row r="164" spans="2:22" ht="3.6" customHeight="1">
      <c r="B164" s="532"/>
      <c r="C164" s="493"/>
      <c r="E164" s="535"/>
      <c r="G164" s="535"/>
      <c r="H164" s="535"/>
      <c r="I164" s="503"/>
      <c r="J164" s="536"/>
      <c r="K164" s="536"/>
      <c r="L164" s="480"/>
      <c r="M164" s="476"/>
      <c r="N164" s="480"/>
      <c r="O164" s="476"/>
      <c r="P164" s="480"/>
      <c r="Q164" s="476"/>
      <c r="R164" s="480"/>
      <c r="S164" s="476"/>
      <c r="T164" s="480"/>
      <c r="U164" s="476"/>
      <c r="V164" s="476"/>
    </row>
    <row r="165" spans="2:22" ht="16.5" hidden="1" customHeight="1" outlineLevel="1">
      <c r="B165" s="507"/>
      <c r="C165" s="489" t="s">
        <v>132</v>
      </c>
      <c r="D165" s="484"/>
      <c r="E165" s="483">
        <v>47941.038974038907</v>
      </c>
      <c r="F165" s="484"/>
      <c r="G165" s="483">
        <v>22.50245837792589</v>
      </c>
      <c r="H165" s="483"/>
      <c r="I165" s="485">
        <f t="shared" si="25"/>
        <v>2.5265196588396974</v>
      </c>
      <c r="J165" s="485"/>
      <c r="K165" s="485">
        <f>E165/$K$10</f>
        <v>6.2601487195816983</v>
      </c>
      <c r="L165" s="488"/>
      <c r="M165" s="476"/>
      <c r="N165" s="488"/>
      <c r="O165" s="476"/>
      <c r="P165" s="488"/>
      <c r="Q165" s="476"/>
      <c r="R165" s="488"/>
      <c r="S165" s="476"/>
      <c r="T165" s="488"/>
      <c r="U165" s="476"/>
      <c r="V165" s="476"/>
    </row>
    <row r="166" spans="2:22" ht="16.5" hidden="1" customHeight="1" outlineLevel="1">
      <c r="B166" s="507"/>
      <c r="C166" s="489" t="s">
        <v>133</v>
      </c>
      <c r="D166" s="484"/>
      <c r="E166" s="483">
        <v>8537.4444542001929</v>
      </c>
      <c r="F166" s="484"/>
      <c r="G166" s="483">
        <v>4.0072867129251746</v>
      </c>
      <c r="H166" s="483"/>
      <c r="I166" s="485">
        <f t="shared" si="25"/>
        <v>0.44992811402083638</v>
      </c>
      <c r="J166" s="485"/>
      <c r="K166" s="485">
        <f>E166/$K$10</f>
        <v>1.1148208948371598</v>
      </c>
      <c r="L166" s="488"/>
      <c r="M166" s="476"/>
      <c r="N166" s="488"/>
      <c r="O166" s="476"/>
      <c r="P166" s="488"/>
      <c r="Q166" s="476"/>
      <c r="R166" s="488"/>
      <c r="S166" s="476"/>
      <c r="T166" s="488"/>
      <c r="U166" s="476"/>
      <c r="V166" s="476"/>
    </row>
    <row r="167" spans="2:22" s="498" customFormat="1" ht="16.5" customHeight="1" collapsed="1">
      <c r="B167" s="626" t="s">
        <v>3</v>
      </c>
      <c r="C167" s="627"/>
      <c r="D167" s="477"/>
      <c r="E167" s="487">
        <f>SUM(E165:E166)</f>
        <v>56478.483428239102</v>
      </c>
      <c r="F167" s="487"/>
      <c r="G167" s="487">
        <f t="shared" ref="G167" si="34">SUM(G165:G166)</f>
        <v>26.509745090851066</v>
      </c>
      <c r="H167" s="487"/>
      <c r="I167" s="503">
        <f>I165+I166</f>
        <v>2.9764477728605336</v>
      </c>
      <c r="J167" s="503"/>
      <c r="K167" s="503">
        <f>K165+K166</f>
        <v>7.3749696144188581</v>
      </c>
      <c r="L167" s="497"/>
      <c r="M167" s="496"/>
      <c r="N167" s="497"/>
      <c r="O167" s="496"/>
      <c r="P167" s="497"/>
      <c r="Q167" s="496"/>
      <c r="R167" s="497"/>
      <c r="S167" s="496"/>
      <c r="T167" s="497"/>
      <c r="U167" s="496"/>
      <c r="V167" s="496"/>
    </row>
    <row r="168" spans="2:22" ht="3.95" customHeight="1">
      <c r="B168" s="510"/>
      <c r="C168" s="511"/>
      <c r="D168" s="510"/>
      <c r="E168" s="512"/>
      <c r="F168" s="510"/>
      <c r="G168" s="512"/>
      <c r="H168" s="512"/>
      <c r="I168" s="513"/>
      <c r="J168" s="513"/>
      <c r="K168" s="513"/>
      <c r="L168" s="480"/>
      <c r="M168" s="476"/>
      <c r="N168" s="480"/>
      <c r="O168" s="476"/>
      <c r="P168" s="480"/>
      <c r="Q168" s="476"/>
      <c r="R168" s="480"/>
      <c r="S168" s="476"/>
      <c r="T168" s="480"/>
      <c r="U168" s="476"/>
      <c r="V168" s="476"/>
    </row>
    <row r="169" spans="2:22" s="498" customFormat="1" ht="16.5" customHeight="1">
      <c r="B169" s="628" t="s">
        <v>23</v>
      </c>
      <c r="C169" s="628"/>
      <c r="D169" s="537"/>
      <c r="E169" s="538">
        <f>E68+E71+E80+E110+E112+E119+E126+E131+E133+E137+E144+E150+E152+E156+E163+E167</f>
        <v>4949745.0394738195</v>
      </c>
      <c r="F169" s="538"/>
      <c r="G169" s="538">
        <f>G68+G71+G80+G110+G112+G119+G126+G131+G133+G137+G144+G150+G152+G156+G163+G167</f>
        <v>2323.1085133522661</v>
      </c>
      <c r="H169" s="538"/>
      <c r="I169" s="539">
        <f>I68+I70+I71+I80+I110+I112+I119+I126+I131+I133+I137+I144+I150+I152+I156+I163+I167</f>
        <v>261.1868029433133</v>
      </c>
      <c r="J169" s="539"/>
      <c r="K169" s="539">
        <f>K68+K70+K71+K80+K110+K112+K119+K126+K131+K133+K137+K144+K150+K152+K156+K163+K167</f>
        <v>647.16228282511167</v>
      </c>
      <c r="L169" s="497"/>
      <c r="M169" s="496"/>
      <c r="N169" s="497"/>
      <c r="O169" s="496"/>
      <c r="P169" s="497"/>
      <c r="Q169" s="496"/>
      <c r="R169" s="497"/>
      <c r="S169" s="496"/>
      <c r="T169" s="497"/>
      <c r="U169" s="496"/>
      <c r="V169" s="496"/>
    </row>
    <row r="170" spans="2:22" ht="3.95" customHeight="1">
      <c r="B170" s="476"/>
      <c r="C170" s="476"/>
      <c r="E170" s="480"/>
      <c r="G170" s="480"/>
      <c r="H170" s="480"/>
      <c r="I170" s="506"/>
      <c r="J170" s="506"/>
      <c r="K170" s="506"/>
      <c r="L170" s="480"/>
      <c r="M170" s="476"/>
      <c r="N170" s="480"/>
      <c r="O170" s="476"/>
      <c r="P170" s="480"/>
      <c r="Q170" s="476"/>
      <c r="R170" s="480"/>
      <c r="S170" s="476"/>
      <c r="T170" s="480"/>
      <c r="U170" s="476"/>
      <c r="V170" s="476"/>
    </row>
    <row r="171" spans="2:22" ht="14.25" customHeight="1">
      <c r="B171" s="32" t="s">
        <v>22</v>
      </c>
      <c r="C171" s="32"/>
      <c r="D171" s="38"/>
      <c r="E171" s="39"/>
      <c r="F171" s="38"/>
      <c r="G171" s="39"/>
      <c r="H171" s="39"/>
      <c r="I171" s="40"/>
      <c r="J171" s="40"/>
      <c r="K171" s="40"/>
      <c r="L171" s="480"/>
      <c r="M171" s="476"/>
      <c r="N171" s="480"/>
      <c r="O171" s="476"/>
      <c r="P171" s="480"/>
      <c r="Q171" s="476"/>
      <c r="R171" s="480"/>
      <c r="S171" s="476"/>
      <c r="T171" s="480"/>
      <c r="U171" s="476"/>
      <c r="V171" s="476"/>
    </row>
    <row r="172" spans="2:22" ht="3.95" customHeight="1">
      <c r="B172" s="476"/>
      <c r="C172" s="493"/>
      <c r="E172" s="480"/>
      <c r="G172" s="480"/>
      <c r="H172" s="480"/>
      <c r="I172" s="506"/>
      <c r="J172" s="506"/>
      <c r="K172" s="506"/>
      <c r="L172" s="480"/>
      <c r="M172" s="476"/>
      <c r="N172" s="480"/>
      <c r="O172" s="476"/>
      <c r="P172" s="480"/>
      <c r="Q172" s="476"/>
      <c r="R172" s="480"/>
      <c r="S172" s="476"/>
      <c r="T172" s="480"/>
      <c r="U172" s="476"/>
      <c r="V172" s="476"/>
    </row>
    <row r="173" spans="2:22" ht="16.5" hidden="1" customHeight="1" outlineLevel="1">
      <c r="B173" s="507"/>
      <c r="C173" s="502" t="s">
        <v>134</v>
      </c>
      <c r="D173" s="484"/>
      <c r="E173" s="483">
        <v>29682.456093914057</v>
      </c>
      <c r="F173" s="484"/>
      <c r="G173" s="483">
        <v>13.932285305072574</v>
      </c>
      <c r="H173" s="483"/>
      <c r="I173" s="485">
        <f t="shared" ref="I173:I174" si="35">E173/$I$10</f>
        <v>1.5642820941892919</v>
      </c>
      <c r="J173" s="485"/>
      <c r="K173" s="485">
        <f>E173/$K$10</f>
        <v>3.8759399772495482</v>
      </c>
      <c r="L173" s="488"/>
      <c r="M173" s="476"/>
      <c r="N173" s="488"/>
      <c r="O173" s="476"/>
      <c r="P173" s="488"/>
      <c r="Q173" s="476"/>
      <c r="R173" s="488"/>
      <c r="S173" s="476"/>
      <c r="T173" s="488"/>
      <c r="U173" s="476"/>
      <c r="V173" s="476"/>
    </row>
    <row r="174" spans="2:22" ht="16.5" hidden="1" customHeight="1" outlineLevel="1">
      <c r="B174" s="507"/>
      <c r="C174" s="502" t="s">
        <v>135</v>
      </c>
      <c r="D174" s="484"/>
      <c r="E174" s="483">
        <v>7159.8428787878793</v>
      </c>
      <c r="F174" s="484"/>
      <c r="G174" s="483">
        <v>3.36067114564747</v>
      </c>
      <c r="H174" s="483"/>
      <c r="I174" s="485">
        <f t="shared" si="35"/>
        <v>0.37732773787520185</v>
      </c>
      <c r="J174" s="485"/>
      <c r="K174" s="485">
        <f>E174/$K$10</f>
        <v>0.93493345553737328</v>
      </c>
      <c r="L174" s="488"/>
      <c r="M174" s="476"/>
      <c r="N174" s="488"/>
      <c r="O174" s="476"/>
      <c r="P174" s="488"/>
      <c r="Q174" s="476"/>
      <c r="R174" s="488"/>
      <c r="S174" s="476"/>
      <c r="T174" s="488"/>
      <c r="U174" s="476"/>
      <c r="V174" s="476"/>
    </row>
    <row r="175" spans="2:22" ht="16.5" customHeight="1" collapsed="1">
      <c r="B175" s="626" t="s">
        <v>12</v>
      </c>
      <c r="C175" s="627"/>
      <c r="E175" s="487">
        <f>SUM(E173:E174)</f>
        <v>36842.298972701938</v>
      </c>
      <c r="F175" s="487"/>
      <c r="G175" s="487">
        <f t="shared" ref="G175" si="36">SUM(G173:G174)</f>
        <v>17.292956450720045</v>
      </c>
      <c r="H175" s="487"/>
      <c r="I175" s="503">
        <f>I173+I174</f>
        <v>1.9416098320644937</v>
      </c>
      <c r="J175" s="503"/>
      <c r="K175" s="503">
        <f>K173+K174</f>
        <v>4.8108734327869218</v>
      </c>
      <c r="L175" s="488"/>
      <c r="M175" s="476"/>
      <c r="N175" s="488"/>
      <c r="O175" s="476"/>
      <c r="P175" s="488"/>
      <c r="Q175" s="476"/>
      <c r="R175" s="488"/>
      <c r="S175" s="476"/>
      <c r="T175" s="488"/>
      <c r="U175" s="476"/>
      <c r="V175" s="476"/>
    </row>
    <row r="176" spans="2:22" ht="3.95" customHeight="1">
      <c r="B176" s="476"/>
      <c r="C176" s="493"/>
      <c r="E176" s="508"/>
      <c r="G176" s="508"/>
      <c r="H176" s="508"/>
      <c r="I176" s="506"/>
      <c r="J176" s="506"/>
      <c r="K176" s="506"/>
      <c r="L176" s="480"/>
      <c r="M176" s="476"/>
      <c r="N176" s="480"/>
      <c r="O176" s="476"/>
      <c r="P176" s="480"/>
      <c r="Q176" s="476"/>
      <c r="R176" s="480"/>
      <c r="S176" s="476"/>
      <c r="T176" s="480"/>
      <c r="U176" s="476"/>
      <c r="V176" s="476"/>
    </row>
    <row r="177" spans="2:22" ht="16.5" hidden="1" customHeight="1" outlineLevel="1">
      <c r="B177" s="476"/>
      <c r="C177" s="489" t="s">
        <v>136</v>
      </c>
      <c r="D177" s="484"/>
      <c r="E177" s="483">
        <v>31550.635058333417</v>
      </c>
      <c r="F177" s="484"/>
      <c r="G177" s="483">
        <v>14.809166997439069</v>
      </c>
      <c r="H177" s="483"/>
      <c r="I177" s="485">
        <f>E177/$I$10</f>
        <v>1.6627361740516884</v>
      </c>
      <c r="J177" s="485"/>
      <c r="K177" s="485">
        <f>E177/$K$10</f>
        <v>4.1198870923379891</v>
      </c>
      <c r="L177" s="488"/>
      <c r="M177" s="476"/>
      <c r="N177" s="488"/>
      <c r="O177" s="476"/>
      <c r="P177" s="488"/>
      <c r="Q177" s="476"/>
      <c r="R177" s="488"/>
      <c r="S177" s="476"/>
      <c r="T177" s="488"/>
      <c r="U177" s="476"/>
      <c r="V177" s="476"/>
    </row>
    <row r="178" spans="2:22" ht="16.5" hidden="1" customHeight="1" outlineLevel="1">
      <c r="B178" s="476"/>
      <c r="C178" s="489" t="s">
        <v>137</v>
      </c>
      <c r="D178" s="484"/>
      <c r="E178" s="483">
        <v>2041.6006264929142</v>
      </c>
      <c r="F178" s="484"/>
      <c r="G178" s="483">
        <v>0.95828196687356471</v>
      </c>
      <c r="H178" s="483"/>
      <c r="I178" s="485">
        <f>E178/$I$10</f>
        <v>0.10759349877934507</v>
      </c>
      <c r="J178" s="485"/>
      <c r="K178" s="485">
        <f>E178/$K$10</f>
        <v>0.26659254411982691</v>
      </c>
      <c r="L178" s="488"/>
      <c r="M178" s="476"/>
      <c r="N178" s="488"/>
      <c r="O178" s="476"/>
      <c r="P178" s="488"/>
      <c r="Q178" s="476"/>
      <c r="R178" s="488"/>
      <c r="S178" s="476"/>
      <c r="T178" s="488"/>
      <c r="U178" s="476"/>
      <c r="V178" s="476"/>
    </row>
    <row r="179" spans="2:22" ht="16.5" customHeight="1" collapsed="1">
      <c r="B179" s="476" t="s">
        <v>57</v>
      </c>
      <c r="C179" s="493"/>
      <c r="E179" s="487">
        <f>SUM(E177:E178)</f>
        <v>33592.23568482633</v>
      </c>
      <c r="F179" s="487"/>
      <c r="G179" s="487">
        <f t="shared" ref="G179" si="37">SUM(G177:G178)</f>
        <v>15.767448964312635</v>
      </c>
      <c r="H179" s="487"/>
      <c r="I179" s="503">
        <f>I177+I178</f>
        <v>1.7703296728310334</v>
      </c>
      <c r="J179" s="503"/>
      <c r="K179" s="503">
        <f>K177+K178</f>
        <v>4.3864796364578158</v>
      </c>
      <c r="L179" s="488"/>
      <c r="M179" s="476"/>
      <c r="N179" s="488"/>
      <c r="O179" s="476"/>
      <c r="P179" s="488"/>
      <c r="Q179" s="476"/>
      <c r="R179" s="488"/>
      <c r="S179" s="476"/>
      <c r="T179" s="488"/>
      <c r="U179" s="476"/>
      <c r="V179" s="476"/>
    </row>
    <row r="180" spans="2:22" ht="3.95" customHeight="1">
      <c r="B180" s="476"/>
      <c r="C180" s="493"/>
      <c r="E180" s="487"/>
      <c r="G180" s="487"/>
      <c r="H180" s="487"/>
      <c r="I180" s="503"/>
      <c r="J180" s="503"/>
      <c r="K180" s="503"/>
      <c r="L180" s="488"/>
      <c r="M180" s="476"/>
      <c r="N180" s="488"/>
      <c r="O180" s="476"/>
      <c r="P180" s="488"/>
      <c r="Q180" s="476"/>
      <c r="R180" s="488"/>
      <c r="S180" s="476"/>
      <c r="T180" s="488"/>
      <c r="U180" s="476"/>
      <c r="V180" s="476"/>
    </row>
    <row r="181" spans="2:22" hidden="1" outlineLevel="1">
      <c r="B181" s="476"/>
      <c r="C181" s="489" t="s">
        <v>284</v>
      </c>
      <c r="D181" s="484"/>
      <c r="E181" s="483">
        <v>23916.622810391022</v>
      </c>
      <c r="F181" s="484"/>
      <c r="G181" s="483">
        <v>11.225931286612591</v>
      </c>
      <c r="H181" s="483"/>
      <c r="I181" s="485">
        <f>E181/$I$10</f>
        <v>1.2604194443142693</v>
      </c>
      <c r="J181" s="485"/>
      <c r="K181" s="485">
        <f>E181/$K$10</f>
        <v>3.1230365229311206</v>
      </c>
      <c r="L181" s="488"/>
      <c r="M181" s="476"/>
      <c r="N181" s="488"/>
      <c r="O181" s="476"/>
      <c r="P181" s="488"/>
      <c r="Q181" s="476"/>
      <c r="R181" s="488"/>
      <c r="S181" s="476"/>
      <c r="T181" s="488"/>
      <c r="U181" s="476"/>
      <c r="V181" s="476"/>
    </row>
    <row r="182" spans="2:22" hidden="1" outlineLevel="1">
      <c r="B182" s="476"/>
      <c r="C182" s="489" t="s">
        <v>285</v>
      </c>
      <c r="D182" s="484"/>
      <c r="E182" s="483">
        <v>-15482.325173775189</v>
      </c>
      <c r="F182" s="484"/>
      <c r="G182" s="483">
        <v>-7.267059397795931</v>
      </c>
      <c r="H182" s="483"/>
      <c r="I182" s="485">
        <f>E182/$I$10</f>
        <v>-0.81592722546697638</v>
      </c>
      <c r="J182" s="485"/>
      <c r="K182" s="485">
        <f>E182/$K$10</f>
        <v>-2.0216845564244319</v>
      </c>
      <c r="L182" s="488"/>
      <c r="M182" s="476"/>
      <c r="N182" s="488"/>
      <c r="O182" s="476"/>
      <c r="P182" s="488"/>
      <c r="Q182" s="476"/>
      <c r="R182" s="488"/>
      <c r="S182" s="476"/>
      <c r="T182" s="488"/>
      <c r="U182" s="476"/>
      <c r="V182" s="476"/>
    </row>
    <row r="183" spans="2:22" ht="16.5" customHeight="1" collapsed="1">
      <c r="B183" s="476" t="s">
        <v>56</v>
      </c>
      <c r="C183" s="493"/>
      <c r="E183" s="487">
        <f>SUM(E181:E182)</f>
        <v>8434.2976366158327</v>
      </c>
      <c r="F183" s="487"/>
      <c r="G183" s="487">
        <f t="shared" ref="G183" si="38">SUM(G181:G182)</f>
        <v>3.9588718888166596</v>
      </c>
      <c r="H183" s="487"/>
      <c r="I183" s="503">
        <f>I181+I182</f>
        <v>0.44449221884729295</v>
      </c>
      <c r="J183" s="503"/>
      <c r="K183" s="503">
        <f>K181+K182</f>
        <v>1.1013519665066887</v>
      </c>
      <c r="L183" s="488"/>
      <c r="M183" s="476"/>
      <c r="N183" s="488"/>
      <c r="O183" s="476"/>
      <c r="P183" s="488"/>
      <c r="Q183" s="476"/>
      <c r="R183" s="488"/>
      <c r="S183" s="476"/>
      <c r="T183" s="488"/>
      <c r="U183" s="476"/>
      <c r="V183" s="476"/>
    </row>
    <row r="184" spans="2:22" ht="3.95" customHeight="1">
      <c r="B184" s="476"/>
      <c r="C184" s="493"/>
      <c r="E184" s="509"/>
      <c r="G184" s="509"/>
      <c r="H184" s="509"/>
      <c r="I184" s="479"/>
      <c r="J184" s="479"/>
      <c r="K184" s="479"/>
      <c r="L184" s="480"/>
      <c r="M184" s="476"/>
      <c r="N184" s="480"/>
      <c r="O184" s="476"/>
      <c r="P184" s="480"/>
      <c r="Q184" s="476"/>
      <c r="R184" s="480"/>
      <c r="S184" s="476"/>
      <c r="T184" s="480"/>
      <c r="U184" s="476"/>
      <c r="V184" s="476"/>
    </row>
    <row r="185" spans="2:22" ht="16.5" customHeight="1">
      <c r="B185" s="476" t="s">
        <v>4</v>
      </c>
      <c r="C185" s="493"/>
      <c r="E185" s="487">
        <v>93952.792743364174</v>
      </c>
      <c r="G185" s="487">
        <v>44.099353152156702</v>
      </c>
      <c r="H185" s="487"/>
      <c r="I185" s="503">
        <f>E185/$I$10</f>
        <v>4.9513649046601618</v>
      </c>
      <c r="J185" s="503"/>
      <c r="K185" s="503">
        <f>E185/$K$10</f>
        <v>12.268371061211173</v>
      </c>
      <c r="L185" s="488"/>
      <c r="M185" s="476"/>
      <c r="N185" s="488"/>
      <c r="O185" s="476"/>
      <c r="P185" s="488"/>
      <c r="Q185" s="476"/>
      <c r="R185" s="488"/>
      <c r="S185" s="476"/>
      <c r="T185" s="488"/>
      <c r="U185" s="476"/>
      <c r="V185" s="476"/>
    </row>
    <row r="186" spans="2:22" ht="3.95" customHeight="1">
      <c r="B186" s="476"/>
      <c r="C186" s="493"/>
      <c r="E186" s="487"/>
      <c r="G186" s="487"/>
      <c r="H186" s="487"/>
      <c r="I186" s="503"/>
      <c r="J186" s="479"/>
      <c r="K186" s="479"/>
      <c r="L186" s="480"/>
      <c r="M186" s="476"/>
      <c r="N186" s="480"/>
      <c r="O186" s="476"/>
      <c r="P186" s="480"/>
      <c r="Q186" s="476"/>
      <c r="R186" s="480"/>
      <c r="S186" s="476"/>
      <c r="T186" s="480"/>
      <c r="U186" s="476"/>
      <c r="V186" s="476"/>
    </row>
    <row r="187" spans="2:22" ht="16.5" hidden="1" customHeight="1" outlineLevel="1">
      <c r="B187" s="476"/>
      <c r="C187" s="489" t="s">
        <v>138</v>
      </c>
      <c r="D187" s="484"/>
      <c r="E187" s="483">
        <v>3384.8672145453402</v>
      </c>
      <c r="F187" s="484"/>
      <c r="G187" s="483">
        <v>1.5887814540556593</v>
      </c>
      <c r="H187" s="483"/>
      <c r="I187" s="485">
        <f>E187/$I$10</f>
        <v>0.17838440182203441</v>
      </c>
      <c r="J187" s="485"/>
      <c r="K187" s="485">
        <f>E187/$K$10</f>
        <v>0.44199651514780047</v>
      </c>
      <c r="L187" s="488"/>
      <c r="M187" s="476"/>
      <c r="N187" s="488"/>
      <c r="O187" s="476"/>
      <c r="P187" s="488"/>
      <c r="Q187" s="476"/>
      <c r="R187" s="488"/>
      <c r="S187" s="476"/>
      <c r="T187" s="488"/>
      <c r="U187" s="476"/>
      <c r="V187" s="476"/>
    </row>
    <row r="188" spans="2:22" ht="16.5" hidden="1" customHeight="1" outlineLevel="1">
      <c r="B188" s="476"/>
      <c r="C188" s="489" t="s">
        <v>146</v>
      </c>
      <c r="D188" s="484"/>
      <c r="E188" s="483">
        <v>16046.185148357399</v>
      </c>
      <c r="F188" s="484"/>
      <c r="G188" s="483">
        <v>7.5317227401128326</v>
      </c>
      <c r="H188" s="483"/>
      <c r="I188" s="485">
        <f t="shared" ref="I188:I191" si="39">E188/$I$10</f>
        <v>0.84564296257034333</v>
      </c>
      <c r="J188" s="485"/>
      <c r="K188" s="485">
        <f t="shared" ref="K188:K191" si="40">E188/$K$10</f>
        <v>2.0953134842375247</v>
      </c>
      <c r="L188" s="488"/>
      <c r="M188" s="476"/>
      <c r="N188" s="488"/>
      <c r="O188" s="476"/>
      <c r="P188" s="488"/>
      <c r="Q188" s="476"/>
      <c r="R188" s="488"/>
      <c r="S188" s="476"/>
      <c r="T188" s="488"/>
      <c r="U188" s="476"/>
      <c r="V188" s="476"/>
    </row>
    <row r="189" spans="2:22" ht="16.5" hidden="1" customHeight="1" outlineLevel="1">
      <c r="B189" s="476"/>
      <c r="C189" s="489" t="s">
        <v>139</v>
      </c>
      <c r="D189" s="484"/>
      <c r="E189" s="483">
        <v>2979.7167997792531</v>
      </c>
      <c r="F189" s="484"/>
      <c r="G189" s="483">
        <v>1.3986128523695263</v>
      </c>
      <c r="H189" s="483"/>
      <c r="I189" s="485">
        <f t="shared" si="39"/>
        <v>0.15703274759009572</v>
      </c>
      <c r="J189" s="485"/>
      <c r="K189" s="485">
        <f t="shared" si="40"/>
        <v>0.38909190764420892</v>
      </c>
      <c r="L189" s="488"/>
      <c r="M189" s="476"/>
      <c r="N189" s="488"/>
      <c r="O189" s="476"/>
      <c r="P189" s="488"/>
      <c r="Q189" s="476"/>
      <c r="R189" s="488"/>
      <c r="S189" s="476"/>
      <c r="T189" s="488"/>
      <c r="U189" s="476"/>
      <c r="V189" s="476"/>
    </row>
    <row r="190" spans="2:22" ht="16.5" hidden="1" customHeight="1" outlineLevel="1">
      <c r="B190" s="476"/>
      <c r="C190" s="489" t="s">
        <v>140</v>
      </c>
      <c r="D190" s="484"/>
      <c r="E190" s="483">
        <v>8595.2778999204202</v>
      </c>
      <c r="F190" s="484"/>
      <c r="G190" s="483">
        <v>4.0344324472067408</v>
      </c>
      <c r="H190" s="483"/>
      <c r="I190" s="485">
        <f t="shared" si="39"/>
        <v>0.45297596906690069</v>
      </c>
      <c r="J190" s="485"/>
      <c r="K190" s="485">
        <f t="shared" si="40"/>
        <v>1.1223727956495417</v>
      </c>
      <c r="L190" s="488"/>
      <c r="M190" s="476"/>
      <c r="N190" s="488"/>
      <c r="O190" s="476"/>
      <c r="P190" s="488"/>
      <c r="Q190" s="476"/>
      <c r="R190" s="488"/>
      <c r="S190" s="476"/>
      <c r="T190" s="488"/>
      <c r="U190" s="476"/>
      <c r="V190" s="476"/>
    </row>
    <row r="191" spans="2:22" ht="16.5" hidden="1" customHeight="1" outlineLevel="1">
      <c r="B191" s="476"/>
      <c r="C191" s="489" t="s">
        <v>147</v>
      </c>
      <c r="D191" s="484"/>
      <c r="E191" s="483">
        <v>2415.313712121213</v>
      </c>
      <c r="F191" s="484"/>
      <c r="G191" s="483">
        <v>1.1336945848435456</v>
      </c>
      <c r="H191" s="483"/>
      <c r="I191" s="485">
        <f t="shared" si="39"/>
        <v>0.12728838812283305</v>
      </c>
      <c r="J191" s="485"/>
      <c r="K191" s="485">
        <f t="shared" si="40"/>
        <v>0.31539206003673914</v>
      </c>
      <c r="L191" s="488"/>
      <c r="M191" s="476"/>
      <c r="N191" s="488"/>
      <c r="O191" s="476"/>
      <c r="P191" s="488"/>
      <c r="Q191" s="476"/>
      <c r="R191" s="488"/>
      <c r="S191" s="476"/>
      <c r="T191" s="488"/>
      <c r="U191" s="476"/>
      <c r="V191" s="476"/>
    </row>
    <row r="192" spans="2:22" ht="16.5" customHeight="1" collapsed="1">
      <c r="B192" s="476" t="s">
        <v>5</v>
      </c>
      <c r="C192" s="493"/>
      <c r="E192" s="487">
        <f>SUM(E187:E191)</f>
        <v>33421.360774723624</v>
      </c>
      <c r="F192" s="487"/>
      <c r="G192" s="487">
        <f t="shared" ref="G192" si="41">SUM(G187:G191)</f>
        <v>15.687244078588304</v>
      </c>
      <c r="H192" s="487"/>
      <c r="I192" s="503">
        <f>E192/$I$10</f>
        <v>1.7613244691722072</v>
      </c>
      <c r="J192" s="503"/>
      <c r="K192" s="503">
        <f>E192/$K$10</f>
        <v>4.3641667627158149</v>
      </c>
      <c r="L192" s="488"/>
      <c r="M192" s="476"/>
      <c r="N192" s="488"/>
      <c r="O192" s="476"/>
      <c r="P192" s="488"/>
      <c r="Q192" s="476"/>
      <c r="R192" s="488"/>
      <c r="S192" s="476"/>
      <c r="T192" s="488"/>
      <c r="U192" s="476"/>
      <c r="V192" s="476"/>
    </row>
    <row r="193" spans="2:22" ht="3.95" customHeight="1">
      <c r="B193" s="510"/>
      <c r="C193" s="511"/>
      <c r="D193" s="510"/>
      <c r="E193" s="512"/>
      <c r="F193" s="510"/>
      <c r="G193" s="512"/>
      <c r="H193" s="512"/>
      <c r="I193" s="513"/>
      <c r="J193" s="513"/>
      <c r="K193" s="513"/>
      <c r="L193" s="480"/>
      <c r="M193" s="476"/>
      <c r="N193" s="480"/>
      <c r="O193" s="476"/>
      <c r="P193" s="480"/>
      <c r="Q193" s="476"/>
      <c r="R193" s="480"/>
      <c r="S193" s="476"/>
      <c r="T193" s="480"/>
      <c r="U193" s="476"/>
      <c r="V193" s="476"/>
    </row>
    <row r="194" spans="2:22" ht="16.5" customHeight="1">
      <c r="B194" s="514" t="s">
        <v>24</v>
      </c>
      <c r="C194" s="514"/>
      <c r="D194" s="515"/>
      <c r="E194" s="516">
        <f>E192+E185+E183+E179+E175</f>
        <v>206242.9858122319</v>
      </c>
      <c r="F194" s="516"/>
      <c r="G194" s="516">
        <f t="shared" ref="G194" si="42">G192+G185+G183+G179+G175</f>
        <v>96.805874534594338</v>
      </c>
      <c r="H194" s="516"/>
      <c r="I194" s="517">
        <f>I175+I179+I183+I185+I192</f>
        <v>10.869121097575189</v>
      </c>
      <c r="J194" s="517"/>
      <c r="K194" s="517">
        <f>K175+K179+K183+K185+K192</f>
        <v>26.931242859678417</v>
      </c>
      <c r="L194" s="497"/>
      <c r="M194" s="476"/>
      <c r="N194" s="497"/>
      <c r="O194" s="476"/>
      <c r="P194" s="497"/>
      <c r="Q194" s="476"/>
      <c r="R194" s="497"/>
      <c r="S194" s="476"/>
      <c r="T194" s="497"/>
      <c r="U194" s="476"/>
      <c r="V194" s="476"/>
    </row>
    <row r="195" spans="2:22" ht="4.5" customHeight="1">
      <c r="B195" s="27"/>
      <c r="C195" s="27"/>
      <c r="D195" s="37"/>
      <c r="E195" s="28"/>
      <c r="F195" s="37"/>
      <c r="G195" s="28"/>
      <c r="H195" s="28"/>
      <c r="I195" s="41"/>
      <c r="J195" s="41"/>
      <c r="K195" s="41"/>
      <c r="L195" s="480"/>
      <c r="M195" s="476"/>
      <c r="N195" s="480"/>
      <c r="O195" s="476"/>
      <c r="P195" s="480"/>
      <c r="Q195" s="476"/>
      <c r="R195" s="480"/>
      <c r="S195" s="476"/>
      <c r="T195" s="480"/>
      <c r="U195" s="476"/>
      <c r="V195" s="476"/>
    </row>
    <row r="196" spans="2:22" ht="16.5" hidden="1" customHeight="1" outlineLevel="2">
      <c r="B196" s="49"/>
      <c r="C196" s="46" t="s">
        <v>211</v>
      </c>
      <c r="D196" s="50"/>
      <c r="E196" s="51">
        <v>0</v>
      </c>
      <c r="F196" s="52"/>
      <c r="G196" s="51">
        <v>0</v>
      </c>
      <c r="H196" s="53"/>
      <c r="I196" s="53">
        <f>E196/$I$10</f>
        <v>0</v>
      </c>
      <c r="J196" s="53"/>
      <c r="K196" s="53">
        <f>E196/$K$10</f>
        <v>0</v>
      </c>
      <c r="L196" s="488"/>
      <c r="M196" s="488"/>
      <c r="N196" s="488"/>
      <c r="O196" s="488"/>
      <c r="P196" s="488"/>
      <c r="Q196" s="488"/>
      <c r="R196" s="488"/>
      <c r="S196" s="488">
        <f t="shared" ref="S196" si="43">L196*-1</f>
        <v>0</v>
      </c>
      <c r="T196" s="488"/>
      <c r="U196" s="476"/>
      <c r="V196" s="476"/>
    </row>
    <row r="197" spans="2:22" ht="16.5" hidden="1" customHeight="1" outlineLevel="2">
      <c r="B197" s="49"/>
      <c r="C197" s="46" t="s">
        <v>212</v>
      </c>
      <c r="D197" s="50"/>
      <c r="E197" s="51">
        <v>5159.175909090909</v>
      </c>
      <c r="F197" s="52"/>
      <c r="G197" s="51">
        <v>2.4216025276712005</v>
      </c>
      <c r="H197" s="53"/>
      <c r="I197" s="53">
        <f>E197/$I$10</f>
        <v>0.27189146578131002</v>
      </c>
      <c r="J197" s="53"/>
      <c r="K197" s="53">
        <f t="shared" ref="K197:K200" si="44">E197/$K$10</f>
        <v>0.67368603502485258</v>
      </c>
      <c r="L197" s="488"/>
      <c r="M197" s="476"/>
      <c r="N197" s="488"/>
      <c r="O197" s="488"/>
      <c r="P197" s="488"/>
      <c r="Q197" s="488"/>
      <c r="R197" s="488"/>
      <c r="S197" s="476"/>
      <c r="T197" s="488"/>
      <c r="U197" s="476"/>
      <c r="V197" s="476"/>
    </row>
    <row r="198" spans="2:22" ht="16.5" hidden="1" customHeight="1" outlineLevel="2">
      <c r="B198" s="49"/>
      <c r="C198" s="46" t="s">
        <v>213</v>
      </c>
      <c r="D198" s="50"/>
      <c r="E198" s="51">
        <v>6810.8756060606065</v>
      </c>
      <c r="F198" s="52"/>
      <c r="G198" s="51">
        <v>3.1968736623668903</v>
      </c>
      <c r="H198" s="53"/>
      <c r="I198" s="53">
        <f t="shared" ref="I198:I200" si="45">E198/$I$10</f>
        <v>0.35893696675915299</v>
      </c>
      <c r="J198" s="53"/>
      <c r="K198" s="53">
        <f t="shared" si="44"/>
        <v>0.8893652519212073</v>
      </c>
      <c r="L198" s="488"/>
      <c r="M198" s="476"/>
      <c r="N198" s="488"/>
      <c r="O198" s="488"/>
      <c r="P198" s="488"/>
      <c r="Q198" s="488"/>
      <c r="R198" s="488"/>
      <c r="S198" s="476"/>
      <c r="T198" s="488"/>
      <c r="U198" s="476"/>
      <c r="V198" s="476"/>
    </row>
    <row r="199" spans="2:22" ht="16.5" hidden="1" customHeight="1" outlineLevel="2">
      <c r="B199" s="49"/>
      <c r="C199" s="46" t="s">
        <v>274</v>
      </c>
      <c r="D199" s="50"/>
      <c r="E199" s="51">
        <v>0</v>
      </c>
      <c r="F199" s="52"/>
      <c r="G199" s="51">
        <v>0</v>
      </c>
      <c r="H199" s="53"/>
      <c r="I199" s="53">
        <f t="shared" si="45"/>
        <v>0</v>
      </c>
      <c r="J199" s="53"/>
      <c r="K199" s="53">
        <f t="shared" si="44"/>
        <v>0</v>
      </c>
      <c r="L199" s="488"/>
      <c r="M199" s="476"/>
      <c r="N199" s="488"/>
      <c r="O199" s="488"/>
      <c r="P199" s="488"/>
      <c r="Q199" s="488"/>
      <c r="R199" s="488"/>
      <c r="S199" s="476"/>
      <c r="T199" s="488"/>
      <c r="U199" s="476"/>
      <c r="V199" s="476"/>
    </row>
    <row r="200" spans="2:22" ht="16.5" hidden="1" customHeight="1" outlineLevel="2">
      <c r="B200" s="49"/>
      <c r="C200" s="46" t="s">
        <v>215</v>
      </c>
      <c r="D200" s="50"/>
      <c r="E200" s="51">
        <v>30651.13636363636</v>
      </c>
      <c r="F200" s="52"/>
      <c r="G200" s="51">
        <v>14.386962298258894</v>
      </c>
      <c r="H200" s="53"/>
      <c r="I200" s="53">
        <f t="shared" si="45"/>
        <v>1.6153320880350417</v>
      </c>
      <c r="J200" s="53"/>
      <c r="K200" s="53">
        <f t="shared" si="44"/>
        <v>4.0024304054914133</v>
      </c>
      <c r="L200" s="488"/>
      <c r="M200" s="476"/>
      <c r="N200" s="488"/>
      <c r="O200" s="488"/>
      <c r="P200" s="488"/>
      <c r="Q200" s="488"/>
      <c r="R200" s="488"/>
      <c r="S200" s="476"/>
      <c r="T200" s="488"/>
      <c r="U200" s="476"/>
      <c r="V200" s="476"/>
    </row>
    <row r="201" spans="2:22" ht="16.5" hidden="1" customHeight="1" outlineLevel="1" collapsed="1">
      <c r="B201" s="476"/>
      <c r="C201" s="489" t="s">
        <v>89</v>
      </c>
      <c r="D201" s="505"/>
      <c r="E201" s="490">
        <f>SUM(E196:E200)</f>
        <v>42621.187878787874</v>
      </c>
      <c r="F201" s="490"/>
      <c r="G201" s="490">
        <f t="shared" ref="G201:K201" si="46">SUM(G196:G200)</f>
        <v>20.005438488296985</v>
      </c>
      <c r="H201" s="490"/>
      <c r="I201" s="491">
        <f t="shared" si="46"/>
        <v>2.2461605205755046</v>
      </c>
      <c r="J201" s="491"/>
      <c r="K201" s="491">
        <f t="shared" si="46"/>
        <v>5.5654816924374728</v>
      </c>
      <c r="L201" s="488"/>
      <c r="M201" s="476"/>
      <c r="N201" s="488"/>
      <c r="O201" s="488"/>
      <c r="P201" s="488"/>
      <c r="Q201" s="488"/>
      <c r="R201" s="488"/>
      <c r="S201" s="476"/>
      <c r="T201" s="488"/>
      <c r="U201" s="476"/>
      <c r="V201" s="476"/>
    </row>
    <row r="202" spans="2:22" ht="6.75" hidden="1" customHeight="1" outlineLevel="1">
      <c r="B202" s="476"/>
      <c r="C202" s="489"/>
      <c r="D202" s="484"/>
      <c r="E202" s="490"/>
      <c r="F202" s="504"/>
      <c r="G202" s="490"/>
      <c r="H202" s="491"/>
      <c r="I202" s="491"/>
      <c r="J202" s="491"/>
      <c r="K202" s="491"/>
      <c r="L202" s="488"/>
      <c r="M202" s="476"/>
      <c r="N202" s="488"/>
      <c r="O202" s="488"/>
      <c r="P202" s="488"/>
      <c r="Q202" s="488"/>
      <c r="R202" s="488"/>
      <c r="S202" s="476"/>
      <c r="T202" s="488"/>
      <c r="U202" s="476"/>
      <c r="V202" s="476"/>
    </row>
    <row r="203" spans="2:22" ht="16.5" hidden="1" customHeight="1" outlineLevel="2">
      <c r="B203" s="49"/>
      <c r="C203" s="46" t="s">
        <v>313</v>
      </c>
      <c r="D203" s="50"/>
      <c r="E203" s="51">
        <v>24860.627412852718</v>
      </c>
      <c r="F203" s="52"/>
      <c r="G203" s="51">
        <v>11.669026069914388</v>
      </c>
      <c r="H203" s="53"/>
      <c r="I203" s="53">
        <f>E203/$I$10</f>
        <v>1.3101690166471964</v>
      </c>
      <c r="J203" s="53"/>
      <c r="K203" s="53">
        <f>E203/$K$10</f>
        <v>3.2463047985014515</v>
      </c>
      <c r="L203" s="488"/>
      <c r="M203" s="476"/>
      <c r="N203" s="488"/>
      <c r="O203" s="488"/>
      <c r="P203" s="488"/>
      <c r="Q203" s="488"/>
      <c r="R203" s="488"/>
      <c r="S203" s="476"/>
      <c r="T203" s="488"/>
      <c r="U203" s="476"/>
      <c r="V203" s="476"/>
    </row>
    <row r="204" spans="2:22" ht="16.5" hidden="1" customHeight="1" outlineLevel="2">
      <c r="B204" s="49"/>
      <c r="C204" s="46" t="s">
        <v>118</v>
      </c>
      <c r="D204" s="50"/>
      <c r="E204" s="51">
        <v>10647.642130824548</v>
      </c>
      <c r="F204" s="52"/>
      <c r="G204" s="51">
        <v>4.9977666108086858</v>
      </c>
      <c r="H204" s="53"/>
      <c r="I204" s="53">
        <f t="shared" ref="I204:I213" si="47">E204/$I$10</f>
        <v>0.56113671583934066</v>
      </c>
      <c r="J204" s="53"/>
      <c r="K204" s="53">
        <f t="shared" ref="K204:K213" si="48">E204/$K$10</f>
        <v>1.3903708529959267</v>
      </c>
      <c r="L204" s="488"/>
      <c r="M204" s="476"/>
      <c r="N204" s="488"/>
      <c r="O204" s="488"/>
      <c r="P204" s="488"/>
      <c r="Q204" s="488"/>
      <c r="R204" s="488"/>
      <c r="S204" s="476"/>
      <c r="T204" s="488"/>
      <c r="U204" s="476"/>
      <c r="V204" s="476"/>
    </row>
    <row r="205" spans="2:22" ht="16.5" hidden="1" customHeight="1" outlineLevel="2">
      <c r="B205" s="49"/>
      <c r="C205" s="46" t="s">
        <v>216</v>
      </c>
      <c r="D205" s="50"/>
      <c r="E205" s="51">
        <v>1178.0267794221279</v>
      </c>
      <c r="F205" s="52"/>
      <c r="G205" s="51">
        <v>0.5529395928691373</v>
      </c>
      <c r="H205" s="53"/>
      <c r="I205" s="53">
        <f t="shared" si="47"/>
        <v>6.2082672393924461E-2</v>
      </c>
      <c r="J205" s="53"/>
      <c r="K205" s="53">
        <f t="shared" si="48"/>
        <v>0.15382692975898793</v>
      </c>
      <c r="L205" s="488"/>
      <c r="M205" s="476"/>
      <c r="N205" s="488"/>
      <c r="O205" s="488"/>
      <c r="P205" s="488"/>
      <c r="Q205" s="488"/>
      <c r="R205" s="488"/>
      <c r="S205" s="476"/>
      <c r="T205" s="488"/>
      <c r="U205" s="476"/>
      <c r="V205" s="476"/>
    </row>
    <row r="206" spans="2:22" ht="16.5" hidden="1" customHeight="1" outlineLevel="2">
      <c r="B206" s="49"/>
      <c r="C206" s="46" t="s">
        <v>187</v>
      </c>
      <c r="D206" s="50"/>
      <c r="E206" s="51">
        <v>6971.8596060312921</v>
      </c>
      <c r="F206" s="52"/>
      <c r="G206" s="51">
        <v>3.272435974665004</v>
      </c>
      <c r="H206" s="53"/>
      <c r="I206" s="53">
        <f t="shared" si="47"/>
        <v>0.36742091390316123</v>
      </c>
      <c r="J206" s="53"/>
      <c r="K206" s="53">
        <f t="shared" si="48"/>
        <v>0.91038656899853143</v>
      </c>
      <c r="L206" s="488"/>
      <c r="M206" s="476"/>
      <c r="N206" s="488"/>
      <c r="O206" s="488"/>
      <c r="P206" s="488"/>
      <c r="Q206" s="488"/>
      <c r="R206" s="488"/>
      <c r="S206" s="476"/>
      <c r="T206" s="488"/>
      <c r="U206" s="476"/>
      <c r="V206" s="476"/>
    </row>
    <row r="207" spans="2:22" ht="16.5" hidden="1" customHeight="1" outlineLevel="2">
      <c r="B207" s="49"/>
      <c r="C207" s="46" t="s">
        <v>188</v>
      </c>
      <c r="D207" s="50"/>
      <c r="E207" s="51">
        <v>83627.394093390118</v>
      </c>
      <c r="F207" s="52"/>
      <c r="G207" s="51">
        <v>39.252840470561416</v>
      </c>
      <c r="H207" s="53"/>
      <c r="I207" s="53">
        <f t="shared" si="47"/>
        <v>4.4072106011073497</v>
      </c>
      <c r="J207" s="53"/>
      <c r="K207" s="53">
        <f t="shared" si="48"/>
        <v>10.920078814712118</v>
      </c>
      <c r="L207" s="488"/>
      <c r="M207" s="476"/>
      <c r="N207" s="488"/>
      <c r="O207" s="488"/>
      <c r="P207" s="488"/>
      <c r="Q207" s="488"/>
      <c r="R207" s="488"/>
      <c r="S207" s="476"/>
      <c r="T207" s="488"/>
      <c r="U207" s="476"/>
      <c r="V207" s="476"/>
    </row>
    <row r="208" spans="2:22" ht="16.5" hidden="1" customHeight="1" outlineLevel="2">
      <c r="B208" s="49"/>
      <c r="C208" s="46" t="s">
        <v>217</v>
      </c>
      <c r="D208" s="50"/>
      <c r="E208" s="51">
        <v>89490.134826849695</v>
      </c>
      <c r="F208" s="52"/>
      <c r="G208" s="51">
        <v>42.004680692603451</v>
      </c>
      <c r="H208" s="53"/>
      <c r="I208" s="53">
        <f t="shared" si="47"/>
        <v>4.7161803279792913</v>
      </c>
      <c r="J208" s="53"/>
      <c r="K208" s="53">
        <f t="shared" si="48"/>
        <v>11.685636459711867</v>
      </c>
      <c r="L208" s="488"/>
      <c r="M208" s="476"/>
      <c r="N208" s="488"/>
      <c r="O208" s="488"/>
      <c r="P208" s="488"/>
      <c r="Q208" s="488"/>
      <c r="R208" s="488"/>
      <c r="S208" s="476"/>
      <c r="T208" s="488"/>
      <c r="U208" s="476"/>
      <c r="V208" s="476"/>
    </row>
    <row r="209" spans="2:22" ht="16.5" hidden="1" customHeight="1" outlineLevel="2">
      <c r="B209" s="49"/>
      <c r="C209" s="46" t="s">
        <v>218</v>
      </c>
      <c r="D209" s="50"/>
      <c r="E209" s="51">
        <v>21270.139400505304</v>
      </c>
      <c r="F209" s="52"/>
      <c r="G209" s="51">
        <v>9.9837307825502233</v>
      </c>
      <c r="H209" s="53"/>
      <c r="I209" s="53">
        <f t="shared" si="47"/>
        <v>1.1209482833848992</v>
      </c>
      <c r="J209" s="53"/>
      <c r="K209" s="53">
        <f t="shared" si="48"/>
        <v>2.7774582859062225</v>
      </c>
      <c r="L209" s="488"/>
      <c r="M209" s="476"/>
      <c r="N209" s="488"/>
      <c r="O209" s="488"/>
      <c r="P209" s="488"/>
      <c r="Q209" s="488"/>
      <c r="R209" s="488"/>
      <c r="S209" s="476"/>
      <c r="T209" s="488"/>
      <c r="U209" s="476"/>
      <c r="V209" s="476"/>
    </row>
    <row r="210" spans="2:22" ht="16.5" hidden="1" customHeight="1" outlineLevel="2">
      <c r="B210" s="49"/>
      <c r="C210" s="46" t="s">
        <v>119</v>
      </c>
      <c r="D210" s="50"/>
      <c r="E210" s="51">
        <v>3210.3470012519356</v>
      </c>
      <c r="F210" s="52"/>
      <c r="G210" s="51">
        <v>1.5068655440173242</v>
      </c>
      <c r="H210" s="53"/>
      <c r="I210" s="53">
        <f t="shared" si="47"/>
        <v>0.16918708863928392</v>
      </c>
      <c r="J210" s="53"/>
      <c r="K210" s="53">
        <f t="shared" si="48"/>
        <v>0.41920763711823888</v>
      </c>
      <c r="L210" s="488"/>
      <c r="M210" s="476"/>
      <c r="N210" s="488"/>
      <c r="O210" s="488"/>
      <c r="P210" s="488"/>
      <c r="Q210" s="488"/>
      <c r="R210" s="488"/>
      <c r="S210" s="476"/>
      <c r="T210" s="488"/>
      <c r="U210" s="476"/>
      <c r="V210" s="476"/>
    </row>
    <row r="211" spans="2:22" ht="16.5" hidden="1" customHeight="1" outlineLevel="2">
      <c r="B211" s="49"/>
      <c r="C211" s="46" t="s">
        <v>219</v>
      </c>
      <c r="D211" s="50"/>
      <c r="E211" s="51">
        <v>2699.6397092653397</v>
      </c>
      <c r="F211" s="52"/>
      <c r="G211" s="51">
        <v>1.2671508897843429</v>
      </c>
      <c r="H211" s="53"/>
      <c r="I211" s="53">
        <f t="shared" si="47"/>
        <v>0.14227252773843127</v>
      </c>
      <c r="J211" s="53"/>
      <c r="K211" s="53">
        <f t="shared" si="48"/>
        <v>0.35251939530224019</v>
      </c>
      <c r="L211" s="488"/>
      <c r="M211" s="476"/>
      <c r="N211" s="488"/>
      <c r="O211" s="488"/>
      <c r="P211" s="488"/>
      <c r="Q211" s="488"/>
      <c r="R211" s="488"/>
      <c r="S211" s="476"/>
      <c r="T211" s="488"/>
      <c r="U211" s="476"/>
      <c r="V211" s="476"/>
    </row>
    <row r="212" spans="2:22" ht="16.5" hidden="1" customHeight="1" outlineLevel="2">
      <c r="B212" s="49"/>
      <c r="C212" s="46" t="s">
        <v>220</v>
      </c>
      <c r="D212" s="50"/>
      <c r="E212" s="51">
        <v>3353.2206116260068</v>
      </c>
      <c r="F212" s="52"/>
      <c r="G212" s="51">
        <v>1.573927241876804</v>
      </c>
      <c r="H212" s="53"/>
      <c r="I212" s="53">
        <f t="shared" si="47"/>
        <v>0.17671660808785009</v>
      </c>
      <c r="J212" s="53"/>
      <c r="K212" s="53">
        <f t="shared" si="48"/>
        <v>0.43786409655645836</v>
      </c>
      <c r="L212" s="488"/>
      <c r="M212" s="476"/>
      <c r="N212" s="488"/>
      <c r="O212" s="488"/>
      <c r="P212" s="488"/>
      <c r="Q212" s="488"/>
      <c r="R212" s="488"/>
      <c r="S212" s="476"/>
      <c r="T212" s="488"/>
      <c r="U212" s="476"/>
      <c r="V212" s="476"/>
    </row>
    <row r="213" spans="2:22" ht="16.5" hidden="1" customHeight="1" outlineLevel="2">
      <c r="B213" s="49"/>
      <c r="C213" s="46" t="s">
        <v>221</v>
      </c>
      <c r="D213" s="50"/>
      <c r="E213" s="51">
        <v>7926.8468939393942</v>
      </c>
      <c r="F213" s="52"/>
      <c r="G213" s="51">
        <v>3.720685786464816</v>
      </c>
      <c r="H213" s="53"/>
      <c r="I213" s="53">
        <f t="shared" si="47"/>
        <v>0.41774927992268795</v>
      </c>
      <c r="J213" s="53"/>
      <c r="K213" s="53">
        <f t="shared" si="48"/>
        <v>1.0350889654328705</v>
      </c>
      <c r="L213" s="488"/>
      <c r="M213" s="476"/>
      <c r="N213" s="488"/>
      <c r="O213" s="488"/>
      <c r="P213" s="488"/>
      <c r="Q213" s="488"/>
      <c r="R213" s="488"/>
      <c r="S213" s="476"/>
      <c r="T213" s="488"/>
      <c r="U213" s="476"/>
      <c r="V213" s="476"/>
    </row>
    <row r="214" spans="2:22" ht="16.5" hidden="1" customHeight="1" outlineLevel="1" collapsed="1">
      <c r="B214" s="476"/>
      <c r="C214" s="489" t="s">
        <v>142</v>
      </c>
      <c r="D214" s="484"/>
      <c r="E214" s="490">
        <f>SUM(E203:E213)</f>
        <v>255235.87846595852</v>
      </c>
      <c r="F214" s="490"/>
      <c r="G214" s="490">
        <f t="shared" ref="G214:K214" si="49">SUM(G203:G213)</f>
        <v>119.8020496561156</v>
      </c>
      <c r="H214" s="490"/>
      <c r="I214" s="491">
        <f t="shared" si="49"/>
        <v>13.451074035643416</v>
      </c>
      <c r="J214" s="491"/>
      <c r="K214" s="491">
        <f t="shared" si="49"/>
        <v>33.32874280499491</v>
      </c>
      <c r="L214" s="488"/>
      <c r="M214" s="476"/>
      <c r="N214" s="488"/>
      <c r="O214" s="488"/>
      <c r="P214" s="488"/>
      <c r="Q214" s="488"/>
      <c r="R214" s="488"/>
      <c r="S214" s="476"/>
      <c r="T214" s="488"/>
      <c r="U214" s="476"/>
      <c r="V214" s="476"/>
    </row>
    <row r="215" spans="2:22" ht="4.5" hidden="1" customHeight="1" outlineLevel="1">
      <c r="B215" s="476"/>
      <c r="C215" s="489"/>
      <c r="D215" s="484"/>
      <c r="E215" s="490"/>
      <c r="F215" s="504"/>
      <c r="G215" s="490"/>
      <c r="H215" s="491"/>
      <c r="I215" s="491"/>
      <c r="J215" s="491"/>
      <c r="K215" s="491"/>
      <c r="L215" s="488"/>
      <c r="M215" s="476"/>
      <c r="N215" s="488"/>
      <c r="O215" s="488"/>
      <c r="P215" s="488"/>
      <c r="Q215" s="488"/>
      <c r="R215" s="488"/>
      <c r="S215" s="476"/>
      <c r="T215" s="488"/>
      <c r="U215" s="476"/>
      <c r="V215" s="476"/>
    </row>
    <row r="216" spans="2:22" ht="16.5" hidden="1" customHeight="1" outlineLevel="1">
      <c r="B216" s="476"/>
      <c r="C216" s="489" t="s">
        <v>226</v>
      </c>
      <c r="D216" s="484"/>
      <c r="E216" s="490">
        <v>0</v>
      </c>
      <c r="F216" s="504"/>
      <c r="G216" s="490">
        <v>0</v>
      </c>
      <c r="H216" s="491"/>
      <c r="I216" s="501">
        <f t="shared" ref="I216" si="50">E216/$I$10</f>
        <v>0</v>
      </c>
      <c r="J216" s="491"/>
      <c r="K216" s="501">
        <f>E216/$K$10</f>
        <v>0</v>
      </c>
      <c r="L216" s="488"/>
      <c r="M216" s="476"/>
      <c r="N216" s="488"/>
      <c r="O216" s="488"/>
      <c r="P216" s="488"/>
      <c r="Q216" s="488"/>
      <c r="R216" s="488"/>
      <c r="S216" s="476"/>
      <c r="T216" s="488"/>
      <c r="U216" s="476"/>
      <c r="V216" s="476"/>
    </row>
    <row r="217" spans="2:22" ht="4.5" hidden="1" customHeight="1" outlineLevel="1">
      <c r="B217" s="476"/>
      <c r="C217" s="489"/>
      <c r="D217" s="484"/>
      <c r="E217" s="490"/>
      <c r="F217" s="504"/>
      <c r="G217" s="490"/>
      <c r="H217" s="491"/>
      <c r="I217" s="491"/>
      <c r="J217" s="491"/>
      <c r="K217" s="491"/>
      <c r="L217" s="488"/>
      <c r="M217" s="476"/>
      <c r="N217" s="488"/>
      <c r="O217" s="488"/>
      <c r="P217" s="488"/>
      <c r="Q217" s="488"/>
      <c r="R217" s="488"/>
      <c r="S217" s="476"/>
      <c r="T217" s="488"/>
      <c r="U217" s="476"/>
      <c r="V217" s="476"/>
    </row>
    <row r="218" spans="2:22" ht="16.5" hidden="1" customHeight="1" outlineLevel="2">
      <c r="B218" s="54"/>
      <c r="C218" s="46" t="s">
        <v>317</v>
      </c>
      <c r="D218" s="50"/>
      <c r="E218" s="51">
        <v>1009.9169293464606</v>
      </c>
      <c r="F218" s="52"/>
      <c r="G218" s="51">
        <v>0.47403256487803397</v>
      </c>
      <c r="H218" s="53"/>
      <c r="I218" s="53">
        <f>E218/$I$10</f>
        <v>5.3223188950297602E-2</v>
      </c>
      <c r="J218" s="51"/>
      <c r="K218" s="53">
        <f t="shared" ref="K218:K225" si="51">E218/$K$10</f>
        <v>0.13187511800809631</v>
      </c>
      <c r="L218" s="488"/>
      <c r="M218" s="476"/>
      <c r="N218" s="488"/>
      <c r="O218" s="488"/>
      <c r="P218" s="488"/>
      <c r="Q218" s="488"/>
      <c r="R218" s="488"/>
      <c r="S218" s="476"/>
      <c r="T218" s="488"/>
      <c r="U218" s="476"/>
      <c r="V218" s="476"/>
    </row>
    <row r="219" spans="2:22" ht="16.5" hidden="1" customHeight="1" outlineLevel="2">
      <c r="B219" s="54"/>
      <c r="C219" s="46" t="s">
        <v>316</v>
      </c>
      <c r="D219" s="50"/>
      <c r="E219" s="51">
        <v>15989.511818181822</v>
      </c>
      <c r="F219" s="52"/>
      <c r="G219" s="51">
        <v>7.5051215382885577</v>
      </c>
      <c r="H219" s="53"/>
      <c r="I219" s="53">
        <f t="shared" ref="I219:I225" si="52">E219/$I$10</f>
        <v>0.84265624626454838</v>
      </c>
      <c r="J219" s="51"/>
      <c r="K219" s="53">
        <f t="shared" si="51"/>
        <v>2.0879130715029324</v>
      </c>
      <c r="L219" s="488"/>
      <c r="M219" s="476"/>
      <c r="N219" s="488"/>
      <c r="O219" s="488"/>
      <c r="P219" s="488"/>
      <c r="Q219" s="488"/>
      <c r="R219" s="488"/>
      <c r="S219" s="476"/>
      <c r="T219" s="488"/>
      <c r="U219" s="476"/>
      <c r="V219" s="476"/>
    </row>
    <row r="220" spans="2:22" ht="16.5" hidden="1" customHeight="1" outlineLevel="2">
      <c r="B220" s="54"/>
      <c r="C220" s="46" t="s">
        <v>315</v>
      </c>
      <c r="D220" s="50"/>
      <c r="E220" s="51">
        <v>883.65409090909066</v>
      </c>
      <c r="F220" s="52"/>
      <c r="G220" s="51">
        <v>0.4147675942512129</v>
      </c>
      <c r="H220" s="53"/>
      <c r="I220" s="53">
        <f t="shared" si="52"/>
        <v>4.6569066504898289E-2</v>
      </c>
      <c r="J220" s="51"/>
      <c r="K220" s="53">
        <f t="shared" si="51"/>
        <v>0.11538769588938746</v>
      </c>
      <c r="L220" s="488"/>
      <c r="M220" s="476"/>
      <c r="N220" s="488"/>
      <c r="O220" s="488"/>
      <c r="P220" s="488"/>
      <c r="Q220" s="488"/>
      <c r="R220" s="488"/>
      <c r="S220" s="476"/>
      <c r="T220" s="488"/>
      <c r="U220" s="476"/>
      <c r="V220" s="476"/>
    </row>
    <row r="221" spans="2:22" ht="16.5" hidden="1" customHeight="1" outlineLevel="2">
      <c r="B221" s="54"/>
      <c r="C221" s="46" t="s">
        <v>222</v>
      </c>
      <c r="D221" s="50"/>
      <c r="E221" s="51">
        <v>28066.799090909088</v>
      </c>
      <c r="F221" s="52"/>
      <c r="G221" s="51">
        <v>13.173931810005195</v>
      </c>
      <c r="H221" s="53"/>
      <c r="I221" s="53">
        <f t="shared" si="52"/>
        <v>1.4791360634108481</v>
      </c>
      <c r="J221" s="51"/>
      <c r="K221" s="53">
        <f t="shared" si="51"/>
        <v>3.6649672212331037</v>
      </c>
      <c r="L221" s="488"/>
      <c r="M221" s="476"/>
      <c r="N221" s="488"/>
      <c r="O221" s="488"/>
      <c r="P221" s="488"/>
      <c r="Q221" s="488"/>
      <c r="R221" s="488"/>
      <c r="S221" s="476"/>
      <c r="T221" s="488"/>
      <c r="U221" s="476"/>
      <c r="V221" s="476"/>
    </row>
    <row r="222" spans="2:22" ht="16.5" hidden="1" customHeight="1" outlineLevel="2">
      <c r="B222" s="54"/>
      <c r="C222" s="46" t="s">
        <v>223</v>
      </c>
      <c r="D222" s="50"/>
      <c r="E222" s="51">
        <v>13824.252575757573</v>
      </c>
      <c r="F222" s="52"/>
      <c r="G222" s="51">
        <v>6.488796964963063</v>
      </c>
      <c r="H222" s="53"/>
      <c r="I222" s="53">
        <f t="shared" si="52"/>
        <v>0.72854586902738339</v>
      </c>
      <c r="J222" s="51"/>
      <c r="K222" s="53">
        <f t="shared" si="51"/>
        <v>1.8051731650656766</v>
      </c>
      <c r="L222" s="488"/>
      <c r="M222" s="476"/>
      <c r="N222" s="488"/>
      <c r="O222" s="488"/>
      <c r="P222" s="488"/>
      <c r="Q222" s="488"/>
      <c r="R222" s="488"/>
      <c r="S222" s="476"/>
      <c r="T222" s="488"/>
      <c r="U222" s="476"/>
      <c r="V222" s="476"/>
    </row>
    <row r="223" spans="2:22" ht="16.5" hidden="1" customHeight="1" outlineLevel="2">
      <c r="B223" s="54"/>
      <c r="C223" s="46" t="s">
        <v>224</v>
      </c>
      <c r="D223" s="50"/>
      <c r="E223" s="51">
        <v>3929.8928953022846</v>
      </c>
      <c r="F223" s="52"/>
      <c r="G223" s="51">
        <v>1.8446043973751649</v>
      </c>
      <c r="H223" s="53"/>
      <c r="I223" s="53">
        <f t="shared" si="52"/>
        <v>0.20710756107084824</v>
      </c>
      <c r="J223" s="51"/>
      <c r="K223" s="53">
        <f t="shared" si="51"/>
        <v>0.51316605778907221</v>
      </c>
      <c r="L223" s="488"/>
      <c r="M223" s="476"/>
      <c r="N223" s="488"/>
      <c r="O223" s="488"/>
      <c r="P223" s="488"/>
      <c r="Q223" s="488"/>
      <c r="R223" s="488"/>
      <c r="S223" s="476"/>
      <c r="T223" s="488"/>
      <c r="U223" s="476"/>
      <c r="V223" s="476"/>
    </row>
    <row r="224" spans="2:22" ht="16.5" hidden="1" customHeight="1" outlineLevel="2">
      <c r="B224" s="54"/>
      <c r="C224" s="46" t="s">
        <v>225</v>
      </c>
      <c r="D224" s="50"/>
      <c r="E224" s="51">
        <v>6606.2058333333189</v>
      </c>
      <c r="F224" s="52"/>
      <c r="G224" s="51">
        <v>3.1008062190953884</v>
      </c>
      <c r="H224" s="53"/>
      <c r="I224" s="53">
        <f t="shared" si="52"/>
        <v>0.34815075487405456</v>
      </c>
      <c r="J224" s="51"/>
      <c r="K224" s="53">
        <f t="shared" si="51"/>
        <v>0.86263943948377475</v>
      </c>
      <c r="L224" s="488"/>
      <c r="M224" s="476"/>
      <c r="N224" s="488"/>
      <c r="O224" s="488"/>
      <c r="P224" s="488"/>
      <c r="Q224" s="488"/>
      <c r="R224" s="488"/>
      <c r="S224" s="476"/>
      <c r="T224" s="488"/>
      <c r="U224" s="476"/>
      <c r="V224" s="476"/>
    </row>
    <row r="225" spans="2:22" ht="16.5" hidden="1" customHeight="1" outlineLevel="2">
      <c r="B225" s="54"/>
      <c r="C225" s="46" t="s">
        <v>314</v>
      </c>
      <c r="D225" s="50"/>
      <c r="E225" s="51">
        <v>22983.779069696971</v>
      </c>
      <c r="F225" s="52"/>
      <c r="G225" s="51">
        <v>10.788075163814671</v>
      </c>
      <c r="H225" s="53"/>
      <c r="I225" s="53">
        <f t="shared" si="52"/>
        <v>1.2112580556600649</v>
      </c>
      <c r="J225" s="51"/>
      <c r="K225" s="53">
        <f t="shared" si="51"/>
        <v>3.0012256345180011</v>
      </c>
      <c r="L225" s="488"/>
      <c r="M225" s="476"/>
      <c r="N225" s="488"/>
      <c r="O225" s="488"/>
      <c r="P225" s="488"/>
      <c r="Q225" s="488"/>
      <c r="R225" s="488"/>
      <c r="S225" s="476"/>
      <c r="T225" s="488"/>
      <c r="U225" s="476"/>
      <c r="V225" s="476"/>
    </row>
    <row r="226" spans="2:22" ht="16.5" hidden="1" customHeight="1" outlineLevel="1" collapsed="1">
      <c r="B226" s="476"/>
      <c r="C226" s="489" t="s">
        <v>10</v>
      </c>
      <c r="D226" s="484"/>
      <c r="E226" s="490">
        <f>SUM(E218:E225)</f>
        <v>93294.012303436612</v>
      </c>
      <c r="F226" s="490"/>
      <c r="G226" s="490">
        <f t="shared" ref="G226:K226" si="53">SUM(G218:G225)</f>
        <v>43.790136252671289</v>
      </c>
      <c r="H226" s="491"/>
      <c r="I226" s="491">
        <f t="shared" si="53"/>
        <v>4.9166468057629436</v>
      </c>
      <c r="J226" s="491"/>
      <c r="K226" s="491">
        <f t="shared" si="53"/>
        <v>12.182347403490045</v>
      </c>
      <c r="L226" s="488"/>
      <c r="M226" s="476"/>
      <c r="N226" s="488"/>
      <c r="O226" s="488"/>
      <c r="P226" s="488"/>
      <c r="Q226" s="488"/>
      <c r="R226" s="488"/>
      <c r="S226" s="476"/>
      <c r="T226" s="488"/>
      <c r="U226" s="476"/>
      <c r="V226" s="476"/>
    </row>
    <row r="227" spans="2:22" ht="3" hidden="1" customHeight="1" outlineLevel="1">
      <c r="B227" s="476"/>
      <c r="C227" s="489"/>
      <c r="D227" s="484"/>
      <c r="E227" s="490"/>
      <c r="F227" s="504"/>
      <c r="G227" s="490"/>
      <c r="H227" s="491"/>
      <c r="I227" s="491"/>
      <c r="J227" s="491"/>
      <c r="K227" s="491"/>
      <c r="L227" s="488"/>
      <c r="M227" s="476"/>
      <c r="N227" s="488"/>
      <c r="O227" s="488"/>
      <c r="P227" s="488"/>
      <c r="Q227" s="488"/>
      <c r="R227" s="488"/>
      <c r="S227" s="476"/>
      <c r="T227" s="488"/>
      <c r="U227" s="476"/>
      <c r="V227" s="476"/>
    </row>
    <row r="228" spans="2:22" ht="16.5" hidden="1" customHeight="1" outlineLevel="2">
      <c r="B228" s="54"/>
      <c r="C228" s="46" t="s">
        <v>319</v>
      </c>
      <c r="D228" s="50"/>
      <c r="E228" s="51">
        <v>0</v>
      </c>
      <c r="F228" s="52">
        <v>0</v>
      </c>
      <c r="G228" s="51">
        <v>0</v>
      </c>
      <c r="H228" s="53"/>
      <c r="I228" s="51">
        <f t="shared" ref="I228:I231" si="54">E228/$I$10</f>
        <v>0</v>
      </c>
      <c r="J228" s="51"/>
      <c r="K228" s="51">
        <f>E228/$K$10</f>
        <v>0</v>
      </c>
      <c r="L228" s="488"/>
      <c r="M228" s="476"/>
      <c r="N228" s="488"/>
      <c r="O228" s="488"/>
      <c r="P228" s="488"/>
      <c r="Q228" s="488"/>
      <c r="R228" s="488"/>
      <c r="S228" s="476"/>
      <c r="T228" s="488"/>
      <c r="U228" s="476"/>
      <c r="V228" s="476"/>
    </row>
    <row r="229" spans="2:22" ht="16.5" hidden="1" customHeight="1" outlineLevel="2">
      <c r="B229" s="54"/>
      <c r="C229" s="46" t="s">
        <v>318</v>
      </c>
      <c r="D229" s="50"/>
      <c r="E229" s="51">
        <v>0</v>
      </c>
      <c r="F229" s="52"/>
      <c r="G229" s="51">
        <v>0</v>
      </c>
      <c r="H229" s="53"/>
      <c r="I229" s="51">
        <f t="shared" si="54"/>
        <v>0</v>
      </c>
      <c r="J229" s="51"/>
      <c r="K229" s="51">
        <f t="shared" ref="K229:K231" si="55">E229/$K$10</f>
        <v>0</v>
      </c>
      <c r="L229" s="488"/>
      <c r="M229" s="476"/>
      <c r="N229" s="488"/>
      <c r="O229" s="488"/>
      <c r="P229" s="488"/>
      <c r="Q229" s="488"/>
      <c r="R229" s="488"/>
      <c r="S229" s="476"/>
      <c r="T229" s="488"/>
      <c r="U229" s="476"/>
      <c r="V229" s="476"/>
    </row>
    <row r="230" spans="2:22" ht="16.5" hidden="1" customHeight="1" outlineLevel="2">
      <c r="B230" s="54"/>
      <c r="C230" s="46" t="s">
        <v>229</v>
      </c>
      <c r="D230" s="50"/>
      <c r="E230" s="51">
        <v>0</v>
      </c>
      <c r="F230" s="52"/>
      <c r="G230" s="51">
        <v>0</v>
      </c>
      <c r="H230" s="53"/>
      <c r="I230" s="51">
        <f t="shared" si="54"/>
        <v>0</v>
      </c>
      <c r="J230" s="51"/>
      <c r="K230" s="51">
        <f t="shared" si="55"/>
        <v>0</v>
      </c>
      <c r="L230" s="488"/>
      <c r="M230" s="476"/>
      <c r="N230" s="488"/>
      <c r="O230" s="488"/>
      <c r="P230" s="488"/>
      <c r="Q230" s="488"/>
      <c r="R230" s="488"/>
      <c r="S230" s="476"/>
      <c r="T230" s="488"/>
      <c r="U230" s="476"/>
      <c r="V230" s="476"/>
    </row>
    <row r="231" spans="2:22" ht="16.5" hidden="1" customHeight="1" outlineLevel="1" collapsed="1">
      <c r="B231" s="476"/>
      <c r="C231" s="489" t="s">
        <v>232</v>
      </c>
      <c r="D231" s="484"/>
      <c r="E231" s="490">
        <f>SUM(E228:E230)</f>
        <v>0</v>
      </c>
      <c r="F231" s="490"/>
      <c r="G231" s="490">
        <f>SUM(G228:G230)</f>
        <v>0</v>
      </c>
      <c r="H231" s="491"/>
      <c r="I231" s="492">
        <f t="shared" si="54"/>
        <v>0</v>
      </c>
      <c r="J231" s="490"/>
      <c r="K231" s="492">
        <f t="shared" si="55"/>
        <v>0</v>
      </c>
      <c r="L231" s="488"/>
      <c r="M231" s="476"/>
      <c r="N231" s="488"/>
      <c r="O231" s="488"/>
      <c r="P231" s="488"/>
      <c r="Q231" s="488"/>
      <c r="R231" s="488"/>
      <c r="S231" s="476"/>
      <c r="T231" s="488"/>
      <c r="U231" s="476"/>
      <c r="V231" s="476"/>
    </row>
    <row r="232" spans="2:22" s="498" customFormat="1" ht="16.5" customHeight="1" collapsed="1">
      <c r="B232" s="476" t="s">
        <v>25</v>
      </c>
      <c r="C232" s="493"/>
      <c r="D232" s="477"/>
      <c r="E232" s="494">
        <f>E231+E226+E216+E214+E201</f>
        <v>391151.07864818303</v>
      </c>
      <c r="F232" s="494"/>
      <c r="G232" s="494">
        <f>G231+G226+G216+G214+G201</f>
        <v>183.59762439708388</v>
      </c>
      <c r="H232" s="495"/>
      <c r="I232" s="495">
        <f>I231+I226+I216+I214+I201</f>
        <v>20.613881361981864</v>
      </c>
      <c r="J232" s="495"/>
      <c r="K232" s="495">
        <f>K231+K226+K216+K214+K201</f>
        <v>51.076571900922431</v>
      </c>
      <c r="L232" s="488"/>
      <c r="M232" s="496"/>
      <c r="N232" s="488"/>
      <c r="O232" s="488"/>
      <c r="P232" s="488"/>
      <c r="Q232" s="488"/>
      <c r="R232" s="488"/>
      <c r="S232" s="496"/>
      <c r="T232" s="497"/>
      <c r="U232" s="496"/>
      <c r="V232" s="496"/>
    </row>
    <row r="233" spans="2:22" ht="3.95" customHeight="1">
      <c r="B233" s="476"/>
      <c r="C233" s="493"/>
      <c r="E233" s="499"/>
      <c r="G233" s="499"/>
      <c r="H233" s="499"/>
      <c r="I233" s="500"/>
      <c r="J233" s="500"/>
      <c r="K233" s="500"/>
      <c r="L233" s="488"/>
      <c r="M233" s="476"/>
      <c r="N233" s="480"/>
      <c r="O233" s="476"/>
      <c r="P233" s="480"/>
      <c r="Q233" s="476"/>
      <c r="R233" s="480"/>
      <c r="S233" s="476"/>
      <c r="T233" s="480"/>
      <c r="U233" s="476"/>
      <c r="V233" s="476"/>
    </row>
    <row r="234" spans="2:22" ht="16.5" hidden="1" customHeight="1" outlineLevel="1">
      <c r="B234" s="476"/>
      <c r="C234" s="489" t="s">
        <v>320</v>
      </c>
      <c r="D234" s="484"/>
      <c r="E234" s="483">
        <v>120184.39850795009</v>
      </c>
      <c r="F234" s="484"/>
      <c r="G234" s="483">
        <v>56.411885995331048</v>
      </c>
      <c r="H234" s="483"/>
      <c r="I234" s="501">
        <f t="shared" ref="I234:I236" si="56">E234/$I$10</f>
        <v>6.3337852498480949</v>
      </c>
      <c r="J234" s="491"/>
      <c r="K234" s="501">
        <f t="shared" ref="K234:K236" si="57">E234/$K$10</f>
        <v>15.693698437379838</v>
      </c>
      <c r="L234" s="488"/>
      <c r="M234" s="476"/>
      <c r="N234" s="488"/>
      <c r="O234" s="476"/>
      <c r="P234" s="488"/>
      <c r="Q234" s="476"/>
      <c r="R234" s="488"/>
      <c r="S234" s="476"/>
      <c r="T234" s="488"/>
      <c r="U234" s="476"/>
      <c r="V234" s="476"/>
    </row>
    <row r="235" spans="2:22" ht="16.5" hidden="1" customHeight="1" outlineLevel="1">
      <c r="B235" s="476"/>
      <c r="C235" s="502" t="s">
        <v>134</v>
      </c>
      <c r="D235" s="484"/>
      <c r="E235" s="483">
        <v>43111.069686266812</v>
      </c>
      <c r="F235" s="484"/>
      <c r="G235" s="483">
        <v>20.235378122873268</v>
      </c>
      <c r="H235" s="483"/>
      <c r="I235" s="501">
        <f t="shared" si="56"/>
        <v>2.2719775667553694</v>
      </c>
      <c r="J235" s="491"/>
      <c r="K235" s="501">
        <f t="shared" si="57"/>
        <v>5.6294505390762861</v>
      </c>
      <c r="L235" s="488"/>
      <c r="M235" s="476"/>
      <c r="N235" s="488"/>
      <c r="O235" s="476"/>
      <c r="P235" s="488"/>
      <c r="Q235" s="476"/>
      <c r="R235" s="488"/>
      <c r="S235" s="476"/>
      <c r="T235" s="488"/>
      <c r="U235" s="476"/>
      <c r="V235" s="476"/>
    </row>
    <row r="236" spans="2:22" ht="16.5" hidden="1" customHeight="1" outlineLevel="1">
      <c r="B236" s="476"/>
      <c r="C236" s="502" t="s">
        <v>141</v>
      </c>
      <c r="D236" s="484"/>
      <c r="E236" s="483">
        <v>9819.8120367243846</v>
      </c>
      <c r="F236" s="484"/>
      <c r="G236" s="483">
        <v>4.6092015601728207</v>
      </c>
      <c r="H236" s="483"/>
      <c r="I236" s="501">
        <f t="shared" si="56"/>
        <v>0.51750960529516188</v>
      </c>
      <c r="J236" s="491"/>
      <c r="K236" s="501">
        <f t="shared" si="57"/>
        <v>1.282272663751036</v>
      </c>
      <c r="L236" s="488"/>
      <c r="M236" s="476"/>
      <c r="N236" s="488"/>
      <c r="O236" s="476"/>
      <c r="P236" s="488"/>
      <c r="Q236" s="476"/>
      <c r="R236" s="488"/>
      <c r="S236" s="476"/>
      <c r="T236" s="488"/>
      <c r="U236" s="476"/>
      <c r="V236" s="476"/>
    </row>
    <row r="237" spans="2:22" ht="16.5" customHeight="1" collapsed="1">
      <c r="B237" s="476" t="s">
        <v>11</v>
      </c>
      <c r="C237" s="493"/>
      <c r="E237" s="487">
        <f>SUM(E234:E236)</f>
        <v>173115.28023094128</v>
      </c>
      <c r="F237" s="487"/>
      <c r="G237" s="487">
        <f t="shared" ref="G237" si="58">SUM(G234:G236)</f>
        <v>81.25646567837714</v>
      </c>
      <c r="H237" s="487"/>
      <c r="I237" s="503">
        <f>E237/$I$10</f>
        <v>9.1232724218986263</v>
      </c>
      <c r="J237" s="503"/>
      <c r="K237" s="503">
        <f>E237/$K$10</f>
        <v>22.605421640207158</v>
      </c>
      <c r="L237" s="488"/>
      <c r="M237" s="476"/>
      <c r="N237" s="488"/>
      <c r="O237" s="476"/>
      <c r="P237" s="488"/>
      <c r="Q237" s="476"/>
      <c r="R237" s="488"/>
      <c r="S237" s="476"/>
      <c r="T237" s="488"/>
      <c r="U237" s="476"/>
      <c r="V237" s="476"/>
    </row>
    <row r="238" spans="2:22" ht="3.95" customHeight="1">
      <c r="B238" s="476"/>
      <c r="C238" s="493"/>
      <c r="E238" s="499"/>
      <c r="G238" s="499"/>
      <c r="H238" s="499"/>
      <c r="I238" s="503"/>
      <c r="J238" s="503"/>
      <c r="K238" s="503"/>
      <c r="L238" s="488"/>
      <c r="M238" s="476"/>
      <c r="N238" s="480"/>
      <c r="O238" s="476"/>
      <c r="P238" s="480"/>
      <c r="Q238" s="476"/>
      <c r="R238" s="480"/>
      <c r="S238" s="476"/>
      <c r="T238" s="480"/>
      <c r="U238" s="476"/>
      <c r="V238" s="476"/>
    </row>
    <row r="239" spans="2:22" ht="16.5" customHeight="1">
      <c r="B239" s="476" t="s">
        <v>26</v>
      </c>
      <c r="C239" s="493"/>
      <c r="E239" s="487">
        <v>129048.08637850643</v>
      </c>
      <c r="F239" s="487"/>
      <c r="G239" s="487">
        <v>60.572304118311855</v>
      </c>
      <c r="H239" s="487"/>
      <c r="I239" s="503">
        <f t="shared" ref="I239:I241" si="59">E239/$I$10</f>
        <v>6.8009065750014059</v>
      </c>
      <c r="J239" s="503"/>
      <c r="K239" s="503">
        <f t="shared" ref="K239:K241" si="60">E239/$K$10</f>
        <v>16.851120250947186</v>
      </c>
      <c r="L239" s="488"/>
      <c r="M239" s="476"/>
      <c r="N239" s="488"/>
      <c r="O239" s="476"/>
      <c r="P239" s="488"/>
      <c r="Q239" s="476"/>
      <c r="R239" s="488"/>
      <c r="S239" s="476"/>
      <c r="T239" s="488"/>
      <c r="U239" s="476"/>
      <c r="V239" s="476"/>
    </row>
    <row r="240" spans="2:22" ht="3.95" customHeight="1">
      <c r="B240" s="476"/>
      <c r="C240" s="493"/>
      <c r="E240" s="487"/>
      <c r="F240" s="487"/>
      <c r="G240" s="487"/>
      <c r="H240" s="499"/>
      <c r="I240" s="503"/>
      <c r="J240" s="503"/>
      <c r="K240" s="503"/>
      <c r="L240" s="488"/>
      <c r="M240" s="476"/>
      <c r="N240" s="480"/>
      <c r="O240" s="476"/>
      <c r="P240" s="480"/>
      <c r="Q240" s="476"/>
      <c r="R240" s="480"/>
      <c r="S240" s="476"/>
      <c r="T240" s="480"/>
      <c r="U240" s="476"/>
      <c r="V240" s="476"/>
    </row>
    <row r="241" spans="2:22" ht="16.5" customHeight="1">
      <c r="B241" s="476" t="s">
        <v>27</v>
      </c>
      <c r="C241" s="493"/>
      <c r="E241" s="487">
        <v>36167.668034024653</v>
      </c>
      <c r="F241" s="487"/>
      <c r="G241" s="487">
        <v>16.976299679341615</v>
      </c>
      <c r="H241" s="487"/>
      <c r="I241" s="503">
        <f t="shared" si="59"/>
        <v>1.9060564029877345</v>
      </c>
      <c r="J241" s="503"/>
      <c r="K241" s="503">
        <f t="shared" si="60"/>
        <v>4.7227800143435328</v>
      </c>
      <c r="L241" s="488"/>
      <c r="M241" s="476"/>
      <c r="N241" s="488"/>
      <c r="O241" s="476"/>
      <c r="P241" s="488"/>
      <c r="Q241" s="476"/>
      <c r="R241" s="488"/>
      <c r="S241" s="476"/>
      <c r="T241" s="488"/>
      <c r="U241" s="476"/>
      <c r="V241" s="476"/>
    </row>
    <row r="242" spans="2:22" ht="3.95" customHeight="1">
      <c r="B242" s="476"/>
      <c r="C242" s="493"/>
      <c r="E242" s="478"/>
      <c r="G242" s="478"/>
      <c r="H242" s="478"/>
      <c r="I242" s="479"/>
      <c r="J242" s="479"/>
      <c r="K242" s="479"/>
      <c r="L242" s="480"/>
      <c r="M242" s="476"/>
      <c r="N242" s="480"/>
      <c r="O242" s="476"/>
      <c r="P242" s="480"/>
      <c r="Q242" s="476"/>
      <c r="R242" s="480"/>
      <c r="S242" s="476"/>
      <c r="T242" s="480"/>
      <c r="U242" s="476"/>
      <c r="V242" s="476"/>
    </row>
    <row r="243" spans="2:22" s="498" customFormat="1" ht="16.5" customHeight="1">
      <c r="B243" s="42" t="s">
        <v>43</v>
      </c>
      <c r="C243" s="42"/>
      <c r="D243" s="43"/>
      <c r="E243" s="44">
        <v>5103169</v>
      </c>
      <c r="F243" s="44"/>
      <c r="G243" s="44">
        <f>((G169+G194)-(G232))+(G237+G239+G241)</f>
        <v>2395.1218329658068</v>
      </c>
      <c r="H243" s="44"/>
      <c r="I243" s="44">
        <f>((I169+I194)-(I232))+(I237+I239+I241)</f>
        <v>269.27227807879439</v>
      </c>
      <c r="J243" s="44"/>
      <c r="K243" s="44">
        <v>666</v>
      </c>
      <c r="L243" s="551"/>
      <c r="M243" s="552"/>
      <c r="N243" s="551"/>
      <c r="O243" s="553"/>
      <c r="P243" s="551"/>
      <c r="Q243" s="553"/>
      <c r="R243" s="551"/>
      <c r="S243" s="553"/>
      <c r="T243" s="551"/>
      <c r="U243" s="496"/>
      <c r="V243" s="496"/>
    </row>
    <row r="244" spans="2:22" ht="3.95" customHeight="1">
      <c r="B244" s="476"/>
      <c r="C244" s="476"/>
      <c r="E244" s="478"/>
      <c r="G244" s="478"/>
      <c r="H244" s="478"/>
      <c r="I244" s="479"/>
      <c r="J244" s="479"/>
      <c r="K244" s="479"/>
      <c r="L244" s="480"/>
      <c r="M244" s="476"/>
      <c r="N244" s="480"/>
      <c r="O244" s="476"/>
      <c r="P244" s="480"/>
      <c r="Q244" s="476"/>
      <c r="R244" s="480"/>
      <c r="S244" s="476"/>
      <c r="T244" s="480"/>
      <c r="U244" s="476"/>
      <c r="V244" s="476"/>
    </row>
    <row r="245" spans="2:22" hidden="1" outlineLevel="1">
      <c r="C245" s="481" t="s">
        <v>238</v>
      </c>
      <c r="D245" s="482"/>
      <c r="E245" s="483">
        <v>4565536.2421097253</v>
      </c>
      <c r="F245" s="484"/>
      <c r="G245" s="483">
        <f>E245/G10</f>
        <v>2142.9412072798523</v>
      </c>
      <c r="H245" s="483"/>
      <c r="I245" s="485">
        <f>E245/$I$10</f>
        <v>240.60632217590737</v>
      </c>
      <c r="J245" s="485"/>
      <c r="K245" s="485">
        <f>E245/$K$10</f>
        <v>596.1684701018728</v>
      </c>
      <c r="L245" s="476"/>
      <c r="M245" s="476"/>
      <c r="N245" s="476"/>
      <c r="O245" s="476"/>
      <c r="P245" s="476"/>
      <c r="Q245" s="476"/>
      <c r="R245" s="476"/>
      <c r="S245" s="476"/>
      <c r="T245" s="476"/>
      <c r="U245" s="476"/>
      <c r="V245" s="476"/>
    </row>
    <row r="246" spans="2:22" hidden="1" outlineLevel="1">
      <c r="C246" s="481" t="s">
        <v>233</v>
      </c>
      <c r="D246" s="482"/>
      <c r="E246" s="483">
        <v>34798.012687566297</v>
      </c>
      <c r="F246" s="484"/>
      <c r="G246" s="483">
        <f>E246/G10</f>
        <v>16.33326105964154</v>
      </c>
      <c r="H246" s="483"/>
      <c r="I246" s="485">
        <f>E246/$I$10</f>
        <v>1.833874797567463</v>
      </c>
      <c r="J246" s="485"/>
      <c r="K246" s="485">
        <f t="shared" ref="K246" si="61">E246/$K$10</f>
        <v>4.5439301949217503</v>
      </c>
      <c r="L246" s="476"/>
      <c r="M246" s="476"/>
      <c r="N246" s="476"/>
      <c r="O246" s="476"/>
      <c r="P246" s="476"/>
      <c r="Q246" s="476"/>
      <c r="R246" s="476"/>
      <c r="S246" s="476"/>
      <c r="T246" s="476"/>
      <c r="U246" s="476"/>
      <c r="V246" s="476"/>
    </row>
    <row r="247" spans="2:22" ht="14.25" customHeight="1" collapsed="1">
      <c r="B247" s="476" t="s">
        <v>63</v>
      </c>
      <c r="C247" s="476"/>
      <c r="D247" s="486"/>
      <c r="E247" s="487">
        <f>E245+E246</f>
        <v>4600334.2547972919</v>
      </c>
      <c r="F247" s="487"/>
      <c r="G247" s="487">
        <f>G245+G246</f>
        <v>2159.274468339494</v>
      </c>
      <c r="H247" s="487"/>
      <c r="I247" s="487">
        <f t="shared" ref="I247:K247" si="62">I245+I246</f>
        <v>242.44019697347483</v>
      </c>
      <c r="J247" s="487"/>
      <c r="K247" s="487">
        <f t="shared" si="62"/>
        <v>600.7124002967945</v>
      </c>
      <c r="L247" s="488"/>
      <c r="M247" s="476"/>
      <c r="N247" s="488"/>
      <c r="O247" s="476"/>
      <c r="P247" s="488"/>
      <c r="Q247" s="476"/>
      <c r="R247" s="488"/>
      <c r="S247" s="476"/>
      <c r="T247" s="488"/>
      <c r="U247" s="476"/>
      <c r="V247" s="476"/>
    </row>
    <row r="248" spans="2:22" ht="15.75" customHeight="1">
      <c r="L248" s="476"/>
      <c r="M248" s="476"/>
      <c r="N248" s="476"/>
      <c r="O248" s="476"/>
      <c r="P248" s="476"/>
      <c r="Q248" s="476"/>
      <c r="R248" s="476"/>
      <c r="S248" s="476"/>
      <c r="T248" s="476"/>
      <c r="U248" s="476"/>
      <c r="V248" s="476"/>
    </row>
    <row r="249" spans="2:22">
      <c r="G249" s="400"/>
      <c r="L249" s="476"/>
      <c r="M249" s="476"/>
      <c r="N249" s="476"/>
      <c r="O249" s="476"/>
      <c r="P249" s="476"/>
      <c r="Q249" s="476"/>
      <c r="R249" s="476"/>
      <c r="S249" s="476"/>
      <c r="T249" s="476"/>
      <c r="U249" s="476"/>
      <c r="V249" s="476"/>
    </row>
    <row r="250" spans="2:22">
      <c r="L250" s="476"/>
      <c r="M250" s="476"/>
      <c r="N250" s="476"/>
      <c r="O250" s="476"/>
      <c r="P250" s="476"/>
      <c r="Q250" s="476"/>
      <c r="R250" s="476"/>
      <c r="S250" s="476"/>
      <c r="T250" s="476"/>
      <c r="U250" s="476"/>
      <c r="V250" s="476"/>
    </row>
    <row r="251" spans="2:22">
      <c r="L251" s="476"/>
      <c r="M251" s="476"/>
      <c r="N251" s="476"/>
      <c r="O251" s="476"/>
      <c r="P251" s="476"/>
      <c r="Q251" s="476"/>
      <c r="R251" s="476"/>
      <c r="S251" s="476"/>
      <c r="T251" s="476"/>
      <c r="U251" s="476"/>
    </row>
    <row r="252" spans="2:22">
      <c r="L252" s="476"/>
      <c r="M252" s="476"/>
      <c r="N252" s="476"/>
      <c r="O252" s="476"/>
      <c r="P252" s="476"/>
      <c r="Q252" s="476"/>
      <c r="R252" s="476"/>
      <c r="S252" s="476"/>
      <c r="T252" s="476"/>
      <c r="U252" s="476"/>
    </row>
    <row r="253" spans="2:22">
      <c r="L253" s="476"/>
      <c r="M253" s="476"/>
      <c r="N253" s="476"/>
      <c r="O253" s="476"/>
      <c r="P253" s="476"/>
      <c r="Q253" s="476"/>
      <c r="R253" s="476"/>
      <c r="S253" s="476"/>
      <c r="T253" s="476"/>
      <c r="U253" s="476"/>
    </row>
    <row r="254" spans="2:22">
      <c r="L254" s="476"/>
      <c r="M254" s="476"/>
      <c r="N254" s="476"/>
      <c r="O254" s="476"/>
      <c r="P254" s="476"/>
      <c r="Q254" s="476"/>
      <c r="R254" s="476"/>
      <c r="S254" s="476"/>
      <c r="T254" s="476"/>
      <c r="U254" s="476"/>
    </row>
    <row r="255" spans="2:22">
      <c r="L255" s="476"/>
      <c r="M255" s="476"/>
      <c r="N255" s="476"/>
      <c r="O255" s="476"/>
      <c r="P255" s="476"/>
      <c r="Q255" s="476"/>
      <c r="R255" s="476"/>
      <c r="S255" s="476"/>
      <c r="T255" s="476"/>
      <c r="U255" s="476"/>
      <c r="V255" s="476"/>
    </row>
    <row r="306" spans="2:3" hidden="1">
      <c r="B306" s="554" t="s">
        <v>50</v>
      </c>
      <c r="C306" s="554"/>
    </row>
    <row r="307" spans="2:3" hidden="1">
      <c r="B307" s="554" t="s">
        <v>13</v>
      </c>
      <c r="C307" s="554"/>
    </row>
    <row r="308" spans="2:3" hidden="1">
      <c r="B308" s="554" t="s">
        <v>15</v>
      </c>
      <c r="C308" s="554"/>
    </row>
    <row r="309" spans="2:3" hidden="1">
      <c r="B309" s="554" t="s">
        <v>16</v>
      </c>
      <c r="C309" s="554"/>
    </row>
    <row r="310" spans="2:3" hidden="1">
      <c r="B310" s="554" t="s">
        <v>17</v>
      </c>
      <c r="C310" s="554"/>
    </row>
    <row r="311" spans="2:3" hidden="1">
      <c r="B311" s="554" t="s">
        <v>18</v>
      </c>
      <c r="C311" s="554"/>
    </row>
    <row r="312" spans="2:3" hidden="1">
      <c r="B312" s="554" t="s">
        <v>19</v>
      </c>
      <c r="C312" s="554"/>
    </row>
    <row r="313" spans="2:3" hidden="1"/>
  </sheetData>
  <dataConsolidate/>
  <mergeCells count="22">
    <mergeCell ref="B137:C137"/>
    <mergeCell ref="E7:K7"/>
    <mergeCell ref="E58:I59"/>
    <mergeCell ref="B68:C68"/>
    <mergeCell ref="B80:C80"/>
    <mergeCell ref="B110:C110"/>
    <mergeCell ref="B112:C112"/>
    <mergeCell ref="B119:C119"/>
    <mergeCell ref="B126:C126"/>
    <mergeCell ref="B131:C131"/>
    <mergeCell ref="B133:C133"/>
    <mergeCell ref="B77:C77"/>
    <mergeCell ref="B71:C71"/>
    <mergeCell ref="B167:C167"/>
    <mergeCell ref="B175:C175"/>
    <mergeCell ref="B144:C144"/>
    <mergeCell ref="B150:C150"/>
    <mergeCell ref="B151:C151"/>
    <mergeCell ref="B152:C152"/>
    <mergeCell ref="B156:C156"/>
    <mergeCell ref="B163:C163"/>
    <mergeCell ref="B169:C169"/>
  </mergeCells>
  <pageMargins left="0.62992125984251968" right="0.43307086614173229" top="0.39370078740157483" bottom="0.74803149606299213" header="0.31496062992125984" footer="0.31496062992125984"/>
  <pageSetup scale="95" orientation="portrait" r:id="rId1"/>
  <headerFooter differentOddEven="1">
    <oddHeader xml:space="preserve">&amp;R&amp;D
</oddHeader>
    <oddFooter>&amp;LL’utilisation du contenu demeure sous l’entière responsabilité des usagers. Le CECPA n’est aucunement responsable de toute inexactitude, erreur, omission ou faute qui pourrait découler, directement ou indirectement, de son utilisation.</oddFooter>
  </headerFooter>
  <rowBreaks count="1" manualBreakCount="1">
    <brk id="56" max="9" man="1"/>
  </rowBreaks>
  <colBreaks count="2" manualBreakCount="2">
    <brk id="11" max="105" man="1"/>
    <brk id="20" max="1048575" man="1"/>
  </colBreaks>
  <ignoredErrors>
    <ignoredError sqref="E13:K13 E41 E54:F54 F12 E15:K15 F14 H14 H12 J12:K12 H54 J14 F16:H16 J16 J54:K54"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X346"/>
  <sheetViews>
    <sheetView zoomScale="98" zoomScaleNormal="98" workbookViewId="0">
      <selection activeCell="G46" sqref="G46"/>
    </sheetView>
  </sheetViews>
  <sheetFormatPr baseColWidth="10" defaultColWidth="11" defaultRowHeight="13.5"/>
  <cols>
    <col min="1" max="1" width="0.75" style="315" customWidth="1"/>
    <col min="2" max="2" width="23.625" style="315" customWidth="1"/>
    <col min="3" max="3" width="22.125" style="315" customWidth="1"/>
    <col min="4" max="4" width="0.875" style="315" customWidth="1"/>
    <col min="5" max="5" width="17" style="315" customWidth="1"/>
    <col min="6" max="6" width="0.75" style="315" customWidth="1"/>
    <col min="7" max="7" width="20.375" style="315" customWidth="1"/>
    <col min="8" max="8" width="0.75" style="315" customWidth="1"/>
    <col min="9" max="9" width="17" style="315" customWidth="1"/>
    <col min="10" max="10" width="0.75" style="315" customWidth="1"/>
    <col min="11" max="11" width="13.25" style="315" customWidth="1"/>
    <col min="12" max="12" width="0.75" style="315" customWidth="1"/>
    <col min="13" max="13" width="17" style="315" customWidth="1"/>
    <col min="14" max="14" width="0.75" style="315" customWidth="1"/>
    <col min="15" max="15" width="17" style="315" customWidth="1"/>
    <col min="16" max="16" width="0.75" style="315" customWidth="1"/>
    <col min="17" max="17" width="17" style="315" customWidth="1"/>
    <col min="18" max="18" width="0.75" style="315" customWidth="1"/>
    <col min="19" max="19" width="17" style="315" customWidth="1"/>
    <col min="20" max="20" width="0.75" style="315" customWidth="1"/>
    <col min="21" max="21" width="17" style="315" customWidth="1"/>
    <col min="22" max="22" width="0.75" style="315" customWidth="1"/>
    <col min="23" max="23" width="17" style="315" customWidth="1"/>
    <col min="24" max="24" width="0.75" style="315" customWidth="1"/>
    <col min="25" max="26" width="17" style="315" customWidth="1"/>
    <col min="27" max="27" width="0.75" style="315" customWidth="1"/>
    <col min="28" max="29" width="17" style="315" customWidth="1"/>
    <col min="30" max="30" width="0.75" style="315" customWidth="1"/>
    <col min="31" max="31" width="17" style="315" customWidth="1"/>
    <col min="32" max="32" width="0.75" style="315" customWidth="1"/>
    <col min="33" max="33" width="17" style="315" customWidth="1"/>
    <col min="34" max="34" width="0.75" style="315" customWidth="1"/>
    <col min="35" max="35" width="17" style="315" customWidth="1"/>
    <col min="36" max="16384" width="11" style="315"/>
  </cols>
  <sheetData>
    <row r="1" spans="2:12" ht="25.5" customHeight="1">
      <c r="B1" s="635"/>
      <c r="C1" s="635"/>
      <c r="D1" s="635"/>
      <c r="E1" s="635"/>
      <c r="F1" s="635"/>
      <c r="G1" s="635"/>
      <c r="H1" s="635"/>
      <c r="I1" s="635"/>
      <c r="J1" s="635"/>
      <c r="K1" s="635"/>
      <c r="L1" s="314"/>
    </row>
    <row r="3" spans="2:12" ht="56.25" customHeight="1">
      <c r="B3" s="646" t="s">
        <v>292</v>
      </c>
      <c r="C3" s="646"/>
      <c r="D3" s="646"/>
      <c r="E3" s="646"/>
      <c r="F3" s="646"/>
      <c r="G3" s="646"/>
    </row>
    <row r="4" spans="2:12" ht="26.25" customHeight="1">
      <c r="B4" s="647" t="s">
        <v>298</v>
      </c>
      <c r="C4" s="647"/>
      <c r="D4" s="647"/>
      <c r="E4" s="647"/>
      <c r="F4" s="647"/>
      <c r="G4" s="647"/>
      <c r="H4" s="647"/>
      <c r="I4" s="647"/>
      <c r="J4" s="647"/>
      <c r="K4" s="647"/>
      <c r="L4" s="316"/>
    </row>
    <row r="5" spans="2:12" ht="16.5" customHeight="1">
      <c r="B5" s="317"/>
      <c r="C5" s="317"/>
      <c r="D5" s="317"/>
      <c r="E5" s="317"/>
      <c r="F5" s="317"/>
      <c r="G5" s="317"/>
      <c r="H5" s="317"/>
      <c r="I5" s="317"/>
      <c r="J5" s="317"/>
      <c r="K5" s="317"/>
      <c r="L5" s="316"/>
    </row>
    <row r="6" spans="2:12">
      <c r="B6" s="316"/>
      <c r="C6" s="316"/>
      <c r="D6" s="316"/>
      <c r="E6" s="316"/>
      <c r="F6" s="316"/>
      <c r="G6" s="316"/>
      <c r="H6" s="316"/>
      <c r="I6" s="652" t="str">
        <f>IF($E$8=listes_choix!B19,"Cette indexation est différente de celle produite par La Financière agricole du Québec","")</f>
        <v>Cette indexation est différente de celle produite par La Financière agricole du Québec</v>
      </c>
      <c r="J6" s="652"/>
      <c r="K6" s="652"/>
      <c r="L6" s="316"/>
    </row>
    <row r="7" spans="2:12" ht="4.5" customHeight="1">
      <c r="B7" s="316"/>
      <c r="C7" s="316"/>
      <c r="D7" s="316"/>
      <c r="E7" s="316"/>
      <c r="F7" s="316"/>
      <c r="G7" s="318"/>
      <c r="H7" s="316"/>
      <c r="I7" s="653"/>
      <c r="J7" s="653"/>
      <c r="K7" s="653"/>
      <c r="L7" s="316"/>
    </row>
    <row r="8" spans="2:12" ht="15.75" customHeight="1">
      <c r="B8" s="650" t="s">
        <v>44</v>
      </c>
      <c r="C8" s="650"/>
      <c r="D8" s="316"/>
      <c r="E8" s="645" t="s">
        <v>293</v>
      </c>
      <c r="F8" s="645"/>
      <c r="G8" s="645"/>
      <c r="H8" s="316"/>
      <c r="I8" s="653"/>
      <c r="J8" s="653"/>
      <c r="K8" s="653"/>
      <c r="L8" s="316"/>
    </row>
    <row r="9" spans="2:12" ht="4.5" customHeight="1">
      <c r="D9" s="316"/>
      <c r="E9" s="316"/>
      <c r="F9" s="316"/>
      <c r="G9" s="318"/>
      <c r="H9" s="316"/>
      <c r="I9" s="653"/>
      <c r="J9" s="653"/>
      <c r="K9" s="653"/>
      <c r="L9" s="316"/>
    </row>
    <row r="10" spans="2:12" ht="15.75" customHeight="1">
      <c r="B10" s="650" t="s">
        <v>152</v>
      </c>
      <c r="C10" s="650"/>
      <c r="D10" s="316"/>
      <c r="E10" s="651" t="s">
        <v>244</v>
      </c>
      <c r="F10" s="651"/>
      <c r="G10" s="651"/>
      <c r="H10" s="316"/>
      <c r="I10" s="653"/>
      <c r="J10" s="653"/>
      <c r="K10" s="653"/>
      <c r="L10" s="316"/>
    </row>
    <row r="11" spans="2:12">
      <c r="B11" s="319"/>
      <c r="C11" s="319"/>
      <c r="D11" s="319"/>
      <c r="E11" s="319"/>
      <c r="F11" s="319"/>
      <c r="G11" s="319"/>
      <c r="H11" s="319"/>
      <c r="I11" s="319"/>
      <c r="J11" s="319"/>
      <c r="K11" s="319"/>
      <c r="L11" s="316"/>
    </row>
    <row r="12" spans="2:12" ht="15" customHeight="1">
      <c r="B12" s="320"/>
      <c r="C12" s="316"/>
      <c r="D12" s="316"/>
      <c r="E12" s="641" t="s">
        <v>6</v>
      </c>
      <c r="F12" s="321"/>
      <c r="G12" s="321"/>
      <c r="H12" s="322"/>
      <c r="I12" s="636" t="str">
        <f>E8</f>
        <v>Indexation 2021</v>
      </c>
      <c r="J12" s="322"/>
      <c r="K12" s="636" t="s">
        <v>70</v>
      </c>
      <c r="L12" s="316"/>
    </row>
    <row r="13" spans="2:12" ht="15.75" customHeight="1" thickBot="1">
      <c r="B13" s="316"/>
      <c r="C13" s="323" t="s">
        <v>112</v>
      </c>
      <c r="D13" s="316"/>
      <c r="E13" s="643"/>
      <c r="F13" s="324"/>
      <c r="G13" s="325"/>
      <c r="H13" s="325"/>
      <c r="I13" s="637"/>
      <c r="J13" s="326"/>
      <c r="K13" s="637"/>
      <c r="L13" s="316"/>
    </row>
    <row r="14" spans="2:12" ht="15.75" customHeight="1">
      <c r="B14" s="316"/>
      <c r="C14" s="316"/>
      <c r="D14" s="316"/>
      <c r="E14" s="327"/>
      <c r="F14" s="327"/>
      <c r="G14" s="327"/>
      <c r="H14" s="327"/>
      <c r="I14" s="328"/>
      <c r="J14" s="328"/>
      <c r="K14" s="328"/>
      <c r="L14" s="316"/>
    </row>
    <row r="15" spans="2:12">
      <c r="B15" s="316" t="s">
        <v>161</v>
      </c>
      <c r="C15" s="329" t="s">
        <v>210</v>
      </c>
      <c r="D15" s="316"/>
      <c r="E15" s="313"/>
      <c r="F15" s="316"/>
      <c r="G15" s="330"/>
      <c r="H15" s="318"/>
      <c r="I15" s="331" t="str">
        <f>IF(E15="","",'Coef+ind'!E5)</f>
        <v/>
      </c>
      <c r="J15" s="318"/>
      <c r="K15" s="331" t="str">
        <f>IF(($E15=0),"",E15-I15)</f>
        <v/>
      </c>
      <c r="L15" s="316"/>
    </row>
    <row r="16" spans="2:12" ht="4.5" customHeight="1">
      <c r="B16" s="316"/>
      <c r="C16" s="329"/>
      <c r="D16" s="316"/>
      <c r="E16" s="332"/>
      <c r="F16" s="316"/>
      <c r="G16" s="330"/>
      <c r="H16" s="318"/>
      <c r="I16" s="333"/>
      <c r="J16" s="318"/>
      <c r="K16" s="331"/>
      <c r="L16" s="316"/>
    </row>
    <row r="17" spans="2:13" ht="15" customHeight="1">
      <c r="B17" s="316"/>
      <c r="C17" s="329" t="s">
        <v>246</v>
      </c>
      <c r="D17" s="316"/>
      <c r="E17" s="313"/>
      <c r="F17" s="316"/>
      <c r="G17" s="330"/>
      <c r="H17" s="318"/>
      <c r="I17" s="331" t="str">
        <f>IF(E17="","",'Coef+ind'!D272*100)</f>
        <v/>
      </c>
      <c r="J17" s="318"/>
      <c r="K17" s="331" t="str">
        <f>IF(($E17=0),"",E17-I17)</f>
        <v/>
      </c>
      <c r="L17" s="316"/>
    </row>
    <row r="18" spans="2:13" ht="4.5" customHeight="1">
      <c r="B18" s="316"/>
      <c r="C18" s="329"/>
      <c r="D18" s="316"/>
      <c r="E18" s="332"/>
      <c r="F18" s="316"/>
      <c r="G18" s="330"/>
      <c r="H18" s="318"/>
      <c r="I18" s="333"/>
      <c r="J18" s="318"/>
      <c r="K18" s="331"/>
      <c r="L18" s="316"/>
    </row>
    <row r="19" spans="2:13" ht="15" customHeight="1">
      <c r="B19" s="316"/>
      <c r="C19" s="329" t="s">
        <v>248</v>
      </c>
      <c r="D19" s="316"/>
      <c r="E19" s="318" t="str">
        <f>IF(E17="","",E17/100)</f>
        <v/>
      </c>
      <c r="F19" s="316"/>
      <c r="G19" s="330"/>
      <c r="H19" s="318"/>
      <c r="I19" s="331" t="str">
        <f>IF(I17="","",I17/100)</f>
        <v/>
      </c>
      <c r="J19" s="318"/>
      <c r="K19" s="331"/>
      <c r="L19" s="316"/>
    </row>
    <row r="20" spans="2:13" ht="4.5" customHeight="1">
      <c r="B20" s="316"/>
      <c r="C20" s="329"/>
      <c r="E20" s="334"/>
      <c r="G20" s="335"/>
      <c r="H20" s="335"/>
      <c r="I20" s="336"/>
      <c r="J20" s="336"/>
      <c r="K20" s="331"/>
      <c r="L20" s="337"/>
      <c r="M20" s="337"/>
    </row>
    <row r="21" spans="2:13">
      <c r="B21" s="316" t="s">
        <v>165</v>
      </c>
      <c r="C21" s="338" t="s">
        <v>423</v>
      </c>
      <c r="D21" s="316"/>
      <c r="E21" s="21"/>
      <c r="F21" s="316"/>
      <c r="G21" s="339"/>
      <c r="H21" s="318"/>
      <c r="I21" s="331" t="str">
        <f>IF(E21="","",'Coef+ind'!E8)</f>
        <v/>
      </c>
      <c r="J21" s="318"/>
      <c r="K21" s="331" t="str">
        <f>IF(($E21=0),"",E21-I21)</f>
        <v/>
      </c>
      <c r="L21" s="316"/>
    </row>
    <row r="22" spans="2:13" ht="4.5" customHeight="1">
      <c r="B22" s="316"/>
      <c r="C22" s="316"/>
      <c r="D22" s="316"/>
      <c r="E22" s="318"/>
      <c r="F22" s="316"/>
      <c r="G22" s="339"/>
      <c r="H22" s="318"/>
      <c r="I22" s="340"/>
      <c r="J22" s="318"/>
      <c r="K22" s="331"/>
      <c r="L22" s="316"/>
    </row>
    <row r="23" spans="2:13" ht="15" customHeight="1">
      <c r="B23" s="316"/>
      <c r="C23" s="341" t="s">
        <v>424</v>
      </c>
      <c r="D23" s="316"/>
      <c r="E23" s="318" t="str">
        <f>IF(E21="","",E21/100)</f>
        <v/>
      </c>
      <c r="F23" s="316"/>
      <c r="G23" s="339"/>
      <c r="H23" s="318"/>
      <c r="I23" s="331" t="str">
        <f>IF(I21="","",I21/100)</f>
        <v/>
      </c>
      <c r="J23" s="318"/>
      <c r="K23" s="331"/>
      <c r="L23" s="316"/>
    </row>
    <row r="24" spans="2:13" ht="4.5" customHeight="1">
      <c r="B24" s="316"/>
      <c r="C24" s="316"/>
      <c r="D24" s="316"/>
      <c r="E24" s="318"/>
      <c r="F24" s="316"/>
      <c r="G24" s="339"/>
      <c r="H24" s="318"/>
      <c r="I24" s="340"/>
      <c r="J24" s="318"/>
      <c r="K24" s="342"/>
      <c r="L24" s="316"/>
    </row>
    <row r="25" spans="2:13">
      <c r="B25" s="343"/>
      <c r="C25" s="343"/>
      <c r="D25" s="344"/>
      <c r="E25" s="343"/>
      <c r="F25" s="343"/>
      <c r="G25" s="345"/>
      <c r="H25" s="343"/>
      <c r="I25" s="343"/>
      <c r="J25" s="343"/>
      <c r="K25" s="343"/>
      <c r="L25" s="316"/>
    </row>
    <row r="26" spans="2:13" ht="15.75" customHeight="1">
      <c r="B26" s="346" t="s">
        <v>68</v>
      </c>
      <c r="C26" s="346"/>
      <c r="D26" s="316"/>
      <c r="E26" s="321"/>
      <c r="F26" s="321"/>
      <c r="G26" s="641" t="str">
        <f>E10</f>
        <v>par bouvillon</v>
      </c>
      <c r="H26" s="344"/>
      <c r="I26" s="344"/>
      <c r="J26" s="344"/>
      <c r="K26" s="344"/>
      <c r="L26" s="316"/>
    </row>
    <row r="27" spans="2:13">
      <c r="B27" s="329"/>
      <c r="C27" s="316"/>
      <c r="D27" s="316"/>
      <c r="E27" s="347"/>
      <c r="F27" s="348"/>
      <c r="G27" s="642"/>
      <c r="H27" s="349"/>
      <c r="I27" s="349"/>
      <c r="J27" s="349"/>
      <c r="K27" s="349"/>
      <c r="L27" s="316"/>
    </row>
    <row r="28" spans="2:13" ht="4.5" customHeight="1">
      <c r="B28" s="316"/>
      <c r="C28" s="316"/>
      <c r="G28" s="335"/>
      <c r="H28" s="335"/>
      <c r="I28" s="336"/>
      <c r="J28" s="336"/>
      <c r="K28" s="336"/>
      <c r="L28" s="337"/>
      <c r="M28" s="337"/>
    </row>
    <row r="29" spans="2:13">
      <c r="B29" s="316" t="s">
        <v>158</v>
      </c>
      <c r="C29" s="316" t="s">
        <v>247</v>
      </c>
      <c r="D29" s="316"/>
      <c r="E29" s="22"/>
      <c r="F29" s="316"/>
      <c r="G29" s="339" t="str">
        <f>IFERROR(IF($E$10="par bouvillon",E29/$E$15,IF($E$10="par 100 lb carcasse",E29/$E$19,IF($E$10="par 100 kg de gain",E29/$E$23,""))),"")</f>
        <v/>
      </c>
      <c r="H29" s="318"/>
      <c r="I29" s="350" t="str">
        <f>IF(E29="","",IF($E$10="par bouvillon",'ECP2020'!G16,IF($E$10="par 100 lb carcasse",'ECP2020'!I16,IF($E$10="par 100 kg de gain",'ECP2020'!K16,""))))</f>
        <v/>
      </c>
      <c r="J29" s="318"/>
      <c r="K29" s="331" t="str">
        <f>IF(($G29=""),"",G29-I29)</f>
        <v/>
      </c>
      <c r="L29" s="316"/>
    </row>
    <row r="30" spans="2:13" ht="4.5" customHeight="1">
      <c r="B30" s="316"/>
      <c r="C30" s="316"/>
      <c r="G30" s="335"/>
      <c r="H30" s="335"/>
      <c r="I30" s="350"/>
      <c r="J30" s="336"/>
      <c r="K30" s="351"/>
      <c r="L30" s="337"/>
      <c r="M30" s="337"/>
    </row>
    <row r="31" spans="2:13">
      <c r="B31" s="316" t="s">
        <v>167</v>
      </c>
      <c r="C31" s="316" t="s">
        <v>249</v>
      </c>
      <c r="D31" s="316"/>
      <c r="E31" s="23"/>
      <c r="F31" s="316"/>
      <c r="G31" s="339" t="str">
        <f>IFERROR(IF($E$10="par bouvillon",E31/$E$15,IF($E$10="par 100 lb carcasse",E31/$E$19,IF($E$10="par 100 kg de gain",E31/$E$23,""))),"")</f>
        <v/>
      </c>
      <c r="H31" s="318"/>
      <c r="I31" s="350" t="str">
        <f>IF(E31="","",IF($E$10="par bouvillon",'ECP2020'!G18,IF($E$10="par 100 lb carcasse",'ECP2020'!G18,IF($E$10="par 100 kg de gain",'ECP2020'!G18,""))))</f>
        <v/>
      </c>
      <c r="J31" s="318"/>
      <c r="K31" s="352" t="str">
        <f>IF(($E31=0),"",E31-I31)</f>
        <v/>
      </c>
      <c r="L31" s="316"/>
    </row>
    <row r="32" spans="2:13" ht="4.5" customHeight="1">
      <c r="B32" s="316"/>
      <c r="C32" s="316"/>
      <c r="G32" s="335"/>
      <c r="H32" s="335"/>
      <c r="I32" s="336"/>
      <c r="J32" s="336"/>
      <c r="K32" s="336"/>
      <c r="L32" s="337"/>
      <c r="M32" s="337"/>
    </row>
    <row r="33" spans="2:13">
      <c r="B33" s="316" t="s">
        <v>153</v>
      </c>
      <c r="C33" s="344" t="s">
        <v>45</v>
      </c>
      <c r="D33" s="316"/>
      <c r="E33" s="353" t="str">
        <f>IF(SUM(E34:E37)=0,"",SUM(E34:E37))</f>
        <v/>
      </c>
      <c r="F33" s="316"/>
      <c r="G33" s="339" t="str">
        <f>IFERROR(IF($E$10="par bouvillon",E33/$E$15,IF($E$10="par 100 lb carcasse",E33/$E$19,IF($E$10="par 100 kg de gain",E33/$E$23,""))),"")</f>
        <v/>
      </c>
      <c r="H33" s="342"/>
      <c r="I33" s="350" t="str">
        <f>IF(E33="","",IF($E$10="par bouvillon",'Coef+ind'!L245,IF($E$10="par 100 lb carcasse",'Coef+ind'!M245,IF($E$10="par 100 kg de gain",'Coef+ind'!N245,""))))</f>
        <v/>
      </c>
      <c r="J33" s="342"/>
      <c r="K33" s="352" t="str">
        <f>IF(($G33=""),"",G33-I33)</f>
        <v/>
      </c>
      <c r="L33" s="316"/>
    </row>
    <row r="34" spans="2:13">
      <c r="C34" s="354" t="s">
        <v>46</v>
      </c>
      <c r="D34" s="316"/>
      <c r="E34" s="24"/>
      <c r="F34" s="316"/>
      <c r="G34" s="339" t="str">
        <f>IFERROR(IF($E$10="par bouvillon",E34/$E$15,IF($E$10="par 100 lb carcasse",E34/$E$19,IF($E$10="par 100 kg de gain",E34/$E$23,""))),"")</f>
        <v/>
      </c>
      <c r="H34" s="355"/>
      <c r="I34" s="356" t="str">
        <f>IF(E34="","",IF($E$10="par bouvillon",'Coef+ind'!L240,IF($E$10="par 100 lb carcasse",'Coef+ind'!M240,IF($E$10="par 100 kg de gain",'Coef+ind'!N240,""))))</f>
        <v/>
      </c>
      <c r="J34" s="355"/>
      <c r="K34" s="355" t="str">
        <f>IFERROR(IF(($G34=0),"",G34-I34),"")</f>
        <v/>
      </c>
      <c r="L34" s="316"/>
    </row>
    <row r="35" spans="2:13">
      <c r="C35" s="354" t="s">
        <v>47</v>
      </c>
      <c r="D35" s="316"/>
      <c r="E35" s="24"/>
      <c r="F35" s="316"/>
      <c r="G35" s="339" t="str">
        <f>IFERROR(IF($E$10="par bouvillon",E35/$E$15,IF($E$10="par 100 lb carcasse",E35/$E$19,IF($E$10="par 100 kg de gain",E35/$E$23,""))),"")</f>
        <v/>
      </c>
      <c r="H35" s="355"/>
      <c r="I35" s="356" t="str">
        <f>IF(E35="","",IF($E$10="par bouvillon",'Coef+ind'!L241,IF($E$10="par 100 lb carcasse",'Coef+ind'!M241,IF($E$10="par 100 kg de gain",'Coef+ind'!N241,""))))</f>
        <v/>
      </c>
      <c r="J35" s="355"/>
      <c r="K35" s="356" t="str">
        <f>IFERROR(IF(($G35=0),"",G35-I35),"")</f>
        <v/>
      </c>
      <c r="L35" s="316"/>
    </row>
    <row r="36" spans="2:13">
      <c r="C36" s="354" t="s">
        <v>48</v>
      </c>
      <c r="D36" s="316"/>
      <c r="E36" s="24"/>
      <c r="F36" s="316"/>
      <c r="G36" s="339" t="str">
        <f>IFERROR(IF($E$10="par bouvillon",E36/$E$15,IF($E$10="par 100 lb carcasse",E36/$E$19,IF($E$10="par 100 kg de gain",E36/$E$23,""))),"")</f>
        <v/>
      </c>
      <c r="H36" s="355"/>
      <c r="I36" s="356" t="str">
        <f>IF(E36="","",IF($E$10="par bouvillon",'Coef+ind'!L241,IF($E$10="par 100 lb carcasse",'Coef+ind'!M241,IF($E$10="par 100 kg de gain",'Coef+ind'!N241,""))))</f>
        <v/>
      </c>
      <c r="J36" s="355"/>
      <c r="K36" s="355" t="str">
        <f>IFERROR(IF(($G36=0),"",G36-I36),"")</f>
        <v/>
      </c>
      <c r="L36" s="316"/>
    </row>
    <row r="37" spans="2:13">
      <c r="C37" s="354" t="s">
        <v>49</v>
      </c>
      <c r="D37" s="316"/>
      <c r="E37" s="24"/>
      <c r="F37" s="316"/>
      <c r="G37" s="339" t="str">
        <f>IFERROR(IF($E$10="par bouvillon",E37/$E$15,IF($E$10="par 100 lb carcasse",E37/$E$19,IF($E$10="par 100 kg de gain",E37/$E$23,""))),"")</f>
        <v/>
      </c>
      <c r="H37" s="355"/>
      <c r="I37" s="356" t="str">
        <f>IF(E37="","",IF($E$10="par bouvillon",'Coef+ind'!L243,IF($E$10="par 100 lb carcasse",'Coef+ind'!M243,IF($E$10="par 100 kg de gain",'Coef+ind'!N243,""))))</f>
        <v/>
      </c>
      <c r="J37" s="355"/>
      <c r="K37" s="355" t="str">
        <f t="shared" ref="K37" si="0">IFERROR(IF(($G37=0),"",G37-I37),"")</f>
        <v/>
      </c>
      <c r="L37" s="316"/>
    </row>
    <row r="38" spans="2:13" ht="4.5" customHeight="1">
      <c r="B38" s="343"/>
      <c r="C38" s="343"/>
      <c r="D38" s="344"/>
      <c r="E38" s="343"/>
      <c r="F38" s="343"/>
      <c r="G38" s="357"/>
      <c r="H38" s="343"/>
      <c r="I38" s="343"/>
      <c r="J38" s="343"/>
      <c r="K38" s="343"/>
      <c r="L38" s="316"/>
    </row>
    <row r="39" spans="2:13">
      <c r="B39" s="346" t="s">
        <v>28</v>
      </c>
      <c r="C39" s="346"/>
      <c r="D39" s="316"/>
      <c r="E39" s="316"/>
      <c r="F39" s="316"/>
      <c r="G39" s="316"/>
      <c r="H39" s="316"/>
      <c r="I39" s="316"/>
      <c r="J39" s="316"/>
      <c r="K39" s="316"/>
      <c r="L39" s="316"/>
    </row>
    <row r="40" spans="2:13" ht="15.75" customHeight="1">
      <c r="B40" s="316"/>
      <c r="C40" s="316"/>
      <c r="D40" s="316"/>
      <c r="E40" s="644" t="s">
        <v>6</v>
      </c>
      <c r="F40" s="358"/>
      <c r="G40" s="644" t="str">
        <f>E10</f>
        <v>par bouvillon</v>
      </c>
      <c r="H40" s="322"/>
      <c r="I40" s="639" t="str">
        <f>I12</f>
        <v>Indexation 2021</v>
      </c>
      <c r="J40" s="322"/>
      <c r="K40" s="644" t="str">
        <f>K12</f>
        <v>Écart</v>
      </c>
      <c r="L40" s="316"/>
    </row>
    <row r="41" spans="2:13" ht="4.5" customHeight="1">
      <c r="B41" s="316"/>
      <c r="C41" s="316"/>
      <c r="E41" s="644"/>
      <c r="F41" s="359"/>
      <c r="G41" s="644"/>
      <c r="H41" s="360"/>
      <c r="I41" s="639"/>
      <c r="J41" s="361"/>
      <c r="K41" s="644"/>
      <c r="L41" s="337"/>
      <c r="M41" s="337"/>
    </row>
    <row r="42" spans="2:13" ht="15.75" customHeight="1">
      <c r="B42" s="362" t="s">
        <v>29</v>
      </c>
      <c r="C42" s="362"/>
      <c r="D42" s="346"/>
      <c r="E42" s="642"/>
      <c r="F42" s="347"/>
      <c r="G42" s="642"/>
      <c r="H42" s="347"/>
      <c r="I42" s="640"/>
      <c r="J42" s="363"/>
      <c r="K42" s="642"/>
      <c r="L42" s="316"/>
    </row>
    <row r="43" spans="2:13">
      <c r="B43" s="316" t="s">
        <v>69</v>
      </c>
      <c r="C43" s="316"/>
      <c r="D43" s="316"/>
      <c r="E43" s="442"/>
      <c r="F43" s="364"/>
      <c r="G43" s="365" t="str">
        <f t="shared" ref="G43:G49" si="1">IFERROR(IF($E$10="par bouvillon",E43/$E$15,IF($E$10="par 100 lb carcasse",E43/$E$19,IF($E$10="par 100 kg de gain",E43/$E$23,""))),"")</f>
        <v/>
      </c>
      <c r="H43" s="329"/>
      <c r="I43" s="366" t="str">
        <f>IF(E43="","",IF(OR($E$8="",$E$10=""),"",'Coef+ind'!J249))</f>
        <v/>
      </c>
      <c r="J43" s="329"/>
      <c r="K43" s="367" t="str">
        <f t="shared" ref="K43:K49" si="2">IFERROR(IF(($G43=0),"",G43-I43),"")</f>
        <v/>
      </c>
      <c r="L43" s="316"/>
    </row>
    <row r="44" spans="2:13">
      <c r="B44" s="316" t="s">
        <v>30</v>
      </c>
      <c r="C44" s="316"/>
      <c r="D44" s="316"/>
      <c r="E44" s="368">
        <f>SUM(+E45+E46+E47+E48+E49)</f>
        <v>0</v>
      </c>
      <c r="F44" s="364"/>
      <c r="G44" s="369" t="str">
        <f t="shared" si="1"/>
        <v/>
      </c>
      <c r="H44" s="329"/>
      <c r="I44" s="366" t="str">
        <f>IF(E44=0,"",IF(OR($E$8="",$E$10=""),"",'Coef+ind'!J250))</f>
        <v/>
      </c>
      <c r="J44" s="329"/>
      <c r="K44" s="367" t="str">
        <f t="shared" si="2"/>
        <v/>
      </c>
      <c r="L44" s="316"/>
    </row>
    <row r="45" spans="2:13">
      <c r="C45" s="354" t="s">
        <v>31</v>
      </c>
      <c r="D45" s="316"/>
      <c r="E45" s="25"/>
      <c r="F45" s="370"/>
      <c r="G45" s="371" t="str">
        <f t="shared" si="1"/>
        <v/>
      </c>
      <c r="H45" s="372"/>
      <c r="I45" s="366" t="str">
        <f>IF(E45="","",IF(OR($E$8="",$E$10=""),"",'Coef+ind'!J251))</f>
        <v/>
      </c>
      <c r="J45" s="329"/>
      <c r="K45" s="373" t="str">
        <f t="shared" si="2"/>
        <v/>
      </c>
      <c r="L45" s="316"/>
    </row>
    <row r="46" spans="2:13">
      <c r="C46" s="354" t="s">
        <v>32</v>
      </c>
      <c r="D46" s="316"/>
      <c r="E46" s="25"/>
      <c r="F46" s="370"/>
      <c r="G46" s="371" t="str">
        <f t="shared" si="1"/>
        <v/>
      </c>
      <c r="H46" s="372"/>
      <c r="I46" s="366" t="str">
        <f>IF(E46="","",IF(OR($E$8="",$E$10=""),"",'Coef+ind'!J252))</f>
        <v/>
      </c>
      <c r="J46" s="329"/>
      <c r="K46" s="373" t="str">
        <f t="shared" si="2"/>
        <v/>
      </c>
      <c r="L46" s="316"/>
    </row>
    <row r="47" spans="2:13">
      <c r="C47" s="354" t="s">
        <v>33</v>
      </c>
      <c r="D47" s="316"/>
      <c r="E47" s="25"/>
      <c r="F47" s="370"/>
      <c r="G47" s="371" t="str">
        <f t="shared" si="1"/>
        <v/>
      </c>
      <c r="H47" s="372"/>
      <c r="I47" s="366" t="str">
        <f>IF(E47="","",IF(OR($E$8="",$E$10=""),"",'Coef+ind'!J253))</f>
        <v/>
      </c>
      <c r="J47" s="329"/>
      <c r="K47" s="373" t="str">
        <f t="shared" si="2"/>
        <v/>
      </c>
      <c r="L47" s="316"/>
    </row>
    <row r="48" spans="2:13">
      <c r="C48" s="354" t="s">
        <v>34</v>
      </c>
      <c r="D48" s="316"/>
      <c r="E48" s="25"/>
      <c r="F48" s="370"/>
      <c r="G48" s="371" t="str">
        <f t="shared" si="1"/>
        <v/>
      </c>
      <c r="H48" s="372"/>
      <c r="I48" s="366" t="str">
        <f>IF(E48="","",IF(OR($E$8="",$E$10=""),"",'Coef+ind'!J254))</f>
        <v/>
      </c>
      <c r="J48" s="329"/>
      <c r="K48" s="373" t="str">
        <f t="shared" si="2"/>
        <v/>
      </c>
      <c r="L48" s="316"/>
    </row>
    <row r="49" spans="2:13">
      <c r="C49" s="354" t="s">
        <v>35</v>
      </c>
      <c r="D49" s="316"/>
      <c r="E49" s="25"/>
      <c r="F49" s="370"/>
      <c r="G49" s="371" t="str">
        <f t="shared" si="1"/>
        <v/>
      </c>
      <c r="H49" s="372"/>
      <c r="I49" s="366" t="str">
        <f>IF(E49="","",IF(OR($E$8="",$E$10=""),"",'Coef+ind'!J255))</f>
        <v/>
      </c>
      <c r="J49" s="329"/>
      <c r="K49" s="373" t="str">
        <f t="shared" si="2"/>
        <v/>
      </c>
      <c r="L49" s="316"/>
    </row>
    <row r="50" spans="2:13" ht="4.5" customHeight="1">
      <c r="B50" s="343"/>
      <c r="C50" s="343"/>
      <c r="D50" s="344"/>
      <c r="E50" s="374"/>
      <c r="F50" s="374"/>
      <c r="G50" s="375"/>
      <c r="H50" s="343"/>
      <c r="I50" s="343"/>
      <c r="J50" s="343"/>
      <c r="K50" s="343"/>
      <c r="L50" s="316"/>
    </row>
    <row r="51" spans="2:13">
      <c r="B51" s="316" t="s">
        <v>37</v>
      </c>
      <c r="C51" s="316"/>
      <c r="D51" s="316"/>
      <c r="E51" s="376">
        <f>E43+E44</f>
        <v>0</v>
      </c>
      <c r="F51" s="370"/>
      <c r="G51" s="376" t="str">
        <f>IFERROR(IF($E$10="par bouvillon",E51/$E$15,IF($E$10="par 100 lb carcasse",E51/$E$19,IF($E$10="par 100 kg de gain",E51/$E$23,""))),"")</f>
        <v/>
      </c>
      <c r="H51" s="329"/>
      <c r="I51" s="376">
        <f>SUM(I43:I44)</f>
        <v>0</v>
      </c>
      <c r="J51" s="329"/>
      <c r="K51" s="376" t="str">
        <f>IFERROR(IF(($G51=0),"",G51-I51),"")</f>
        <v/>
      </c>
      <c r="L51" s="316"/>
    </row>
    <row r="52" spans="2:13">
      <c r="B52" s="316"/>
      <c r="C52" s="316"/>
      <c r="D52" s="316"/>
      <c r="E52" s="370"/>
      <c r="F52" s="370"/>
      <c r="G52" s="377"/>
      <c r="H52" s="329"/>
      <c r="I52" s="377"/>
      <c r="J52" s="329"/>
      <c r="K52" s="378"/>
      <c r="L52" s="316"/>
    </row>
    <row r="53" spans="2:13">
      <c r="B53" s="362" t="s">
        <v>36</v>
      </c>
      <c r="C53" s="362"/>
      <c r="D53" s="316"/>
      <c r="E53" s="380"/>
      <c r="F53" s="379"/>
      <c r="G53" s="380"/>
      <c r="H53" s="381"/>
      <c r="I53" s="380"/>
      <c r="J53" s="381"/>
      <c r="K53" s="380"/>
      <c r="L53" s="316"/>
    </row>
    <row r="54" spans="2:13">
      <c r="B54" s="329" t="s">
        <v>38</v>
      </c>
      <c r="C54" s="344"/>
      <c r="D54" s="316"/>
      <c r="E54" s="441"/>
      <c r="F54" s="370"/>
      <c r="G54" s="378" t="str">
        <f>IFERROR(IF($E$10="par bouvillon",E54/$E$15,IF($E$10="par 100 lb carcasse",E54/$E$19,IF($E$10="par 100 kg de gain",E54/$E$23,""))),"")</f>
        <v/>
      </c>
      <c r="H54" s="329"/>
      <c r="I54" s="378" t="str">
        <f>IF(E54="","",IF(OR($E$8="",$E$10=""),"",'Coef+ind'!J258))</f>
        <v/>
      </c>
      <c r="J54" s="329"/>
      <c r="K54" s="367" t="str">
        <f>IFERROR(IF(($G54=0),"",G54-I54),"")</f>
        <v/>
      </c>
      <c r="L54" s="316"/>
    </row>
    <row r="55" spans="2:13" ht="4.5" customHeight="1">
      <c r="B55" s="329"/>
      <c r="C55" s="316"/>
      <c r="E55" s="382"/>
      <c r="F55" s="382"/>
      <c r="G55" s="383"/>
      <c r="H55" s="335"/>
      <c r="I55" s="336"/>
      <c r="J55" s="336"/>
      <c r="K55" s="336"/>
      <c r="L55" s="337"/>
      <c r="M55" s="337"/>
    </row>
    <row r="56" spans="2:13">
      <c r="B56" s="329" t="s">
        <v>39</v>
      </c>
      <c r="C56" s="344"/>
      <c r="D56" s="316"/>
      <c r="E56" s="441"/>
      <c r="F56" s="370"/>
      <c r="G56" s="378" t="str">
        <f>IFERROR(IF($E$10="par bouvillon",E56/$E$15,IF($E$10="par 100 lb carcasse",E56/$E$19,IF($E$10="par 100 kg de gain",E56/$E$23,""))),"")</f>
        <v/>
      </c>
      <c r="H56" s="329"/>
      <c r="I56" s="378" t="str">
        <f>IF(E56="","",IF(OR($E$8="",$E$10=""),"",'Coef+ind'!J259))</f>
        <v/>
      </c>
      <c r="J56" s="329"/>
      <c r="K56" s="367" t="str">
        <f>IFERROR(IF(($G56=0),"",G56-I56),"")</f>
        <v/>
      </c>
      <c r="L56" s="316"/>
    </row>
    <row r="57" spans="2:13" ht="4.5" customHeight="1">
      <c r="B57" s="343"/>
      <c r="C57" s="343"/>
      <c r="D57" s="344"/>
      <c r="E57" s="374"/>
      <c r="F57" s="374"/>
      <c r="G57" s="375"/>
      <c r="H57" s="343"/>
      <c r="I57" s="343"/>
      <c r="J57" s="343"/>
      <c r="K57" s="343"/>
      <c r="L57" s="316"/>
    </row>
    <row r="58" spans="2:13">
      <c r="B58" s="316" t="s">
        <v>40</v>
      </c>
      <c r="C58" s="316"/>
      <c r="D58" s="316"/>
      <c r="E58" s="376">
        <f>E54+E56</f>
        <v>0</v>
      </c>
      <c r="F58" s="370"/>
      <c r="G58" s="376" t="str">
        <f>IFERROR(IF($E$10="par bouvillon",E58/$E$15,IF($E$10="par 100 lb carcasse",E58/$E$19,IF($E$10="par 100 kg de gain",E58/$E$23,""))),"")</f>
        <v/>
      </c>
      <c r="H58" s="323"/>
      <c r="I58" s="376">
        <f>SUM(I54:I56)</f>
        <v>0</v>
      </c>
      <c r="J58" s="323"/>
      <c r="K58" s="376" t="str">
        <f>IFERROR(IF(($G58=0),"",G58-I58),"")</f>
        <v/>
      </c>
      <c r="L58" s="316"/>
    </row>
    <row r="59" spans="2:13">
      <c r="B59" s="343"/>
      <c r="C59" s="343"/>
      <c r="D59" s="316"/>
      <c r="E59" s="384"/>
      <c r="F59" s="384"/>
      <c r="G59" s="384"/>
      <c r="H59" s="385"/>
      <c r="I59" s="384"/>
      <c r="J59" s="385"/>
      <c r="K59" s="384"/>
      <c r="L59" s="316"/>
    </row>
    <row r="60" spans="2:13">
      <c r="B60" s="316" t="s">
        <v>41</v>
      </c>
      <c r="C60" s="316"/>
      <c r="D60" s="316"/>
      <c r="E60" s="376">
        <f>E51-E58</f>
        <v>0</v>
      </c>
      <c r="F60" s="370"/>
      <c r="G60" s="376" t="str">
        <f>IFERROR(IF($E$10="par bouvillon",E60/$E$15,IF($E$10="par 100 lb carcasse",E60/$E$19,IF($E$10="par 100 kg de gain",E60/$E$23,""))),"")</f>
        <v/>
      </c>
      <c r="H60" s="323"/>
      <c r="I60" s="366" t="str">
        <f>IF(E60=0,"",IF(OR($E$8="",$E$10=""),"",'Coef+ind'!J248-'Coef+ind'!J257))</f>
        <v/>
      </c>
      <c r="J60" s="323"/>
      <c r="K60" s="376" t="str">
        <f>IFERROR(IF(($G60=0),"",G60-I60),"")</f>
        <v/>
      </c>
      <c r="L60" s="316"/>
    </row>
    <row r="61" spans="2:13" ht="4.5" customHeight="1">
      <c r="B61" s="316"/>
      <c r="C61" s="316"/>
      <c r="G61" s="335"/>
      <c r="H61" s="335"/>
      <c r="I61" s="336"/>
      <c r="J61" s="336"/>
      <c r="K61" s="336"/>
      <c r="L61" s="337"/>
      <c r="M61" s="337"/>
    </row>
    <row r="62" spans="2:13">
      <c r="B62" s="316" t="s">
        <v>157</v>
      </c>
      <c r="C62" s="316"/>
      <c r="D62" s="316"/>
      <c r="E62" s="316"/>
      <c r="F62" s="316"/>
      <c r="G62" s="386" t="str">
        <f>IF(($E58=0),"",G58/G51)</f>
        <v/>
      </c>
      <c r="H62" s="344"/>
      <c r="I62" s="366" t="str">
        <f>IF(E62="","",IF(OR($E$8="",$E$10=""),"",'Coef+ind'!J261))</f>
        <v/>
      </c>
      <c r="J62" s="387"/>
      <c r="K62" s="388" t="str">
        <f>IFERROR(IF(($G62=0),"",G62-I62),"")</f>
        <v/>
      </c>
      <c r="L62" s="316"/>
    </row>
    <row r="63" spans="2:13">
      <c r="B63" s="343"/>
      <c r="C63" s="343"/>
      <c r="D63" s="343"/>
      <c r="E63" s="343"/>
      <c r="F63" s="343"/>
      <c r="G63" s="343"/>
      <c r="H63" s="343"/>
      <c r="I63" s="343"/>
      <c r="J63" s="343"/>
      <c r="K63" s="343"/>
      <c r="L63" s="316"/>
    </row>
    <row r="64" spans="2:13" ht="15.75" customHeight="1">
      <c r="B64" s="321" t="s">
        <v>81</v>
      </c>
      <c r="C64" s="321"/>
      <c r="D64" s="321"/>
      <c r="E64" s="321"/>
      <c r="F64" s="321"/>
      <c r="G64" s="321"/>
      <c r="H64" s="321"/>
      <c r="I64" s="636" t="str">
        <f>E8</f>
        <v>Indexation 2021</v>
      </c>
      <c r="J64" s="321"/>
      <c r="K64" s="321"/>
      <c r="L64" s="316"/>
    </row>
    <row r="65" spans="2:13" ht="4.5" customHeight="1">
      <c r="B65" s="316"/>
      <c r="C65" s="316"/>
      <c r="D65" s="316"/>
      <c r="E65" s="638"/>
      <c r="F65" s="638"/>
      <c r="G65" s="638"/>
      <c r="H65" s="316"/>
      <c r="I65" s="639"/>
      <c r="J65" s="316"/>
      <c r="K65" s="316"/>
      <c r="L65" s="316"/>
    </row>
    <row r="66" spans="2:13" ht="15" customHeight="1" thickBot="1">
      <c r="B66" s="389"/>
      <c r="C66" s="389"/>
      <c r="D66" s="346"/>
      <c r="E66" s="390" t="s">
        <v>6</v>
      </c>
      <c r="F66" s="391"/>
      <c r="G66" s="325" t="str">
        <f>E10</f>
        <v>par bouvillon</v>
      </c>
      <c r="H66" s="392"/>
      <c r="I66" s="637"/>
      <c r="J66" s="393"/>
      <c r="K66" s="393" t="str">
        <f>K12</f>
        <v>Écart</v>
      </c>
      <c r="L66" s="394"/>
      <c r="M66" s="337"/>
    </row>
    <row r="67" spans="2:13" ht="15.75" customHeight="1">
      <c r="B67" s="316" t="s">
        <v>62</v>
      </c>
      <c r="C67" s="316"/>
      <c r="D67" s="316"/>
      <c r="E67" s="316"/>
      <c r="F67" s="316"/>
      <c r="G67" s="331">
        <f>IF($E$10="par bouvillon",$E$15,IF($E$10="par 100 lb carcasse",$E$19,IF($E$10="par 100 kg de gain",$E$23,"")))</f>
        <v>0</v>
      </c>
      <c r="H67" s="318"/>
      <c r="I67" s="331" t="str">
        <f>IF($E$10="par bouvillon",$I$15,IF($E$10="par 100 lb carcasse",$I$19,IF($E$10="par 100 kg de gain",$I$23,"")))</f>
        <v/>
      </c>
      <c r="J67" s="318"/>
      <c r="K67" s="342" t="str">
        <f>IF(($G67=0),"",G67-I67)</f>
        <v/>
      </c>
      <c r="L67" s="316"/>
    </row>
    <row r="68" spans="2:13" ht="4.5" customHeight="1">
      <c r="B68" s="316"/>
      <c r="C68" s="316"/>
      <c r="G68" s="335"/>
      <c r="H68" s="335"/>
      <c r="I68" s="336"/>
      <c r="J68" s="336"/>
      <c r="K68" s="336"/>
      <c r="L68" s="337"/>
      <c r="M68" s="337"/>
    </row>
    <row r="69" spans="2:13">
      <c r="B69" s="449" t="s">
        <v>82</v>
      </c>
      <c r="C69" s="450"/>
      <c r="D69" s="346"/>
      <c r="E69" s="450"/>
      <c r="F69" s="450"/>
      <c r="G69" s="450"/>
      <c r="H69" s="450"/>
      <c r="I69" s="450"/>
      <c r="J69" s="450"/>
      <c r="K69" s="450"/>
      <c r="L69" s="316"/>
    </row>
    <row r="70" spans="2:13" ht="4.5" customHeight="1">
      <c r="B70" s="316"/>
      <c r="C70" s="395"/>
      <c r="G70" s="335"/>
      <c r="H70" s="335"/>
      <c r="I70" s="336"/>
      <c r="J70" s="336"/>
      <c r="K70" s="336"/>
      <c r="L70" s="337"/>
      <c r="M70" s="337"/>
    </row>
    <row r="71" spans="2:13" ht="16.5" customHeight="1">
      <c r="B71" s="316" t="s">
        <v>238</v>
      </c>
      <c r="C71" s="395"/>
      <c r="E71" s="441"/>
      <c r="F71" s="382"/>
      <c r="G71" s="396" t="str">
        <f>IFERROR(IF($E$10="par bouvillon",E71/$E$15,IF($E$10="par 100 lb carcasse",E71/$E$19,IF($E$10="par 100 kg de gain",E71/$E$23,""))),"")</f>
        <v/>
      </c>
      <c r="H71" s="397"/>
      <c r="I71" s="398" t="str">
        <f>IF(E71="","",IF(OR(E8="",E10=""),"",'Coef+ind'!J231))</f>
        <v/>
      </c>
      <c r="J71" s="397"/>
      <c r="K71" s="396" t="str">
        <f>IFERROR(IF(($G71=0),"",G71-I71),"")</f>
        <v/>
      </c>
    </row>
    <row r="72" spans="2:13" ht="4.5" customHeight="1">
      <c r="B72" s="316"/>
      <c r="C72" s="395"/>
      <c r="E72" s="382"/>
      <c r="F72" s="382"/>
      <c r="G72" s="396"/>
      <c r="H72" s="396"/>
      <c r="I72" s="399"/>
      <c r="J72" s="399"/>
      <c r="K72" s="399"/>
      <c r="L72" s="337"/>
      <c r="M72" s="337"/>
    </row>
    <row r="73" spans="2:13" ht="16.5" customHeight="1">
      <c r="B73" s="316" t="s">
        <v>89</v>
      </c>
      <c r="C73" s="395"/>
      <c r="E73" s="441"/>
      <c r="F73" s="382"/>
      <c r="G73" s="396" t="str">
        <f>IFERROR(IF($E$10="par bouvillon",E73/$E$15,IF($E$10="par 100 lb carcasse",E73/$E$19,IF($E$10="par 100 kg de gain",E73/$E$23,""))),"")</f>
        <v/>
      </c>
      <c r="H73" s="397"/>
      <c r="I73" s="398" t="str">
        <f>IF(E73="","",IF(OR($E$8="",$E$10=""),"",'Coef+ind'!J166))</f>
        <v/>
      </c>
      <c r="J73" s="397"/>
      <c r="K73" s="396" t="str">
        <f>IFERROR(IF(($G73=0),"",G73-I73),"")</f>
        <v/>
      </c>
    </row>
    <row r="74" spans="2:13" ht="4.5" customHeight="1">
      <c r="B74" s="316"/>
      <c r="C74" s="395"/>
      <c r="E74" s="382"/>
      <c r="F74" s="382"/>
      <c r="G74" s="396"/>
      <c r="H74" s="396"/>
      <c r="I74" s="399"/>
      <c r="J74" s="399"/>
      <c r="K74" s="399"/>
      <c r="L74" s="337"/>
      <c r="M74" s="337"/>
    </row>
    <row r="75" spans="2:13" ht="16.5" customHeight="1">
      <c r="B75" s="316" t="s">
        <v>67</v>
      </c>
      <c r="C75" s="395"/>
      <c r="E75" s="441"/>
      <c r="F75" s="382"/>
      <c r="G75" s="396" t="str">
        <f>IFERROR(IF($E$10="par bouvillon",E75/$E$15,IF($E$10="par 100 lb carcasse",E75/$E$19,IF($E$10="par 100 kg de gain",E75/$E$23,""))),"")</f>
        <v/>
      </c>
      <c r="H75" s="397"/>
      <c r="I75" s="398" t="str">
        <f>IF(E75="","",IF(OR($E$8="",$E$10=""),"",'Coef+ind'!J179))</f>
        <v/>
      </c>
      <c r="J75" s="397"/>
      <c r="K75" s="396" t="str">
        <f>IFERROR(IF(($G75=0),"",G75-I75),"")</f>
        <v/>
      </c>
    </row>
    <row r="76" spans="2:13" ht="4.5" customHeight="1">
      <c r="B76" s="316"/>
      <c r="C76" s="395"/>
      <c r="E76" s="400"/>
      <c r="F76" s="382"/>
      <c r="G76" s="396"/>
      <c r="H76" s="397"/>
      <c r="I76" s="398"/>
      <c r="J76" s="397"/>
      <c r="K76" s="396"/>
    </row>
    <row r="77" spans="2:13">
      <c r="B77" s="341" t="s">
        <v>145</v>
      </c>
      <c r="C77" s="395"/>
      <c r="E77" s="441"/>
      <c r="F77" s="382"/>
      <c r="G77" s="396"/>
      <c r="H77" s="397"/>
      <c r="I77" s="398" t="str">
        <f>IF(E77="","",IF(OR($E$8="",$E$10=""),"",'Coef+ind'!J182))</f>
        <v/>
      </c>
      <c r="J77" s="397"/>
      <c r="K77" s="396"/>
    </row>
    <row r="78" spans="2:13" ht="3.6" customHeight="1">
      <c r="B78" s="316"/>
      <c r="C78" s="395"/>
      <c r="E78" s="400"/>
      <c r="F78" s="382"/>
      <c r="G78" s="396"/>
      <c r="H78" s="397"/>
      <c r="I78" s="398"/>
      <c r="J78" s="397"/>
      <c r="K78" s="396"/>
    </row>
    <row r="79" spans="2:13" ht="16.5" customHeight="1">
      <c r="B79" s="316" t="s">
        <v>291</v>
      </c>
      <c r="C79" s="395"/>
      <c r="E79" s="441"/>
      <c r="F79" s="382"/>
      <c r="G79" s="396"/>
      <c r="H79" s="397"/>
      <c r="I79" s="398" t="str">
        <f>IF(E79="","",IF(OR($E$8="",$E$10=""),"",'Coef+ind'!J191))</f>
        <v/>
      </c>
      <c r="J79" s="397"/>
      <c r="K79" s="396"/>
    </row>
    <row r="80" spans="2:13" ht="4.5" customHeight="1">
      <c r="B80" s="316"/>
      <c r="C80" s="395"/>
      <c r="E80" s="382"/>
      <c r="F80" s="382"/>
      <c r="G80" s="396"/>
      <c r="H80" s="396"/>
      <c r="I80" s="399"/>
      <c r="J80" s="399"/>
      <c r="K80" s="399"/>
      <c r="L80" s="337"/>
      <c r="M80" s="337"/>
    </row>
    <row r="81" spans="1:13" ht="16.5" customHeight="1">
      <c r="B81" s="316" t="s">
        <v>245</v>
      </c>
      <c r="C81" s="395"/>
      <c r="E81" s="441"/>
      <c r="F81" s="382"/>
      <c r="G81" s="396" t="str">
        <f>IFERROR(IF($E$10="par bouvillon",E81/$E$15,IF($E$10="par 100 lb carcasse",E81/$E$19,IF($E$10="par 100 kg de gain",E81/$E$23,""))),"")</f>
        <v/>
      </c>
      <c r="H81" s="397"/>
      <c r="I81" s="398" t="str">
        <f>IF(E81="","",IF(OR($E$8="",$E$10=""),"",'Coef+ind'!J199))</f>
        <v/>
      </c>
      <c r="J81" s="397"/>
      <c r="K81" s="396" t="str">
        <f>IFERROR(IF(($G81=0),"",G81-I81),"")</f>
        <v/>
      </c>
    </row>
    <row r="82" spans="1:13" ht="4.5" customHeight="1">
      <c r="B82" s="316"/>
      <c r="C82" s="395"/>
      <c r="E82" s="382"/>
      <c r="F82" s="382"/>
      <c r="G82" s="396"/>
      <c r="H82" s="396"/>
      <c r="I82" s="399"/>
      <c r="J82" s="399"/>
      <c r="K82" s="399"/>
      <c r="L82" s="337"/>
      <c r="M82" s="337"/>
    </row>
    <row r="83" spans="1:13" ht="16.5" customHeight="1">
      <c r="B83" s="316" t="s">
        <v>65</v>
      </c>
      <c r="C83" s="395"/>
      <c r="E83" s="441"/>
      <c r="F83" s="382"/>
      <c r="G83" s="396" t="str">
        <f>IFERROR(IF($E$10="par bouvillon",E83/$E$15,IF($E$10="par 100 lb carcasse",E83/$E$19,IF($E$10="par 100 kg de gain",E83/$E$23,""))),"")</f>
        <v/>
      </c>
      <c r="H83" s="397"/>
      <c r="I83" s="398" t="str">
        <f>IF(E83="","",IF(OR($E$8="",$E$10=""),"",'Coef+ind'!J192-'Coef+ind'!J191))</f>
        <v/>
      </c>
      <c r="J83" s="397"/>
      <c r="K83" s="396" t="str">
        <f>IFERROR(IF(($G83=0),"",G83-I83),"")</f>
        <v/>
      </c>
    </row>
    <row r="84" spans="1:13" ht="4.5" customHeight="1">
      <c r="B84" s="316"/>
      <c r="C84" s="395"/>
      <c r="E84" s="382"/>
      <c r="F84" s="382"/>
      <c r="G84" s="396"/>
      <c r="H84" s="396"/>
      <c r="I84" s="399"/>
      <c r="J84" s="399"/>
      <c r="K84" s="399"/>
      <c r="L84" s="337"/>
      <c r="M84" s="337"/>
    </row>
    <row r="85" spans="1:13" ht="16.5" customHeight="1">
      <c r="B85" s="316" t="s">
        <v>79</v>
      </c>
      <c r="C85" s="395"/>
      <c r="D85" s="316"/>
      <c r="E85" s="441"/>
      <c r="F85" s="370"/>
      <c r="G85" s="383" t="str">
        <f>IFERROR(IF($E$10="par bouvillon",E85/$E$15,IF($E$10="par 100 lb carcasse",E85/$E$19,IF($E$10="par 100 kg de gain",E85/$E$23,""))),"")</f>
        <v/>
      </c>
      <c r="H85" s="382"/>
      <c r="I85" s="475" t="s">
        <v>114</v>
      </c>
      <c r="J85" s="382"/>
      <c r="K85" s="383" t="str">
        <f>IFERROR(IF(($G85=0),"",G85-I85),"")</f>
        <v/>
      </c>
    </row>
    <row r="86" spans="1:13" ht="4.5" customHeight="1">
      <c r="B86" s="343"/>
      <c r="C86" s="343"/>
      <c r="D86" s="401"/>
      <c r="E86" s="402"/>
      <c r="F86" s="402"/>
      <c r="G86" s="384"/>
      <c r="H86" s="384"/>
      <c r="I86" s="384"/>
      <c r="J86" s="384"/>
      <c r="K86" s="384"/>
      <c r="L86" s="316"/>
    </row>
    <row r="87" spans="1:13">
      <c r="B87" s="346" t="s">
        <v>83</v>
      </c>
      <c r="C87" s="316"/>
      <c r="D87" s="316"/>
      <c r="E87" s="376">
        <f>SUM(E70:E85)</f>
        <v>0</v>
      </c>
      <c r="F87" s="370"/>
      <c r="G87" s="403">
        <f>SUM(G71:G86)</f>
        <v>0</v>
      </c>
      <c r="H87" s="404"/>
      <c r="I87" s="403">
        <f>SUM(I71:I86)</f>
        <v>0</v>
      </c>
      <c r="J87" s="404"/>
      <c r="K87" s="403" t="str">
        <f>IF(($G87=0),"",G87-I87)</f>
        <v/>
      </c>
      <c r="L87" s="316"/>
    </row>
    <row r="88" spans="1:13" ht="4.5" customHeight="1">
      <c r="B88" s="316"/>
      <c r="C88" s="316"/>
      <c r="E88" s="382"/>
      <c r="F88" s="382"/>
      <c r="G88" s="383"/>
      <c r="H88" s="383"/>
      <c r="I88" s="405"/>
      <c r="J88" s="405"/>
      <c r="K88" s="405"/>
      <c r="L88" s="337"/>
      <c r="M88" s="337"/>
    </row>
    <row r="89" spans="1:13">
      <c r="B89" s="449" t="s">
        <v>84</v>
      </c>
      <c r="C89" s="450"/>
      <c r="D89" s="346"/>
      <c r="E89" s="458"/>
      <c r="F89" s="458"/>
      <c r="G89" s="458"/>
      <c r="H89" s="458"/>
      <c r="I89" s="458"/>
      <c r="J89" s="458"/>
      <c r="K89" s="458"/>
      <c r="L89" s="316"/>
    </row>
    <row r="90" spans="1:13" ht="4.5" customHeight="1">
      <c r="B90" s="648"/>
      <c r="C90" s="649"/>
      <c r="E90" s="382"/>
      <c r="F90" s="382"/>
      <c r="G90" s="383"/>
      <c r="H90" s="383"/>
      <c r="I90" s="405"/>
      <c r="J90" s="405"/>
      <c r="K90" s="405"/>
      <c r="L90" s="337"/>
      <c r="M90" s="337"/>
    </row>
    <row r="91" spans="1:13" ht="16.5" customHeight="1">
      <c r="B91" s="316" t="s">
        <v>168</v>
      </c>
      <c r="C91" s="395"/>
      <c r="E91" s="441"/>
      <c r="F91" s="382"/>
      <c r="G91" s="396" t="str">
        <f>IFERROR(IF($E$10="par bouvillon",E91/$E$15,IF($E$10="par 100 lb carcasse",E91/$E$19,IF($E$10="par 100 kg de gain",E91/$E$23,""))),"")</f>
        <v/>
      </c>
      <c r="H91" s="396"/>
      <c r="I91" s="396" t="str">
        <f>IF(E91="","",IF(OR($E$8="",$E$10=""),"",'Coef+ind'!J16))</f>
        <v/>
      </c>
      <c r="J91" s="405"/>
      <c r="K91" s="396" t="str">
        <f>IFERROR(IF(($G91=0),"",G91-I91),"")</f>
        <v/>
      </c>
      <c r="L91" s="337"/>
      <c r="M91" s="337"/>
    </row>
    <row r="92" spans="1:13" ht="4.9000000000000004" customHeight="1">
      <c r="B92" s="316"/>
      <c r="C92" s="395"/>
      <c r="E92" s="400"/>
      <c r="F92" s="382"/>
      <c r="G92" s="396"/>
      <c r="H92" s="396"/>
      <c r="I92" s="396"/>
      <c r="J92" s="405"/>
      <c r="K92" s="396"/>
      <c r="L92" s="337"/>
      <c r="M92" s="337"/>
    </row>
    <row r="93" spans="1:13" ht="16.5" customHeight="1">
      <c r="B93" s="341" t="s">
        <v>425</v>
      </c>
      <c r="C93" s="395"/>
      <c r="E93" s="441"/>
      <c r="F93" s="382"/>
      <c r="G93" s="396" t="str">
        <f>IFERROR(IF($E$10="par bouvillon",E93/$E$15,IF($E$10="par 100 lb carcasse",E93/$E$19,IF($E$10="par 100 kg de gain",E93/$E$23,""))),"")</f>
        <v/>
      </c>
      <c r="H93" s="396"/>
      <c r="I93" s="396" t="str">
        <f>IF(E93="","",IF(OR($E$8="",$E$10=""),"",'Coef+ind'!J20))</f>
        <v/>
      </c>
      <c r="J93" s="405"/>
      <c r="K93" s="396"/>
      <c r="L93" s="337"/>
      <c r="M93" s="337"/>
    </row>
    <row r="94" spans="1:13" ht="4.5" customHeight="1">
      <c r="A94" s="406"/>
      <c r="B94" s="316"/>
      <c r="C94" s="395"/>
      <c r="D94" s="407"/>
      <c r="E94" s="408"/>
      <c r="F94" s="408"/>
      <c r="G94" s="409"/>
      <c r="H94" s="409"/>
      <c r="I94" s="410"/>
      <c r="J94" s="411"/>
      <c r="K94" s="409"/>
    </row>
    <row r="95" spans="1:13" ht="16.5" customHeight="1">
      <c r="A95" s="406"/>
      <c r="B95" s="316" t="s">
        <v>51</v>
      </c>
      <c r="C95" s="395"/>
      <c r="D95" s="407"/>
      <c r="E95" s="441"/>
      <c r="F95" s="408"/>
      <c r="G95" s="396" t="str">
        <f>IFERROR(IF($E$10="par bouvillon",E95/$E$15,IF($E$10="par 100 lb carcasse",E95/$E$19,IF($E$10="par 100 kg de gain",E95/$E$23,""))),"")</f>
        <v/>
      </c>
      <c r="H95" s="396"/>
      <c r="I95" s="396" t="str">
        <f>IF(E95="","",IF(OR($E$8="",$E$10=""),"",'Coef+ind'!J30))</f>
        <v/>
      </c>
      <c r="J95" s="405"/>
      <c r="K95" s="396" t="str">
        <f>IFERROR(IF(($G95=0),"",G95-I95),"")</f>
        <v/>
      </c>
    </row>
    <row r="96" spans="1:13" ht="4.5" customHeight="1">
      <c r="A96" s="406"/>
      <c r="B96" s="316"/>
      <c r="C96" s="395"/>
      <c r="D96" s="412"/>
      <c r="E96" s="413"/>
      <c r="F96" s="413"/>
      <c r="G96" s="396"/>
      <c r="H96" s="396"/>
      <c r="I96" s="396"/>
      <c r="J96" s="405"/>
      <c r="K96" s="396"/>
    </row>
    <row r="97" spans="1:11" ht="16.5" customHeight="1">
      <c r="A97" s="406"/>
      <c r="B97" s="316" t="s">
        <v>52</v>
      </c>
      <c r="C97" s="395"/>
      <c r="D97" s="412"/>
      <c r="E97" s="441"/>
      <c r="F97" s="413"/>
      <c r="G97" s="396" t="str">
        <f>IFERROR(IF($E$10="par bouvillon",E97/$E$15,IF($E$10="par 100 lb carcasse",E97/$E$19,IF($E$10="par 100 kg de gain",E97/$E$23,""))),"")</f>
        <v/>
      </c>
      <c r="H97" s="396"/>
      <c r="I97" s="396" t="str">
        <f>IF(E97="","",IF(OR($E$8="",$E$10=""),"",'Coef+ind'!J61))</f>
        <v/>
      </c>
      <c r="J97" s="405"/>
      <c r="K97" s="396" t="str">
        <f>IFERROR(IF(($G97=0),"",G97-I97),"")</f>
        <v/>
      </c>
    </row>
    <row r="98" spans="1:11" ht="4.5" customHeight="1">
      <c r="A98" s="406"/>
      <c r="B98" s="316"/>
      <c r="C98" s="395"/>
      <c r="D98" s="412"/>
      <c r="E98" s="413"/>
      <c r="F98" s="413"/>
      <c r="G98" s="396"/>
      <c r="H98" s="396"/>
      <c r="I98" s="396"/>
      <c r="J98" s="405"/>
      <c r="K98" s="396"/>
    </row>
    <row r="99" spans="1:11" ht="16.5" customHeight="1">
      <c r="A99" s="406"/>
      <c r="B99" s="316" t="s">
        <v>1</v>
      </c>
      <c r="C99" s="395"/>
      <c r="D99" s="412"/>
      <c r="E99" s="441"/>
      <c r="F99" s="413"/>
      <c r="G99" s="396" t="str">
        <f>IFERROR(IF($E$10="par bouvillon",E99/$E$15,IF($E$10="par 100 lb carcasse",E99/$E$19,IF($E$10="par 100 kg de gain",E99/$E$23,""))),"")</f>
        <v/>
      </c>
      <c r="H99" s="396"/>
      <c r="I99" s="396" t="str">
        <f>IF(E99="","",IF(OR($E$8="",$E$10=""),"",'Coef+ind'!J65))</f>
        <v/>
      </c>
      <c r="J99" s="405"/>
      <c r="K99" s="396" t="str">
        <f>IFERROR(IF(($G99=0),"",G99-I99),"")</f>
        <v/>
      </c>
    </row>
    <row r="100" spans="1:11" ht="4.5" customHeight="1">
      <c r="A100" s="406"/>
      <c r="B100" s="316"/>
      <c r="C100" s="395"/>
      <c r="D100" s="412"/>
      <c r="E100" s="413"/>
      <c r="F100" s="413"/>
      <c r="G100" s="396"/>
      <c r="H100" s="396"/>
      <c r="I100" s="396"/>
      <c r="J100" s="405"/>
      <c r="K100" s="396"/>
    </row>
    <row r="101" spans="1:11" ht="16.5" customHeight="1">
      <c r="A101" s="406"/>
      <c r="B101" s="316" t="s">
        <v>53</v>
      </c>
      <c r="C101" s="395"/>
      <c r="D101" s="412"/>
      <c r="E101" s="441"/>
      <c r="F101" s="413"/>
      <c r="G101" s="396" t="str">
        <f>IFERROR(IF($E$10="par bouvillon",E101/$E$15,IF($E$10="par 100 lb carcasse",E101/$E$19,IF($E$10="par 100 kg de gain",E101/$E$23,""))),"")</f>
        <v/>
      </c>
      <c r="H101" s="396"/>
      <c r="I101" s="396" t="str">
        <f>IF(E101="","",IF(OR($E$8="",$E$10=""),"",'Coef+ind'!J73))</f>
        <v/>
      </c>
      <c r="J101" s="405"/>
      <c r="K101" s="396" t="str">
        <f>IFERROR(IF(($G101=0),"",G101-I101),"")</f>
        <v/>
      </c>
    </row>
    <row r="102" spans="1:11" ht="4.5" customHeight="1">
      <c r="A102" s="406"/>
      <c r="B102" s="316"/>
      <c r="C102" s="395"/>
      <c r="D102" s="412"/>
      <c r="E102" s="413"/>
      <c r="F102" s="413"/>
      <c r="G102" s="396"/>
      <c r="H102" s="396"/>
      <c r="I102" s="396"/>
      <c r="J102" s="405"/>
      <c r="K102" s="396"/>
    </row>
    <row r="103" spans="1:11" ht="16.5" customHeight="1">
      <c r="A103" s="406"/>
      <c r="B103" s="316" t="s">
        <v>0</v>
      </c>
      <c r="C103" s="395"/>
      <c r="D103" s="412"/>
      <c r="E103" s="441"/>
      <c r="F103" s="413"/>
      <c r="G103" s="396" t="str">
        <f>IFERROR(IF($E$10="par bouvillon",E103/$E$15,IF($E$10="par 100 lb carcasse",E103/$E$19,IF($E$10="par 100 kg de gain",E103/$E$23,""))),"")</f>
        <v/>
      </c>
      <c r="H103" s="396"/>
      <c r="I103" s="396" t="str">
        <f>IF(E103="","",IF(OR($E$8="",$E$10=""),"",'Coef+ind'!J81))</f>
        <v/>
      </c>
      <c r="J103" s="405"/>
      <c r="K103" s="396" t="str">
        <f>IFERROR(IF(($G103=0),"",G103-I103),"")</f>
        <v/>
      </c>
    </row>
    <row r="104" spans="1:11" ht="4.5" customHeight="1">
      <c r="A104" s="406"/>
      <c r="B104" s="316"/>
      <c r="C104" s="395"/>
      <c r="D104" s="412"/>
      <c r="E104" s="413"/>
      <c r="F104" s="413"/>
      <c r="G104" s="396"/>
      <c r="H104" s="396"/>
      <c r="I104" s="396"/>
      <c r="J104" s="405"/>
      <c r="K104" s="396"/>
    </row>
    <row r="105" spans="1:11" ht="16.5" customHeight="1">
      <c r="A105" s="406"/>
      <c r="B105" s="316" t="s">
        <v>54</v>
      </c>
      <c r="C105" s="395"/>
      <c r="D105" s="412"/>
      <c r="E105" s="441"/>
      <c r="F105" s="413"/>
      <c r="G105" s="396" t="str">
        <f>IFERROR(IF($E$10="par bouvillon",E105/$E$15,IF($E$10="par 100 lb carcasse",E105/$E$19,IF($E$10="par 100 kg de gain",E105/$E$23,""))),"")</f>
        <v/>
      </c>
      <c r="H105" s="396"/>
      <c r="I105" s="396" t="str">
        <f>IF(E105="","",IF(OR($E$8="",$E$10=""),"",'Coef+ind'!J87))</f>
        <v/>
      </c>
      <c r="J105" s="405"/>
      <c r="K105" s="396" t="str">
        <f>IFERROR(IF(($G105=0),"",G105-I105),"")</f>
        <v/>
      </c>
    </row>
    <row r="106" spans="1:11" ht="4.5" customHeight="1">
      <c r="A106" s="406"/>
      <c r="B106" s="316"/>
      <c r="C106" s="395"/>
      <c r="D106" s="412"/>
      <c r="E106" s="413"/>
      <c r="F106" s="413"/>
      <c r="G106" s="396"/>
      <c r="H106" s="396"/>
      <c r="I106" s="396"/>
      <c r="J106" s="405"/>
      <c r="K106" s="396"/>
    </row>
    <row r="107" spans="1:11" ht="16.5" customHeight="1">
      <c r="A107" s="406"/>
      <c r="B107" s="316" t="s">
        <v>58</v>
      </c>
      <c r="C107" s="395"/>
      <c r="D107" s="412"/>
      <c r="E107" s="441"/>
      <c r="F107" s="413"/>
      <c r="G107" s="396" t="str">
        <f>IFERROR(IF($E$10="par bouvillon",E107/$E$15,IF($E$10="par 100 lb carcasse",E107/$E$19,IF($E$10="par 100 kg de gain",E107/$E$23,""))),"")</f>
        <v/>
      </c>
      <c r="H107" s="396"/>
      <c r="I107" s="396" t="str">
        <f>IF(E107="","",IF(OR($E$8="",$E$10=""),"",'Coef+ind'!J91))</f>
        <v/>
      </c>
      <c r="J107" s="405"/>
      <c r="K107" s="396" t="str">
        <f>IFERROR(IF(($G107=0),"",G107-I107),"")</f>
        <v/>
      </c>
    </row>
    <row r="108" spans="1:11" ht="4.5" customHeight="1">
      <c r="A108" s="406"/>
      <c r="B108" s="316"/>
      <c r="C108" s="395"/>
      <c r="D108" s="414"/>
      <c r="E108" s="415"/>
      <c r="F108" s="415"/>
      <c r="G108" s="396"/>
      <c r="H108" s="396"/>
      <c r="I108" s="396"/>
      <c r="J108" s="405"/>
      <c r="K108" s="396"/>
    </row>
    <row r="109" spans="1:11" ht="16.5" customHeight="1">
      <c r="A109" s="406"/>
      <c r="B109" s="316" t="s">
        <v>59</v>
      </c>
      <c r="C109" s="395"/>
      <c r="D109" s="412"/>
      <c r="E109" s="441"/>
      <c r="F109" s="413"/>
      <c r="G109" s="396" t="str">
        <f>IFERROR(IF($E$10="par bouvillon",E109/$E$15,IF($E$10="par 100 lb carcasse",E109/$E$19,IF($E$10="par 100 kg de gain",E109/$E$23,""))),"")</f>
        <v/>
      </c>
      <c r="H109" s="396"/>
      <c r="I109" s="396" t="str">
        <f>IF(E109="","",IF(OR($E$8="",$E$10=""),"",'Coef+ind'!J96))</f>
        <v/>
      </c>
      <c r="J109" s="405"/>
      <c r="K109" s="396" t="str">
        <f>IFERROR(IF(($G109=0),"",G109-I109),"")</f>
        <v/>
      </c>
    </row>
    <row r="110" spans="1:11" ht="4.5" customHeight="1">
      <c r="A110" s="406"/>
      <c r="B110" s="316"/>
      <c r="C110" s="395"/>
      <c r="D110" s="412"/>
      <c r="E110" s="413"/>
      <c r="F110" s="413"/>
      <c r="G110" s="396"/>
      <c r="H110" s="396"/>
      <c r="I110" s="396"/>
      <c r="J110" s="405"/>
      <c r="K110" s="396"/>
    </row>
    <row r="111" spans="1:11" ht="16.5" customHeight="1">
      <c r="A111" s="406"/>
      <c r="B111" s="316" t="s">
        <v>2</v>
      </c>
      <c r="C111" s="395"/>
      <c r="D111" s="412"/>
      <c r="E111" s="441"/>
      <c r="F111" s="413"/>
      <c r="G111" s="396" t="str">
        <f>IFERROR(IF($E$10="par bouvillon",E111/$E$15,IF($E$10="par 100 lb carcasse",E111/$E$19,IF($E$10="par 100 kg de gain",E111/$E$23,""))),"")</f>
        <v/>
      </c>
      <c r="H111" s="396"/>
      <c r="I111" s="396" t="str">
        <f>IF(E111="","",IF(OR($E$8="",$E$10=""),"",'Coef+ind'!J104))</f>
        <v/>
      </c>
      <c r="J111" s="405"/>
      <c r="K111" s="396" t="str">
        <f>IFERROR(IF(($G111=0),"",G111-I111),"")</f>
        <v/>
      </c>
    </row>
    <row r="112" spans="1:11" ht="4.5" customHeight="1">
      <c r="A112" s="406"/>
      <c r="B112" s="316"/>
      <c r="C112" s="395"/>
      <c r="D112" s="412"/>
      <c r="E112" s="413"/>
      <c r="F112" s="413"/>
      <c r="G112" s="396"/>
      <c r="H112" s="396"/>
      <c r="I112" s="396"/>
      <c r="J112" s="405"/>
      <c r="K112" s="396"/>
    </row>
    <row r="113" spans="1:12" ht="16.5" customHeight="1">
      <c r="A113" s="406"/>
      <c r="B113" s="316" t="s">
        <v>66</v>
      </c>
      <c r="C113" s="395"/>
      <c r="D113" s="412"/>
      <c r="E113" s="441"/>
      <c r="F113" s="413"/>
      <c r="G113" s="396" t="str">
        <f>IFERROR(IF($E$10="par bouvillon",E113/$E$15,IF($E$10="par 100 lb carcasse",E113/$E$19,IF($E$10="par 100 kg de gain",E113/$E$23,""))),"")</f>
        <v/>
      </c>
      <c r="H113" s="396"/>
      <c r="I113" s="396" t="str">
        <f>IF(E113="","",IF(OR($E$8="",$E$10=""),"",'Coef+ind'!J222))</f>
        <v/>
      </c>
      <c r="J113" s="405"/>
      <c r="K113" s="396" t="str">
        <f>IFERROR(IF(($G113=0),"",G113-I113),"")</f>
        <v/>
      </c>
    </row>
    <row r="114" spans="1:12" ht="4.5" customHeight="1">
      <c r="A114" s="406"/>
      <c r="B114" s="316"/>
      <c r="C114" s="395"/>
      <c r="D114" s="412"/>
      <c r="E114" s="413"/>
      <c r="F114" s="413"/>
      <c r="G114" s="396"/>
      <c r="H114" s="396"/>
      <c r="I114" s="396"/>
      <c r="J114" s="405"/>
      <c r="K114" s="396"/>
    </row>
    <row r="115" spans="1:12" ht="16.5" customHeight="1">
      <c r="A115" s="406"/>
      <c r="B115" s="316" t="s">
        <v>60</v>
      </c>
      <c r="C115" s="395"/>
      <c r="D115" s="412"/>
      <c r="E115" s="441"/>
      <c r="F115" s="413"/>
      <c r="G115" s="396" t="str">
        <f>IFERROR(IF($E$10="par bouvillon",E115/$E$15,IF($E$10="par 100 lb carcasse",E115/$E$19,IF($E$10="par 100 kg de gain",E115/$E$23,""))),"")</f>
        <v/>
      </c>
      <c r="H115" s="396"/>
      <c r="I115" s="396" t="str">
        <f>IF(E115="","",IF(OR($E$8="",$E$10=""),"",'Coef+ind'!J108))</f>
        <v/>
      </c>
      <c r="J115" s="405"/>
      <c r="K115" s="396" t="str">
        <f>IFERROR(IF(($G115=0),"",G115-I115),"")</f>
        <v/>
      </c>
    </row>
    <row r="116" spans="1:12" ht="4.5" customHeight="1">
      <c r="A116" s="406"/>
      <c r="B116" s="316"/>
      <c r="C116" s="395"/>
      <c r="D116" s="407"/>
      <c r="E116" s="408"/>
      <c r="F116" s="408"/>
      <c r="G116" s="396"/>
      <c r="H116" s="396"/>
      <c r="I116" s="396"/>
      <c r="J116" s="405"/>
      <c r="K116" s="396"/>
    </row>
    <row r="117" spans="1:12" ht="16.5" customHeight="1">
      <c r="B117" s="316" t="s">
        <v>61</v>
      </c>
      <c r="C117" s="395"/>
      <c r="E117" s="441"/>
      <c r="F117" s="382"/>
      <c r="G117" s="396" t="str">
        <f>IFERROR(IF($E$10="par bouvillon",E117/$E$15,IF($E$10="par 100 lb carcasse",E117/$E$19,IF($E$10="par 100 kg de gain",E117/$E$23,""))),"")</f>
        <v/>
      </c>
      <c r="H117" s="396"/>
      <c r="I117" s="396" t="str">
        <f>IF(E117="","",IF(OR($E$8="",$E$10=""),"",'Coef+ind'!J113))</f>
        <v/>
      </c>
      <c r="J117" s="405"/>
      <c r="K117" s="396" t="str">
        <f>IFERROR(IF(($G117=0),"",G117-I117),"")</f>
        <v/>
      </c>
    </row>
    <row r="118" spans="1:12" ht="4.5" customHeight="1">
      <c r="B118" s="316"/>
      <c r="C118" s="395"/>
      <c r="E118" s="382"/>
      <c r="F118" s="382"/>
      <c r="G118" s="396"/>
      <c r="H118" s="396"/>
      <c r="I118" s="396"/>
      <c r="J118" s="405"/>
      <c r="K118" s="396"/>
    </row>
    <row r="119" spans="1:12" ht="16.5" customHeight="1">
      <c r="B119" s="416" t="s">
        <v>55</v>
      </c>
      <c r="C119" s="395"/>
      <c r="E119" s="441"/>
      <c r="F119" s="382"/>
      <c r="G119" s="396" t="str">
        <f>IFERROR(IF($E$10="par bouvillon",E119/$E$15,IF($E$10="par 100 lb carcasse",E119/$E$19,IF($E$10="par 100 kg de gain",E119/$E$23,""))),"")</f>
        <v/>
      </c>
      <c r="H119" s="417"/>
      <c r="I119" s="396" t="str">
        <f>IF(E119="","",IF(OR($E$8="",$E$10=""),"",'Coef+ind'!J125))</f>
        <v/>
      </c>
      <c r="J119" s="418"/>
      <c r="K119" s="396" t="str">
        <f>IFERROR(IF(($G119=0),"",G119-I119),"")</f>
        <v/>
      </c>
    </row>
    <row r="120" spans="1:12" ht="4.5" customHeight="1">
      <c r="B120" s="316"/>
      <c r="C120" s="395"/>
      <c r="E120" s="382"/>
      <c r="F120" s="382"/>
      <c r="G120" s="396"/>
      <c r="H120" s="396"/>
      <c r="I120" s="396"/>
      <c r="J120" s="405"/>
      <c r="K120" s="396"/>
    </row>
    <row r="121" spans="1:12" ht="16.5" customHeight="1">
      <c r="B121" s="316" t="s">
        <v>3</v>
      </c>
      <c r="C121" s="395"/>
      <c r="D121" s="401"/>
      <c r="E121" s="441"/>
      <c r="F121" s="382"/>
      <c r="G121" s="396" t="str">
        <f>IFERROR(IF($E$10="par bouvillon",E121/$E$15,IF($E$10="par 100 lb carcasse",E121/$E$19,IF($E$10="par 100 kg de gain",E121/$E$23,""))),"")</f>
        <v/>
      </c>
      <c r="H121" s="417"/>
      <c r="I121" s="396" t="str">
        <f>IF(E121="","",IF(OR($E$8="",$E$10=""),"",'Coef+ind'!J130))</f>
        <v/>
      </c>
      <c r="J121" s="418"/>
      <c r="K121" s="396" t="str">
        <f>IFERROR(IF(($G121=0),"",G121-I121),"")</f>
        <v/>
      </c>
    </row>
    <row r="122" spans="1:12" ht="4.5" customHeight="1">
      <c r="B122" s="343"/>
      <c r="C122" s="343"/>
      <c r="D122" s="419"/>
      <c r="E122" s="402"/>
      <c r="F122" s="402"/>
      <c r="G122" s="420"/>
      <c r="H122" s="420"/>
      <c r="I122" s="420"/>
      <c r="J122" s="384"/>
      <c r="K122" s="420"/>
      <c r="L122" s="316"/>
    </row>
    <row r="123" spans="1:12">
      <c r="B123" s="346" t="s">
        <v>87</v>
      </c>
      <c r="C123" s="316"/>
      <c r="D123" s="316"/>
      <c r="E123" s="376">
        <f>SUM(E91:E121)</f>
        <v>0</v>
      </c>
      <c r="F123" s="370"/>
      <c r="G123" s="403">
        <f>SUM(G91:G121)</f>
        <v>0</v>
      </c>
      <c r="H123" s="404"/>
      <c r="I123" s="403">
        <f>SUM(I91:I121)</f>
        <v>0</v>
      </c>
      <c r="J123" s="421"/>
      <c r="K123" s="403" t="str">
        <f>IFERROR(IF(($G123=0),"",G123-I123),"")</f>
        <v/>
      </c>
      <c r="L123" s="316"/>
    </row>
    <row r="124" spans="1:12" ht="4.5" customHeight="1">
      <c r="B124" s="316"/>
      <c r="C124" s="316"/>
      <c r="D124" s="316"/>
      <c r="E124" s="370"/>
      <c r="F124" s="370"/>
      <c r="G124" s="396"/>
      <c r="H124" s="396"/>
      <c r="I124" s="396"/>
      <c r="J124" s="405"/>
      <c r="K124" s="396"/>
    </row>
    <row r="125" spans="1:12">
      <c r="B125" s="449" t="s">
        <v>85</v>
      </c>
      <c r="C125" s="450"/>
      <c r="D125" s="346"/>
      <c r="E125" s="458"/>
      <c r="F125" s="458"/>
      <c r="G125" s="457"/>
      <c r="H125" s="457"/>
      <c r="I125" s="457"/>
      <c r="J125" s="458"/>
      <c r="K125" s="457"/>
      <c r="L125" s="316"/>
    </row>
    <row r="126" spans="1:12" ht="4.5" customHeight="1">
      <c r="B126" s="316"/>
      <c r="C126" s="395"/>
      <c r="E126" s="382"/>
      <c r="F126" s="382"/>
      <c r="G126" s="398"/>
      <c r="H126" s="398"/>
      <c r="I126" s="410"/>
      <c r="J126" s="411"/>
      <c r="K126" s="398"/>
    </row>
    <row r="127" spans="1:12" ht="16.5" customHeight="1">
      <c r="B127" s="316" t="s">
        <v>12</v>
      </c>
      <c r="C127" s="395"/>
      <c r="E127" s="441"/>
      <c r="F127" s="382"/>
      <c r="G127" s="396" t="str">
        <f>IFERROR(IF($E$10="par bouvillon",E127/$E$15,IF($E$10="par 100 lb carcasse",E127/$E$19,IF($E$10="par 100 kg de gain",E127/$E$23,""))),"")</f>
        <v/>
      </c>
      <c r="H127" s="398"/>
      <c r="I127" s="396" t="str">
        <f>IF(E127="","",IF(OR($E$8="",$E$10=""),"",'Coef+ind'!J135))</f>
        <v/>
      </c>
      <c r="J127" s="422"/>
      <c r="K127" s="396" t="str">
        <f>IFERROR(IF(($G127=0),"",G127-I127),"")</f>
        <v/>
      </c>
    </row>
    <row r="128" spans="1:12" ht="4.5" customHeight="1">
      <c r="B128" s="316"/>
      <c r="C128" s="395"/>
      <c r="E128" s="382"/>
      <c r="F128" s="382"/>
      <c r="G128" s="398"/>
      <c r="H128" s="398"/>
      <c r="I128" s="423"/>
      <c r="J128" s="422"/>
      <c r="K128" s="398"/>
    </row>
    <row r="129" spans="2:13" ht="16.5" customHeight="1">
      <c r="B129" s="316" t="s">
        <v>57</v>
      </c>
      <c r="C129" s="395"/>
      <c r="E129" s="441"/>
      <c r="F129" s="382"/>
      <c r="G129" s="396" t="str">
        <f>IFERROR(IF($E$10="par bouvillon",E129/$E$15,IF($E$10="par 100 lb carcasse",E129/$E$19,IF($E$10="par 100 kg de gain",E129/$E$23,""))),"")</f>
        <v/>
      </c>
      <c r="H129" s="398"/>
      <c r="I129" s="396" t="str">
        <f>IF(E129="","",IF(OR($E$8="",$E$10=""),"",'Coef+ind'!J140))</f>
        <v/>
      </c>
      <c r="J129" s="368"/>
      <c r="K129" s="396" t="str">
        <f>IFERROR(IF(($G129=0),"",G129-I129),"")</f>
        <v/>
      </c>
    </row>
    <row r="130" spans="2:13" ht="4.5" customHeight="1">
      <c r="B130" s="316"/>
      <c r="C130" s="395"/>
      <c r="E130" s="382"/>
      <c r="F130" s="382"/>
      <c r="G130" s="396"/>
      <c r="H130" s="398"/>
      <c r="I130" s="409"/>
      <c r="J130" s="368"/>
      <c r="K130" s="398"/>
    </row>
    <row r="131" spans="2:13" ht="16.5" customHeight="1">
      <c r="B131" s="316" t="s">
        <v>56</v>
      </c>
      <c r="C131" s="395"/>
      <c r="E131" s="441"/>
      <c r="F131" s="382"/>
      <c r="G131" s="396" t="str">
        <f>IFERROR(IF($E$10="par bouvillon",E131/$E$15,IF($E$10="par 100 lb carcasse",E131/$E$19,IF($E$10="par 100 kg de gain",E131/$E$23,""))),"")</f>
        <v/>
      </c>
      <c r="H131" s="398"/>
      <c r="I131" s="396" t="str">
        <f>IF(E131="","",IF(OR($E$8="",$E$10=""),"",'Coef+ind'!J145))</f>
        <v/>
      </c>
      <c r="J131" s="368"/>
      <c r="K131" s="396" t="str">
        <f>IFERROR(IF(($G131=0),"",G131-I131),"")</f>
        <v/>
      </c>
    </row>
    <row r="132" spans="2:13" ht="4.5" customHeight="1">
      <c r="B132" s="316"/>
      <c r="C132" s="395"/>
      <c r="E132" s="382"/>
      <c r="F132" s="382"/>
      <c r="G132" s="396"/>
      <c r="H132" s="398"/>
      <c r="I132" s="409"/>
      <c r="J132" s="368"/>
      <c r="K132" s="398"/>
    </row>
    <row r="133" spans="2:13" ht="16.5" customHeight="1">
      <c r="B133" s="316" t="s">
        <v>4</v>
      </c>
      <c r="C133" s="395"/>
      <c r="E133" s="441"/>
      <c r="F133" s="382"/>
      <c r="G133" s="396" t="str">
        <f>IFERROR(IF($E$10="par bouvillon",E133/$E$15,IF($E$10="par 100 lb carcasse",E133/$E$19,IF($E$10="par 100 kg de gain",E133/$E$23,""))),"")</f>
        <v/>
      </c>
      <c r="H133" s="398"/>
      <c r="I133" s="396" t="str">
        <f>IF(E133="","",IF(OR($E$8="",$E$10=""),"",'Coef+ind'!J149))</f>
        <v/>
      </c>
      <c r="J133" s="368"/>
      <c r="K133" s="396" t="str">
        <f>IFERROR(IF(($G133=0),"",G133-I133),"")</f>
        <v/>
      </c>
    </row>
    <row r="134" spans="2:13" ht="4.5" customHeight="1">
      <c r="B134" s="316"/>
      <c r="C134" s="395"/>
      <c r="E134" s="382"/>
      <c r="F134" s="382"/>
      <c r="G134" s="398"/>
      <c r="H134" s="398"/>
      <c r="I134" s="409"/>
      <c r="J134" s="368"/>
      <c r="K134" s="398"/>
    </row>
    <row r="135" spans="2:13" ht="16.5" customHeight="1">
      <c r="B135" s="316" t="s">
        <v>5</v>
      </c>
      <c r="C135" s="395"/>
      <c r="E135" s="441"/>
      <c r="F135" s="382"/>
      <c r="G135" s="396" t="str">
        <f>IFERROR(IF($E$10="par bouvillon",E135/$E$15,IF($E$10="par 100 lb carcasse",E135/$E$19,IF($E$10="par 100 kg de gain",E135/$E$23,""))),"")</f>
        <v/>
      </c>
      <c r="H135" s="398"/>
      <c r="I135" s="396" t="str">
        <f>IF(E135="","",IF(OR($E$8="",$E$10=""),"",'Coef+ind'!J157))</f>
        <v/>
      </c>
      <c r="J135" s="424"/>
      <c r="K135" s="396" t="str">
        <f>IFERROR(IF(($G135=0),"",G135-I135),"")</f>
        <v/>
      </c>
    </row>
    <row r="136" spans="2:13" ht="4.5" customHeight="1">
      <c r="B136" s="343"/>
      <c r="C136" s="425"/>
      <c r="D136" s="319"/>
      <c r="E136" s="402"/>
      <c r="F136" s="402"/>
      <c r="G136" s="420"/>
      <c r="H136" s="420"/>
      <c r="I136" s="420"/>
      <c r="J136" s="384"/>
      <c r="K136" s="420"/>
      <c r="L136" s="316"/>
    </row>
    <row r="137" spans="2:13">
      <c r="B137" s="346" t="s">
        <v>86</v>
      </c>
      <c r="C137" s="316"/>
      <c r="D137" s="316"/>
      <c r="E137" s="376">
        <f>SUM(E127:E136)</f>
        <v>0</v>
      </c>
      <c r="F137" s="370"/>
      <c r="G137" s="403">
        <f>SUM(G127:G136)</f>
        <v>0</v>
      </c>
      <c r="H137" s="404"/>
      <c r="I137" s="426">
        <f>SUM(I127:I136)</f>
        <v>0</v>
      </c>
      <c r="J137" s="421"/>
      <c r="K137" s="403" t="str">
        <f>IFERROR(IF(($G137=0),"",G137-I137),"")</f>
        <v/>
      </c>
      <c r="L137" s="316"/>
    </row>
    <row r="138" spans="2:13" ht="4.5" customHeight="1">
      <c r="B138" s="450"/>
      <c r="C138" s="451"/>
      <c r="D138" s="316"/>
      <c r="E138" s="452"/>
      <c r="F138" s="453"/>
      <c r="G138" s="454"/>
      <c r="H138" s="455"/>
      <c r="I138" s="454"/>
      <c r="J138" s="456"/>
      <c r="K138" s="454"/>
      <c r="L138" s="316"/>
    </row>
    <row r="139" spans="2:13" ht="4.5" customHeight="1">
      <c r="B139" s="316"/>
      <c r="C139" s="395"/>
      <c r="E139" s="382"/>
      <c r="F139" s="382"/>
      <c r="G139" s="398"/>
      <c r="H139" s="398"/>
      <c r="I139" s="409"/>
      <c r="J139" s="368"/>
      <c r="K139" s="398"/>
    </row>
    <row r="140" spans="2:13" ht="16.5" customHeight="1">
      <c r="B140" s="316" t="s">
        <v>11</v>
      </c>
      <c r="C140" s="395"/>
      <c r="E140" s="441"/>
      <c r="F140" s="382"/>
      <c r="G140" s="396" t="str">
        <f>IFERROR(IF($E$10="par bouvillon",E140/$E$15,IF($E$10="par 100 lb carcasse",E140/$E$19,IF($E$10="par 100 kg de gain",E140/$E$23,""))),"")</f>
        <v/>
      </c>
      <c r="H140" s="398"/>
      <c r="I140" s="396" t="str">
        <f>IF(E140="","",IF(OR($E$8="",$E$10=""),"",'Coef+ind'!J206))</f>
        <v/>
      </c>
      <c r="J140" s="424"/>
      <c r="K140" s="396" t="str">
        <f>IFERROR(IF(($G140=0),"",G140-I140),"")</f>
        <v/>
      </c>
    </row>
    <row r="141" spans="2:13" ht="4.5" customHeight="1">
      <c r="B141" s="316"/>
      <c r="C141" s="395"/>
      <c r="E141" s="382"/>
      <c r="F141" s="382"/>
      <c r="G141" s="396"/>
      <c r="H141" s="396"/>
      <c r="I141" s="399"/>
      <c r="J141" s="399"/>
      <c r="K141" s="399"/>
      <c r="L141" s="337"/>
      <c r="M141" s="337"/>
    </row>
    <row r="142" spans="2:13" ht="16.5" customHeight="1">
      <c r="B142" s="316" t="s">
        <v>79</v>
      </c>
      <c r="C142" s="395"/>
      <c r="D142" s="316"/>
      <c r="E142" s="441"/>
      <c r="F142" s="370"/>
      <c r="G142" s="383" t="str">
        <f>IFERROR(IF($E$10="par bouvillon",E142/$E$15,IF($E$10="par 100 lb carcasse",E142/$E$19,IF($E$10="par 100 kg de gain",E142/$E$23,""))),"")</f>
        <v/>
      </c>
      <c r="H142" s="382"/>
      <c r="I142" s="475" t="s">
        <v>114</v>
      </c>
      <c r="J142" s="382"/>
      <c r="K142" s="383" t="str">
        <f>IFERROR(IF(($G142=0),"",G142-I142),"")</f>
        <v/>
      </c>
    </row>
    <row r="143" spans="2:13" ht="16.5" customHeight="1">
      <c r="B143" s="319"/>
      <c r="C143" s="427"/>
      <c r="D143" s="316"/>
      <c r="E143" s="428"/>
      <c r="F143" s="402"/>
      <c r="G143" s="429"/>
      <c r="H143" s="402"/>
      <c r="I143" s="430"/>
      <c r="J143" s="402"/>
      <c r="K143" s="429"/>
    </row>
    <row r="144" spans="2:13" ht="4.5" customHeight="1">
      <c r="B144" s="316"/>
      <c r="C144" s="395"/>
      <c r="E144" s="382"/>
      <c r="F144" s="382"/>
      <c r="G144" s="398"/>
      <c r="H144" s="398"/>
      <c r="I144" s="409"/>
      <c r="J144" s="368"/>
      <c r="K144" s="398"/>
    </row>
    <row r="145" spans="2:11" ht="16.5" customHeight="1">
      <c r="B145" s="346" t="s">
        <v>159</v>
      </c>
      <c r="C145" s="395"/>
      <c r="E145" s="431">
        <f>E123+E137+E140+E142</f>
        <v>0</v>
      </c>
      <c r="F145" s="431"/>
      <c r="G145" s="431" t="str">
        <f>IF(E145=0,"",G123+G137+G140+G142)</f>
        <v/>
      </c>
      <c r="H145" s="431"/>
      <c r="I145" s="432" t="e">
        <f>I123+I137+I140</f>
        <v>#VALUE!</v>
      </c>
      <c r="J145" s="433"/>
      <c r="K145" s="434" t="str">
        <f>IFERROR(IF(($G145=0),"",G145-I145),"")</f>
        <v/>
      </c>
    </row>
    <row r="146" spans="2:11" ht="4.5" customHeight="1">
      <c r="B146" s="316"/>
      <c r="C146" s="316"/>
      <c r="D146" s="316"/>
      <c r="E146" s="370"/>
      <c r="F146" s="370"/>
      <c r="G146" s="398"/>
      <c r="H146" s="398"/>
      <c r="I146" s="398"/>
      <c r="J146" s="424"/>
      <c r="K146" s="398"/>
    </row>
    <row r="147" spans="2:11" ht="23.25" customHeight="1">
      <c r="B147" s="449" t="s">
        <v>80</v>
      </c>
      <c r="C147" s="449"/>
      <c r="D147" s="444"/>
      <c r="E147" s="445">
        <f>E87-E145</f>
        <v>0</v>
      </c>
      <c r="F147" s="446"/>
      <c r="G147" s="447" t="str">
        <f>IF(($E147=0),"",G87-G145)</f>
        <v/>
      </c>
      <c r="H147" s="447"/>
      <c r="I147" s="447" t="e">
        <f>I87-I145</f>
        <v>#VALUE!</v>
      </c>
      <c r="J147" s="445"/>
      <c r="K147" s="448" t="str">
        <f>IFERROR(IF(($G147=0),"",G147-I147),"")</f>
        <v/>
      </c>
    </row>
    <row r="148" spans="2:11" ht="4.5" customHeight="1">
      <c r="B148" s="316"/>
      <c r="C148" s="316"/>
      <c r="D148" s="316"/>
      <c r="E148" s="316"/>
      <c r="F148" s="316"/>
    </row>
    <row r="149" spans="2:11" ht="4.5" customHeight="1">
      <c r="B149" s="316"/>
      <c r="C149" s="316"/>
      <c r="D149" s="316"/>
      <c r="E149" s="316"/>
      <c r="F149" s="316"/>
      <c r="G149" s="435"/>
      <c r="H149" s="435"/>
      <c r="I149" s="435"/>
      <c r="J149" s="435"/>
      <c r="K149" s="435"/>
    </row>
    <row r="150" spans="2:11" ht="16.5" customHeight="1">
      <c r="B150" s="316" t="s">
        <v>299</v>
      </c>
      <c r="C150" s="316"/>
      <c r="D150" s="316"/>
      <c r="E150" s="316"/>
      <c r="F150" s="316"/>
      <c r="G150" s="435"/>
      <c r="H150" s="435"/>
      <c r="I150" s="435"/>
      <c r="J150" s="435"/>
      <c r="K150" s="435"/>
    </row>
    <row r="151" spans="2:11">
      <c r="B151" s="436"/>
      <c r="C151" s="436"/>
    </row>
    <row r="152" spans="2:11">
      <c r="B152" s="407"/>
      <c r="C152" s="407"/>
    </row>
    <row r="153" spans="2:11">
      <c r="B153" s="407"/>
      <c r="C153" s="407"/>
    </row>
    <row r="154" spans="2:11">
      <c r="B154" s="412"/>
      <c r="C154" s="412"/>
    </row>
    <row r="155" spans="2:11">
      <c r="B155" s="412"/>
      <c r="C155" s="412"/>
    </row>
    <row r="156" spans="2:11">
      <c r="B156" s="412"/>
      <c r="C156" s="412"/>
    </row>
    <row r="157" spans="2:11">
      <c r="B157" s="407"/>
      <c r="C157" s="407"/>
    </row>
    <row r="158" spans="2:11">
      <c r="B158" s="412"/>
      <c r="C158" s="412"/>
    </row>
    <row r="159" spans="2:11">
      <c r="B159" s="412"/>
      <c r="C159" s="412"/>
    </row>
    <row r="160" spans="2:11">
      <c r="B160" s="412"/>
      <c r="C160" s="412"/>
    </row>
    <row r="161" spans="2:3">
      <c r="B161" s="412"/>
      <c r="C161" s="412"/>
    </row>
    <row r="162" spans="2:3">
      <c r="B162" s="412"/>
      <c r="C162" s="412"/>
    </row>
    <row r="163" spans="2:3">
      <c r="B163" s="412"/>
      <c r="C163" s="412"/>
    </row>
    <row r="164" spans="2:3">
      <c r="B164" s="412"/>
      <c r="C164" s="412"/>
    </row>
    <row r="165" spans="2:3">
      <c r="B165" s="412"/>
      <c r="C165" s="412"/>
    </row>
    <row r="166" spans="2:3">
      <c r="B166" s="414"/>
      <c r="C166" s="414"/>
    </row>
    <row r="167" spans="2:3">
      <c r="B167" s="412"/>
      <c r="C167" s="412"/>
    </row>
    <row r="168" spans="2:3">
      <c r="B168" s="412"/>
      <c r="C168" s="412"/>
    </row>
    <row r="169" spans="2:3">
      <c r="B169" s="412"/>
      <c r="C169" s="412"/>
    </row>
    <row r="170" spans="2:3">
      <c r="B170" s="412"/>
      <c r="C170" s="412"/>
    </row>
    <row r="171" spans="2:3">
      <c r="B171" s="412"/>
      <c r="C171" s="412"/>
    </row>
    <row r="172" spans="2:3">
      <c r="B172" s="407"/>
      <c r="C172" s="407"/>
    </row>
    <row r="173" spans="2:3">
      <c r="B173" s="436"/>
      <c r="C173" s="436"/>
    </row>
    <row r="174" spans="2:3">
      <c r="B174" s="436"/>
      <c r="C174" s="436"/>
    </row>
    <row r="175" spans="2:3">
      <c r="B175" s="436"/>
      <c r="C175" s="436"/>
    </row>
    <row r="176" spans="2:3">
      <c r="B176" s="436"/>
      <c r="C176" s="436"/>
    </row>
    <row r="177" spans="2:3">
      <c r="B177" s="436"/>
      <c r="C177" s="436"/>
    </row>
    <row r="178" spans="2:3">
      <c r="B178" s="436"/>
      <c r="C178" s="436"/>
    </row>
    <row r="179" spans="2:3">
      <c r="B179" s="436"/>
      <c r="C179" s="436"/>
    </row>
    <row r="180" spans="2:3">
      <c r="B180" s="436"/>
      <c r="C180" s="436"/>
    </row>
    <row r="181" spans="2:3">
      <c r="B181" s="436"/>
      <c r="C181" s="436"/>
    </row>
    <row r="182" spans="2:3">
      <c r="B182" s="436"/>
      <c r="C182" s="436"/>
    </row>
    <row r="183" spans="2:3">
      <c r="B183" s="436"/>
      <c r="C183" s="436"/>
    </row>
    <row r="184" spans="2:3">
      <c r="B184" s="436"/>
      <c r="C184" s="436"/>
    </row>
    <row r="185" spans="2:3">
      <c r="B185" s="436"/>
      <c r="C185" s="436"/>
    </row>
    <row r="186" spans="2:3">
      <c r="B186" s="436"/>
      <c r="C186" s="436"/>
    </row>
    <row r="187" spans="2:3">
      <c r="B187" s="436"/>
      <c r="C187" s="436"/>
    </row>
    <row r="188" spans="2:3">
      <c r="B188" s="436"/>
      <c r="C188" s="436"/>
    </row>
    <row r="189" spans="2:3">
      <c r="B189" s="436"/>
      <c r="C189" s="436"/>
    </row>
    <row r="190" spans="2:3">
      <c r="B190" s="436"/>
      <c r="C190" s="436"/>
    </row>
    <row r="191" spans="2:3">
      <c r="B191" s="436"/>
      <c r="C191" s="436"/>
    </row>
    <row r="192" spans="2:3">
      <c r="B192" s="436"/>
      <c r="C192" s="436"/>
    </row>
    <row r="193" spans="2:3">
      <c r="B193" s="436"/>
      <c r="C193" s="436"/>
    </row>
    <row r="194" spans="2:3">
      <c r="B194" s="436"/>
      <c r="C194" s="436"/>
    </row>
    <row r="195" spans="2:3">
      <c r="B195" s="437"/>
      <c r="C195" s="437"/>
    </row>
    <row r="196" spans="2:3">
      <c r="B196" s="436"/>
      <c r="C196" s="436"/>
    </row>
    <row r="197" spans="2:3">
      <c r="B197" s="436"/>
      <c r="C197" s="436"/>
    </row>
    <row r="198" spans="2:3">
      <c r="B198" s="436"/>
      <c r="C198" s="436"/>
    </row>
    <row r="199" spans="2:3">
      <c r="B199" s="437"/>
      <c r="C199" s="437"/>
    </row>
    <row r="200" spans="2:3">
      <c r="B200" s="436"/>
      <c r="C200" s="436"/>
    </row>
    <row r="201" spans="2:3">
      <c r="B201" s="436"/>
      <c r="C201" s="436"/>
    </row>
    <row r="202" spans="2:3">
      <c r="B202" s="436"/>
      <c r="C202" s="436"/>
    </row>
    <row r="203" spans="2:3">
      <c r="B203" s="436"/>
      <c r="C203" s="436"/>
    </row>
    <row r="204" spans="2:3">
      <c r="B204" s="436"/>
      <c r="C204" s="436"/>
    </row>
    <row r="205" spans="2:3">
      <c r="B205" s="436"/>
      <c r="C205" s="436"/>
    </row>
    <row r="206" spans="2:3">
      <c r="B206" s="436"/>
      <c r="C206" s="436"/>
    </row>
    <row r="207" spans="2:3">
      <c r="B207" s="436"/>
      <c r="C207" s="436"/>
    </row>
    <row r="208" spans="2:3">
      <c r="B208" s="436"/>
      <c r="C208" s="436"/>
    </row>
    <row r="209" spans="2:3">
      <c r="B209" s="436"/>
      <c r="C209" s="436"/>
    </row>
    <row r="210" spans="2:3">
      <c r="B210" s="436"/>
      <c r="C210" s="436"/>
    </row>
    <row r="211" spans="2:3">
      <c r="B211" s="436"/>
      <c r="C211" s="436"/>
    </row>
    <row r="212" spans="2:3">
      <c r="B212" s="436"/>
      <c r="C212" s="436"/>
    </row>
    <row r="213" spans="2:3">
      <c r="B213" s="436"/>
      <c r="C213" s="436"/>
    </row>
    <row r="214" spans="2:3">
      <c r="B214" s="436"/>
      <c r="C214" s="436"/>
    </row>
    <row r="215" spans="2:3">
      <c r="B215" s="436"/>
      <c r="C215" s="436"/>
    </row>
    <row r="216" spans="2:3">
      <c r="B216" s="436"/>
      <c r="C216" s="436"/>
    </row>
    <row r="217" spans="2:3" ht="18" customHeight="1">
      <c r="B217" s="436"/>
      <c r="C217" s="436"/>
    </row>
    <row r="218" spans="2:3">
      <c r="B218" s="436"/>
      <c r="C218" s="436"/>
    </row>
    <row r="228" spans="2:24" ht="15.75" customHeight="1">
      <c r="C228" s="634"/>
      <c r="D228" s="634"/>
      <c r="E228" s="634"/>
      <c r="F228" s="316"/>
      <c r="G228" s="634"/>
      <c r="H228" s="634"/>
      <c r="I228" s="634"/>
      <c r="J228" s="316"/>
      <c r="K228" s="634"/>
      <c r="L228" s="634"/>
      <c r="M228" s="634"/>
      <c r="N228" s="634"/>
      <c r="O228" s="634"/>
      <c r="P228" s="634"/>
      <c r="Q228" s="634"/>
      <c r="R228" s="634"/>
      <c r="S228" s="634"/>
      <c r="T228" s="316"/>
      <c r="U228" s="634"/>
      <c r="V228" s="634"/>
      <c r="W228" s="634"/>
      <c r="X228" s="316"/>
    </row>
    <row r="229" spans="2:24" ht="15.75" customHeight="1">
      <c r="B229" s="316"/>
      <c r="C229" s="327"/>
      <c r="D229" s="327"/>
      <c r="E229" s="327"/>
      <c r="F229" s="316"/>
      <c r="G229" s="327"/>
      <c r="H229" s="316"/>
      <c r="I229" s="327"/>
      <c r="J229" s="316"/>
      <c r="K229" s="327"/>
      <c r="L229" s="316"/>
      <c r="M229" s="327"/>
      <c r="N229" s="327"/>
      <c r="O229" s="316"/>
      <c r="P229" s="327"/>
      <c r="Q229" s="327"/>
      <c r="R229" s="316"/>
      <c r="S229" s="327"/>
      <c r="T229" s="316"/>
      <c r="U229" s="327"/>
      <c r="V229" s="316"/>
      <c r="W229" s="327"/>
      <c r="X229" s="316"/>
    </row>
    <row r="230" spans="2:24" ht="15.75" customHeight="1">
      <c r="B230" s="316"/>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row>
    <row r="231" spans="2:24" ht="15.75" customHeight="1">
      <c r="B231" s="316"/>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row>
    <row r="232" spans="2:24" ht="15.75" customHeight="1">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row>
    <row r="233" spans="2:24" ht="12.75" customHeight="1">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row>
    <row r="234" spans="2:24" ht="15.75" customHeight="1">
      <c r="B234" s="316"/>
      <c r="C234" s="350"/>
      <c r="D234" s="316"/>
      <c r="E234" s="350"/>
      <c r="F234" s="316"/>
      <c r="G234" s="350"/>
      <c r="H234" s="316"/>
      <c r="I234" s="350"/>
      <c r="J234" s="316"/>
      <c r="K234" s="350"/>
      <c r="L234" s="316"/>
      <c r="M234" s="350"/>
      <c r="N234" s="350"/>
      <c r="O234" s="350"/>
      <c r="P234" s="350"/>
      <c r="Q234" s="350"/>
      <c r="R234" s="350"/>
      <c r="S234" s="350"/>
      <c r="T234" s="316"/>
      <c r="U234" s="350"/>
      <c r="V234" s="316"/>
      <c r="W234" s="350"/>
      <c r="X234" s="316"/>
    </row>
    <row r="235" spans="2:24">
      <c r="B235" s="316"/>
      <c r="C235" s="350"/>
      <c r="D235" s="316"/>
      <c r="E235" s="350"/>
      <c r="F235" s="316"/>
      <c r="G235" s="350"/>
      <c r="H235" s="316"/>
      <c r="I235" s="350"/>
      <c r="J235" s="316"/>
      <c r="K235" s="350"/>
      <c r="L235" s="316"/>
      <c r="M235" s="350"/>
      <c r="N235" s="350"/>
      <c r="O235" s="350"/>
      <c r="P235" s="350"/>
      <c r="Q235" s="350"/>
      <c r="R235" s="350"/>
      <c r="S235" s="350"/>
      <c r="T235" s="316"/>
      <c r="U235" s="350"/>
      <c r="V235" s="316"/>
      <c r="W235" s="350"/>
      <c r="X235" s="316"/>
    </row>
    <row r="236" spans="2:24">
      <c r="B236" s="316"/>
      <c r="C236" s="350"/>
      <c r="D236" s="316"/>
      <c r="E236" s="350"/>
      <c r="F236" s="316"/>
      <c r="G236" s="350"/>
      <c r="H236" s="316"/>
      <c r="I236" s="350"/>
      <c r="J236" s="316"/>
      <c r="K236" s="350"/>
      <c r="L236" s="316"/>
      <c r="M236" s="350"/>
      <c r="N236" s="350"/>
      <c r="O236" s="350"/>
      <c r="P236" s="350"/>
      <c r="Q236" s="350"/>
      <c r="R236" s="350"/>
      <c r="S236" s="350"/>
      <c r="T236" s="316"/>
      <c r="U236" s="350"/>
      <c r="V236" s="316"/>
      <c r="W236" s="350"/>
      <c r="X236" s="316"/>
    </row>
    <row r="237" spans="2:24">
      <c r="B237" s="316"/>
      <c r="C237" s="350"/>
      <c r="D237" s="316"/>
      <c r="E237" s="350"/>
      <c r="F237" s="316"/>
      <c r="G237" s="350"/>
      <c r="H237" s="316"/>
      <c r="I237" s="350"/>
      <c r="J237" s="316"/>
      <c r="K237" s="350"/>
      <c r="L237" s="316"/>
      <c r="M237" s="350"/>
      <c r="N237" s="350"/>
      <c r="O237" s="350"/>
      <c r="P237" s="350"/>
      <c r="Q237" s="350"/>
      <c r="R237" s="350"/>
      <c r="S237" s="350"/>
      <c r="T237" s="316"/>
      <c r="U237" s="350"/>
      <c r="V237" s="316"/>
      <c r="W237" s="350"/>
      <c r="X237" s="316"/>
    </row>
    <row r="238" spans="2:24">
      <c r="B238" s="316"/>
      <c r="C238" s="350"/>
      <c r="D238" s="316"/>
      <c r="E238" s="350"/>
      <c r="F238" s="316"/>
      <c r="G238" s="350"/>
      <c r="H238" s="316"/>
      <c r="I238" s="350"/>
      <c r="J238" s="316"/>
      <c r="K238" s="350"/>
      <c r="L238" s="316"/>
      <c r="M238" s="350"/>
      <c r="N238" s="350"/>
      <c r="O238" s="350"/>
      <c r="P238" s="350"/>
      <c r="Q238" s="350"/>
      <c r="R238" s="350"/>
      <c r="S238" s="350"/>
      <c r="T238" s="316"/>
      <c r="U238" s="350"/>
      <c r="V238" s="316"/>
      <c r="W238" s="350"/>
      <c r="X238" s="316"/>
    </row>
    <row r="239" spans="2:24">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row>
    <row r="240" spans="2:24">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row>
    <row r="241" spans="2:3">
      <c r="B241" s="316"/>
      <c r="C241" s="316"/>
    </row>
    <row r="242" spans="2:3">
      <c r="B242" s="316"/>
      <c r="C242" s="316"/>
    </row>
    <row r="243" spans="2:3">
      <c r="B243" s="316"/>
      <c r="C243" s="316"/>
    </row>
    <row r="244" spans="2:3">
      <c r="B244" s="316"/>
      <c r="C244" s="316"/>
    </row>
    <row r="245" spans="2:3">
      <c r="B245" s="316"/>
      <c r="C245" s="316"/>
    </row>
    <row r="246" spans="2:3">
      <c r="B246" s="316"/>
      <c r="C246" s="316"/>
    </row>
    <row r="247" spans="2:3">
      <c r="B247" s="316"/>
      <c r="C247" s="316"/>
    </row>
    <row r="248" spans="2:3">
      <c r="B248" s="316"/>
      <c r="C248" s="316"/>
    </row>
    <row r="249" spans="2:3">
      <c r="B249" s="316"/>
      <c r="C249" s="316"/>
    </row>
    <row r="250" spans="2:3">
      <c r="B250" s="316"/>
      <c r="C250" s="316"/>
    </row>
    <row r="251" spans="2:3">
      <c r="B251" s="316"/>
      <c r="C251" s="316"/>
    </row>
    <row r="252" spans="2:3">
      <c r="B252" s="316"/>
      <c r="C252" s="316"/>
    </row>
    <row r="253" spans="2:3">
      <c r="B253" s="316"/>
      <c r="C253" s="316"/>
    </row>
    <row r="254" spans="2:3">
      <c r="B254" s="316"/>
      <c r="C254" s="316"/>
    </row>
    <row r="255" spans="2:3">
      <c r="B255" s="316"/>
      <c r="C255" s="316"/>
    </row>
    <row r="256" spans="2:3">
      <c r="B256" s="316"/>
      <c r="C256" s="316"/>
    </row>
    <row r="257" spans="2:3">
      <c r="B257" s="316"/>
      <c r="C257" s="316"/>
    </row>
    <row r="258" spans="2:3">
      <c r="B258" s="316"/>
      <c r="C258" s="316"/>
    </row>
    <row r="259" spans="2:3">
      <c r="B259" s="316"/>
      <c r="C259" s="316"/>
    </row>
    <row r="260" spans="2:3">
      <c r="B260" s="316"/>
      <c r="C260" s="316"/>
    </row>
    <row r="261" spans="2:3">
      <c r="B261" s="316"/>
      <c r="C261" s="316"/>
    </row>
    <row r="262" spans="2:3">
      <c r="B262" s="316"/>
      <c r="C262" s="316"/>
    </row>
    <row r="267" spans="2:3" ht="16.5" customHeight="1"/>
    <row r="269" spans="2:3" ht="23.25" customHeight="1"/>
    <row r="270" spans="2:3" ht="4.5" customHeight="1"/>
    <row r="271" spans="2:3" ht="16.5" customHeight="1"/>
    <row r="272" spans="2:3" ht="4.5" customHeight="1"/>
    <row r="273" spans="1:1" ht="16.5" customHeight="1"/>
    <row r="274" spans="1:1" ht="4.5" customHeight="1">
      <c r="A274" s="406"/>
    </row>
    <row r="275" spans="1:1" ht="16.5" customHeight="1">
      <c r="A275" s="406"/>
    </row>
    <row r="276" spans="1:1" ht="4.5" customHeight="1">
      <c r="A276" s="406"/>
    </row>
    <row r="277" spans="1:1" ht="16.5" customHeight="1">
      <c r="A277" s="406"/>
    </row>
    <row r="278" spans="1:1" ht="4.5" customHeight="1">
      <c r="A278" s="406"/>
    </row>
    <row r="279" spans="1:1" ht="16.5" customHeight="1">
      <c r="A279" s="406"/>
    </row>
    <row r="280" spans="1:1" ht="4.5" customHeight="1">
      <c r="A280" s="406"/>
    </row>
    <row r="281" spans="1:1" ht="16.5" customHeight="1">
      <c r="A281" s="406"/>
    </row>
    <row r="282" spans="1:1" ht="4.5" customHeight="1">
      <c r="A282" s="406"/>
    </row>
    <row r="283" spans="1:1" ht="16.5" customHeight="1">
      <c r="A283" s="406"/>
    </row>
    <row r="284" spans="1:1" ht="4.5" customHeight="1">
      <c r="A284" s="406"/>
    </row>
    <row r="285" spans="1:1" ht="16.5" customHeight="1">
      <c r="A285" s="406"/>
    </row>
    <row r="286" spans="1:1" ht="4.5" customHeight="1">
      <c r="A286" s="406"/>
    </row>
    <row r="287" spans="1:1" ht="16.5" customHeight="1">
      <c r="A287" s="406"/>
    </row>
    <row r="288" spans="1:1" ht="4.5" customHeight="1">
      <c r="A288" s="406"/>
    </row>
    <row r="289" spans="1:1" ht="16.5" customHeight="1">
      <c r="A289" s="406"/>
    </row>
    <row r="290" spans="1:1" ht="4.5" customHeight="1">
      <c r="A290" s="406"/>
    </row>
    <row r="291" spans="1:1" ht="16.5" customHeight="1">
      <c r="A291" s="406"/>
    </row>
    <row r="292" spans="1:1" ht="5.25" customHeight="1">
      <c r="A292" s="406"/>
    </row>
    <row r="293" spans="1:1" ht="16.5" customHeight="1">
      <c r="A293" s="406"/>
    </row>
    <row r="294" spans="1:1" ht="5.25" customHeight="1">
      <c r="A294" s="406"/>
    </row>
    <row r="295" spans="1:1" ht="16.5" customHeight="1">
      <c r="A295" s="406"/>
    </row>
    <row r="296" spans="1:1" ht="4.5" customHeight="1">
      <c r="A296" s="406"/>
    </row>
    <row r="297" spans="1:1" ht="16.5" customHeight="1"/>
    <row r="298" spans="1:1" ht="4.5" customHeight="1"/>
    <row r="299" spans="1:1" ht="16.5" customHeight="1"/>
    <row r="300" spans="1:1" ht="4.5" customHeight="1"/>
    <row r="301" spans="1:1" ht="16.5" customHeight="1"/>
    <row r="302" spans="1:1" ht="4.5" customHeight="1"/>
    <row r="303" spans="1:1" ht="16.5" customHeight="1"/>
    <row r="304" spans="1:1" ht="4.5" customHeight="1"/>
    <row r="305" spans="4:4" ht="16.5" customHeight="1"/>
    <row r="306" spans="4:4" ht="4.5" customHeight="1"/>
    <row r="307" spans="4:4" ht="16.5" customHeight="1"/>
    <row r="308" spans="4:4" ht="4.5" customHeight="1"/>
    <row r="309" spans="4:4" ht="16.5" customHeight="1"/>
    <row r="310" spans="4:4" ht="4.5" customHeight="1"/>
    <row r="311" spans="4:4" ht="16.5" customHeight="1"/>
    <row r="312" spans="4:4" ht="4.5" customHeight="1"/>
    <row r="313" spans="4:4" ht="16.5" customHeight="1"/>
    <row r="314" spans="4:4" ht="4.5" customHeight="1"/>
    <row r="315" spans="4:4" ht="16.5" customHeight="1"/>
    <row r="316" spans="4:4" ht="4.5" customHeight="1">
      <c r="D316" s="316"/>
    </row>
    <row r="318" spans="4:4" ht="4.5" customHeight="1"/>
    <row r="319" spans="4:4" ht="16.5" customHeight="1"/>
    <row r="320" spans="4:4" ht="4.5" customHeight="1"/>
    <row r="321" s="315" customFormat="1" ht="16.5" customHeight="1"/>
    <row r="322" s="315" customFormat="1" ht="4.5" customHeight="1"/>
    <row r="323" s="315" customFormat="1" ht="23.25" customHeight="1"/>
    <row r="324" s="315" customFormat="1" ht="4.5" customHeight="1"/>
    <row r="325" s="315" customFormat="1" ht="16.5" customHeight="1"/>
    <row r="326" s="315" customFormat="1" ht="4.5" customHeight="1"/>
    <row r="327" s="315" customFormat="1" ht="17.25" customHeight="1"/>
    <row r="328" s="315" customFormat="1" ht="4.5" customHeight="1"/>
    <row r="329" s="315" customFormat="1" ht="16.5" customHeight="1"/>
    <row r="330" s="315" customFormat="1" ht="4.5" customHeight="1"/>
    <row r="331" s="315" customFormat="1" ht="16.5" customHeight="1"/>
    <row r="332" s="315" customFormat="1" ht="4.5" customHeight="1"/>
    <row r="333" s="315" customFormat="1" ht="16.5" customHeight="1"/>
    <row r="334" s="315" customFormat="1" ht="4.5" customHeight="1"/>
    <row r="335" s="315" customFormat="1" ht="16.5" customHeight="1"/>
    <row r="336" s="315" customFormat="1" ht="4.5" customHeight="1"/>
    <row r="337" spans="1:20" ht="16.5" customHeight="1"/>
    <row r="338" spans="1:20" ht="4.5" customHeight="1"/>
    <row r="340" spans="1:20">
      <c r="A340" s="438"/>
      <c r="B340" s="439"/>
      <c r="C340" s="439"/>
      <c r="D340" s="439"/>
      <c r="E340" s="440"/>
      <c r="F340" s="440"/>
      <c r="G340" s="440"/>
      <c r="H340" s="440"/>
      <c r="I340" s="440"/>
      <c r="J340" s="440"/>
      <c r="K340" s="440"/>
      <c r="L340" s="440"/>
      <c r="M340" s="440"/>
      <c r="N340" s="440"/>
      <c r="O340" s="440"/>
      <c r="P340" s="440"/>
      <c r="Q340" s="440"/>
      <c r="R340" s="440"/>
      <c r="S340" s="440"/>
      <c r="T340" s="440"/>
    </row>
    <row r="341" spans="1:20" ht="4.5" customHeight="1">
      <c r="A341" s="438"/>
      <c r="B341" s="439"/>
      <c r="C341" s="439"/>
      <c r="D341" s="439"/>
      <c r="E341" s="440"/>
      <c r="F341" s="440"/>
      <c r="G341" s="440"/>
      <c r="H341" s="440"/>
      <c r="I341" s="440"/>
      <c r="J341" s="440"/>
      <c r="K341" s="440"/>
      <c r="L341" s="440"/>
      <c r="M341" s="440"/>
      <c r="N341" s="440"/>
      <c r="O341" s="440"/>
      <c r="P341" s="440"/>
      <c r="Q341" s="440"/>
      <c r="R341" s="440"/>
      <c r="S341" s="440"/>
      <c r="T341" s="440"/>
    </row>
    <row r="342" spans="1:20">
      <c r="A342" s="438"/>
      <c r="B342" s="439"/>
      <c r="C342" s="439"/>
      <c r="D342" s="439"/>
      <c r="E342" s="440"/>
      <c r="F342" s="440"/>
      <c r="G342" s="440"/>
      <c r="H342" s="440"/>
      <c r="I342" s="440"/>
      <c r="J342" s="440"/>
      <c r="K342" s="440"/>
      <c r="L342" s="440"/>
      <c r="M342" s="440"/>
      <c r="N342" s="440"/>
      <c r="O342" s="440"/>
      <c r="P342" s="440"/>
      <c r="Q342" s="440"/>
      <c r="R342" s="440"/>
      <c r="S342" s="440"/>
      <c r="T342" s="440"/>
    </row>
    <row r="343" spans="1:20" ht="4.5" customHeight="1">
      <c r="A343" s="438"/>
      <c r="B343" s="439"/>
      <c r="C343" s="439"/>
      <c r="D343" s="439"/>
      <c r="E343" s="440"/>
      <c r="F343" s="440"/>
      <c r="G343" s="440"/>
      <c r="H343" s="440"/>
      <c r="I343" s="440"/>
      <c r="J343" s="440"/>
      <c r="K343" s="440"/>
      <c r="L343" s="440"/>
      <c r="M343" s="440"/>
      <c r="N343" s="440"/>
      <c r="O343" s="440"/>
      <c r="P343" s="440"/>
      <c r="Q343" s="440"/>
      <c r="R343" s="440"/>
      <c r="S343" s="440"/>
      <c r="T343" s="440"/>
    </row>
    <row r="344" spans="1:20">
      <c r="A344" s="438"/>
      <c r="B344" s="439"/>
      <c r="C344" s="439"/>
      <c r="D344" s="439"/>
      <c r="E344" s="440"/>
      <c r="F344" s="440"/>
      <c r="G344" s="440"/>
      <c r="H344" s="440"/>
      <c r="I344" s="440"/>
      <c r="J344" s="440"/>
      <c r="K344" s="440"/>
      <c r="L344" s="440"/>
      <c r="M344" s="440"/>
      <c r="N344" s="440"/>
      <c r="O344" s="440"/>
      <c r="P344" s="440"/>
      <c r="Q344" s="440"/>
      <c r="R344" s="440"/>
      <c r="S344" s="440"/>
      <c r="T344" s="440"/>
    </row>
    <row r="345" spans="1:20" ht="4.5" customHeight="1">
      <c r="A345" s="438"/>
      <c r="B345" s="439"/>
      <c r="C345" s="439"/>
      <c r="D345" s="439"/>
      <c r="E345" s="440"/>
      <c r="F345" s="440"/>
      <c r="G345" s="440"/>
      <c r="H345" s="440"/>
      <c r="I345" s="440"/>
      <c r="J345" s="440"/>
      <c r="K345" s="440"/>
      <c r="L345" s="440"/>
      <c r="M345" s="440"/>
      <c r="N345" s="440"/>
      <c r="O345" s="440"/>
      <c r="P345" s="440"/>
      <c r="Q345" s="440"/>
      <c r="R345" s="440"/>
      <c r="S345" s="440"/>
      <c r="T345" s="440"/>
    </row>
    <row r="346" spans="1:20">
      <c r="A346" s="438"/>
      <c r="B346" s="439"/>
      <c r="C346" s="439"/>
      <c r="D346" s="439"/>
      <c r="E346" s="440"/>
      <c r="F346" s="440"/>
      <c r="G346" s="440"/>
      <c r="H346" s="440"/>
      <c r="I346" s="440"/>
      <c r="J346" s="440"/>
      <c r="K346" s="440"/>
      <c r="L346" s="440"/>
      <c r="M346" s="440"/>
      <c r="N346" s="440"/>
      <c r="O346" s="440"/>
      <c r="P346" s="440"/>
      <c r="Q346" s="440"/>
      <c r="R346" s="440"/>
      <c r="S346" s="440"/>
      <c r="T346" s="440"/>
    </row>
  </sheetData>
  <sheetProtection insertColumns="0" insertRows="0" insertHyperlinks="0" deleteColumns="0" deleteRows="0" sort="0" autoFilter="0" pivotTables="0"/>
  <mergeCells count="25">
    <mergeCell ref="B4:K4"/>
    <mergeCell ref="B90:C90"/>
    <mergeCell ref="E40:E42"/>
    <mergeCell ref="G40:G42"/>
    <mergeCell ref="B8:C8"/>
    <mergeCell ref="B10:C10"/>
    <mergeCell ref="I64:I66"/>
    <mergeCell ref="E10:G10"/>
    <mergeCell ref="I6:K10"/>
    <mergeCell ref="N228:P228"/>
    <mergeCell ref="Q228:S228"/>
    <mergeCell ref="U228:W228"/>
    <mergeCell ref="B1:K1"/>
    <mergeCell ref="K12:K13"/>
    <mergeCell ref="I12:I13"/>
    <mergeCell ref="E65:G65"/>
    <mergeCell ref="I40:I42"/>
    <mergeCell ref="G26:G27"/>
    <mergeCell ref="E12:E13"/>
    <mergeCell ref="K40:K42"/>
    <mergeCell ref="K228:M228"/>
    <mergeCell ref="E8:G8"/>
    <mergeCell ref="B3:G3"/>
    <mergeCell ref="C228:E228"/>
    <mergeCell ref="G228:I228"/>
  </mergeCells>
  <phoneticPr fontId="109" type="noConversion"/>
  <dataValidations xWindow="567" yWindow="521" count="2">
    <dataValidation allowBlank="1" showInputMessage="1" showErrorMessage="1" promptTitle="Taille du troupeau" prompt="Nombre de vaches moyen de l'année" sqref="E18:E19 E15" xr:uid="{00000000-0002-0000-0200-000001000000}"/>
    <dataValidation type="list" allowBlank="1" showInputMessage="1" showErrorMessage="1" sqref="J55 J141 J30 J61 J84 J88 J80 J74 J72 J32 J82 J20 J68 J70" xr:uid="{00000000-0002-0000-0200-000002000000}">
      <formula1>#REF!</formula1>
    </dataValidation>
  </dataValidations>
  <pageMargins left="0.7" right="0.7" top="0.75" bottom="0.75" header="0.3" footer="0.3"/>
  <pageSetup scale="72" orientation="portrait" r:id="rId1"/>
  <headerFooter differentOddEven="1">
    <oddHeader xml:space="preserve">&amp;R&amp;D
</oddHeader>
    <oddFooter>&amp;LL’utilisation du contenu demeure sous l’entière responsabilité des usagers. Le CECPA n’est aucunement responsable de toute inexactitude, erreur, omission ou faute qui pourrait découler, directement ou indirectement, de son utilisation.</oddFooter>
  </headerFooter>
  <rowBreaks count="1" manualBreakCount="1">
    <brk id="63" max="16383" man="1"/>
  </rowBreaks>
  <ignoredErrors>
    <ignoredError sqref="H29 G38:K38 H33:H37 H43:H44 H45:H49 J33:J37 H56 H58 G50:H50 H62 H60 G52:I53 J43:J44 J62 J56 J29 I39:I40 K50 J45:J54 H54 H59:K59 I50 I12 E51 G61 I55 G72 G124:G126 G118 G114 G139 G130 K20 G55 E87 G30 I30 H67 K66 K40 E123 I146 K52:K53 J58 J60 H51 G57 G74 G80 G82 G84 G86:G90 G32 E30 I32 E32 E84 E139 I57 J67" unlockedFormula="1"/>
    <ignoredError sqref="K128 H91 H94:K94 H96:K96 H95 H98:K98 H97 H100:K100 H99 H102:K102 H101 H104:K104 H103 H106:K106 H105 H108:K108 H107 H110:K110 H109 H112:K112 H111 H116:K116 H115 H120:K120 H117 H122:K122 H121 K132 K134 K146 H123 J91 J95 J97 J99 J101 J103 J105 J107 J109 J111 J115 J117 J121 J123 G147" evalError="1"/>
    <ignoredError sqref="G148 G146 G132 G128 G134 G120 G94 G96 G98 G100 G102 G104 G106 G108 G110 G112 G116 G122" evalError="1" unlockedFormula="1"/>
  </ignoredErrors>
  <drawing r:id="rId2"/>
  <extLst>
    <ext xmlns:x14="http://schemas.microsoft.com/office/spreadsheetml/2009/9/main" uri="{CCE6A557-97BC-4b89-ADB6-D9C93CAAB3DF}">
      <x14:dataValidations xmlns:xm="http://schemas.microsoft.com/office/excel/2006/main" xWindow="567" yWindow="521" count="2">
        <x14:dataValidation type="list" allowBlank="1" showInputMessage="1" showErrorMessage="1" promptTitle="Année" prompt="Choisissez l'année de compraraison des résultats" xr:uid="{00000000-0002-0000-0200-000003000000}">
          <x14:formula1>
            <xm:f>listes_choix!$B$18:$B$19</xm:f>
          </x14:formula1>
          <xm:sqref>E8:G8</xm:sqref>
        </x14:dataValidation>
        <x14:dataValidation type="list" allowBlank="1" showInputMessage="1" showErrorMessage="1" xr:uid="{0D79D115-174E-4ED9-A24A-1062F3EA0EA5}">
          <x14:formula1>
            <xm:f>listes_choix!$B$27:$B$29</xm:f>
          </x14:formula1>
          <xm:sqref>E10:G10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3:J72"/>
  <sheetViews>
    <sheetView workbookViewId="0"/>
  </sheetViews>
  <sheetFormatPr baseColWidth="10" defaultColWidth="11" defaultRowHeight="16.5"/>
  <cols>
    <col min="1" max="1" width="3" style="1" customWidth="1"/>
    <col min="2" max="2" width="24.875" style="5" customWidth="1"/>
    <col min="3" max="3" width="66.5" style="1" customWidth="1"/>
    <col min="4" max="4" width="12.875" style="1" customWidth="1"/>
    <col min="5" max="5" width="13.5" style="1" customWidth="1"/>
    <col min="6" max="6" width="12.875" style="1" customWidth="1"/>
    <col min="7" max="16384" width="11" style="1"/>
  </cols>
  <sheetData>
    <row r="3" spans="1:10" ht="34.5">
      <c r="B3" s="2" t="s">
        <v>93</v>
      </c>
    </row>
    <row r="6" spans="1:10" s="3" customFormat="1" ht="45.75" customHeight="1">
      <c r="B6" s="654" t="s">
        <v>148</v>
      </c>
      <c r="C6" s="654"/>
      <c r="D6" s="4"/>
      <c r="E6" s="4"/>
      <c r="F6" s="4"/>
      <c r="G6" s="4"/>
      <c r="H6" s="4"/>
      <c r="I6" s="4"/>
      <c r="J6" s="4"/>
    </row>
    <row r="7" spans="1:10" s="7" customFormat="1" ht="14.25" customHeight="1">
      <c r="A7" s="1"/>
      <c r="B7" s="5"/>
      <c r="C7" s="6"/>
      <c r="D7" s="6"/>
      <c r="E7" s="6"/>
      <c r="F7" s="6"/>
      <c r="G7" s="6"/>
      <c r="H7" s="6"/>
    </row>
    <row r="8" spans="1:10" s="7" customFormat="1" ht="14.25" customHeight="1">
      <c r="A8" s="6"/>
      <c r="B8" s="6" t="s">
        <v>242</v>
      </c>
      <c r="C8" s="6"/>
      <c r="D8" s="6"/>
      <c r="E8" s="6"/>
      <c r="F8" s="6"/>
      <c r="G8" s="6"/>
      <c r="H8" s="6"/>
    </row>
    <row r="9" spans="1:10" s="7" customFormat="1" ht="86.25" customHeight="1">
      <c r="A9" s="1"/>
      <c r="B9" s="655" t="s">
        <v>243</v>
      </c>
      <c r="C9" s="655"/>
      <c r="D9" s="8"/>
      <c r="E9" s="8"/>
      <c r="F9" s="8"/>
      <c r="G9" s="8"/>
      <c r="H9" s="8"/>
    </row>
    <row r="10" spans="1:10" s="7" customFormat="1" ht="14.25" customHeight="1">
      <c r="A10" s="9"/>
      <c r="B10" s="6"/>
      <c r="C10" s="6"/>
      <c r="D10" s="6"/>
      <c r="E10" s="6"/>
      <c r="F10" s="6"/>
      <c r="G10" s="6"/>
      <c r="H10" s="6"/>
    </row>
    <row r="11" spans="1:10" s="10" customFormat="1" ht="51.75" customHeight="1">
      <c r="B11" s="656" t="s">
        <v>257</v>
      </c>
      <c r="C11" s="656"/>
      <c r="D11" s="11"/>
      <c r="E11" s="11"/>
      <c r="F11" s="11"/>
      <c r="G11" s="11"/>
      <c r="H11" s="11"/>
      <c r="I11" s="11"/>
    </row>
    <row r="12" spans="1:10" s="3" customFormat="1" ht="13.5"/>
    <row r="13" spans="1:10" s="3" customFormat="1" ht="13.5">
      <c r="B13" s="12" t="s">
        <v>98</v>
      </c>
    </row>
    <row r="14" spans="1:10" s="3" customFormat="1" ht="4.5" customHeight="1">
      <c r="B14" s="12"/>
    </row>
    <row r="15" spans="1:10" s="3" customFormat="1" ht="40.5">
      <c r="B15" s="13" t="s">
        <v>97</v>
      </c>
      <c r="C15" s="14" t="s">
        <v>149</v>
      </c>
    </row>
    <row r="16" spans="1:10" s="3" customFormat="1" ht="4.5" customHeight="1">
      <c r="B16" s="12"/>
    </row>
    <row r="17" spans="2:3" s="3" customFormat="1" ht="40.5">
      <c r="B17" s="13" t="s">
        <v>96</v>
      </c>
      <c r="C17" s="15" t="s">
        <v>99</v>
      </c>
    </row>
    <row r="18" spans="2:3" s="3" customFormat="1" ht="4.5" customHeight="1">
      <c r="B18" s="12"/>
    </row>
    <row r="19" spans="2:3" s="3" customFormat="1" ht="54">
      <c r="B19" s="13" t="s">
        <v>235</v>
      </c>
      <c r="C19" s="15" t="s">
        <v>236</v>
      </c>
    </row>
    <row r="20" spans="2:3" s="3" customFormat="1" ht="4.5" customHeight="1">
      <c r="B20" s="12"/>
    </row>
    <row r="21" spans="2:3" s="3" customFormat="1" ht="40.5">
      <c r="B21" s="13" t="s">
        <v>95</v>
      </c>
      <c r="C21" s="15" t="s">
        <v>94</v>
      </c>
    </row>
    <row r="22" spans="2:3" s="3" customFormat="1" ht="4.5" customHeight="1">
      <c r="B22" s="13"/>
      <c r="C22" s="15"/>
    </row>
    <row r="23" spans="2:3" s="3" customFormat="1" ht="13.5"/>
    <row r="24" spans="2:3" s="3" customFormat="1" ht="13.5">
      <c r="B24" s="12" t="s">
        <v>71</v>
      </c>
    </row>
    <row r="25" spans="2:3" s="3" customFormat="1" ht="4.5" customHeight="1">
      <c r="B25" s="12"/>
    </row>
    <row r="26" spans="2:3" s="3" customFormat="1" ht="54">
      <c r="B26" s="13" t="s">
        <v>250</v>
      </c>
      <c r="C26" s="14" t="s">
        <v>253</v>
      </c>
    </row>
    <row r="27" spans="2:3" s="3" customFormat="1" ht="4.5" customHeight="1">
      <c r="B27" s="12"/>
    </row>
    <row r="28" spans="2:3" s="3" customFormat="1" ht="40.5">
      <c r="B28" s="13" t="s">
        <v>64</v>
      </c>
      <c r="C28" s="14" t="s">
        <v>251</v>
      </c>
    </row>
    <row r="29" spans="2:3" s="3" customFormat="1" ht="4.5" customHeight="1">
      <c r="B29" s="12"/>
    </row>
    <row r="30" spans="2:3" s="3" customFormat="1" ht="13.5">
      <c r="B30" s="13" t="s">
        <v>150</v>
      </c>
      <c r="C30" s="13" t="s">
        <v>151</v>
      </c>
    </row>
    <row r="31" spans="2:3" s="3" customFormat="1" ht="4.5" customHeight="1"/>
    <row r="32" spans="2:3" s="3" customFormat="1" ht="13.5"/>
    <row r="33" spans="2:3" s="3" customFormat="1" ht="13.5">
      <c r="B33" s="12" t="s">
        <v>72</v>
      </c>
    </row>
    <row r="34" spans="2:3" s="3" customFormat="1" ht="4.5" customHeight="1">
      <c r="B34" s="12"/>
    </row>
    <row r="35" spans="2:3" s="3" customFormat="1" ht="13.5">
      <c r="B35" s="3" t="s">
        <v>74</v>
      </c>
      <c r="C35" s="3" t="s">
        <v>75</v>
      </c>
    </row>
    <row r="36" spans="2:3" s="3" customFormat="1" ht="4.5" customHeight="1">
      <c r="B36" s="12"/>
    </row>
    <row r="37" spans="2:3" s="3" customFormat="1" ht="54">
      <c r="B37" s="13" t="s">
        <v>73</v>
      </c>
      <c r="C37" s="14" t="s">
        <v>258</v>
      </c>
    </row>
    <row r="38" spans="2:3" s="3" customFormat="1" ht="4.5" customHeight="1">
      <c r="B38" s="12"/>
    </row>
    <row r="39" spans="2:3" s="3" customFormat="1" ht="40.5">
      <c r="B39" s="13" t="s">
        <v>237</v>
      </c>
      <c r="C39" s="14" t="s">
        <v>76</v>
      </c>
    </row>
    <row r="40" spans="2:3" s="3" customFormat="1" ht="4.5" customHeight="1">
      <c r="B40" s="16"/>
    </row>
    <row r="41" spans="2:3" s="3" customFormat="1" ht="27">
      <c r="B41" s="13" t="s">
        <v>39</v>
      </c>
      <c r="C41" s="14" t="s">
        <v>110</v>
      </c>
    </row>
    <row r="42" spans="2:3" s="3" customFormat="1" ht="4.5" customHeight="1">
      <c r="B42" s="16"/>
    </row>
    <row r="43" spans="2:3" s="3" customFormat="1" ht="13.5">
      <c r="B43" s="17" t="s">
        <v>77</v>
      </c>
      <c r="C43" s="14" t="s">
        <v>111</v>
      </c>
    </row>
    <row r="44" spans="2:3" s="3" customFormat="1" ht="4.5" customHeight="1">
      <c r="B44" s="18"/>
      <c r="C44" s="17"/>
    </row>
    <row r="45" spans="2:3" s="3" customFormat="1" ht="13.5">
      <c r="B45" s="17" t="s">
        <v>157</v>
      </c>
      <c r="C45" s="14" t="s">
        <v>109</v>
      </c>
    </row>
    <row r="46" spans="2:3" s="3" customFormat="1" ht="4.5" customHeight="1">
      <c r="C46" s="14"/>
    </row>
    <row r="47" spans="2:3" s="3" customFormat="1" ht="13.5">
      <c r="C47" s="14"/>
    </row>
    <row r="48" spans="2:3" s="3" customFormat="1" ht="13.5">
      <c r="B48" s="12" t="s">
        <v>78</v>
      </c>
    </row>
    <row r="49" spans="2:3" s="3" customFormat="1" ht="4.5" customHeight="1">
      <c r="B49" s="12"/>
    </row>
    <row r="50" spans="2:3" s="3" customFormat="1" ht="13.5">
      <c r="B50" s="13" t="s">
        <v>238</v>
      </c>
      <c r="C50" s="14" t="s">
        <v>252</v>
      </c>
    </row>
    <row r="51" spans="2:3" s="3" customFormat="1" ht="4.5" customHeight="1">
      <c r="B51" s="12"/>
    </row>
    <row r="52" spans="2:3" s="3" customFormat="1" ht="28.5" customHeight="1">
      <c r="B52" s="13" t="s">
        <v>89</v>
      </c>
      <c r="C52" s="19" t="s">
        <v>254</v>
      </c>
    </row>
    <row r="53" spans="2:3" s="3" customFormat="1" ht="4.5" customHeight="1">
      <c r="B53" s="12"/>
    </row>
    <row r="54" spans="2:3" s="3" customFormat="1" ht="40.5">
      <c r="B54" s="13" t="s">
        <v>67</v>
      </c>
      <c r="C54" s="14" t="s">
        <v>108</v>
      </c>
    </row>
    <row r="55" spans="2:3" s="3" customFormat="1" ht="4.5" customHeight="1">
      <c r="B55" s="12"/>
    </row>
    <row r="56" spans="2:3" s="3" customFormat="1" ht="13.5">
      <c r="B56" s="13" t="s">
        <v>88</v>
      </c>
      <c r="C56" s="14" t="s">
        <v>107</v>
      </c>
    </row>
    <row r="57" spans="2:3" s="3" customFormat="1" ht="4.5" customHeight="1">
      <c r="B57" s="12"/>
    </row>
    <row r="58" spans="2:3" s="3" customFormat="1" ht="27">
      <c r="B58" s="13" t="s">
        <v>10</v>
      </c>
      <c r="C58" s="14" t="s">
        <v>90</v>
      </c>
    </row>
    <row r="59" spans="2:3" s="3" customFormat="1" ht="4.5" customHeight="1">
      <c r="B59" s="12"/>
    </row>
    <row r="60" spans="2:3" s="3" customFormat="1" ht="108">
      <c r="B60" s="13" t="s">
        <v>79</v>
      </c>
      <c r="C60" s="15" t="s">
        <v>296</v>
      </c>
    </row>
    <row r="61" spans="2:3" s="3" customFormat="1" ht="4.5" customHeight="1">
      <c r="B61" s="12"/>
    </row>
    <row r="62" spans="2:3" s="3" customFormat="1" ht="30" customHeight="1">
      <c r="B62" s="13" t="s">
        <v>240</v>
      </c>
      <c r="C62" s="14" t="s">
        <v>255</v>
      </c>
    </row>
    <row r="63" spans="2:3" s="3" customFormat="1" ht="4.5" customHeight="1">
      <c r="B63" s="12"/>
    </row>
    <row r="64" spans="2:3" s="3" customFormat="1" ht="45" customHeight="1">
      <c r="B64" s="13" t="s">
        <v>2</v>
      </c>
      <c r="C64" s="14" t="s">
        <v>241</v>
      </c>
    </row>
    <row r="65" spans="2:3" s="3" customFormat="1" ht="4.5" customHeight="1">
      <c r="B65" s="12"/>
    </row>
    <row r="66" spans="2:3" s="3" customFormat="1" ht="27">
      <c r="B66" s="13" t="s">
        <v>239</v>
      </c>
      <c r="C66" s="14" t="s">
        <v>156</v>
      </c>
    </row>
    <row r="67" spans="2:3" s="3" customFormat="1" ht="4.5" customHeight="1">
      <c r="B67" s="12"/>
    </row>
    <row r="68" spans="2:3" s="3" customFormat="1" ht="27">
      <c r="B68" s="13" t="s">
        <v>11</v>
      </c>
      <c r="C68" s="14" t="s">
        <v>91</v>
      </c>
    </row>
    <row r="69" spans="2:3" s="3" customFormat="1" ht="4.5" customHeight="1">
      <c r="B69" s="12"/>
    </row>
    <row r="70" spans="2:3" s="3" customFormat="1" ht="30" customHeight="1">
      <c r="B70" s="13" t="s">
        <v>92</v>
      </c>
      <c r="C70" s="20" t="s">
        <v>297</v>
      </c>
    </row>
    <row r="71" spans="2:3" s="3" customFormat="1" ht="4.5" customHeight="1">
      <c r="B71" s="12"/>
    </row>
    <row r="72" spans="2:3">
      <c r="B72" s="12"/>
    </row>
  </sheetData>
  <mergeCells count="3">
    <mergeCell ref="B6:C6"/>
    <mergeCell ref="B9:C9"/>
    <mergeCell ref="B11:C11"/>
  </mergeCells>
  <pageMargins left="0.31496062992125984" right="0.31496062992125984" top="0.35433070866141736" bottom="0.35433070866141736" header="0.31496062992125984" footer="0.15748031496062992"/>
  <pageSetup scale="97" firstPageNumber="34" fitToHeight="2" orientation="portrait" r:id="rId1"/>
  <rowBreaks count="1" manualBreakCount="1">
    <brk id="4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8527-EABA-4745-8341-76E51CF83574}">
  <dimension ref="A1:AR274"/>
  <sheetViews>
    <sheetView topLeftCell="C1" workbookViewId="0">
      <pane xSplit="1" topLeftCell="D1" activePane="topRight" state="frozen"/>
      <selection activeCell="C95" sqref="C95"/>
      <selection pane="topRight" activeCell="C276" sqref="C276"/>
    </sheetView>
  </sheetViews>
  <sheetFormatPr baseColWidth="10" defaultColWidth="11" defaultRowHeight="16.5"/>
  <cols>
    <col min="1" max="1" width="2.25" style="7" customWidth="1"/>
    <col min="2" max="2" width="5.375" style="78" customWidth="1"/>
    <col min="3" max="3" width="48.125" style="7" bestFit="1" customWidth="1"/>
    <col min="4" max="4" width="13.375" style="7" bestFit="1" customWidth="1"/>
    <col min="5" max="6" width="15.75" style="7" bestFit="1" customWidth="1"/>
    <col min="7" max="7" width="16.5" style="7" bestFit="1" customWidth="1"/>
    <col min="8" max="8" width="1.75" style="7" customWidth="1"/>
    <col min="9" max="9" width="1.75" style="7" bestFit="1" customWidth="1"/>
    <col min="10" max="10" width="19.75" style="86" bestFit="1" customWidth="1"/>
    <col min="11" max="11" width="2.75" style="7" bestFit="1" customWidth="1"/>
    <col min="12" max="12" width="15.375" style="7" bestFit="1" customWidth="1"/>
    <col min="13" max="13" width="16.125" style="7" bestFit="1" customWidth="1"/>
    <col min="14" max="14" width="15.25" style="87" bestFit="1" customWidth="1"/>
    <col min="15" max="15" width="4.125" style="7" customWidth="1"/>
    <col min="16" max="16" width="11" style="63"/>
    <col min="17" max="18" width="14.375" style="7" bestFit="1" customWidth="1"/>
    <col min="19" max="19" width="16.125" style="7" bestFit="1" customWidth="1"/>
    <col min="20" max="20" width="15.25" style="7" bestFit="1" customWidth="1"/>
    <col min="21" max="21" width="4.125" style="7" customWidth="1"/>
    <col min="22" max="22" width="11" style="63"/>
    <col min="23" max="26" width="11" style="7"/>
    <col min="27" max="27" width="4.125" style="7" customWidth="1"/>
    <col min="28" max="28" width="11" style="63"/>
    <col min="29" max="32" width="11" style="7"/>
    <col min="33" max="33" width="4.125" style="7" customWidth="1"/>
    <col min="34" max="34" width="11" style="63"/>
    <col min="35" max="38" width="11" style="7"/>
    <col min="39" max="39" width="4.125" style="7" customWidth="1"/>
    <col min="40" max="40" width="11" style="63"/>
    <col min="41" max="41" width="12.125" style="7" bestFit="1" customWidth="1"/>
    <col min="42" max="43" width="11" style="7"/>
    <col min="44" max="44" width="13" style="7" bestFit="1" customWidth="1"/>
    <col min="45" max="45" width="4.125" style="7" customWidth="1"/>
    <col min="46" max="16384" width="11" style="7"/>
  </cols>
  <sheetData>
    <row r="1" spans="1:44" ht="17.25" hidden="1" thickBot="1">
      <c r="C1" s="78"/>
      <c r="D1" s="78"/>
      <c r="E1" s="78"/>
      <c r="F1" s="78"/>
      <c r="G1" s="78"/>
      <c r="H1" s="78"/>
      <c r="I1" s="78"/>
      <c r="J1" s="79"/>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row>
    <row r="2" spans="1:44" ht="46.5" hidden="1" thickBot="1">
      <c r="C2" s="80" t="s">
        <v>335</v>
      </c>
      <c r="D2" s="81">
        <f>listes_choix!H26</f>
        <v>4</v>
      </c>
      <c r="E2" s="78"/>
      <c r="F2" s="78"/>
      <c r="G2" s="78"/>
      <c r="H2" s="78"/>
      <c r="I2" s="78"/>
      <c r="J2" s="82" t="s">
        <v>335</v>
      </c>
      <c r="K2" s="78"/>
      <c r="L2" s="83">
        <v>1</v>
      </c>
      <c r="M2" s="83">
        <v>2</v>
      </c>
      <c r="N2" s="83">
        <v>3</v>
      </c>
      <c r="O2" s="83"/>
      <c r="P2" s="83"/>
      <c r="R2" s="83">
        <v>4</v>
      </c>
      <c r="S2" s="83">
        <v>5</v>
      </c>
      <c r="T2" s="83">
        <v>6</v>
      </c>
      <c r="U2" s="83"/>
      <c r="V2" s="83"/>
      <c r="W2" s="83"/>
      <c r="X2" s="83">
        <v>7</v>
      </c>
      <c r="Y2" s="83">
        <v>8</v>
      </c>
      <c r="Z2" s="83">
        <v>9</v>
      </c>
      <c r="AA2" s="78"/>
      <c r="AB2" s="78"/>
      <c r="AC2" s="78"/>
      <c r="AD2" s="83">
        <v>10</v>
      </c>
      <c r="AE2" s="83">
        <v>11</v>
      </c>
      <c r="AF2" s="83">
        <v>12</v>
      </c>
      <c r="AG2" s="78"/>
      <c r="AH2" s="78"/>
      <c r="AI2" s="78"/>
      <c r="AJ2" s="83">
        <v>13</v>
      </c>
      <c r="AK2" s="83">
        <v>14</v>
      </c>
      <c r="AL2" s="83">
        <v>15</v>
      </c>
      <c r="AM2" s="78"/>
      <c r="AN2" s="78"/>
      <c r="AO2" s="78"/>
      <c r="AP2" s="83">
        <v>16</v>
      </c>
      <c r="AQ2" s="83">
        <v>17</v>
      </c>
      <c r="AR2" s="83">
        <v>18</v>
      </c>
    </row>
    <row r="3" spans="1:44" ht="44.45" hidden="1" customHeight="1">
      <c r="A3" s="84"/>
      <c r="B3" s="85"/>
      <c r="C3" s="84"/>
      <c r="D3" s="84"/>
      <c r="V3" s="7"/>
      <c r="AB3" s="7"/>
      <c r="AH3" s="7"/>
      <c r="AN3" s="7"/>
    </row>
    <row r="4" spans="1:44" hidden="1">
      <c r="A4" s="84"/>
      <c r="B4" s="88"/>
      <c r="C4" s="89" t="s">
        <v>344</v>
      </c>
      <c r="D4" s="89"/>
      <c r="E4" s="89" t="s">
        <v>354</v>
      </c>
      <c r="F4" s="89"/>
      <c r="G4" s="90" t="s">
        <v>102</v>
      </c>
      <c r="H4" s="91"/>
      <c r="V4" s="7"/>
      <c r="AB4" s="7"/>
      <c r="AH4" s="7"/>
      <c r="AN4" s="7"/>
    </row>
    <row r="5" spans="1:44" hidden="1">
      <c r="B5" s="92"/>
      <c r="C5" s="92" t="s">
        <v>264</v>
      </c>
      <c r="D5" s="92"/>
      <c r="E5" s="93">
        <v>2130.4800643945355</v>
      </c>
      <c r="F5" s="92"/>
      <c r="G5" s="7" t="s">
        <v>265</v>
      </c>
      <c r="H5" s="92"/>
      <c r="L5" s="7" t="s">
        <v>419</v>
      </c>
      <c r="N5" s="192">
        <f>G200+G231+G235</f>
        <v>6513971.4105203226</v>
      </c>
      <c r="R5" s="7" t="s">
        <v>419</v>
      </c>
      <c r="T5" s="192">
        <f>Q200+Q231+S238</f>
        <v>6880148.7354458729</v>
      </c>
      <c r="V5" s="7"/>
      <c r="AB5" s="7"/>
      <c r="AH5" s="7"/>
      <c r="AN5" s="7"/>
    </row>
    <row r="6" spans="1:44" hidden="1">
      <c r="B6" s="92"/>
      <c r="C6" s="92" t="s">
        <v>352</v>
      </c>
      <c r="D6" s="92"/>
      <c r="E6" s="95">
        <v>756.49309225950276</v>
      </c>
      <c r="F6" s="92"/>
      <c r="G6" s="94" t="s">
        <v>266</v>
      </c>
      <c r="H6" s="92"/>
      <c r="N6" s="192"/>
      <c r="T6" s="71"/>
      <c r="V6" s="7"/>
      <c r="AB6" s="7"/>
      <c r="AH6" s="7"/>
      <c r="AN6" s="7"/>
    </row>
    <row r="7" spans="1:44" hidden="1">
      <c r="B7" s="92"/>
      <c r="C7" s="92" t="s">
        <v>353</v>
      </c>
      <c r="D7" s="92"/>
      <c r="E7" s="93">
        <v>1548.9573210456249</v>
      </c>
      <c r="F7" s="96"/>
      <c r="G7" s="94" t="s">
        <v>266</v>
      </c>
      <c r="H7" s="92"/>
      <c r="L7" s="7" t="s">
        <v>420</v>
      </c>
      <c r="M7" s="97"/>
      <c r="N7" s="192"/>
      <c r="R7" s="657" t="s">
        <v>420</v>
      </c>
      <c r="S7" s="657"/>
      <c r="T7" s="192"/>
      <c r="V7" s="7"/>
      <c r="AB7" s="7"/>
      <c r="AH7" s="7"/>
      <c r="AN7" s="7"/>
    </row>
    <row r="8" spans="1:44" hidden="1">
      <c r="B8" s="92"/>
      <c r="C8" s="92" t="s">
        <v>267</v>
      </c>
      <c r="D8" s="92"/>
      <c r="E8" s="98">
        <v>765813.13048744539</v>
      </c>
      <c r="F8" s="99"/>
      <c r="G8" s="92" t="s">
        <v>268</v>
      </c>
      <c r="H8" s="92"/>
      <c r="L8" s="97"/>
      <c r="M8" s="97"/>
      <c r="N8" s="192">
        <f>G16+G20+G30+G61+G65+G73+G81+G87+G91+G96+G104+G108++G113+G125+G130+G135+G140+G145+G149+G157+G206</f>
        <v>5194807.1950887386</v>
      </c>
      <c r="R8" s="657"/>
      <c r="S8" s="657"/>
      <c r="T8" s="192">
        <f>Q16+Q20+Q30+Q61+Q65+Q73+Q81+Q87+Q91+Q96+Q104+Q108++Q113+Q125+Q130+Q135+Q140+Q145+Q149+Q157+Q206</f>
        <v>5499807.108106303</v>
      </c>
      <c r="V8" s="7"/>
      <c r="AB8" s="7"/>
      <c r="AH8" s="7"/>
      <c r="AN8" s="7"/>
    </row>
    <row r="9" spans="1:44" hidden="1">
      <c r="B9" s="92"/>
      <c r="C9" s="92"/>
      <c r="D9" s="92"/>
      <c r="E9" s="95"/>
      <c r="F9" s="99"/>
      <c r="G9" s="92"/>
      <c r="H9" s="92"/>
      <c r="L9" s="97"/>
      <c r="M9" s="97"/>
      <c r="R9" s="97"/>
      <c r="S9" s="97"/>
      <c r="T9" s="87"/>
      <c r="V9" s="7"/>
      <c r="AB9" s="7"/>
      <c r="AH9" s="7"/>
      <c r="AN9" s="7"/>
    </row>
    <row r="10" spans="1:44" hidden="1">
      <c r="A10" s="100"/>
      <c r="B10" s="88">
        <v>1</v>
      </c>
      <c r="C10" s="89" t="s">
        <v>168</v>
      </c>
      <c r="D10" s="89" t="s">
        <v>270</v>
      </c>
      <c r="E10" s="89" t="s">
        <v>266</v>
      </c>
      <c r="F10" s="89" t="s">
        <v>272</v>
      </c>
      <c r="G10" s="101" t="s">
        <v>271</v>
      </c>
      <c r="H10" s="92"/>
      <c r="J10" s="102" t="s">
        <v>345</v>
      </c>
      <c r="L10" s="103" t="s">
        <v>269</v>
      </c>
      <c r="M10" s="103" t="s">
        <v>390</v>
      </c>
      <c r="N10" s="103" t="s">
        <v>391</v>
      </c>
      <c r="Q10" s="103" t="s">
        <v>271</v>
      </c>
      <c r="R10" s="103" t="s">
        <v>269</v>
      </c>
      <c r="S10" s="103" t="s">
        <v>390</v>
      </c>
      <c r="T10" s="103" t="s">
        <v>391</v>
      </c>
      <c r="V10" s="7"/>
      <c r="AB10" s="7"/>
      <c r="AH10" s="7"/>
      <c r="AN10" s="7"/>
    </row>
    <row r="11" spans="1:44" hidden="1">
      <c r="B11" s="126"/>
      <c r="C11" s="127" t="s">
        <v>169</v>
      </c>
      <c r="D11" s="263">
        <v>1692.5869047140277</v>
      </c>
      <c r="E11" s="217">
        <v>1252906.9167541729</v>
      </c>
      <c r="F11" s="217">
        <v>1.8443978662154541</v>
      </c>
      <c r="G11" s="113">
        <f>'ECP2020'!E63</f>
        <v>2310859</v>
      </c>
      <c r="H11" s="92"/>
      <c r="J11" s="109">
        <f>IF($D$2=$L$2,L11,IF($D$2=$M$2,M11,IF($D$2=$N$2,N11,IF($D$2=$R$2,R11,IF($D$2=$S$2,S11,IF($D$2=$T$2,T11,IF($D$2=$X$2,X11,IF($D$2=$Y$2,Y11,IF($D$2=$Z$2,Z11,IF($D$2=$AD$2,AD11,IF($D$2=$AE$2,AE11,IF($D$2=$AF$2,AF11,IF($D$2=$AJ$2,AJ11,IF($D$2=$AK$2,AK11,IF($D$2=$AL$2,AL11,IF($D$2=$AP$2,AP11,IF($D$2=$AQ$2,AQ11,IF($D$2=$AR$2,AR11))))))))))))))))))</f>
        <v>1069.3765513359517</v>
      </c>
      <c r="L11" s="110">
        <f>G11/$E$5</f>
        <v>1084.665864102665</v>
      </c>
      <c r="M11" s="110">
        <f>G11/$D$272</f>
        <v>121.78356617319618</v>
      </c>
      <c r="N11" s="267">
        <f>G11/($E$8/100)</f>
        <v>301.75233461054944</v>
      </c>
      <c r="P11" s="64">
        <v>0.98590412654005488</v>
      </c>
      <c r="Q11" s="87">
        <f>G11*$P11</f>
        <v>2278285.4239522247</v>
      </c>
      <c r="R11" s="296">
        <f>L11*$P11</f>
        <v>1069.3765513359517</v>
      </c>
      <c r="S11" s="296">
        <f t="shared" ref="S11" si="0">M11*$P11</f>
        <v>120.06692043491795</v>
      </c>
      <c r="T11" s="296">
        <f>N11*$P11</f>
        <v>297.49887188563611</v>
      </c>
      <c r="V11" s="7"/>
      <c r="AB11" s="7"/>
      <c r="AH11" s="7"/>
      <c r="AN11" s="7"/>
    </row>
    <row r="12" spans="1:44" hidden="1">
      <c r="B12" s="105"/>
      <c r="C12" s="255" t="s">
        <v>170</v>
      </c>
      <c r="D12" s="264">
        <v>22.090909090909093</v>
      </c>
      <c r="E12" s="266">
        <v>16568.18181818182</v>
      </c>
      <c r="F12" s="266">
        <v>1.8499999999999996</v>
      </c>
      <c r="G12" s="113">
        <f>'ECP2020'!E64</f>
        <v>30651</v>
      </c>
      <c r="H12" s="92"/>
      <c r="J12" s="109">
        <f t="shared" ref="J12:J16" si="1">IF($D$2=$L$2,L12,IF($D$2=$M$2,M12,IF($D$2=$N$2,N12,IF($D$2=$R$2,R12,IF($D$2=$S$2,S12,IF($D$2=$T$2,T12,IF($D$2=$X$2,X12,IF($D$2=$Y$2,Y12,IF($D$2=$Z$2,Z12,IF($D$2=$AD$2,AD12,IF($D$2=$AE$2,AE12,IF($D$2=$AF$2,AF12,IF($D$2=$AJ$2,AJ12,IF($D$2=$AK$2,AK12,IF($D$2=$AL$2,AL12,IF($D$2=$AP$2,AP12,IF($D$2=$AQ$2,AQ12,IF($D$2=$AR$2,AR12))))))))))))))))))</f>
        <v>14.386898292198175</v>
      </c>
      <c r="L12" s="110">
        <f t="shared" ref="L12:L15" si="2">G12/$E$5</f>
        <v>14.386898292198175</v>
      </c>
      <c r="M12" s="110">
        <f>G12/$D$272</f>
        <v>1.615324901594877</v>
      </c>
      <c r="N12" s="267">
        <f t="shared" ref="N12:N15" si="3">G12/($E$8/100)</f>
        <v>4.0024124397671823</v>
      </c>
      <c r="P12" s="64">
        <v>1</v>
      </c>
      <c r="Q12" s="87">
        <f t="shared" ref="Q12:Q15" si="4">G12*$P12</f>
        <v>30651</v>
      </c>
      <c r="R12" s="296">
        <f t="shared" ref="R12:R15" si="5">L12*$P12</f>
        <v>14.386898292198175</v>
      </c>
      <c r="S12" s="296">
        <f t="shared" ref="S12:S15" si="6">M12*$P12</f>
        <v>1.615324901594877</v>
      </c>
      <c r="T12" s="296">
        <f t="shared" ref="T12:T15" si="7">N12*$P12</f>
        <v>4.0024124397671823</v>
      </c>
      <c r="V12" s="7"/>
      <c r="AB12" s="7"/>
      <c r="AH12" s="7"/>
      <c r="AN12" s="7"/>
    </row>
    <row r="13" spans="1:44" hidden="1">
      <c r="B13" s="105"/>
      <c r="C13" s="255" t="s">
        <v>355</v>
      </c>
      <c r="D13" s="264">
        <v>269.38004794742164</v>
      </c>
      <c r="E13" s="266">
        <v>206825.01472951195</v>
      </c>
      <c r="F13" s="266">
        <v>2.0214972996956839</v>
      </c>
      <c r="G13" s="113">
        <f>'ECP2020'!E65</f>
        <v>418096</v>
      </c>
      <c r="H13" s="92"/>
      <c r="J13" s="109">
        <f t="shared" si="1"/>
        <v>226.03692088377147</v>
      </c>
      <c r="L13" s="110">
        <f t="shared" si="2"/>
        <v>196.24497172604117</v>
      </c>
      <c r="M13" s="110">
        <f>G13/$D$272</f>
        <v>22.033893838935491</v>
      </c>
      <c r="N13" s="267">
        <f t="shared" si="3"/>
        <v>54.595041969818276</v>
      </c>
      <c r="P13" s="64">
        <v>1.15181</v>
      </c>
      <c r="Q13" s="87">
        <f t="shared" si="4"/>
        <v>481567.15376000002</v>
      </c>
      <c r="R13" s="296">
        <f t="shared" si="5"/>
        <v>226.03692088377147</v>
      </c>
      <c r="S13" s="296">
        <f t="shared" si="6"/>
        <v>25.378859262624289</v>
      </c>
      <c r="T13" s="296">
        <f t="shared" si="7"/>
        <v>62.883115291256388</v>
      </c>
      <c r="V13" s="7"/>
      <c r="AB13" s="7"/>
      <c r="AH13" s="7"/>
      <c r="AN13" s="7"/>
    </row>
    <row r="14" spans="1:44" hidden="1">
      <c r="B14" s="105"/>
      <c r="C14" s="255" t="s">
        <v>356</v>
      </c>
      <c r="D14" s="264">
        <v>187.88879890503463</v>
      </c>
      <c r="E14" s="266">
        <v>169604.10572120952</v>
      </c>
      <c r="F14" s="266">
        <v>1.8217230535213342</v>
      </c>
      <c r="G14" s="113">
        <f>'ECP2020'!E66</f>
        <v>308972</v>
      </c>
      <c r="H14" s="92"/>
      <c r="J14" s="109">
        <f t="shared" si="1"/>
        <v>167.95297885206429</v>
      </c>
      <c r="L14" s="110">
        <f t="shared" si="2"/>
        <v>145.02459101292143</v>
      </c>
      <c r="M14" s="110">
        <f>G14/$D$272</f>
        <v>16.282997797643546</v>
      </c>
      <c r="N14" s="267">
        <f t="shared" si="3"/>
        <v>40.345612748026028</v>
      </c>
      <c r="P14" s="64">
        <v>1.1580999999999999</v>
      </c>
      <c r="Q14" s="87">
        <f t="shared" si="4"/>
        <v>357820.47319999995</v>
      </c>
      <c r="R14" s="296">
        <f t="shared" si="5"/>
        <v>167.95297885206429</v>
      </c>
      <c r="S14" s="296">
        <f t="shared" si="6"/>
        <v>18.85733974945099</v>
      </c>
      <c r="T14" s="296">
        <f t="shared" si="7"/>
        <v>46.72425412348894</v>
      </c>
      <c r="V14" s="7"/>
      <c r="AB14" s="7"/>
      <c r="AH14" s="7"/>
      <c r="AN14" s="7"/>
    </row>
    <row r="15" spans="1:44" hidden="1">
      <c r="B15" s="105"/>
      <c r="C15" s="255" t="s">
        <v>357</v>
      </c>
      <c r="D15" s="266">
        <v>15.788867940562724</v>
      </c>
      <c r="E15" s="266">
        <v>9102.5960519690416</v>
      </c>
      <c r="F15" s="266">
        <v>2.07605565880813</v>
      </c>
      <c r="G15" s="113">
        <f>'ECP2020'!E67</f>
        <v>18897</v>
      </c>
      <c r="H15" s="92"/>
      <c r="J15" s="109">
        <f t="shared" si="1"/>
        <v>8.7448038545819884</v>
      </c>
      <c r="L15" s="110">
        <f t="shared" si="2"/>
        <v>8.8698318824073894</v>
      </c>
      <c r="M15" s="110">
        <f>G15/$D$272</f>
        <v>0.9958825051527973</v>
      </c>
      <c r="N15" s="267">
        <f t="shared" si="3"/>
        <v>2.4675732561508741</v>
      </c>
      <c r="P15" s="64">
        <v>0.98590412654005488</v>
      </c>
      <c r="Q15" s="87">
        <f t="shared" si="4"/>
        <v>18630.630279227418</v>
      </c>
      <c r="R15" s="296">
        <f t="shared" si="5"/>
        <v>8.7448038545819884</v>
      </c>
      <c r="S15" s="296">
        <f t="shared" si="6"/>
        <v>0.98184467137919029</v>
      </c>
      <c r="T15" s="296">
        <f t="shared" si="7"/>
        <v>2.4327906557790264</v>
      </c>
      <c r="V15" s="7"/>
      <c r="AB15" s="7"/>
      <c r="AH15" s="7"/>
      <c r="AN15" s="7"/>
    </row>
    <row r="16" spans="1:44" hidden="1">
      <c r="B16" s="114"/>
      <c r="C16" s="115" t="s">
        <v>45</v>
      </c>
      <c r="D16" s="115">
        <v>2187.7355285979556</v>
      </c>
      <c r="E16" s="116">
        <v>1655006.8150750452</v>
      </c>
      <c r="F16" s="117">
        <v>1.865536362908921</v>
      </c>
      <c r="G16" s="265">
        <f>'ECP2020'!E68</f>
        <v>3087475</v>
      </c>
      <c r="H16" s="119"/>
      <c r="J16" s="252">
        <f t="shared" si="1"/>
        <v>1486.4981532185675</v>
      </c>
      <c r="L16" s="120">
        <f>SUM(L11:L15)</f>
        <v>1449.1921570162333</v>
      </c>
      <c r="M16" s="120">
        <f t="shared" ref="M16:N16" si="8">SUM(M11:M15)</f>
        <v>162.71166521652287</v>
      </c>
      <c r="N16" s="120">
        <f t="shared" si="8"/>
        <v>403.16297502431183</v>
      </c>
      <c r="P16" s="66"/>
      <c r="Q16" s="121">
        <f>SUM(Q11:Q15)</f>
        <v>3166954.6811914523</v>
      </c>
      <c r="R16" s="301">
        <f t="shared" ref="R16:T16" si="9">SUM(R11:R15)</f>
        <v>1486.4981532185675</v>
      </c>
      <c r="S16" s="301">
        <f t="shared" si="9"/>
        <v>166.90028901996729</v>
      </c>
      <c r="T16" s="301">
        <f t="shared" si="9"/>
        <v>413.54144439592761</v>
      </c>
      <c r="V16" s="7"/>
      <c r="AB16" s="7"/>
      <c r="AH16" s="7"/>
      <c r="AN16" s="7"/>
    </row>
    <row r="17" spans="1:40" hidden="1">
      <c r="B17" s="248"/>
      <c r="C17" s="249"/>
      <c r="D17" s="249"/>
      <c r="E17" s="167"/>
      <c r="F17" s="250"/>
      <c r="G17" s="251"/>
      <c r="H17" s="119"/>
      <c r="J17" s="252"/>
      <c r="L17" s="253"/>
      <c r="M17" s="253"/>
      <c r="N17" s="268"/>
      <c r="P17" s="299"/>
      <c r="Q17" s="300"/>
      <c r="R17" s="300"/>
      <c r="S17" s="300"/>
      <c r="T17" s="234"/>
      <c r="V17" s="7"/>
      <c r="AB17" s="7"/>
      <c r="AH17" s="7"/>
      <c r="AN17" s="7"/>
    </row>
    <row r="18" spans="1:40" hidden="1">
      <c r="A18" s="100"/>
      <c r="B18" s="88">
        <v>2</v>
      </c>
      <c r="C18" s="89" t="s">
        <v>174</v>
      </c>
      <c r="D18" s="89" t="s">
        <v>270</v>
      </c>
      <c r="E18" s="89"/>
      <c r="F18" s="89"/>
      <c r="G18" s="101"/>
      <c r="H18" s="92"/>
      <c r="J18" s="102" t="s">
        <v>345</v>
      </c>
      <c r="L18" s="103" t="s">
        <v>269</v>
      </c>
      <c r="M18" s="103" t="s">
        <v>390</v>
      </c>
      <c r="N18" s="269" t="s">
        <v>391</v>
      </c>
      <c r="Q18" s="103" t="s">
        <v>271</v>
      </c>
      <c r="R18" s="103" t="s">
        <v>269</v>
      </c>
      <c r="S18" s="103" t="s">
        <v>390</v>
      </c>
      <c r="T18" s="103" t="s">
        <v>391</v>
      </c>
      <c r="V18" s="7"/>
      <c r="AB18" s="7"/>
      <c r="AH18" s="7"/>
      <c r="AN18" s="7"/>
    </row>
    <row r="19" spans="1:40" hidden="1">
      <c r="B19" s="105"/>
      <c r="C19" s="92" t="s">
        <v>274</v>
      </c>
      <c r="D19" s="106"/>
      <c r="E19" s="92"/>
      <c r="F19" s="107"/>
      <c r="G19" s="113">
        <f>'ECP2020'!E70</f>
        <v>6308.5006599326598</v>
      </c>
      <c r="H19" s="92"/>
      <c r="J19" s="109">
        <f t="shared" ref="J19:J20" si="10">IF($D$2=$L$2,L19,IF($D$2=$M$2,M19,IF($D$2=$N$2,N19,IF($D$2=$R$2,R19,IF($D$2=$S$2,S19,IF($D$2=$T$2,T19,IF($D$2=$X$2,X19,IF($D$2=$Y$2,Y19,IF($D$2=$Z$2,Z19,IF($D$2=$AD$2,AD19,IF($D$2=$AE$2,AE19,IF($D$2=$AF$2,AF19,IF($D$2=$AJ$2,AJ19,IF($D$2=$AK$2,AK19,IF($D$2=$AL$2,AL19,IF($D$2=$AP$2,AP19,IF($D$2=$AQ$2,AQ19,IF($D$2=$AR$2,AR19))))))))))))))))))</f>
        <v>2.9610700261236582</v>
      </c>
      <c r="L19" s="110">
        <f>G19/$E$5</f>
        <v>2.9610700261236582</v>
      </c>
      <c r="M19" s="110">
        <f>G19/$D$272</f>
        <v>0.33246152516123262</v>
      </c>
      <c r="N19" s="267">
        <f>G19/($E$8/100)</f>
        <v>0.82376501639731026</v>
      </c>
      <c r="P19" s="64">
        <v>1</v>
      </c>
      <c r="Q19" s="87">
        <f>G19*$P19</f>
        <v>6308.5006599326598</v>
      </c>
      <c r="R19" s="112">
        <f>L19*$P19</f>
        <v>2.9610700261236582</v>
      </c>
      <c r="S19" s="112">
        <f t="shared" ref="S19" si="11">M19*$P19</f>
        <v>0.33246152516123262</v>
      </c>
      <c r="T19" s="296">
        <f>N19*$P19</f>
        <v>0.82376501639731026</v>
      </c>
      <c r="V19" s="7"/>
      <c r="AB19" s="7"/>
      <c r="AH19" s="7"/>
      <c r="AN19" s="7"/>
    </row>
    <row r="20" spans="1:40" hidden="1">
      <c r="B20" s="114"/>
      <c r="C20" s="115" t="s">
        <v>45</v>
      </c>
      <c r="D20" s="115"/>
      <c r="E20" s="116"/>
      <c r="F20" s="117"/>
      <c r="G20" s="265">
        <f>'ECP2020'!E71</f>
        <v>6308.5006599326598</v>
      </c>
      <c r="H20" s="119"/>
      <c r="J20" s="252">
        <f t="shared" si="10"/>
        <v>2.9610700261236582</v>
      </c>
      <c r="L20" s="120">
        <f>L19</f>
        <v>2.9610700261236582</v>
      </c>
      <c r="M20" s="120">
        <f t="shared" ref="M20:N20" si="12">M19</f>
        <v>0.33246152516123262</v>
      </c>
      <c r="N20" s="120">
        <f t="shared" si="12"/>
        <v>0.82376501639731026</v>
      </c>
      <c r="P20" s="66"/>
      <c r="Q20" s="121">
        <f>Q19</f>
        <v>6308.5006599326598</v>
      </c>
      <c r="R20" s="301">
        <f t="shared" ref="R20:T20" si="13">R19</f>
        <v>2.9610700261236582</v>
      </c>
      <c r="S20" s="301">
        <f t="shared" si="13"/>
        <v>0.33246152516123262</v>
      </c>
      <c r="T20" s="301">
        <f t="shared" si="13"/>
        <v>0.82376501639731026</v>
      </c>
      <c r="V20" s="7"/>
      <c r="AB20" s="7"/>
      <c r="AH20" s="7"/>
      <c r="AN20" s="7"/>
    </row>
    <row r="21" spans="1:40" hidden="1">
      <c r="C21" s="100"/>
      <c r="D21" s="100"/>
      <c r="E21" s="100"/>
      <c r="F21" s="100"/>
      <c r="G21" s="100"/>
      <c r="H21" s="92"/>
      <c r="J21" s="124"/>
      <c r="L21" s="100"/>
      <c r="M21" s="100"/>
      <c r="N21" s="271"/>
      <c r="V21" s="7"/>
      <c r="AB21" s="7"/>
      <c r="AH21" s="7"/>
      <c r="AN21" s="7"/>
    </row>
    <row r="22" spans="1:40" hidden="1">
      <c r="A22" s="100"/>
      <c r="B22" s="88">
        <v>3</v>
      </c>
      <c r="C22" s="89" t="s">
        <v>358</v>
      </c>
      <c r="D22" s="89"/>
      <c r="E22" s="89"/>
      <c r="F22" s="89"/>
      <c r="G22" s="101"/>
      <c r="H22" s="92"/>
      <c r="J22" s="102" t="s">
        <v>345</v>
      </c>
      <c r="L22" s="103" t="s">
        <v>269</v>
      </c>
      <c r="M22" s="254" t="s">
        <v>390</v>
      </c>
      <c r="N22" s="269" t="s">
        <v>391</v>
      </c>
      <c r="Q22" s="103" t="s">
        <v>271</v>
      </c>
      <c r="R22" s="103" t="s">
        <v>269</v>
      </c>
      <c r="S22" s="103" t="s">
        <v>390</v>
      </c>
      <c r="T22" s="103" t="s">
        <v>391</v>
      </c>
      <c r="V22" s="7"/>
      <c r="AB22" s="7"/>
      <c r="AH22" s="7"/>
      <c r="AN22" s="7"/>
    </row>
    <row r="23" spans="1:40" hidden="1">
      <c r="B23" s="126"/>
      <c r="C23" s="127" t="s">
        <v>115</v>
      </c>
      <c r="D23" s="127"/>
      <c r="E23" s="92"/>
      <c r="F23" s="128"/>
      <c r="G23" s="129">
        <f>'ECP2020'!E73</f>
        <v>85789.96730685838</v>
      </c>
      <c r="H23" s="92"/>
      <c r="J23" s="109">
        <f t="shared" ref="J23:J30" si="14">IF($D$2=$L$2,L23,IF($D$2=$M$2,M23,IF($D$2=$N$2,N23,IF($D$2=$R$2,R23,IF($D$2=$S$2,S23,IF($D$2=$T$2,T23,IF($D$2=$X$2,X23,IF($D$2=$Y$2,Y23,IF($D$2=$Z$2,Z23,IF($D$2=$AD$2,AD23,IF($D$2=$AE$2,AE23,IF($D$2=$AF$2,AF23,IF($D$2=$AJ$2,AJ23,IF($D$2=$AK$2,AK23,IF($D$2=$AL$2,AL23,IF($D$2=$AP$2,AP23,IF($D$2=$AQ$2,AQ23,IF($D$2=$AR$2,AR23))))))))))))))))))</f>
        <v>40.956485444797323</v>
      </c>
      <c r="L23" s="110">
        <f>G23/$E$5</f>
        <v>40.267904281582268</v>
      </c>
      <c r="M23" s="110">
        <f t="shared" ref="M23:M29" si="15">G23/$D$272</f>
        <v>4.5211794231111133</v>
      </c>
      <c r="N23" s="267">
        <f>G23/($E$8/100)</f>
        <v>11.202467533071999</v>
      </c>
      <c r="P23" s="64">
        <v>1.0170999999999999</v>
      </c>
      <c r="Q23" s="87">
        <f>G23*$P23</f>
        <v>87256.975747805642</v>
      </c>
      <c r="R23" s="112">
        <f>L23*$P23</f>
        <v>40.956485444797323</v>
      </c>
      <c r="S23" s="112">
        <f t="shared" ref="S23" si="16">M23*$P23</f>
        <v>4.5984915912463125</v>
      </c>
      <c r="T23" s="296">
        <f>N23*$P23</f>
        <v>11.39402972788753</v>
      </c>
      <c r="V23" s="7"/>
      <c r="AB23" s="7"/>
      <c r="AH23" s="7"/>
      <c r="AN23" s="7"/>
    </row>
    <row r="24" spans="1:40" hidden="1">
      <c r="B24" s="105"/>
      <c r="C24" s="92" t="s">
        <v>175</v>
      </c>
      <c r="D24" s="92"/>
      <c r="E24" s="92"/>
      <c r="F24" s="133"/>
      <c r="G24" s="113">
        <f>'ECP2020'!E74</f>
        <v>63813.605988287622</v>
      </c>
      <c r="H24" s="92"/>
      <c r="J24" s="109">
        <f t="shared" si="14"/>
        <v>35.823415594213408</v>
      </c>
      <c r="L24" s="110">
        <f>G24/$E$5</f>
        <v>29.952688623924256</v>
      </c>
      <c r="M24" s="110">
        <f t="shared" si="15"/>
        <v>3.3630128483065791</v>
      </c>
      <c r="N24" s="267">
        <f t="shared" ref="N24:N29" si="17">G24/($E$8/100)</f>
        <v>8.3327907877042815</v>
      </c>
      <c r="P24" s="63">
        <v>1.196</v>
      </c>
      <c r="Q24" s="87">
        <f t="shared" ref="Q24:Q29" si="18">G24*$P24</f>
        <v>76321.072761991993</v>
      </c>
      <c r="R24" s="112">
        <f t="shared" ref="R24:R29" si="19">L24*$P24</f>
        <v>35.823415594213408</v>
      </c>
      <c r="S24" s="112">
        <f t="shared" ref="S24:S29" si="20">M24*$P24</f>
        <v>4.0221633665746683</v>
      </c>
      <c r="T24" s="296">
        <f t="shared" ref="T24:T29" si="21">N24*$P24</f>
        <v>9.9660177820943208</v>
      </c>
      <c r="V24" s="7"/>
      <c r="AB24" s="7"/>
      <c r="AH24" s="7"/>
      <c r="AN24" s="7"/>
    </row>
    <row r="25" spans="1:40" hidden="1">
      <c r="B25" s="105"/>
      <c r="C25" s="92" t="s">
        <v>176</v>
      </c>
      <c r="D25" s="92"/>
      <c r="E25" s="92"/>
      <c r="F25" s="133"/>
      <c r="G25" s="113">
        <f>'ECP2020'!E75</f>
        <v>2191.192121212121</v>
      </c>
      <c r="H25" s="92"/>
      <c r="J25" s="109">
        <f t="shared" si="14"/>
        <v>1.0419701996276953</v>
      </c>
      <c r="L25" s="110">
        <f t="shared" ref="L25:L29" si="22">G25/$E$5</f>
        <v>1.028496890363928</v>
      </c>
      <c r="M25" s="110">
        <f t="shared" si="15"/>
        <v>0.11547705450303218</v>
      </c>
      <c r="N25" s="267">
        <f t="shared" si="17"/>
        <v>0.28612621460504495</v>
      </c>
      <c r="P25" s="63">
        <v>1.0130999999999999</v>
      </c>
      <c r="Q25" s="87">
        <f>G25*$P25</f>
        <v>2219.8967379999995</v>
      </c>
      <c r="R25" s="112">
        <f t="shared" si="19"/>
        <v>1.0419701996276953</v>
      </c>
      <c r="S25" s="112">
        <f t="shared" si="20"/>
        <v>0.11698980391702189</v>
      </c>
      <c r="T25" s="296">
        <f t="shared" si="21"/>
        <v>0.28987446801637101</v>
      </c>
      <c r="V25" s="7"/>
      <c r="AB25" s="7"/>
      <c r="AH25" s="7"/>
      <c r="AN25" s="7"/>
    </row>
    <row r="26" spans="1:40" hidden="1">
      <c r="B26" s="105"/>
      <c r="C26" s="92" t="s">
        <v>116</v>
      </c>
      <c r="D26" s="92"/>
      <c r="E26" s="92"/>
      <c r="F26" s="133"/>
      <c r="G26" s="113">
        <f>'ECP2020'!E76</f>
        <v>29817.47912653234</v>
      </c>
      <c r="H26" s="92"/>
      <c r="J26" s="109">
        <f t="shared" si="14"/>
        <v>14.218193143831561</v>
      </c>
      <c r="L26" s="110">
        <f t="shared" si="22"/>
        <v>13.995662116184231</v>
      </c>
      <c r="M26" s="110">
        <f t="shared" si="15"/>
        <v>1.5713978837843188</v>
      </c>
      <c r="N26" s="267">
        <f t="shared" si="17"/>
        <v>3.8935711519536502</v>
      </c>
      <c r="P26" s="64">
        <v>1.0159</v>
      </c>
      <c r="Q26" s="87">
        <f t="shared" si="18"/>
        <v>30291.577044644204</v>
      </c>
      <c r="R26" s="112">
        <f t="shared" si="19"/>
        <v>14.218193143831561</v>
      </c>
      <c r="S26" s="112">
        <f t="shared" si="20"/>
        <v>1.5963831101364894</v>
      </c>
      <c r="T26" s="296">
        <f t="shared" si="21"/>
        <v>3.9554789332697133</v>
      </c>
      <c r="V26" s="7"/>
      <c r="AB26" s="7"/>
      <c r="AH26" s="7"/>
      <c r="AN26" s="7"/>
    </row>
    <row r="27" spans="1:40" hidden="1">
      <c r="B27" s="105"/>
      <c r="C27" s="92" t="s">
        <v>177</v>
      </c>
      <c r="D27" s="92"/>
      <c r="E27" s="92"/>
      <c r="F27" s="133"/>
      <c r="G27" s="113">
        <f>'ECP2020'!E77</f>
        <v>5921.4521212121208</v>
      </c>
      <c r="H27" s="92"/>
      <c r="J27" s="109">
        <f t="shared" si="14"/>
        <v>3.4022611441969564</v>
      </c>
      <c r="L27" s="110">
        <f t="shared" si="22"/>
        <v>2.7793980428044738</v>
      </c>
      <c r="M27" s="110">
        <f t="shared" si="15"/>
        <v>0.31206384995581693</v>
      </c>
      <c r="N27" s="267">
        <f t="shared" si="17"/>
        <v>0.77322415684399082</v>
      </c>
      <c r="P27" s="64">
        <v>1.2241</v>
      </c>
      <c r="Q27" s="87">
        <f t="shared" si="18"/>
        <v>7248.4495415757565</v>
      </c>
      <c r="R27" s="112">
        <f t="shared" si="19"/>
        <v>3.4022611441969564</v>
      </c>
      <c r="S27" s="112">
        <f t="shared" si="20"/>
        <v>0.3819973587309155</v>
      </c>
      <c r="T27" s="296">
        <f t="shared" si="21"/>
        <v>0.94650369039272908</v>
      </c>
      <c r="V27" s="7"/>
      <c r="AB27" s="7"/>
      <c r="AH27" s="7"/>
      <c r="AN27" s="7"/>
    </row>
    <row r="28" spans="1:40" hidden="1">
      <c r="B28" s="105"/>
      <c r="C28" s="92" t="s">
        <v>117</v>
      </c>
      <c r="D28" s="92"/>
      <c r="E28" s="92"/>
      <c r="F28" s="133"/>
      <c r="G28" s="113">
        <f>'ECP2020'!E78</f>
        <v>3853.1170586952976</v>
      </c>
      <c r="H28" s="92"/>
      <c r="J28" s="109">
        <f t="shared" si="14"/>
        <v>1.8085675257375953</v>
      </c>
      <c r="L28" s="110">
        <f t="shared" si="22"/>
        <v>1.8085675257375953</v>
      </c>
      <c r="M28" s="110">
        <f t="shared" si="15"/>
        <v>0.20306143139442509</v>
      </c>
      <c r="N28" s="267">
        <f t="shared" si="17"/>
        <v>0.50314063644256946</v>
      </c>
      <c r="P28" s="63">
        <v>1</v>
      </c>
      <c r="Q28" s="87">
        <f t="shared" si="18"/>
        <v>3853.1170586952976</v>
      </c>
      <c r="R28" s="112">
        <f t="shared" si="19"/>
        <v>1.8085675257375953</v>
      </c>
      <c r="S28" s="112">
        <f t="shared" si="20"/>
        <v>0.20306143139442509</v>
      </c>
      <c r="T28" s="296">
        <f t="shared" si="21"/>
        <v>0.50314063644256946</v>
      </c>
      <c r="V28" s="7"/>
      <c r="AB28" s="7"/>
      <c r="AH28" s="7"/>
      <c r="AN28" s="7"/>
    </row>
    <row r="29" spans="1:40" hidden="1">
      <c r="B29" s="105"/>
      <c r="C29" s="92" t="s">
        <v>359</v>
      </c>
      <c r="D29" s="92"/>
      <c r="E29" s="92"/>
      <c r="F29" s="133"/>
      <c r="G29" s="113">
        <f>'ECP2020'!E79</f>
        <v>359.77484848484858</v>
      </c>
      <c r="H29" s="92"/>
      <c r="J29" s="109">
        <f t="shared" si="14"/>
        <v>0.17269379810671009</v>
      </c>
      <c r="L29" s="110">
        <f t="shared" si="22"/>
        <v>0.16887031918183829</v>
      </c>
      <c r="M29" s="110">
        <f t="shared" si="15"/>
        <v>1.8960336423774097E-2</v>
      </c>
      <c r="N29" s="267">
        <f t="shared" si="17"/>
        <v>4.6979456758053935E-2</v>
      </c>
      <c r="P29" s="63">
        <v>1.0226415094339623</v>
      </c>
      <c r="Q29" s="87">
        <f t="shared" si="18"/>
        <v>367.92069411092064</v>
      </c>
      <c r="R29" s="112">
        <f t="shared" si="19"/>
        <v>0.17269379810671009</v>
      </c>
      <c r="S29" s="112">
        <f t="shared" si="20"/>
        <v>1.9389627059784077E-2</v>
      </c>
      <c r="T29" s="296">
        <f t="shared" si="21"/>
        <v>4.8043142571443834E-2</v>
      </c>
      <c r="V29" s="7"/>
      <c r="AB29" s="7"/>
      <c r="AH29" s="7"/>
      <c r="AN29" s="7"/>
    </row>
    <row r="30" spans="1:40" hidden="1">
      <c r="B30" s="114"/>
      <c r="C30" s="115" t="s">
        <v>45</v>
      </c>
      <c r="D30" s="115"/>
      <c r="E30" s="135"/>
      <c r="F30" s="136"/>
      <c r="G30" s="118">
        <f>'ECP2020'!E80</f>
        <v>191746.58857128269</v>
      </c>
      <c r="H30" s="137"/>
      <c r="J30" s="252">
        <f t="shared" si="14"/>
        <v>97.423586850511242</v>
      </c>
      <c r="L30" s="274">
        <f>SUM(L23:L29)</f>
        <v>90.001587799778591</v>
      </c>
      <c r="M30" s="274">
        <f t="shared" ref="M30:N30" si="23">SUM(M23:M29)</f>
        <v>10.10515282747906</v>
      </c>
      <c r="N30" s="274">
        <f t="shared" si="23"/>
        <v>25.038299937379591</v>
      </c>
      <c r="P30" s="66"/>
      <c r="Q30" s="121">
        <f>SUM(Q23:Q29)</f>
        <v>207559.00958682384</v>
      </c>
      <c r="R30" s="123">
        <f t="shared" ref="R30:T30" si="24">SUM(R23:R29)</f>
        <v>97.423586850511242</v>
      </c>
      <c r="S30" s="123">
        <f t="shared" si="24"/>
        <v>10.938476289059619</v>
      </c>
      <c r="T30" s="123">
        <f t="shared" si="24"/>
        <v>27.103088380674677</v>
      </c>
      <c r="V30" s="7"/>
      <c r="AB30" s="7"/>
      <c r="AH30" s="7"/>
      <c r="AN30" s="7"/>
    </row>
    <row r="31" spans="1:40" hidden="1">
      <c r="C31" s="100"/>
      <c r="D31" s="100"/>
      <c r="E31" s="100"/>
      <c r="F31" s="100"/>
      <c r="G31" s="100"/>
      <c r="H31" s="92"/>
      <c r="J31" s="124"/>
      <c r="L31" s="100"/>
      <c r="M31" s="100"/>
      <c r="N31" s="125"/>
      <c r="V31" s="7"/>
      <c r="AB31" s="7"/>
      <c r="AH31" s="7"/>
      <c r="AN31" s="7"/>
    </row>
    <row r="32" spans="1:40" hidden="1">
      <c r="A32" s="100"/>
      <c r="B32" s="88">
        <v>4</v>
      </c>
      <c r="C32" s="89" t="s">
        <v>360</v>
      </c>
      <c r="D32" s="89" t="s">
        <v>270</v>
      </c>
      <c r="E32" s="89" t="s">
        <v>273</v>
      </c>
      <c r="F32" s="89" t="s">
        <v>393</v>
      </c>
      <c r="G32" s="101"/>
      <c r="H32" s="92"/>
      <c r="J32" s="102" t="s">
        <v>345</v>
      </c>
      <c r="L32" s="103" t="s">
        <v>269</v>
      </c>
      <c r="M32" s="103" t="s">
        <v>390</v>
      </c>
      <c r="N32" s="103" t="s">
        <v>391</v>
      </c>
      <c r="Q32" s="103" t="s">
        <v>271</v>
      </c>
      <c r="R32" s="103" t="s">
        <v>269</v>
      </c>
      <c r="S32" s="103" t="s">
        <v>390</v>
      </c>
      <c r="T32" s="103" t="s">
        <v>391</v>
      </c>
      <c r="V32" s="7"/>
      <c r="AB32" s="7"/>
      <c r="AH32" s="7"/>
      <c r="AN32" s="7"/>
    </row>
    <row r="33" spans="2:40" hidden="1">
      <c r="B33" s="126"/>
      <c r="C33" s="147" t="s">
        <v>185</v>
      </c>
      <c r="G33" s="129"/>
      <c r="H33" s="140"/>
      <c r="J33" s="130"/>
      <c r="L33" s="131"/>
      <c r="M33" s="131"/>
      <c r="N33" s="132"/>
      <c r="P33" s="64"/>
      <c r="Q33" s="87"/>
      <c r="R33" s="112"/>
      <c r="S33" s="112"/>
      <c r="V33" s="7"/>
      <c r="AB33" s="7"/>
      <c r="AH33" s="7"/>
      <c r="AN33" s="7"/>
    </row>
    <row r="34" spans="2:40" hidden="1">
      <c r="B34" s="105"/>
      <c r="C34" s="92" t="s">
        <v>361</v>
      </c>
      <c r="D34" s="255">
        <v>133.33414894030545</v>
      </c>
      <c r="E34" s="141" t="s">
        <v>404</v>
      </c>
      <c r="F34" s="256">
        <v>177.52706802651724</v>
      </c>
      <c r="G34" s="113">
        <f>'ECP2020'!E82</f>
        <v>23670.42052918339</v>
      </c>
      <c r="H34" s="140"/>
      <c r="J34" s="109">
        <f t="shared" ref="J34:J61" si="25">IF($D$2=$L$2,L34,IF($D$2=$M$2,M34,IF($D$2=$N$2,N34,IF($D$2=$R$2,R34,IF($D$2=$S$2,S34,IF($D$2=$T$2,T34,IF($D$2=$X$2,X34,IF($D$2=$Y$2,Y34,IF($D$2=$Z$2,Z34,IF($D$2=$AD$2,AD34,IF($D$2=$AE$2,AE34,IF($D$2=$AF$2,AF34,IF($D$2=$AJ$2,AJ34,IF($D$2=$AK$2,AK34,IF($D$2=$AL$2,AL34,IF($D$2=$AP$2,AP34,IF($D$2=$AQ$2,AQ34,IF($D$2=$AR$2,AR34))))))))))))))))))</f>
        <v>10.399265830394627</v>
      </c>
      <c r="L34" s="110">
        <f>G34/$E$5</f>
        <v>11.110369406770452</v>
      </c>
      <c r="M34" s="110">
        <f t="shared" ref="M34:M39" si="26">G34/$D$272</f>
        <v>1.2474444459238692</v>
      </c>
      <c r="N34" s="267">
        <f t="shared" ref="N34:N60" si="27">G34/($E$8/100)</f>
        <v>3.0908872656854292</v>
      </c>
      <c r="P34" s="64">
        <v>0.93599640566923981</v>
      </c>
      <c r="Q34" s="296">
        <f>G34*$P34</f>
        <v>22155.428535995037</v>
      </c>
      <c r="R34" s="296">
        <f>L34*$P34</f>
        <v>10.399265830394627</v>
      </c>
      <c r="S34" s="296">
        <f t="shared" ref="S34" si="28">M34*$P34</f>
        <v>1.1676035176567978</v>
      </c>
      <c r="T34" s="296">
        <f>N34*$P34</f>
        <v>2.8930593710103865</v>
      </c>
      <c r="V34" s="7"/>
      <c r="AB34" s="7"/>
      <c r="AH34" s="7"/>
      <c r="AN34" s="7"/>
    </row>
    <row r="35" spans="2:40" hidden="1">
      <c r="B35" s="105"/>
      <c r="C35" s="92" t="s">
        <v>180</v>
      </c>
      <c r="D35" s="92">
        <v>117.35545164334383</v>
      </c>
      <c r="E35" s="141" t="s">
        <v>404</v>
      </c>
      <c r="F35" s="140">
        <v>110.0538381422956</v>
      </c>
      <c r="G35" s="113">
        <f>'ECP2020'!E83</f>
        <v>12915.41788027256</v>
      </c>
      <c r="H35" s="140"/>
      <c r="J35" s="109">
        <f t="shared" si="25"/>
        <v>6.5774980176020419</v>
      </c>
      <c r="L35" s="110">
        <f t="shared" ref="L35:L60" si="29">G35/$E$5</f>
        <v>6.062210154471928</v>
      </c>
      <c r="M35" s="110">
        <f t="shared" si="26"/>
        <v>0.68064977052977027</v>
      </c>
      <c r="N35" s="267">
        <f t="shared" si="27"/>
        <v>1.6864973145670414</v>
      </c>
      <c r="P35" s="64">
        <v>1.085</v>
      </c>
      <c r="Q35" s="296">
        <f t="shared" ref="Q35:Q60" si="30">G35*$P35</f>
        <v>14013.228400095728</v>
      </c>
      <c r="R35" s="296">
        <f t="shared" ref="R35:R60" si="31">L35*$P35</f>
        <v>6.5774980176020419</v>
      </c>
      <c r="S35" s="296">
        <f t="shared" ref="S35:S60" si="32">M35*$P35</f>
        <v>0.73850500102480077</v>
      </c>
      <c r="T35" s="296">
        <f t="shared" ref="T35:T60" si="33">N35*$P35</f>
        <v>1.82984958630524</v>
      </c>
      <c r="V35" s="7"/>
      <c r="AB35" s="7"/>
      <c r="AH35" s="7"/>
      <c r="AN35" s="7"/>
    </row>
    <row r="36" spans="2:40" hidden="1">
      <c r="B36" s="105"/>
      <c r="C36" s="92" t="s">
        <v>181</v>
      </c>
      <c r="D36" s="92">
        <v>471.56251167476557</v>
      </c>
      <c r="E36" s="141" t="s">
        <v>404</v>
      </c>
      <c r="F36" s="140">
        <v>12.208398440180627</v>
      </c>
      <c r="G36" s="113">
        <f>'ECP2020'!E84</f>
        <v>5757.0230319778666</v>
      </c>
      <c r="H36" s="140"/>
      <c r="J36" s="109">
        <f t="shared" si="25"/>
        <v>2.8349522977800414</v>
      </c>
      <c r="L36" s="110">
        <f t="shared" si="29"/>
        <v>2.7022186821607104</v>
      </c>
      <c r="M36" s="110">
        <f t="shared" si="26"/>
        <v>0.30339834467420601</v>
      </c>
      <c r="N36" s="267">
        <f t="shared" si="27"/>
        <v>0.75175298030127546</v>
      </c>
      <c r="P36" s="64">
        <v>1.0491202346041055</v>
      </c>
      <c r="Q36" s="296">
        <f t="shared" si="30"/>
        <v>6039.8093539298579</v>
      </c>
      <c r="R36" s="296">
        <f t="shared" si="31"/>
        <v>2.8349522977800414</v>
      </c>
      <c r="S36" s="296">
        <f t="shared" si="32"/>
        <v>0.31830134254310027</v>
      </c>
      <c r="T36" s="296">
        <f t="shared" si="33"/>
        <v>0.78867926305800962</v>
      </c>
      <c r="V36" s="7"/>
      <c r="AB36" s="7"/>
      <c r="AH36" s="7"/>
      <c r="AN36" s="7"/>
    </row>
    <row r="37" spans="2:40" hidden="1">
      <c r="B37" s="105"/>
      <c r="C37" s="92" t="s">
        <v>182</v>
      </c>
      <c r="D37" s="92">
        <v>488.78334315185492</v>
      </c>
      <c r="E37" s="141" t="s">
        <v>404</v>
      </c>
      <c r="F37" s="140">
        <v>24.364467681033208</v>
      </c>
      <c r="G37" s="113">
        <f>'ECP2020'!E85</f>
        <v>11908.945967250733</v>
      </c>
      <c r="H37" s="140"/>
      <c r="J37" s="109">
        <f t="shared" si="25"/>
        <v>5.864366626026313</v>
      </c>
      <c r="L37" s="110">
        <f t="shared" si="29"/>
        <v>5.5897946037036279</v>
      </c>
      <c r="M37" s="110">
        <f t="shared" si="26"/>
        <v>0.62760813587315245</v>
      </c>
      <c r="N37" s="267">
        <f t="shared" si="27"/>
        <v>1.5550720525868504</v>
      </c>
      <c r="P37" s="64">
        <v>1.0491202346041055</v>
      </c>
      <c r="Q37" s="296">
        <f t="shared" si="30"/>
        <v>12493.916187049705</v>
      </c>
      <c r="R37" s="296">
        <f t="shared" si="31"/>
        <v>5.864366626026313</v>
      </c>
      <c r="S37" s="296">
        <f t="shared" si="32"/>
        <v>0.65843639474668703</v>
      </c>
      <c r="T37" s="296">
        <f t="shared" si="33"/>
        <v>1.6314575566362044</v>
      </c>
      <c r="V37" s="7"/>
      <c r="AB37" s="7"/>
      <c r="AH37" s="7"/>
      <c r="AN37" s="7"/>
    </row>
    <row r="38" spans="2:40" hidden="1">
      <c r="B38" s="105"/>
      <c r="C38" s="92" t="s">
        <v>183</v>
      </c>
      <c r="D38" s="92">
        <v>258.00612113745279</v>
      </c>
      <c r="E38" s="141" t="s">
        <v>404</v>
      </c>
      <c r="F38" s="140">
        <v>21.374128838278516</v>
      </c>
      <c r="G38" s="113">
        <f>'ECP2020'!E86</f>
        <v>5514.6560742564097</v>
      </c>
      <c r="H38" s="140"/>
      <c r="J38" s="109">
        <f t="shared" si="25"/>
        <v>2.7156026339204642</v>
      </c>
      <c r="L38" s="110">
        <f t="shared" si="29"/>
        <v>2.5884570179367667</v>
      </c>
      <c r="M38" s="110">
        <f t="shared" si="26"/>
        <v>0.29062546998394262</v>
      </c>
      <c r="N38" s="267">
        <f t="shared" si="27"/>
        <v>0.7201046645343222</v>
      </c>
      <c r="P38" s="64">
        <v>1.0491202346041055</v>
      </c>
      <c r="Q38" s="296">
        <f t="shared" si="30"/>
        <v>5785.5372743848402</v>
      </c>
      <c r="R38" s="296">
        <f t="shared" si="31"/>
        <v>2.7156026339204642</v>
      </c>
      <c r="S38" s="296">
        <f t="shared" si="32"/>
        <v>0.30490106125148231</v>
      </c>
      <c r="T38" s="296">
        <f t="shared" si="33"/>
        <v>0.75547637459575878</v>
      </c>
      <c r="V38" s="7"/>
      <c r="AB38" s="7"/>
      <c r="AH38" s="7"/>
      <c r="AN38" s="7"/>
    </row>
    <row r="39" spans="2:40" hidden="1">
      <c r="B39" s="105"/>
      <c r="C39" s="92" t="s">
        <v>184</v>
      </c>
      <c r="D39" s="92">
        <v>405.15022854671633</v>
      </c>
      <c r="E39" s="141" t="s">
        <v>404</v>
      </c>
      <c r="F39" s="140">
        <v>46.438019389615476</v>
      </c>
      <c r="G39" s="113">
        <f>'ECP2020'!E87</f>
        <v>18814.374168959555</v>
      </c>
      <c r="H39" s="140"/>
      <c r="J39" s="109">
        <f t="shared" si="25"/>
        <v>9.2648323595920612</v>
      </c>
      <c r="L39" s="110">
        <f t="shared" si="29"/>
        <v>8.8310491533777586</v>
      </c>
      <c r="M39" s="110">
        <f t="shared" si="26"/>
        <v>0.99152807748666572</v>
      </c>
      <c r="N39" s="267">
        <f t="shared" si="27"/>
        <v>2.4567839620331497</v>
      </c>
      <c r="P39" s="64">
        <v>1.0491202346041055</v>
      </c>
      <c r="Q39" s="296">
        <f t="shared" si="30"/>
        <v>19738.54064206827</v>
      </c>
      <c r="R39" s="296">
        <f t="shared" si="31"/>
        <v>9.2648323595920612</v>
      </c>
      <c r="S39" s="296">
        <f t="shared" si="32"/>
        <v>1.0402321692693686</v>
      </c>
      <c r="T39" s="296">
        <f t="shared" si="33"/>
        <v>2.5774617666198218</v>
      </c>
      <c r="V39" s="7"/>
      <c r="AB39" s="7"/>
      <c r="AH39" s="7"/>
      <c r="AN39" s="7"/>
    </row>
    <row r="40" spans="2:40" hidden="1">
      <c r="B40" s="105"/>
      <c r="C40" s="150" t="s">
        <v>204</v>
      </c>
      <c r="D40" s="92"/>
      <c r="E40" s="141"/>
      <c r="F40" s="140"/>
      <c r="G40" s="113"/>
      <c r="H40" s="140"/>
      <c r="J40" s="109"/>
      <c r="L40" s="110"/>
      <c r="M40" s="110"/>
      <c r="N40" s="267"/>
      <c r="P40" s="64"/>
      <c r="Q40" s="296"/>
      <c r="R40" s="296"/>
      <c r="S40" s="296"/>
      <c r="T40" s="296"/>
      <c r="V40" s="7"/>
      <c r="AB40" s="7"/>
      <c r="AH40" s="7"/>
      <c r="AN40" s="7"/>
    </row>
    <row r="41" spans="2:40" hidden="1">
      <c r="B41" s="105"/>
      <c r="C41" s="92" t="s">
        <v>186</v>
      </c>
      <c r="D41" s="92">
        <v>735.70778072820849</v>
      </c>
      <c r="E41" s="141" t="s">
        <v>404</v>
      </c>
      <c r="F41" s="140">
        <v>187.8150620176776</v>
      </c>
      <c r="G41" s="113">
        <f>'ECP2020'!E89</f>
        <v>138177.00246435642</v>
      </c>
      <c r="H41" s="140"/>
      <c r="J41" s="109">
        <f t="shared" si="25"/>
        <v>84.259905267561564</v>
      </c>
      <c r="L41" s="110">
        <f t="shared" si="29"/>
        <v>64.857214471812085</v>
      </c>
      <c r="M41" s="110">
        <f t="shared" ref="M41:M60" si="34">G41/$D$272</f>
        <v>7.2820055759489613</v>
      </c>
      <c r="N41" s="267">
        <f t="shared" si="27"/>
        <v>18.04317488998991</v>
      </c>
      <c r="P41" s="64">
        <v>1.2991601004415967</v>
      </c>
      <c r="Q41" s="296">
        <f t="shared" si="30"/>
        <v>179514.04840031205</v>
      </c>
      <c r="R41" s="296">
        <f t="shared" si="31"/>
        <v>84.259905267561564</v>
      </c>
      <c r="S41" s="296">
        <f t="shared" si="32"/>
        <v>9.4604910954661197</v>
      </c>
      <c r="T41" s="296">
        <f t="shared" si="33"/>
        <v>23.440972902364585</v>
      </c>
      <c r="V41" s="7"/>
      <c r="AB41" s="7"/>
      <c r="AH41" s="7"/>
      <c r="AN41" s="7"/>
    </row>
    <row r="42" spans="2:40" hidden="1">
      <c r="B42" s="105"/>
      <c r="C42" s="92" t="s">
        <v>187</v>
      </c>
      <c r="D42" s="92">
        <v>67.447623401437937</v>
      </c>
      <c r="E42" s="141" t="s">
        <v>404</v>
      </c>
      <c r="F42" s="140">
        <v>162.27382845286775</v>
      </c>
      <c r="G42" s="113">
        <f>'ECP2020'!E90</f>
        <v>10944.984069398568</v>
      </c>
      <c r="H42" s="140"/>
      <c r="J42" s="109">
        <f t="shared" si="25"/>
        <v>6.6742171591136294</v>
      </c>
      <c r="L42" s="110">
        <f t="shared" si="29"/>
        <v>5.1373323094243739</v>
      </c>
      <c r="M42" s="110">
        <f t="shared" si="34"/>
        <v>0.57680680287294828</v>
      </c>
      <c r="N42" s="267">
        <f t="shared" si="27"/>
        <v>1.4291977551275479</v>
      </c>
      <c r="P42" s="64">
        <v>1.2991601004415967</v>
      </c>
      <c r="Q42" s="296">
        <f t="shared" si="30"/>
        <v>14219.286602931519</v>
      </c>
      <c r="R42" s="296">
        <f t="shared" si="31"/>
        <v>6.6742171591136294</v>
      </c>
      <c r="S42" s="296">
        <f t="shared" si="32"/>
        <v>0.74936438395581573</v>
      </c>
      <c r="T42" s="296">
        <f t="shared" si="33"/>
        <v>1.8567566991024096</v>
      </c>
      <c r="V42" s="7"/>
      <c r="AB42" s="7"/>
      <c r="AH42" s="7"/>
      <c r="AN42" s="7"/>
    </row>
    <row r="43" spans="2:40" hidden="1">
      <c r="B43" s="105"/>
      <c r="C43" s="92" t="s">
        <v>188</v>
      </c>
      <c r="D43" s="92">
        <v>397.04305230595088</v>
      </c>
      <c r="E43" s="141" t="s">
        <v>404</v>
      </c>
      <c r="F43" s="140">
        <v>222.04087202023584</v>
      </c>
      <c r="G43" s="113">
        <f>'ECP2020'!E91</f>
        <v>88159.785563589438</v>
      </c>
      <c r="H43" s="140"/>
      <c r="J43" s="109">
        <f t="shared" si="25"/>
        <v>53.759562354906144</v>
      </c>
      <c r="L43" s="110">
        <f t="shared" si="29"/>
        <v>41.380244310637899</v>
      </c>
      <c r="M43" s="110">
        <f t="shared" si="34"/>
        <v>4.6460701752024587</v>
      </c>
      <c r="N43" s="267">
        <f t="shared" si="27"/>
        <v>11.511918776774579</v>
      </c>
      <c r="P43" s="64">
        <v>1.2991601004415967</v>
      </c>
      <c r="Q43" s="296">
        <f t="shared" si="30"/>
        <v>114533.67586770248</v>
      </c>
      <c r="R43" s="296">
        <f t="shared" si="31"/>
        <v>53.759562354906144</v>
      </c>
      <c r="S43" s="296">
        <f t="shared" si="32"/>
        <v>6.0359889954747326</v>
      </c>
      <c r="T43" s="296">
        <f t="shared" si="33"/>
        <v>14.955825554309964</v>
      </c>
      <c r="V43" s="7"/>
      <c r="AB43" s="7"/>
      <c r="AH43" s="7"/>
      <c r="AN43" s="7"/>
    </row>
    <row r="44" spans="2:40" hidden="1">
      <c r="B44" s="105"/>
      <c r="C44" s="92" t="s">
        <v>189</v>
      </c>
      <c r="D44" s="92">
        <v>5.1130933333333335</v>
      </c>
      <c r="E44" s="141" t="s">
        <v>404</v>
      </c>
      <c r="F44" s="140">
        <v>252.47847356590404</v>
      </c>
      <c r="G44" s="113">
        <f>'ECP2020'!E92</f>
        <v>1290.9460000000001</v>
      </c>
      <c r="H44" s="140"/>
      <c r="J44" s="109">
        <f t="shared" si="25"/>
        <v>0.71568154359475955</v>
      </c>
      <c r="L44" s="110">
        <f t="shared" si="29"/>
        <v>0.60594136578643654</v>
      </c>
      <c r="M44" s="110">
        <f t="shared" si="34"/>
        <v>6.8033578689579474E-2</v>
      </c>
      <c r="N44" s="267">
        <f t="shared" si="27"/>
        <v>0.16857193336164189</v>
      </c>
      <c r="P44" s="64">
        <v>1.1811069255288322</v>
      </c>
      <c r="Q44" s="296">
        <f t="shared" si="30"/>
        <v>1524.745261083744</v>
      </c>
      <c r="R44" s="296">
        <f t="shared" si="31"/>
        <v>0.71568154359475955</v>
      </c>
      <c r="S44" s="296">
        <f t="shared" si="32"/>
        <v>8.0354930958773094E-2</v>
      </c>
      <c r="T44" s="296">
        <f t="shared" si="33"/>
        <v>0.19910147794322003</v>
      </c>
      <c r="V44" s="7"/>
      <c r="AB44" s="7"/>
      <c r="AH44" s="7"/>
      <c r="AN44" s="7"/>
    </row>
    <row r="45" spans="2:40" hidden="1">
      <c r="B45" s="105"/>
      <c r="C45" s="92" t="s">
        <v>190</v>
      </c>
      <c r="D45" s="92">
        <v>24.564567736185385</v>
      </c>
      <c r="E45" s="141" t="s">
        <v>404</v>
      </c>
      <c r="F45" s="140">
        <v>178.74087030910496</v>
      </c>
      <c r="G45" s="113">
        <f>'ECP2020'!E93</f>
        <v>4390.692215932736</v>
      </c>
      <c r="H45" s="140"/>
      <c r="J45" s="109">
        <f t="shared" si="25"/>
        <v>2.4341354189472182</v>
      </c>
      <c r="L45" s="110">
        <f t="shared" si="29"/>
        <v>2.06089335887803</v>
      </c>
      <c r="M45" s="110">
        <f t="shared" si="34"/>
        <v>0.23139194387246548</v>
      </c>
      <c r="N45" s="267">
        <f t="shared" si="27"/>
        <v>0.57333728570807208</v>
      </c>
      <c r="P45" s="64">
        <v>1.1811069255288322</v>
      </c>
      <c r="Q45" s="296">
        <f t="shared" si="30"/>
        <v>5185.8769841036892</v>
      </c>
      <c r="R45" s="296">
        <f t="shared" si="31"/>
        <v>2.4341354189472182</v>
      </c>
      <c r="S45" s="296">
        <f t="shared" si="32"/>
        <v>0.27329862741934779</v>
      </c>
      <c r="T45" s="296">
        <f t="shared" si="33"/>
        <v>0.67717263881370671</v>
      </c>
      <c r="V45" s="7"/>
      <c r="AB45" s="7"/>
      <c r="AH45" s="7"/>
      <c r="AN45" s="7"/>
    </row>
    <row r="46" spans="2:40" hidden="1">
      <c r="B46" s="105"/>
      <c r="C46" s="92" t="s">
        <v>191</v>
      </c>
      <c r="D46" s="92">
        <v>1.8181818181818183</v>
      </c>
      <c r="E46" s="141" t="s">
        <v>404</v>
      </c>
      <c r="F46" s="140">
        <v>199.99999999999997</v>
      </c>
      <c r="G46" s="113">
        <f>'ECP2020'!E94</f>
        <v>363.63636363636363</v>
      </c>
      <c r="H46" s="140"/>
      <c r="J46" s="109">
        <f t="shared" si="25"/>
        <v>0.20159467091145408</v>
      </c>
      <c r="L46" s="110">
        <f t="shared" si="29"/>
        <v>0.17068282858572817</v>
      </c>
      <c r="M46" s="110">
        <f t="shared" si="34"/>
        <v>1.9163840439373202E-2</v>
      </c>
      <c r="N46" s="267">
        <f t="shared" si="27"/>
        <v>4.7483694018788443E-2</v>
      </c>
      <c r="P46" s="64">
        <v>1.1811069255288322</v>
      </c>
      <c r="Q46" s="296">
        <f t="shared" si="30"/>
        <v>429.49342746502987</v>
      </c>
      <c r="R46" s="296">
        <f t="shared" si="31"/>
        <v>0.20159467091145408</v>
      </c>
      <c r="S46" s="296">
        <f t="shared" si="32"/>
        <v>2.263454466267319E-2</v>
      </c>
      <c r="T46" s="296">
        <f t="shared" si="33"/>
        <v>5.6083319855283018E-2</v>
      </c>
      <c r="V46" s="7"/>
      <c r="AB46" s="7"/>
      <c r="AH46" s="7"/>
      <c r="AN46" s="7"/>
    </row>
    <row r="47" spans="2:40" hidden="1">
      <c r="B47" s="105"/>
      <c r="C47" s="92" t="s">
        <v>362</v>
      </c>
      <c r="D47" s="92">
        <v>1.7128282828282844</v>
      </c>
      <c r="E47" s="141" t="s">
        <v>404</v>
      </c>
      <c r="F47" s="140">
        <v>225</v>
      </c>
      <c r="G47" s="113">
        <f>'ECP2020'!E95</f>
        <v>385.38636363636397</v>
      </c>
      <c r="H47" s="140"/>
      <c r="J47" s="109">
        <f t="shared" si="25"/>
        <v>0.21365255216534559</v>
      </c>
      <c r="L47" s="110">
        <f t="shared" si="29"/>
        <v>0.18089179527051219</v>
      </c>
      <c r="M47" s="110">
        <f t="shared" si="34"/>
        <v>2.0310077645653228E-2</v>
      </c>
      <c r="N47" s="267">
        <f t="shared" si="27"/>
        <v>5.0323812467287267E-2</v>
      </c>
      <c r="P47" s="64">
        <v>1.1811069255288322</v>
      </c>
      <c r="Q47" s="296">
        <f t="shared" si="30"/>
        <v>455.18250309528241</v>
      </c>
      <c r="R47" s="296">
        <f t="shared" si="31"/>
        <v>0.21365255216534559</v>
      </c>
      <c r="S47" s="296">
        <f t="shared" si="32"/>
        <v>2.3988373365309349E-2</v>
      </c>
      <c r="T47" s="296">
        <f t="shared" si="33"/>
        <v>5.9437803424127182E-2</v>
      </c>
      <c r="V47" s="7"/>
      <c r="AB47" s="7"/>
      <c r="AH47" s="7"/>
      <c r="AN47" s="7"/>
    </row>
    <row r="48" spans="2:40" hidden="1">
      <c r="B48" s="105"/>
      <c r="C48" s="92" t="s">
        <v>192</v>
      </c>
      <c r="D48" s="92">
        <v>115.26121951116048</v>
      </c>
      <c r="E48" s="141" t="s">
        <v>404</v>
      </c>
      <c r="F48" s="140">
        <v>224.16278854176269</v>
      </c>
      <c r="G48" s="113">
        <f>'ECP2020'!E96</f>
        <v>25837.276376345959</v>
      </c>
      <c r="H48" s="140"/>
      <c r="J48" s="109">
        <f t="shared" si="25"/>
        <v>15.755165526593581</v>
      </c>
      <c r="L48" s="110">
        <f t="shared" si="29"/>
        <v>12.127443390881339</v>
      </c>
      <c r="M48" s="110">
        <f t="shared" si="34"/>
        <v>1.3616389651267715</v>
      </c>
      <c r="N48" s="267">
        <f t="shared" si="27"/>
        <v>3.3738356457665271</v>
      </c>
      <c r="P48" s="64">
        <v>1.2991332978259817</v>
      </c>
      <c r="Q48" s="296">
        <f t="shared" si="30"/>
        <v>33566.066065643659</v>
      </c>
      <c r="R48" s="296">
        <f t="shared" si="31"/>
        <v>15.755165526593581</v>
      </c>
      <c r="S48" s="296">
        <f t="shared" si="32"/>
        <v>1.7689505192134996</v>
      </c>
      <c r="T48" s="296">
        <f t="shared" si="33"/>
        <v>4.3830622288075194</v>
      </c>
      <c r="V48" s="7"/>
      <c r="AB48" s="7"/>
      <c r="AH48" s="7"/>
      <c r="AN48" s="7"/>
    </row>
    <row r="49" spans="1:40" hidden="1">
      <c r="B49" s="105"/>
      <c r="C49" s="92" t="s">
        <v>193</v>
      </c>
      <c r="D49" s="92">
        <v>96.528059969785645</v>
      </c>
      <c r="E49" s="141" t="s">
        <v>404</v>
      </c>
      <c r="F49" s="140">
        <v>74.605316259970849</v>
      </c>
      <c r="G49" s="113">
        <f>'ECP2020'!E97</f>
        <v>7201.5064420072904</v>
      </c>
      <c r="H49" s="140"/>
      <c r="J49" s="109">
        <f t="shared" si="25"/>
        <v>4.3913655751474021</v>
      </c>
      <c r="L49" s="110">
        <f t="shared" si="29"/>
        <v>3.380227096400406</v>
      </c>
      <c r="M49" s="110">
        <f t="shared" si="34"/>
        <v>0.37952343103880132</v>
      </c>
      <c r="N49" s="267">
        <f t="shared" si="27"/>
        <v>0.940373853008172</v>
      </c>
      <c r="P49" s="64">
        <v>1.2991332978259817</v>
      </c>
      <c r="Q49" s="296">
        <f t="shared" si="30"/>
        <v>9355.716813319983</v>
      </c>
      <c r="R49" s="296">
        <f t="shared" si="31"/>
        <v>4.3913655751474021</v>
      </c>
      <c r="S49" s="296">
        <f t="shared" si="32"/>
        <v>0.49305152656766954</v>
      </c>
      <c r="T49" s="296">
        <f t="shared" si="33"/>
        <v>1.2216709848478315</v>
      </c>
      <c r="V49" s="7"/>
      <c r="AB49" s="7"/>
      <c r="AH49" s="7"/>
      <c r="AN49" s="7"/>
    </row>
    <row r="50" spans="1:40" hidden="1">
      <c r="B50" s="105"/>
      <c r="C50" s="92" t="s">
        <v>194</v>
      </c>
      <c r="D50" s="92">
        <v>28.285120935051097</v>
      </c>
      <c r="E50" s="141" t="s">
        <v>404</v>
      </c>
      <c r="F50" s="140">
        <v>274.00425534113111</v>
      </c>
      <c r="G50" s="113">
        <f>'ECP2020'!E98</f>
        <v>7750.2434990425136</v>
      </c>
      <c r="H50" s="140"/>
      <c r="J50" s="109">
        <f t="shared" si="25"/>
        <v>4.5777975500403434</v>
      </c>
      <c r="L50" s="110">
        <f t="shared" si="29"/>
        <v>3.6377920772730006</v>
      </c>
      <c r="M50" s="110">
        <f t="shared" si="34"/>
        <v>0.40844218190033549</v>
      </c>
      <c r="N50" s="267">
        <f t="shared" si="27"/>
        <v>1.0120280249190072</v>
      </c>
      <c r="P50" s="64">
        <v>1.2584</v>
      </c>
      <c r="Q50" s="296">
        <f t="shared" si="30"/>
        <v>9752.9064191950984</v>
      </c>
      <c r="R50" s="296">
        <f t="shared" si="31"/>
        <v>4.5777975500403434</v>
      </c>
      <c r="S50" s="296">
        <f t="shared" si="32"/>
        <v>0.51398364170338218</v>
      </c>
      <c r="T50" s="296">
        <f t="shared" si="33"/>
        <v>1.2735360665580786</v>
      </c>
      <c r="V50" s="7"/>
      <c r="AB50" s="7"/>
      <c r="AH50" s="7"/>
      <c r="AN50" s="7"/>
    </row>
    <row r="51" spans="1:40" hidden="1">
      <c r="B51" s="105"/>
      <c r="C51" s="92" t="s">
        <v>195</v>
      </c>
      <c r="D51" s="92">
        <v>1113.1392631755432</v>
      </c>
      <c r="E51" s="141" t="s">
        <v>404</v>
      </c>
      <c r="F51" s="140">
        <v>134.87358311636885</v>
      </c>
      <c r="G51" s="113">
        <f>'ECP2020'!E99</f>
        <v>150133.08093200022</v>
      </c>
      <c r="H51" s="140"/>
      <c r="J51" s="109">
        <f t="shared" si="25"/>
        <v>88.678355738813579</v>
      </c>
      <c r="L51" s="110">
        <f t="shared" si="29"/>
        <v>70.469132023850591</v>
      </c>
      <c r="M51" s="110">
        <f t="shared" si="34"/>
        <v>7.9120976210439773</v>
      </c>
      <c r="N51" s="267">
        <f t="shared" si="27"/>
        <v>19.604401511951025</v>
      </c>
      <c r="P51" s="64">
        <v>1.2584</v>
      </c>
      <c r="Q51" s="296">
        <f t="shared" si="30"/>
        <v>188927.46904482908</v>
      </c>
      <c r="R51" s="296">
        <f t="shared" si="31"/>
        <v>88.678355738813579</v>
      </c>
      <c r="S51" s="296">
        <f t="shared" si="32"/>
        <v>9.9565836463217412</v>
      </c>
      <c r="T51" s="296">
        <f t="shared" si="33"/>
        <v>24.670178862639169</v>
      </c>
      <c r="V51" s="7"/>
      <c r="AB51" s="7"/>
      <c r="AH51" s="7"/>
      <c r="AN51" s="7"/>
    </row>
    <row r="52" spans="1:40" hidden="1">
      <c r="B52" s="105"/>
      <c r="C52" s="92" t="s">
        <v>196</v>
      </c>
      <c r="D52" s="92">
        <v>87.423339597011022</v>
      </c>
      <c r="E52" s="141" t="s">
        <v>404</v>
      </c>
      <c r="F52" s="140">
        <v>43.348433231972599</v>
      </c>
      <c r="G52" s="113">
        <f>'ECP2020'!E100</f>
        <v>3789.6647994370987</v>
      </c>
      <c r="H52" s="140"/>
      <c r="J52" s="109">
        <f t="shared" si="25"/>
        <v>2.2384223458889441</v>
      </c>
      <c r="L52" s="110">
        <f t="shared" si="29"/>
        <v>1.7787844452391484</v>
      </c>
      <c r="M52" s="110">
        <f t="shared" si="34"/>
        <v>0.19971746172158497</v>
      </c>
      <c r="N52" s="267">
        <f t="shared" si="27"/>
        <v>0.49485503036817224</v>
      </c>
      <c r="P52" s="64">
        <v>1.2584</v>
      </c>
      <c r="Q52" s="296">
        <f t="shared" si="30"/>
        <v>4768.9141836116451</v>
      </c>
      <c r="R52" s="296">
        <f t="shared" si="31"/>
        <v>2.2384223458889441</v>
      </c>
      <c r="S52" s="296">
        <f t="shared" si="32"/>
        <v>0.2513244538304425</v>
      </c>
      <c r="T52" s="296">
        <f t="shared" si="33"/>
        <v>0.62272557021530794</v>
      </c>
      <c r="V52" s="7"/>
      <c r="AB52" s="7"/>
      <c r="AH52" s="7"/>
      <c r="AN52" s="7"/>
    </row>
    <row r="53" spans="1:40" hidden="1">
      <c r="B53" s="105"/>
      <c r="C53" s="92" t="s">
        <v>197</v>
      </c>
      <c r="D53" s="92">
        <v>221.98746143827196</v>
      </c>
      <c r="E53" s="141" t="s">
        <v>404</v>
      </c>
      <c r="F53" s="140">
        <v>95.056285887125483</v>
      </c>
      <c r="G53" s="113">
        <f>'ECP2020'!E101</f>
        <v>21101.303597833623</v>
      </c>
      <c r="H53" s="140"/>
      <c r="J53" s="109">
        <f t="shared" si="25"/>
        <v>12.867243674148863</v>
      </c>
      <c r="L53" s="110">
        <f t="shared" si="29"/>
        <v>9.9044830085422255</v>
      </c>
      <c r="M53" s="110">
        <f t="shared" si="34"/>
        <v>1.1120505418320519</v>
      </c>
      <c r="N53" s="267">
        <f t="shared" si="27"/>
        <v>2.7554115694520012</v>
      </c>
      <c r="P53" s="64">
        <v>1.2991332978259817</v>
      </c>
      <c r="Q53" s="296">
        <f t="shared" si="30"/>
        <v>27413.40613148085</v>
      </c>
      <c r="R53" s="296">
        <f t="shared" si="31"/>
        <v>12.867243674148863</v>
      </c>
      <c r="S53" s="296">
        <f t="shared" si="32"/>
        <v>1.4447018877594435</v>
      </c>
      <c r="T53" s="296">
        <f t="shared" si="33"/>
        <v>3.5796469190900426</v>
      </c>
      <c r="V53" s="7"/>
      <c r="AB53" s="7"/>
      <c r="AH53" s="7"/>
      <c r="AN53" s="7"/>
    </row>
    <row r="54" spans="1:40" hidden="1">
      <c r="B54" s="105"/>
      <c r="C54" s="92" t="s">
        <v>198</v>
      </c>
      <c r="D54" s="92">
        <v>222.49139308264876</v>
      </c>
      <c r="E54" s="141" t="s">
        <v>404</v>
      </c>
      <c r="F54" s="140">
        <v>156.09958803979634</v>
      </c>
      <c r="G54" s="113">
        <f>'ECP2020'!E102</f>
        <v>34730.814802601868</v>
      </c>
      <c r="H54" s="140"/>
      <c r="J54" s="109">
        <f t="shared" si="25"/>
        <v>21.178742576119678</v>
      </c>
      <c r="L54" s="110">
        <f t="shared" si="29"/>
        <v>16.301872701386706</v>
      </c>
      <c r="M54" s="110">
        <f t="shared" si="34"/>
        <v>1.8303334313178286</v>
      </c>
      <c r="N54" s="267">
        <f t="shared" si="27"/>
        <v>4.5351553035523775</v>
      </c>
      <c r="P54" s="64">
        <v>1.2991601004415967</v>
      </c>
      <c r="Q54" s="296">
        <f t="shared" si="30"/>
        <v>45120.888847366739</v>
      </c>
      <c r="R54" s="296">
        <f t="shared" si="31"/>
        <v>21.178742576119678</v>
      </c>
      <c r="S54" s="296">
        <f t="shared" si="32"/>
        <v>2.3778961644724825</v>
      </c>
      <c r="T54" s="296">
        <f t="shared" si="33"/>
        <v>5.8918928196813463</v>
      </c>
      <c r="V54" s="7"/>
      <c r="AB54" s="7"/>
      <c r="AH54" s="7"/>
      <c r="AN54" s="7"/>
    </row>
    <row r="55" spans="1:40" hidden="1">
      <c r="B55" s="105"/>
      <c r="C55" s="92" t="s">
        <v>363</v>
      </c>
      <c r="D55" s="92">
        <v>156.91929843933841</v>
      </c>
      <c r="E55" s="141" t="s">
        <v>404</v>
      </c>
      <c r="F55" s="140">
        <v>158.96135228280156</v>
      </c>
      <c r="G55" s="113">
        <f>'ECP2020'!E103</f>
        <v>24944.103879185743</v>
      </c>
      <c r="H55" s="140"/>
      <c r="J55" s="109">
        <f t="shared" si="25"/>
        <v>13.828645634940333</v>
      </c>
      <c r="L55" s="110">
        <f t="shared" si="29"/>
        <v>11.708208068248059</v>
      </c>
      <c r="M55" s="110">
        <f t="shared" si="34"/>
        <v>1.3145682732706305</v>
      </c>
      <c r="N55" s="267">
        <f t="shared" si="27"/>
        <v>3.2572050394733565</v>
      </c>
      <c r="P55" s="64">
        <v>1.1811069255288322</v>
      </c>
      <c r="Q55" s="296">
        <f t="shared" si="30"/>
        <v>29461.65384281689</v>
      </c>
      <c r="R55" s="296">
        <f t="shared" si="31"/>
        <v>13.828645634940333</v>
      </c>
      <c r="S55" s="296">
        <f t="shared" si="32"/>
        <v>1.5526456916404201</v>
      </c>
      <c r="T55" s="296">
        <f t="shared" si="33"/>
        <v>3.8471074299893946</v>
      </c>
      <c r="V55" s="7"/>
      <c r="AB55" s="7"/>
      <c r="AH55" s="7"/>
      <c r="AN55" s="7"/>
    </row>
    <row r="56" spans="1:40" hidden="1">
      <c r="B56" s="105"/>
      <c r="C56" s="92" t="s">
        <v>364</v>
      </c>
      <c r="D56" s="92">
        <v>372.65746850511982</v>
      </c>
      <c r="E56" s="141" t="s">
        <v>404</v>
      </c>
      <c r="F56" s="140">
        <v>179.22320590312165</v>
      </c>
      <c r="G56" s="113">
        <f>'ECP2020'!E104</f>
        <v>66788.866209229163</v>
      </c>
      <c r="H56" s="140"/>
      <c r="J56" s="109">
        <f t="shared" si="25"/>
        <v>32.889090190234612</v>
      </c>
      <c r="L56" s="110">
        <f t="shared" si="29"/>
        <v>31.349209657218736</v>
      </c>
      <c r="M56" s="110">
        <f t="shared" si="34"/>
        <v>3.5198107316908587</v>
      </c>
      <c r="N56" s="267">
        <f t="shared" si="27"/>
        <v>8.7213007390872992</v>
      </c>
      <c r="P56" s="64">
        <v>1.0491202346041055</v>
      </c>
      <c r="Q56" s="296">
        <f t="shared" si="30"/>
        <v>70069.550986368718</v>
      </c>
      <c r="R56" s="296">
        <f t="shared" si="31"/>
        <v>32.889090190234612</v>
      </c>
      <c r="S56" s="296">
        <f t="shared" si="32"/>
        <v>3.6927046605935621</v>
      </c>
      <c r="T56" s="296">
        <f t="shared" si="33"/>
        <v>9.1496930774442262</v>
      </c>
      <c r="V56" s="7"/>
      <c r="AB56" s="7"/>
      <c r="AH56" s="7"/>
      <c r="AN56" s="7"/>
    </row>
    <row r="57" spans="1:40" hidden="1">
      <c r="B57" s="105"/>
      <c r="C57" s="92" t="s">
        <v>120</v>
      </c>
      <c r="D57" s="92">
        <v>15.496861830642287</v>
      </c>
      <c r="E57" s="141" t="s">
        <v>404</v>
      </c>
      <c r="F57" s="140">
        <v>549.97633761143766</v>
      </c>
      <c r="G57" s="113">
        <f>'ECP2020'!E105</f>
        <v>8522.9073140871242</v>
      </c>
      <c r="H57" s="140"/>
      <c r="J57" s="109">
        <f t="shared" si="25"/>
        <v>4.2080873477856704</v>
      </c>
      <c r="L57" s="110">
        <f t="shared" si="29"/>
        <v>4.000463302391549</v>
      </c>
      <c r="M57" s="110">
        <f t="shared" si="34"/>
        <v>0.4491619985785143</v>
      </c>
      <c r="N57" s="267">
        <f t="shared" si="27"/>
        <v>1.1129225883946694</v>
      </c>
      <c r="P57" s="64">
        <v>1.0519000000000001</v>
      </c>
      <c r="Q57" s="296">
        <f t="shared" si="30"/>
        <v>8965.2462036882462</v>
      </c>
      <c r="R57" s="296">
        <f t="shared" si="31"/>
        <v>4.2080873477856704</v>
      </c>
      <c r="S57" s="296">
        <f t="shared" si="32"/>
        <v>0.47247350630473922</v>
      </c>
      <c r="T57" s="296">
        <f t="shared" si="33"/>
        <v>1.1706832707323529</v>
      </c>
      <c r="V57" s="7"/>
      <c r="AB57" s="7"/>
      <c r="AH57" s="7"/>
      <c r="AN57" s="7"/>
    </row>
    <row r="58" spans="1:40" hidden="1">
      <c r="B58" s="105"/>
      <c r="C58" s="255" t="s">
        <v>201</v>
      </c>
      <c r="D58" s="255">
        <v>44.552026002977492</v>
      </c>
      <c r="E58" s="141" t="s">
        <v>404</v>
      </c>
      <c r="F58" s="256">
        <v>1255.4577875903628</v>
      </c>
      <c r="G58" s="113">
        <f>'ECP2020'!E106</f>
        <v>55933.187998366433</v>
      </c>
      <c r="H58" s="140"/>
      <c r="J58" s="109">
        <f t="shared" si="25"/>
        <v>26.274798569717468</v>
      </c>
      <c r="L58" s="110">
        <f t="shared" si="29"/>
        <v>26.253795533290837</v>
      </c>
      <c r="M58" s="110">
        <f t="shared" si="34"/>
        <v>2.9477103976819357</v>
      </c>
      <c r="N58" s="267">
        <f t="shared" si="27"/>
        <v>7.3037645571269545</v>
      </c>
      <c r="P58" s="64">
        <v>1.0007999999999999</v>
      </c>
      <c r="Q58" s="296">
        <f t="shared" si="30"/>
        <v>55977.934548765123</v>
      </c>
      <c r="R58" s="296">
        <f t="shared" si="31"/>
        <v>26.274798569717468</v>
      </c>
      <c r="S58" s="296">
        <f t="shared" si="32"/>
        <v>2.9500685660000809</v>
      </c>
      <c r="T58" s="296">
        <f t="shared" si="33"/>
        <v>7.3096075687726554</v>
      </c>
      <c r="V58" s="7"/>
      <c r="AB58" s="7"/>
      <c r="AH58" s="7"/>
      <c r="AN58" s="7"/>
    </row>
    <row r="59" spans="1:40" hidden="1">
      <c r="B59" s="105"/>
      <c r="C59" s="255" t="s">
        <v>365</v>
      </c>
      <c r="D59" s="255">
        <v>75.944334675648207</v>
      </c>
      <c r="E59" s="141" t="s">
        <v>404</v>
      </c>
      <c r="F59" s="256">
        <v>73.287932149795566</v>
      </c>
      <c r="G59" s="113">
        <f>'ECP2020'!E107</f>
        <v>5565.8032468702722</v>
      </c>
      <c r="H59" s="140"/>
      <c r="J59" s="109">
        <f t="shared" si="25"/>
        <v>2.6145543356918419</v>
      </c>
      <c r="L59" s="110">
        <f t="shared" si="29"/>
        <v>2.6124643642004819</v>
      </c>
      <c r="M59" s="110">
        <f t="shared" si="34"/>
        <v>0.29332095468490976</v>
      </c>
      <c r="N59" s="267">
        <f t="shared" si="27"/>
        <v>0.72678347044370983</v>
      </c>
      <c r="P59" s="64">
        <v>1.0007999999999999</v>
      </c>
      <c r="Q59" s="296">
        <f t="shared" si="30"/>
        <v>5570.2558894677677</v>
      </c>
      <c r="R59" s="296">
        <f t="shared" si="31"/>
        <v>2.6145543356918419</v>
      </c>
      <c r="S59" s="296">
        <f t="shared" si="32"/>
        <v>0.29355561144865766</v>
      </c>
      <c r="T59" s="296">
        <f t="shared" si="33"/>
        <v>0.7273648972200647</v>
      </c>
      <c r="V59" s="7"/>
      <c r="AB59" s="7"/>
      <c r="AH59" s="7"/>
      <c r="AN59" s="7"/>
    </row>
    <row r="60" spans="1:40" hidden="1">
      <c r="B60" s="105"/>
      <c r="C60" s="255" t="s">
        <v>203</v>
      </c>
      <c r="D60" s="255"/>
      <c r="E60" s="141"/>
      <c r="F60" s="256"/>
      <c r="G60" s="113">
        <f>'ECP2020'!E108</f>
        <v>2349.2278985114303</v>
      </c>
      <c r="H60" s="140"/>
      <c r="J60" s="109">
        <f t="shared" si="25"/>
        <v>1.0321001852366549</v>
      </c>
      <c r="L60" s="110">
        <f t="shared" si="29"/>
        <v>1.1026753724537015</v>
      </c>
      <c r="M60" s="110">
        <f t="shared" si="34"/>
        <v>0.12380562865769194</v>
      </c>
      <c r="N60" s="267">
        <f t="shared" si="27"/>
        <v>0.3067625514616249</v>
      </c>
      <c r="P60" s="64">
        <v>0.93599640566923981</v>
      </c>
      <c r="Q60" s="296">
        <f t="shared" si="30"/>
        <v>2198.8688691046004</v>
      </c>
      <c r="R60" s="296">
        <f t="shared" si="31"/>
        <v>1.0321001852366549</v>
      </c>
      <c r="S60" s="296">
        <f t="shared" si="32"/>
        <v>0.11588162342522029</v>
      </c>
      <c r="T60" s="296">
        <f t="shared" si="33"/>
        <v>0.28712864556200612</v>
      </c>
      <c r="V60" s="7"/>
      <c r="AB60" s="7"/>
      <c r="AH60" s="7"/>
      <c r="AN60" s="7"/>
    </row>
    <row r="61" spans="1:40" hidden="1">
      <c r="B61" s="114"/>
      <c r="C61" s="115" t="s">
        <v>45</v>
      </c>
      <c r="D61" s="115"/>
      <c r="E61" s="142"/>
      <c r="F61" s="136"/>
      <c r="G61" s="118">
        <f>SUM(G33:G60)</f>
        <v>736941.25768796913</v>
      </c>
      <c r="H61" s="143"/>
      <c r="J61" s="252">
        <f t="shared" si="25"/>
        <v>416.44963598287461</v>
      </c>
      <c r="L61" s="118">
        <f>SUM(L33:L60)</f>
        <v>345.90385050019307</v>
      </c>
      <c r="M61" s="118">
        <f>SUM(M33:M60)</f>
        <v>38.837217857688941</v>
      </c>
      <c r="N61" s="118">
        <f>SUM(N33:N60)</f>
        <v>96.22990627216079</v>
      </c>
      <c r="P61" s="66"/>
      <c r="Q61" s="121">
        <f>SUM(Q34:Q60)</f>
        <v>887237.64728587575</v>
      </c>
      <c r="R61" s="123">
        <f t="shared" ref="R61:T61" si="35">SUM(R34:R60)</f>
        <v>416.44963598287461</v>
      </c>
      <c r="S61" s="123">
        <f t="shared" si="35"/>
        <v>46.757921937076354</v>
      </c>
      <c r="T61" s="123">
        <f t="shared" si="35"/>
        <v>115.8556326555987</v>
      </c>
      <c r="V61" s="7"/>
      <c r="AB61" s="7"/>
      <c r="AH61" s="7"/>
      <c r="AN61" s="7"/>
    </row>
    <row r="62" spans="1:40" hidden="1">
      <c r="C62" s="100"/>
      <c r="D62" s="100"/>
      <c r="E62" s="100"/>
      <c r="F62" s="100"/>
      <c r="G62" s="100"/>
      <c r="H62" s="92"/>
      <c r="J62" s="124"/>
      <c r="L62" s="100"/>
      <c r="M62" s="100"/>
      <c r="N62" s="125"/>
      <c r="V62" s="7"/>
      <c r="AB62" s="7"/>
      <c r="AH62" s="7"/>
      <c r="AN62" s="7"/>
    </row>
    <row r="63" spans="1:40" hidden="1">
      <c r="A63" s="100"/>
      <c r="B63" s="88">
        <v>5</v>
      </c>
      <c r="C63" s="89" t="s">
        <v>366</v>
      </c>
      <c r="D63" s="89"/>
      <c r="E63" s="89"/>
      <c r="F63" s="89"/>
      <c r="G63" s="101"/>
      <c r="H63" s="92"/>
      <c r="J63" s="102" t="s">
        <v>345</v>
      </c>
      <c r="L63" s="103" t="s">
        <v>269</v>
      </c>
      <c r="M63" s="103" t="s">
        <v>390</v>
      </c>
      <c r="N63" s="103" t="s">
        <v>391</v>
      </c>
      <c r="Q63" s="103" t="s">
        <v>271</v>
      </c>
      <c r="R63" s="103" t="s">
        <v>269</v>
      </c>
      <c r="S63" s="103" t="s">
        <v>390</v>
      </c>
      <c r="T63" s="103" t="s">
        <v>391</v>
      </c>
      <c r="V63" s="7"/>
      <c r="AB63" s="7"/>
      <c r="AH63" s="7"/>
      <c r="AN63" s="7"/>
    </row>
    <row r="64" spans="1:40" hidden="1">
      <c r="B64" s="126"/>
      <c r="C64" s="127" t="s">
        <v>367</v>
      </c>
      <c r="D64" s="127"/>
      <c r="E64" s="138"/>
      <c r="F64" s="139"/>
      <c r="G64" s="129">
        <f>'ECP2020'!E112</f>
        <v>87909</v>
      </c>
      <c r="H64" s="140"/>
      <c r="J64" s="109">
        <f t="shared" ref="J64:J65" si="36">IF($D$2=$L$2,L64,IF($D$2=$M$2,M64,IF($D$2=$N$2,N64,IF($D$2=$R$2,R64,IF($D$2=$S$2,S64,IF($D$2=$T$2,T64,IF($D$2=$X$2,X64,IF($D$2=$Y$2,Y64,IF($D$2=$Z$2,Z64,IF($D$2=$AD$2,AD64,IF($D$2=$AE$2,AE64,IF($D$2=$AF$2,AF64,IF($D$2=$AJ$2,AJ64,IF($D$2=$AK$2,AK64,IF($D$2=$AL$2,AL64,IF($D$2=$AP$2,AP64,IF($D$2=$AQ$2,AQ64,IF($D$2=$AR$2,AR64))))))))))))))))))</f>
        <v>42.30924421286722</v>
      </c>
      <c r="L64" s="110">
        <f>G64/$E$5</f>
        <v>41.262531139892644</v>
      </c>
      <c r="M64" s="110">
        <f>G64/$D$272</f>
        <v>4.6328536352583614</v>
      </c>
      <c r="N64" s="267">
        <f t="shared" ref="N64" si="37">G64/($E$8/100)</f>
        <v>11.4791711581186</v>
      </c>
      <c r="P64" s="64">
        <v>1.0253671562082776</v>
      </c>
      <c r="Q64" s="87">
        <f>G64*$P64</f>
        <v>90139.001335113469</v>
      </c>
      <c r="R64" s="112">
        <f t="shared" ref="R64" si="38">L64*$P64</f>
        <v>42.30924421286722</v>
      </c>
      <c r="S64" s="112">
        <f t="shared" ref="S64" si="39">M64*$P64</f>
        <v>4.7503759571140467</v>
      </c>
      <c r="T64" s="296">
        <f t="shared" ref="T64" si="40">N64*$P64</f>
        <v>11.770365086028148</v>
      </c>
      <c r="V64" s="7"/>
      <c r="AB64" s="7"/>
      <c r="AH64" s="7"/>
      <c r="AN64" s="7"/>
    </row>
    <row r="65" spans="1:40" hidden="1">
      <c r="B65" s="114"/>
      <c r="C65" s="115" t="s">
        <v>45</v>
      </c>
      <c r="D65" s="115"/>
      <c r="E65" s="142"/>
      <c r="F65" s="136"/>
      <c r="G65" s="118">
        <f>G64</f>
        <v>87909</v>
      </c>
      <c r="H65" s="143"/>
      <c r="J65" s="252">
        <f t="shared" si="36"/>
        <v>42.30924421286722</v>
      </c>
      <c r="L65" s="120">
        <f>L64</f>
        <v>41.262531139892644</v>
      </c>
      <c r="M65" s="120">
        <f t="shared" ref="M65:N65" si="41">M64</f>
        <v>4.6328536352583614</v>
      </c>
      <c r="N65" s="120">
        <f t="shared" si="41"/>
        <v>11.4791711581186</v>
      </c>
      <c r="P65" s="66"/>
      <c r="Q65" s="121">
        <f>Q64</f>
        <v>90139.001335113469</v>
      </c>
      <c r="R65" s="301">
        <f t="shared" ref="R65:T65" si="42">R64</f>
        <v>42.30924421286722</v>
      </c>
      <c r="S65" s="301">
        <f t="shared" si="42"/>
        <v>4.7503759571140467</v>
      </c>
      <c r="T65" s="301">
        <f t="shared" si="42"/>
        <v>11.770365086028148</v>
      </c>
      <c r="V65" s="7"/>
      <c r="AB65" s="7"/>
      <c r="AH65" s="7"/>
      <c r="AN65" s="7"/>
    </row>
    <row r="66" spans="1:40" hidden="1">
      <c r="C66" s="100"/>
      <c r="D66" s="100"/>
      <c r="E66" s="100"/>
      <c r="F66" s="100"/>
      <c r="G66" s="100"/>
      <c r="H66" s="145"/>
      <c r="J66" s="124"/>
      <c r="L66" s="100"/>
      <c r="M66" s="100"/>
      <c r="N66" s="125"/>
      <c r="V66" s="7"/>
      <c r="AB66" s="7"/>
      <c r="AH66" s="7"/>
      <c r="AN66" s="7"/>
    </row>
    <row r="67" spans="1:40" hidden="1">
      <c r="A67" s="100"/>
      <c r="B67" s="88">
        <v>6</v>
      </c>
      <c r="C67" s="89" t="s">
        <v>368</v>
      </c>
      <c r="D67" s="89"/>
      <c r="E67" s="89"/>
      <c r="F67" s="89"/>
      <c r="G67" s="101"/>
      <c r="H67" s="146"/>
      <c r="J67" s="102" t="s">
        <v>345</v>
      </c>
      <c r="L67" s="103" t="s">
        <v>269</v>
      </c>
      <c r="M67" s="103" t="s">
        <v>390</v>
      </c>
      <c r="N67" s="103" t="s">
        <v>391</v>
      </c>
      <c r="Q67" s="103" t="s">
        <v>271</v>
      </c>
      <c r="R67" s="103" t="s">
        <v>269</v>
      </c>
      <c r="S67" s="103" t="s">
        <v>390</v>
      </c>
      <c r="T67" s="103" t="s">
        <v>391</v>
      </c>
      <c r="V67" s="7"/>
      <c r="AB67" s="7"/>
      <c r="AH67" s="7"/>
      <c r="AN67" s="7"/>
    </row>
    <row r="68" spans="1:40" hidden="1">
      <c r="B68" s="126"/>
      <c r="C68" s="127" t="s">
        <v>121</v>
      </c>
      <c r="D68" s="127"/>
      <c r="E68" s="139"/>
      <c r="F68" s="127"/>
      <c r="G68" s="148">
        <f>'ECP2020'!E114</f>
        <v>41986.62246353332</v>
      </c>
      <c r="H68" s="140"/>
      <c r="J68" s="109">
        <f t="shared" ref="J68:J73" si="43">IF($D$2=$L$2,L68,IF($D$2=$M$2,M68,IF($D$2=$N$2,N68,IF($D$2=$R$2,R68,IF($D$2=$S$2,S68,IF($D$2=$T$2,T68,IF($D$2=$X$2,X68,IF($D$2=$Y$2,Y68,IF($D$2=$Z$2,Z68,IF($D$2=$AD$2,AD68,IF($D$2=$AE$2,AE68,IF($D$2=$AF$2,AF68,IF($D$2=$AJ$2,AJ68,IF($D$2=$AK$2,AK68,IF($D$2=$AL$2,AL68,IF($D$2=$AP$2,AP68,IF($D$2=$AQ$2,AQ68,IF($D$2=$AR$2,AR68))))))))))))))))))</f>
        <v>19.4336521158937</v>
      </c>
      <c r="L68" s="131">
        <f>'ECP2020'!G114</f>
        <v>19.707587583301592</v>
      </c>
      <c r="M68" s="110">
        <f>G68/$D$272</f>
        <v>2.2127185670682268</v>
      </c>
      <c r="N68" s="267">
        <f t="shared" ref="N68:N72" si="44">G68/($E$8/100)</f>
        <v>5.4826198183372155</v>
      </c>
      <c r="P68" s="302">
        <v>0.98609999999999998</v>
      </c>
      <c r="Q68" s="87">
        <f t="shared" ref="Q68:Q69" si="45">G68*$P68</f>
        <v>41403.008411290204</v>
      </c>
      <c r="R68" s="112">
        <f t="shared" ref="R68:R69" si="46">L68*$P68</f>
        <v>19.4336521158937</v>
      </c>
      <c r="S68" s="112">
        <f t="shared" ref="S68:S69" si="47">M68*$P68</f>
        <v>2.1819617789859782</v>
      </c>
      <c r="T68" s="296">
        <f t="shared" ref="T68:T69" si="48">N68*$P68</f>
        <v>5.4064114028623278</v>
      </c>
      <c r="V68" s="7"/>
      <c r="AB68" s="7"/>
      <c r="AH68" s="7"/>
      <c r="AN68" s="7"/>
    </row>
    <row r="69" spans="1:40" hidden="1">
      <c r="B69" s="105"/>
      <c r="C69" s="92" t="s">
        <v>122</v>
      </c>
      <c r="D69" s="92"/>
      <c r="E69" s="140"/>
      <c r="F69" s="133"/>
      <c r="G69" s="149">
        <f>'ECP2020'!E115</f>
        <v>3224.2464838277301</v>
      </c>
      <c r="H69" s="140"/>
      <c r="J69" s="109">
        <f t="shared" si="43"/>
        <v>1.4923535361060005</v>
      </c>
      <c r="L69" s="110">
        <f t="shared" ref="L69:L72" si="49">G69/$E$5</f>
        <v>1.5133896522725896</v>
      </c>
      <c r="M69" s="110">
        <f>G69/$D$272</f>
        <v>0.16991959917153296</v>
      </c>
      <c r="N69" s="267">
        <f t="shared" si="44"/>
        <v>0.42102261706788374</v>
      </c>
      <c r="P69" s="302">
        <v>0.98609999999999998</v>
      </c>
      <c r="Q69" s="87">
        <f t="shared" si="45"/>
        <v>3179.4294577025248</v>
      </c>
      <c r="R69" s="112">
        <f t="shared" si="46"/>
        <v>1.4923535361060005</v>
      </c>
      <c r="S69" s="112">
        <f t="shared" si="47"/>
        <v>0.16755771674304865</v>
      </c>
      <c r="T69" s="296">
        <f t="shared" si="48"/>
        <v>0.41517040269064015</v>
      </c>
      <c r="V69" s="7"/>
      <c r="AB69" s="7"/>
      <c r="AH69" s="7"/>
      <c r="AN69" s="7"/>
    </row>
    <row r="70" spans="1:40" hidden="1">
      <c r="B70" s="105"/>
      <c r="C70" s="92" t="s">
        <v>123</v>
      </c>
      <c r="D70" s="92"/>
      <c r="E70" s="140"/>
      <c r="F70" s="92"/>
      <c r="G70" s="149">
        <f>'ECP2020'!E116</f>
        <v>5721.5899511985217</v>
      </c>
      <c r="H70" s="140"/>
      <c r="J70" s="109">
        <f t="shared" si="43"/>
        <v>2.9372267003137669</v>
      </c>
      <c r="L70" s="110">
        <f t="shared" si="49"/>
        <v>2.6855871814151659</v>
      </c>
      <c r="M70" s="110">
        <f>G70/$D$272</f>
        <v>0.30153100143179634</v>
      </c>
      <c r="N70" s="267">
        <f t="shared" si="44"/>
        <v>0.74712612299513459</v>
      </c>
      <c r="P70" s="302">
        <v>1.0936999999999999</v>
      </c>
      <c r="Q70" s="87">
        <f t="shared" ref="Q70:Q72" si="50">G70*$P70</f>
        <v>6257.7029296258224</v>
      </c>
      <c r="R70" s="112">
        <f t="shared" ref="R70:R72" si="51">L70*$P70</f>
        <v>2.9372267003137669</v>
      </c>
      <c r="S70" s="112">
        <f t="shared" ref="S70:S72" si="52">M70*$P70</f>
        <v>0.32978445626595565</v>
      </c>
      <c r="T70" s="296">
        <f t="shared" ref="T70:T72" si="53">N70*$P70</f>
        <v>0.81713184071977862</v>
      </c>
      <c r="V70" s="7"/>
      <c r="AB70" s="7"/>
      <c r="AH70" s="7"/>
      <c r="AN70" s="7"/>
    </row>
    <row r="71" spans="1:40" hidden="1">
      <c r="B71" s="105"/>
      <c r="C71" s="165" t="s">
        <v>303</v>
      </c>
      <c r="D71" s="92"/>
      <c r="E71" s="140"/>
      <c r="F71" s="92"/>
      <c r="G71" s="149">
        <f>'ECP2020'!E117</f>
        <v>5753.6274247176616</v>
      </c>
      <c r="H71" s="140"/>
      <c r="J71" s="109">
        <f t="shared" si="43"/>
        <v>3.2213053324925682</v>
      </c>
      <c r="L71" s="110">
        <f t="shared" si="49"/>
        <v>2.7006248595678808</v>
      </c>
      <c r="M71" s="110">
        <f>G71/$D$272</f>
        <v>0.30321939426595029</v>
      </c>
      <c r="N71" s="267">
        <f t="shared" si="44"/>
        <v>0.75130958136685866</v>
      </c>
      <c r="P71" s="302">
        <v>1.1928000000000001</v>
      </c>
      <c r="Q71" s="87">
        <f t="shared" si="50"/>
        <v>6862.9267922032268</v>
      </c>
      <c r="R71" s="112">
        <f t="shared" si="51"/>
        <v>3.2213053324925682</v>
      </c>
      <c r="S71" s="112">
        <f t="shared" si="52"/>
        <v>0.36168009348042551</v>
      </c>
      <c r="T71" s="296">
        <f t="shared" si="53"/>
        <v>0.89616206865438908</v>
      </c>
      <c r="V71" s="7"/>
      <c r="AB71" s="7"/>
      <c r="AH71" s="7"/>
      <c r="AN71" s="7"/>
    </row>
    <row r="72" spans="1:40" hidden="1">
      <c r="B72" s="105"/>
      <c r="C72" s="92" t="s">
        <v>205</v>
      </c>
      <c r="D72" s="92"/>
      <c r="E72" s="140"/>
      <c r="F72" s="92"/>
      <c r="G72" s="149">
        <f>'ECP2020'!E118</f>
        <v>336.79990479228718</v>
      </c>
      <c r="H72" s="140"/>
      <c r="J72" s="109">
        <f t="shared" si="43"/>
        <v>0.15452944734689308</v>
      </c>
      <c r="L72" s="110">
        <f t="shared" si="49"/>
        <v>0.15808639114771669</v>
      </c>
      <c r="M72" s="110">
        <f>G72/$D$272</f>
        <v>1.7749543997447562E-2</v>
      </c>
      <c r="N72" s="267">
        <f t="shared" si="44"/>
        <v>4.3979384967963615E-2</v>
      </c>
      <c r="P72" s="302">
        <v>0.97750000000000004</v>
      </c>
      <c r="Q72" s="87">
        <f t="shared" si="50"/>
        <v>329.22190693446072</v>
      </c>
      <c r="R72" s="112">
        <f t="shared" si="51"/>
        <v>0.15452944734689308</v>
      </c>
      <c r="S72" s="112">
        <f t="shared" si="52"/>
        <v>1.7350179257504993E-2</v>
      </c>
      <c r="T72" s="296">
        <f t="shared" si="53"/>
        <v>4.2989848806184436E-2</v>
      </c>
      <c r="V72" s="7"/>
      <c r="AB72" s="7"/>
      <c r="AH72" s="7"/>
      <c r="AN72" s="7"/>
    </row>
    <row r="73" spans="1:40" hidden="1">
      <c r="B73" s="151"/>
      <c r="C73" s="115" t="s">
        <v>45</v>
      </c>
      <c r="D73" s="115"/>
      <c r="E73" s="152"/>
      <c r="F73" s="153"/>
      <c r="G73" s="118">
        <f>'ECP2020'!E119</f>
        <v>57022.886228069518</v>
      </c>
      <c r="H73" s="143"/>
      <c r="J73" s="252">
        <f t="shared" si="43"/>
        <v>27.239067132152929</v>
      </c>
      <c r="L73" s="120">
        <f>'ECP2020'!G119</f>
        <v>26.765275667704945</v>
      </c>
      <c r="M73" s="120">
        <f>'ECP2020'!I119</f>
        <v>3.0051381059349542</v>
      </c>
      <c r="N73" s="120">
        <f>'ECP2020'!K119</f>
        <v>7.4460578211667467</v>
      </c>
      <c r="P73" s="64"/>
      <c r="Q73" s="154">
        <f>SUM(Q68:Q72)</f>
        <v>58032.289497756239</v>
      </c>
      <c r="R73" s="154">
        <f t="shared" ref="R73:T73" si="54">SUM(R68:R72)</f>
        <v>27.239067132152929</v>
      </c>
      <c r="S73" s="154">
        <f t="shared" si="54"/>
        <v>3.0583342247329126</v>
      </c>
      <c r="T73" s="154">
        <f t="shared" si="54"/>
        <v>7.5778655637333205</v>
      </c>
      <c r="V73" s="7"/>
      <c r="AB73" s="7"/>
      <c r="AH73" s="7"/>
      <c r="AN73" s="7"/>
    </row>
    <row r="74" spans="1:40" hidden="1">
      <c r="C74" s="100"/>
      <c r="D74" s="100"/>
      <c r="E74" s="100"/>
      <c r="F74" s="100"/>
      <c r="G74" s="100"/>
      <c r="H74" s="145"/>
      <c r="J74" s="124"/>
      <c r="L74" s="100"/>
      <c r="M74" s="100"/>
      <c r="N74" s="125"/>
      <c r="V74" s="7"/>
      <c r="AB74" s="7"/>
      <c r="AH74" s="7"/>
      <c r="AN74" s="7"/>
    </row>
    <row r="75" spans="1:40" hidden="1">
      <c r="A75" s="100"/>
      <c r="B75" s="88">
        <v>7</v>
      </c>
      <c r="C75" s="89" t="s">
        <v>369</v>
      </c>
      <c r="D75" s="89"/>
      <c r="E75" s="89"/>
      <c r="F75" s="89"/>
      <c r="G75" s="101"/>
      <c r="H75" s="146"/>
      <c r="J75" s="102" t="s">
        <v>345</v>
      </c>
      <c r="L75" s="103" t="s">
        <v>269</v>
      </c>
      <c r="M75" s="103" t="s">
        <v>390</v>
      </c>
      <c r="N75" s="103" t="s">
        <v>391</v>
      </c>
      <c r="Q75" s="103" t="s">
        <v>271</v>
      </c>
      <c r="R75" s="103" t="s">
        <v>269</v>
      </c>
      <c r="S75" s="103" t="s">
        <v>390</v>
      </c>
      <c r="T75" s="103" t="s">
        <v>391</v>
      </c>
      <c r="V75" s="7"/>
      <c r="AB75" s="7"/>
      <c r="AH75" s="7"/>
      <c r="AN75" s="7"/>
    </row>
    <row r="76" spans="1:40" hidden="1">
      <c r="B76" s="126"/>
      <c r="C76" s="127" t="s">
        <v>206</v>
      </c>
      <c r="D76" s="127"/>
      <c r="E76" s="139"/>
      <c r="F76" s="127"/>
      <c r="G76" s="129">
        <f>'ECP2020'!E121</f>
        <v>198912.53962431068</v>
      </c>
      <c r="H76" s="140"/>
      <c r="J76" s="109">
        <f t="shared" ref="J76:J81" si="55">IF($D$2=$L$2,L76,IF($D$2=$M$2,M76,IF($D$2=$N$2,N76,IF($D$2=$R$2,R76,IF($D$2=$S$2,S76,IF($D$2=$T$2,T76,IF($D$2=$X$2,X76,IF($D$2=$Y$2,Y76,IF($D$2=$Z$2,Z76,IF($D$2=$AD$2,AD76,IF($D$2=$AE$2,AE76,IF($D$2=$AF$2,AF76,IF($D$2=$AJ$2,AJ76,IF($D$2=$AK$2,AK76,IF($D$2=$AL$2,AL76,IF($D$2=$AP$2,AP76,IF($D$2=$AQ$2,AQ76,IF($D$2=$AR$2,AR76))))))))))))))))))</f>
        <v>108.12615240517668</v>
      </c>
      <c r="L76" s="131">
        <f t="shared" ref="L76:L79" si="56">G76/$E$5</f>
        <v>93.36512598668223</v>
      </c>
      <c r="M76" s="131">
        <f>G76/$D$272</f>
        <v>10.482802469564671</v>
      </c>
      <c r="N76" s="272">
        <f t="shared" ref="N76:N79" si="57">G76/($E$8/100)</f>
        <v>25.974030962057473</v>
      </c>
      <c r="P76" s="64">
        <v>1.1580999999999999</v>
      </c>
      <c r="Q76" s="296">
        <f t="shared" ref="Q76:Q77" si="58">G76*$P76</f>
        <v>230360.61213891418</v>
      </c>
      <c r="R76" s="296">
        <f t="shared" ref="R76:R77" si="59">L76*$P76</f>
        <v>108.12615240517668</v>
      </c>
      <c r="S76" s="296">
        <f t="shared" ref="S76:S77" si="60">M76*$P76</f>
        <v>12.140133540002845</v>
      </c>
      <c r="T76" s="296">
        <f t="shared" ref="T76:T77" si="61">N76*$P76</f>
        <v>30.080525257158758</v>
      </c>
      <c r="V76" s="7"/>
      <c r="AB76" s="7"/>
      <c r="AH76" s="7"/>
      <c r="AN76" s="7"/>
    </row>
    <row r="77" spans="1:40" hidden="1">
      <c r="B77" s="105"/>
      <c r="C77" s="92" t="s">
        <v>207</v>
      </c>
      <c r="D77" s="92"/>
      <c r="E77" s="140"/>
      <c r="F77" s="92"/>
      <c r="G77" s="113">
        <f>'ECP2020'!E122</f>
        <v>3058.0415909090907</v>
      </c>
      <c r="H77" s="140"/>
      <c r="J77" s="109">
        <f>IF($D$2=$L$2,L77,IF($D$2=$M$2,M77,IF($D$2=$N$2,N77,IF($D$2=$R$2,R77,IF($D$2=$S$2,T77,IF($D$2=$T$2,S77,IF($D$2=$X$2,X77,IF($D$2=$Y$2,Y77,IF($D$2=$Z$2,Z77,IF($D$2=$AD$2,AD77,IF($D$2=$AE$2,AE77,IF($D$2=$AF$2,AF77,IF($D$2=$AJ$2,AJ77,IF($D$2=$AK$2,AK77,IF($D$2=$AL$2,AL77,IF($D$2=$AP$2,AP77,IF($D$2=$AQ$2,AQ77,IF($D$2=$AR$2,AR77))))))))))))))))))</f>
        <v>1.5058828124709143</v>
      </c>
      <c r="L77" s="110">
        <f t="shared" si="56"/>
        <v>1.4353767688402006</v>
      </c>
      <c r="M77" s="110">
        <f>G77/$D$272</f>
        <v>0.16116050803915918</v>
      </c>
      <c r="N77" s="267">
        <f t="shared" si="57"/>
        <v>0.39931955579850476</v>
      </c>
      <c r="P77" s="64">
        <f>143.1/136.4</f>
        <v>1.0491202346041055</v>
      </c>
      <c r="Q77" s="296">
        <f t="shared" si="58"/>
        <v>3208.2533112836572</v>
      </c>
      <c r="R77" s="296">
        <f t="shared" si="59"/>
        <v>1.5058828124709143</v>
      </c>
      <c r="S77" s="296">
        <f t="shared" si="60"/>
        <v>0.16907675000295952</v>
      </c>
      <c r="T77" s="296">
        <f t="shared" si="61"/>
        <v>0.41893422606133451</v>
      </c>
      <c r="V77" s="7"/>
      <c r="AB77" s="7"/>
      <c r="AH77" s="7"/>
      <c r="AN77" s="7"/>
    </row>
    <row r="78" spans="1:40" hidden="1">
      <c r="B78" s="105"/>
      <c r="C78" s="92" t="s">
        <v>208</v>
      </c>
      <c r="D78" s="92"/>
      <c r="E78" s="140"/>
      <c r="F78" s="92"/>
      <c r="G78" s="113">
        <f>'ECP2020'!E123</f>
        <v>7526.1087878787876</v>
      </c>
      <c r="H78" s="140"/>
      <c r="J78" s="109">
        <f>IF($D$2=$L$2,L78,IF($D$2=$M$2,M78,IF($D$2=$N$2,N78,IF($D$2=$R$2,R78,IF($D$2=$S$2,T78,IF($D$2=$T$2,S78,IF($D$2=$X$2,X78,IF($D$2=$Y$2,Y78,IF($D$2=$Z$2,Z78,IF($D$2=$AD$2,AD78,IF($D$2=$AE$2,AE78,IF($D$2=$AF$2,AF78,IF($D$2=$AJ$2,AJ78,IF($D$2=$AK$2,AK78,IF($D$2=$AL$2,AL78,IF($D$2=$AP$2,AP78,IF($D$2=$AQ$2,AQ78,IF($D$2=$AR$2,AR78))))))))))))))))))</f>
        <v>3.6212106467926324</v>
      </c>
      <c r="L78" s="110">
        <f t="shared" si="56"/>
        <v>3.5325882244374083</v>
      </c>
      <c r="M78" s="110">
        <f>G78/$D$272</f>
        <v>0.3966301568357522</v>
      </c>
      <c r="N78" s="267">
        <f t="shared" si="57"/>
        <v>0.98276047879831552</v>
      </c>
      <c r="P78" s="63">
        <f>147.1/143.5</f>
        <v>1.0250871080139372</v>
      </c>
      <c r="Q78" s="296">
        <f t="shared" ref="Q78:Q80" si="62">G78*$P78</f>
        <v>7714.917091964945</v>
      </c>
      <c r="R78" s="296">
        <f t="shared" ref="R78:R80" si="63">L78*$P78</f>
        <v>3.6212106467926324</v>
      </c>
      <c r="S78" s="296">
        <f t="shared" ref="S78:S80" si="64">M78*$P78</f>
        <v>0.40658046042187557</v>
      </c>
      <c r="T78" s="296">
        <f t="shared" ref="T78:T80" si="65">N78*$P78</f>
        <v>1.0074150970817575</v>
      </c>
      <c r="V78" s="7"/>
      <c r="AB78" s="7"/>
      <c r="AH78" s="7"/>
      <c r="AN78" s="7"/>
    </row>
    <row r="79" spans="1:40" hidden="1">
      <c r="B79" s="105"/>
      <c r="C79" s="92" t="s">
        <v>304</v>
      </c>
      <c r="D79" s="92"/>
      <c r="E79" s="140"/>
      <c r="F79" s="92"/>
      <c r="G79" s="113">
        <f>'ECP2020'!E124</f>
        <v>28683.734621212123</v>
      </c>
      <c r="H79" s="140"/>
      <c r="J79" s="109">
        <f t="shared" si="55"/>
        <v>13.801268109145044</v>
      </c>
      <c r="L79" s="110">
        <f t="shared" si="56"/>
        <v>13.463507638764881</v>
      </c>
      <c r="M79" s="110">
        <f>G79/$D$272</f>
        <v>1.5116489120871437</v>
      </c>
      <c r="N79" s="267">
        <f t="shared" si="57"/>
        <v>3.7455266146918538</v>
      </c>
      <c r="P79" s="64">
        <f t="shared" ref="P79:P80" si="66">147.1/143.5</f>
        <v>1.0250871080139372</v>
      </c>
      <c r="Q79" s="296">
        <f t="shared" si="62"/>
        <v>29403.326569897581</v>
      </c>
      <c r="R79" s="296">
        <f t="shared" si="63"/>
        <v>13.801268109145044</v>
      </c>
      <c r="S79" s="296">
        <f t="shared" si="64"/>
        <v>1.5495718116238246</v>
      </c>
      <c r="T79" s="296">
        <f t="shared" si="65"/>
        <v>3.839491045443705</v>
      </c>
      <c r="V79" s="7"/>
      <c r="AB79" s="7"/>
      <c r="AH79" s="7"/>
      <c r="AN79" s="7"/>
    </row>
    <row r="80" spans="1:40" hidden="1">
      <c r="B80" s="105"/>
      <c r="C80" s="92" t="s">
        <v>305</v>
      </c>
      <c r="D80" s="92"/>
      <c r="E80" s="140"/>
      <c r="F80" s="92"/>
      <c r="G80" s="113">
        <f>'ECP2020'!E125</f>
        <v>8663.2377272727244</v>
      </c>
      <c r="H80" s="140"/>
      <c r="J80" s="109">
        <f t="shared" si="55"/>
        <v>4.1683437720460503</v>
      </c>
      <c r="L80" s="110">
        <f>G80/$E$5</f>
        <v>4.0663312800041354</v>
      </c>
      <c r="M80" s="110">
        <f>G80/$D$272</f>
        <v>0.45655749010798469</v>
      </c>
      <c r="N80" s="267">
        <f>G80/($E$8/100)</f>
        <v>1.1312469559980662</v>
      </c>
      <c r="P80" s="64">
        <f t="shared" si="66"/>
        <v>1.0250871080139372</v>
      </c>
      <c r="Q80" s="296">
        <f t="shared" si="62"/>
        <v>8880.5733078872308</v>
      </c>
      <c r="R80" s="296">
        <f t="shared" si="63"/>
        <v>4.1683437720460503</v>
      </c>
      <c r="S80" s="296">
        <f t="shared" si="64"/>
        <v>0.46801119717689577</v>
      </c>
      <c r="T80" s="296">
        <f t="shared" si="65"/>
        <v>1.1596266705736273</v>
      </c>
      <c r="V80" s="7"/>
      <c r="AB80" s="7"/>
      <c r="AH80" s="7"/>
      <c r="AN80" s="7"/>
    </row>
    <row r="81" spans="1:40" hidden="1">
      <c r="B81" s="114"/>
      <c r="C81" s="115" t="s">
        <v>45</v>
      </c>
      <c r="D81" s="115"/>
      <c r="E81" s="135"/>
      <c r="F81" s="136"/>
      <c r="G81" s="118">
        <f>'ECP2020'!E126</f>
        <v>246843.66235158342</v>
      </c>
      <c r="H81" s="143"/>
      <c r="J81" s="252">
        <f t="shared" si="55"/>
        <v>131.22285774563133</v>
      </c>
      <c r="L81" s="120">
        <f>'ECP2020'!G126</f>
        <v>115.86292989872885</v>
      </c>
      <c r="M81" s="120">
        <f>'ECP2020'!I126</f>
        <v>13.00879953663471</v>
      </c>
      <c r="N81" s="120">
        <f>'ECP2020'!K126</f>
        <v>32.232885850553281</v>
      </c>
      <c r="P81" s="66"/>
      <c r="Q81" s="121">
        <f>SUM(Q76:Q80)</f>
        <v>279567.68241994758</v>
      </c>
      <c r="R81" s="301">
        <f>SUM(R76:R80)</f>
        <v>131.22285774563133</v>
      </c>
      <c r="S81" s="301">
        <f t="shared" ref="S81:T81" si="67">SUM(S76:S80)</f>
        <v>14.7333737592284</v>
      </c>
      <c r="T81" s="301">
        <f t="shared" si="67"/>
        <v>36.505992296319185</v>
      </c>
      <c r="V81" s="7"/>
      <c r="AB81" s="7"/>
      <c r="AH81" s="7"/>
      <c r="AN81" s="7"/>
    </row>
    <row r="82" spans="1:40" hidden="1">
      <c r="B82" s="155"/>
      <c r="C82" s="156"/>
      <c r="D82" s="156"/>
      <c r="E82" s="157"/>
      <c r="F82" s="158"/>
      <c r="G82" s="159"/>
      <c r="H82" s="160"/>
      <c r="J82" s="161"/>
      <c r="L82" s="162"/>
      <c r="M82" s="162"/>
      <c r="N82" s="159"/>
      <c r="V82" s="7"/>
      <c r="AB82" s="7"/>
      <c r="AH82" s="7"/>
      <c r="AN82" s="7"/>
    </row>
    <row r="83" spans="1:40" hidden="1">
      <c r="A83" s="100"/>
      <c r="B83" s="88">
        <v>8</v>
      </c>
      <c r="C83" s="89" t="s">
        <v>275</v>
      </c>
      <c r="D83" s="89"/>
      <c r="E83" s="89"/>
      <c r="F83" s="89"/>
      <c r="G83" s="101"/>
      <c r="H83" s="146"/>
      <c r="J83" s="102" t="s">
        <v>345</v>
      </c>
      <c r="L83" s="254" t="s">
        <v>269</v>
      </c>
      <c r="M83" s="254" t="s">
        <v>390</v>
      </c>
      <c r="N83" s="254" t="s">
        <v>391</v>
      </c>
      <c r="Q83" s="103" t="s">
        <v>271</v>
      </c>
      <c r="R83" s="103" t="s">
        <v>269</v>
      </c>
      <c r="S83" s="103" t="s">
        <v>390</v>
      </c>
      <c r="T83" s="103" t="s">
        <v>391</v>
      </c>
      <c r="V83" s="7"/>
      <c r="AB83" s="7"/>
      <c r="AH83" s="7"/>
      <c r="AN83" s="7"/>
    </row>
    <row r="84" spans="1:40" hidden="1">
      <c r="B84" s="126"/>
      <c r="C84" s="163" t="s">
        <v>33</v>
      </c>
      <c r="D84" s="163"/>
      <c r="E84" s="164"/>
      <c r="F84" s="139"/>
      <c r="G84" s="129">
        <f>'ECP2020'!E128</f>
        <v>9726.585939393939</v>
      </c>
      <c r="H84" s="140"/>
      <c r="J84" s="109">
        <f t="shared" ref="J84:J87" si="68">IF($D$2=$L$2,L84,IF($D$2=$M$2,M84,IF($D$2=$N$2,N84,IF($D$2=$R$2,R84,IF($D$2=$S$2,S84,IF($D$2=$T$2,T84,IF($D$2=$X$2,X84,IF($D$2=$Y$2,Y84,IF($D$2=$Z$2,Z84,IF($D$2=$AD$2,AD84,IF($D$2=$AE$2,AE84,IF($D$2=$AF$2,AF84,IF($D$2=$AJ$2,AJ84,IF($D$2=$AK$2,AK84,IF($D$2=$AL$2,AL84,IF($D$2=$AP$2,AP84,IF($D$2=$AQ$2,AQ84,IF($D$2=$AR$2,AR84))))))))))))))))))</f>
        <v>4.702543701149736</v>
      </c>
      <c r="L84" s="276">
        <f>G84/$E$5</f>
        <v>4.5654433016993066</v>
      </c>
      <c r="M84" s="275">
        <f>G84/$D$272</f>
        <v>0.51259653764658997</v>
      </c>
      <c r="N84" s="277">
        <f>G84/($E$8/100)</f>
        <v>1.2700991341324872</v>
      </c>
      <c r="P84" s="64">
        <v>1.03003003003003</v>
      </c>
      <c r="Q84" s="296">
        <f t="shared" ref="Q84:Q86" si="69">G84*$P84</f>
        <v>10018.675607243607</v>
      </c>
      <c r="R84" s="296">
        <f t="shared" ref="R84:R86" si="70">L84*$P84</f>
        <v>4.702543701149736</v>
      </c>
      <c r="S84" s="296">
        <f t="shared" ref="S84:S86" si="71">M84*$P84</f>
        <v>0.52798982706540643</v>
      </c>
      <c r="T84" s="296">
        <f t="shared" ref="T84:T86" si="72">N84*$P84</f>
        <v>1.308240249271601</v>
      </c>
      <c r="V84" s="7"/>
      <c r="AB84" s="7"/>
      <c r="AH84" s="7"/>
      <c r="AN84" s="7"/>
    </row>
    <row r="85" spans="1:40" hidden="1">
      <c r="B85" s="105"/>
      <c r="C85" s="165" t="s">
        <v>32</v>
      </c>
      <c r="D85" s="165"/>
      <c r="E85" s="99"/>
      <c r="F85" s="140"/>
      <c r="G85" s="113">
        <f>'ECP2020'!E129</f>
        <v>3986.6756566501213</v>
      </c>
      <c r="H85" s="140"/>
      <c r="J85" s="109">
        <f t="shared" si="68"/>
        <v>1.8888274516826262</v>
      </c>
      <c r="L85" s="110">
        <f>G85/$E$5</f>
        <v>1.8712569637599969</v>
      </c>
      <c r="M85" s="144">
        <f>G85/$D$272</f>
        <v>0.21010004446083486</v>
      </c>
      <c r="N85" s="278">
        <f>G85/($E$8/100)</f>
        <v>0.52058073933944882</v>
      </c>
      <c r="P85" s="64">
        <v>1.0093896713615025</v>
      </c>
      <c r="Q85" s="296">
        <f t="shared" si="69"/>
        <v>4024.1092308909679</v>
      </c>
      <c r="R85" s="296">
        <f t="shared" si="70"/>
        <v>1.8888274516826262</v>
      </c>
      <c r="S85" s="296">
        <f t="shared" si="71"/>
        <v>0.21207281483135915</v>
      </c>
      <c r="T85" s="296">
        <f t="shared" si="72"/>
        <v>0.52546882139897422</v>
      </c>
      <c r="V85" s="7"/>
      <c r="AB85" s="7"/>
      <c r="AH85" s="7"/>
      <c r="AN85" s="7"/>
    </row>
    <row r="86" spans="1:40" hidden="1">
      <c r="B86" s="105"/>
      <c r="C86" s="165" t="s">
        <v>31</v>
      </c>
      <c r="D86" s="165"/>
      <c r="E86" s="99"/>
      <c r="F86" s="140"/>
      <c r="G86" s="113">
        <f>'ECP2020'!E130</f>
        <v>27406.569469696959</v>
      </c>
      <c r="H86" s="140"/>
      <c r="J86" s="109">
        <f t="shared" si="68"/>
        <v>13.455780293090898</v>
      </c>
      <c r="L86" s="110">
        <f>G86/$E$5</f>
        <v>12.864034697027627</v>
      </c>
      <c r="M86" s="144">
        <f>G86/$D$272</f>
        <v>1.4443415918466411</v>
      </c>
      <c r="N86" s="278">
        <f>G86/($E$8/100)</f>
        <v>3.5787541867103383</v>
      </c>
      <c r="P86" s="64">
        <v>1.046</v>
      </c>
      <c r="Q86" s="296">
        <f t="shared" si="69"/>
        <v>28667.271665303018</v>
      </c>
      <c r="R86" s="296">
        <f t="shared" si="70"/>
        <v>13.455780293090898</v>
      </c>
      <c r="S86" s="296">
        <f t="shared" si="71"/>
        <v>1.5107813050715866</v>
      </c>
      <c r="T86" s="296">
        <f t="shared" si="72"/>
        <v>3.7433768792990141</v>
      </c>
      <c r="V86" s="7"/>
      <c r="AB86" s="7"/>
      <c r="AH86" s="7"/>
      <c r="AN86" s="7"/>
    </row>
    <row r="87" spans="1:40" hidden="1">
      <c r="B87" s="151"/>
      <c r="C87" s="115" t="s">
        <v>45</v>
      </c>
      <c r="D87" s="115"/>
      <c r="E87" s="166"/>
      <c r="F87" s="166"/>
      <c r="G87" s="118">
        <f>'ECP2020'!E131</f>
        <v>41119.831065741018</v>
      </c>
      <c r="H87" s="167"/>
      <c r="J87" s="252">
        <f t="shared" si="68"/>
        <v>20.047151445923262</v>
      </c>
      <c r="L87" s="120">
        <f>'ECP2020'!G131</f>
        <v>19.300734962486931</v>
      </c>
      <c r="M87" s="120">
        <f>'ECP2020'!I131</f>
        <v>2.1670381739540661</v>
      </c>
      <c r="N87" s="120">
        <f>'ECP2020'!K131</f>
        <v>5.3694342739424314</v>
      </c>
      <c r="P87" s="66"/>
      <c r="Q87" s="301">
        <f>SUM(Q84:Q86)</f>
        <v>42710.05650343759</v>
      </c>
      <c r="R87" s="301">
        <f t="shared" ref="R87:T87" si="73">SUM(R84:R86)</f>
        <v>20.047151445923262</v>
      </c>
      <c r="S87" s="301">
        <f t="shared" si="73"/>
        <v>2.2508439469683523</v>
      </c>
      <c r="T87" s="301">
        <f t="shared" si="73"/>
        <v>5.5770859499695895</v>
      </c>
      <c r="V87" s="7"/>
      <c r="AB87" s="7"/>
      <c r="AH87" s="7"/>
      <c r="AN87" s="7"/>
    </row>
    <row r="88" spans="1:40" hidden="1">
      <c r="C88" s="100"/>
      <c r="D88" s="100"/>
      <c r="E88" s="100"/>
      <c r="F88" s="100"/>
      <c r="G88" s="100"/>
      <c r="H88" s="145"/>
      <c r="J88" s="124"/>
      <c r="L88" s="100"/>
      <c r="M88" s="100"/>
      <c r="N88" s="125"/>
      <c r="V88" s="7"/>
      <c r="AB88" s="7"/>
      <c r="AH88" s="7"/>
      <c r="AN88" s="7"/>
    </row>
    <row r="89" spans="1:40" hidden="1">
      <c r="A89" s="100"/>
      <c r="B89" s="88">
        <v>9</v>
      </c>
      <c r="C89" s="89" t="s">
        <v>58</v>
      </c>
      <c r="D89" s="89"/>
      <c r="E89" s="89"/>
      <c r="F89" s="89"/>
      <c r="G89" s="101"/>
      <c r="H89" s="146"/>
      <c r="J89" s="102" t="s">
        <v>345</v>
      </c>
      <c r="L89" s="103" t="s">
        <v>269</v>
      </c>
      <c r="M89" s="103" t="s">
        <v>390</v>
      </c>
      <c r="N89" s="103" t="s">
        <v>391</v>
      </c>
      <c r="Q89" s="103" t="s">
        <v>271</v>
      </c>
      <c r="R89" s="103" t="s">
        <v>269</v>
      </c>
      <c r="S89" s="103" t="s">
        <v>390</v>
      </c>
      <c r="T89" s="103" t="s">
        <v>391</v>
      </c>
      <c r="V89" s="7"/>
      <c r="AB89" s="7"/>
      <c r="AH89" s="7"/>
      <c r="AN89" s="7"/>
    </row>
    <row r="90" spans="1:40" hidden="1">
      <c r="B90" s="126"/>
      <c r="C90" s="127" t="s">
        <v>58</v>
      </c>
      <c r="D90" s="127"/>
      <c r="E90" s="164"/>
      <c r="F90" s="139"/>
      <c r="G90" s="129">
        <f>'ECP2020'!E133</f>
        <v>67615</v>
      </c>
      <c r="H90" s="140"/>
      <c r="J90" s="109">
        <f t="shared" ref="J90:J91" si="74">IF($D$2=$L$2,L90,IF($D$2=$M$2,M90,IF($D$2=$N$2,N90,IF($D$2=$R$2,R90,IF($D$2=$S$2,S90,IF($D$2=$T$2,T90,IF($D$2=$X$2,X90,IF($D$2=$Y$2,Y90,IF($D$2=$Z$2,Z90,IF($D$2=$AD$2,AD90,IF($D$2=$AE$2,AE90,IF($D$2=$AF$2,AF90,IF($D$2=$AJ$2,AJ90,IF($D$2=$AK$2,AK90,IF($D$2=$AL$2,AL90,IF($D$2=$AP$2,AP90,IF($D$2=$AQ$2,AQ90,IF($D$2=$AR$2,AR90))))))))))))))))))</f>
        <v>31.736978500766032</v>
      </c>
      <c r="L90" s="131">
        <f>G90/$E$5</f>
        <v>31.736978500766032</v>
      </c>
      <c r="M90" s="131">
        <f>G90/$D$272</f>
        <v>3.5633484460976024</v>
      </c>
      <c r="N90" s="272">
        <f>G90/($E$8/100)</f>
        <v>8.829177420471046</v>
      </c>
      <c r="P90" s="64">
        <v>1</v>
      </c>
      <c r="Q90" s="87">
        <f t="shared" ref="Q90" si="75">G90*$P90</f>
        <v>67615</v>
      </c>
      <c r="R90" s="296">
        <f t="shared" ref="R90" si="76">L90*$P90</f>
        <v>31.736978500766032</v>
      </c>
      <c r="S90" s="296">
        <f t="shared" ref="S90" si="77">M90*$P90</f>
        <v>3.5633484460976024</v>
      </c>
      <c r="T90" s="296">
        <f t="shared" ref="T90" si="78">N90*$P90</f>
        <v>8.829177420471046</v>
      </c>
      <c r="V90" s="7"/>
      <c r="AB90" s="7"/>
      <c r="AH90" s="7"/>
      <c r="AN90" s="7"/>
    </row>
    <row r="91" spans="1:40" hidden="1">
      <c r="B91" s="114"/>
      <c r="C91" s="115" t="s">
        <v>45</v>
      </c>
      <c r="D91" s="115"/>
      <c r="E91" s="116"/>
      <c r="F91" s="117"/>
      <c r="G91" s="118">
        <f>G90</f>
        <v>67615</v>
      </c>
      <c r="H91" s="167"/>
      <c r="J91" s="252">
        <f t="shared" si="74"/>
        <v>31.736978500766032</v>
      </c>
      <c r="L91" s="120">
        <f>L90</f>
        <v>31.736978500766032</v>
      </c>
      <c r="M91" s="120">
        <f>M90</f>
        <v>3.5633484460976024</v>
      </c>
      <c r="N91" s="270">
        <f>N90</f>
        <v>8.829177420471046</v>
      </c>
      <c r="P91" s="66"/>
      <c r="Q91" s="121">
        <f>Q90</f>
        <v>67615</v>
      </c>
      <c r="R91" s="301">
        <f t="shared" ref="R91:T91" si="79">R90</f>
        <v>31.736978500766032</v>
      </c>
      <c r="S91" s="301">
        <f t="shared" si="79"/>
        <v>3.5633484460976024</v>
      </c>
      <c r="T91" s="301">
        <f t="shared" si="79"/>
        <v>8.829177420471046</v>
      </c>
      <c r="V91" s="7"/>
      <c r="AB91" s="7"/>
      <c r="AH91" s="7"/>
      <c r="AN91" s="7"/>
    </row>
    <row r="92" spans="1:40" hidden="1">
      <c r="C92" s="100"/>
      <c r="D92" s="100"/>
      <c r="E92" s="100"/>
      <c r="F92" s="100"/>
      <c r="G92" s="100"/>
      <c r="H92" s="145"/>
      <c r="J92" s="124"/>
      <c r="L92" s="100"/>
      <c r="M92" s="100"/>
      <c r="N92" s="125"/>
      <c r="V92" s="7"/>
      <c r="AB92" s="7"/>
      <c r="AH92" s="7"/>
      <c r="AN92" s="7"/>
    </row>
    <row r="93" spans="1:40" hidden="1">
      <c r="A93" s="100"/>
      <c r="B93" s="88">
        <v>10</v>
      </c>
      <c r="C93" s="89" t="s">
        <v>59</v>
      </c>
      <c r="D93" s="89"/>
      <c r="E93" s="89"/>
      <c r="F93" s="89"/>
      <c r="G93" s="101"/>
      <c r="H93" s="146"/>
      <c r="J93" s="102" t="s">
        <v>345</v>
      </c>
      <c r="L93" s="103" t="s">
        <v>269</v>
      </c>
      <c r="M93" s="103" t="s">
        <v>390</v>
      </c>
      <c r="N93" s="103" t="s">
        <v>391</v>
      </c>
      <c r="Q93" s="103" t="s">
        <v>271</v>
      </c>
      <c r="R93" s="103" t="s">
        <v>269</v>
      </c>
      <c r="S93" s="103" t="s">
        <v>390</v>
      </c>
      <c r="T93" s="103" t="s">
        <v>391</v>
      </c>
      <c r="V93" s="7"/>
      <c r="AB93" s="7"/>
      <c r="AH93" s="7"/>
      <c r="AN93" s="7"/>
    </row>
    <row r="94" spans="1:40" hidden="1">
      <c r="B94" s="126"/>
      <c r="C94" s="127" t="s">
        <v>124</v>
      </c>
      <c r="D94" s="127"/>
      <c r="E94" s="168"/>
      <c r="F94" s="169"/>
      <c r="G94" s="129">
        <v>80919.246291015384</v>
      </c>
      <c r="H94" s="140"/>
      <c r="J94" s="109">
        <f t="shared" ref="J94:J96" si="80">IF($D$2=$L$2,L94,IF($D$2=$M$2,M94,IF($D$2=$N$2,N94,IF($D$2=$R$2,R94,IF($D$2=$S$2,S94,IF($D$2=$T$2,T94,IF($D$2=$X$2,X94,IF($D$2=$Y$2,Y94,IF($D$2=$Z$2,Z94,IF($D$2=$AD$2,AD94,IF($D$2=$AE$2,AE94,IF($D$2=$AF$2,AF94,IF($D$2=$AJ$2,AJ94,IF($D$2=$AK$2,AK94,IF($D$2=$AL$2,AL94,IF($D$2=$AP$2,AP94,IF($D$2=$AQ$2,AQ94,IF($D$2=$AR$2,AR94))))))))))))))))))</f>
        <v>38.277953300286455</v>
      </c>
      <c r="L94" s="131">
        <f>G94/$E$5</f>
        <v>37.981696070933175</v>
      </c>
      <c r="M94" s="131">
        <f>G94/$D$272</f>
        <v>4.2644896920872419</v>
      </c>
      <c r="N94" s="272">
        <f>G94/($E$8/100)</f>
        <v>10.566448010562279</v>
      </c>
      <c r="P94" s="64">
        <v>1.0078</v>
      </c>
      <c r="Q94" s="87">
        <f t="shared" ref="Q94:Q95" si="81">G94*$P94</f>
        <v>81550.416412085309</v>
      </c>
      <c r="R94" s="296">
        <f t="shared" ref="R94:R95" si="82">L94*$P94</f>
        <v>38.277953300286455</v>
      </c>
      <c r="S94" s="296">
        <f t="shared" ref="S94:S95" si="83">M94*$P94</f>
        <v>4.297752711685523</v>
      </c>
      <c r="T94" s="296">
        <f t="shared" ref="T94:T95" si="84">N94*$P94</f>
        <v>10.648866305044665</v>
      </c>
      <c r="V94" s="7"/>
      <c r="AB94" s="7"/>
      <c r="AH94" s="7"/>
      <c r="AN94" s="7"/>
    </row>
    <row r="95" spans="1:40" hidden="1">
      <c r="B95" s="105"/>
      <c r="C95" s="255" t="s">
        <v>125</v>
      </c>
      <c r="D95" s="255"/>
      <c r="E95" s="257"/>
      <c r="F95" s="134"/>
      <c r="G95" s="113">
        <v>5335.0742106263015</v>
      </c>
      <c r="H95" s="140"/>
      <c r="J95" s="109">
        <f t="shared" si="80"/>
        <v>2.3102218041025049</v>
      </c>
      <c r="L95" s="110">
        <f>G95/$E$5</f>
        <v>2.5041652817072872</v>
      </c>
      <c r="M95" s="110">
        <f>G95/$D$272</f>
        <v>0.28116140498780778</v>
      </c>
      <c r="N95" s="267">
        <f>G95/($E$8/100)</f>
        <v>0.69665483630849856</v>
      </c>
      <c r="P95" s="64">
        <v>0.92255164664188782</v>
      </c>
      <c r="Q95" s="87">
        <f t="shared" si="81"/>
        <v>4921.8814979699646</v>
      </c>
      <c r="R95" s="296">
        <f t="shared" si="82"/>
        <v>2.3102218041025049</v>
      </c>
      <c r="S95" s="296">
        <f t="shared" si="83"/>
        <v>0.25938591714364878</v>
      </c>
      <c r="T95" s="296">
        <f t="shared" si="84"/>
        <v>0.64270006637744015</v>
      </c>
      <c r="V95" s="7"/>
      <c r="AB95" s="7"/>
      <c r="AH95" s="7"/>
      <c r="AN95" s="7"/>
    </row>
    <row r="96" spans="1:40" hidden="1">
      <c r="B96" s="114"/>
      <c r="C96" s="115" t="s">
        <v>45</v>
      </c>
      <c r="D96" s="115"/>
      <c r="E96" s="116"/>
      <c r="F96" s="117"/>
      <c r="G96" s="118">
        <v>86254.32050164169</v>
      </c>
      <c r="H96" s="167"/>
      <c r="J96" s="252">
        <f t="shared" si="80"/>
        <v>40.588175104388959</v>
      </c>
      <c r="L96" s="120">
        <f>L94+L95</f>
        <v>40.485861352640462</v>
      </c>
      <c r="M96" s="120">
        <f t="shared" ref="M96:N96" si="85">M94+M95</f>
        <v>4.5456510970750497</v>
      </c>
      <c r="N96" s="120">
        <f t="shared" si="85"/>
        <v>11.263102846870778</v>
      </c>
      <c r="P96" s="66"/>
      <c r="Q96" s="121">
        <f>SUM(Q94:Q95)</f>
        <v>86472.297910055277</v>
      </c>
      <c r="R96" s="301">
        <f t="shared" ref="R96:T96" si="86">SUM(R94:R95)</f>
        <v>40.588175104388959</v>
      </c>
      <c r="S96" s="301">
        <f t="shared" si="86"/>
        <v>4.557138628829172</v>
      </c>
      <c r="T96" s="301">
        <f t="shared" si="86"/>
        <v>11.291566371422105</v>
      </c>
      <c r="V96" s="7"/>
      <c r="AB96" s="7"/>
      <c r="AH96" s="7"/>
      <c r="AN96" s="7"/>
    </row>
    <row r="97" spans="1:40" hidden="1">
      <c r="C97" s="100"/>
      <c r="D97" s="100"/>
      <c r="E97" s="100"/>
      <c r="F97" s="100"/>
      <c r="G97" s="100"/>
      <c r="H97" s="145"/>
      <c r="J97" s="124"/>
      <c r="L97" s="100"/>
      <c r="M97" s="100"/>
      <c r="N97" s="125"/>
      <c r="V97" s="7"/>
      <c r="AB97" s="7"/>
      <c r="AH97" s="7"/>
      <c r="AN97" s="7"/>
    </row>
    <row r="98" spans="1:40" hidden="1">
      <c r="A98" s="100"/>
      <c r="B98" s="88">
        <v>11</v>
      </c>
      <c r="C98" s="89" t="s">
        <v>370</v>
      </c>
      <c r="D98" s="89"/>
      <c r="E98" s="89"/>
      <c r="F98" s="89"/>
      <c r="G98" s="101"/>
      <c r="H98" s="146"/>
      <c r="J98" s="102" t="s">
        <v>345</v>
      </c>
      <c r="L98" s="103" t="s">
        <v>269</v>
      </c>
      <c r="M98" s="103" t="s">
        <v>390</v>
      </c>
      <c r="N98" s="103" t="s">
        <v>391</v>
      </c>
      <c r="Q98" s="103" t="s">
        <v>271</v>
      </c>
      <c r="R98" s="103" t="s">
        <v>269</v>
      </c>
      <c r="S98" s="103" t="s">
        <v>390</v>
      </c>
      <c r="T98" s="103" t="s">
        <v>391</v>
      </c>
      <c r="V98" s="7"/>
      <c r="AB98" s="7"/>
      <c r="AH98" s="7"/>
      <c r="AN98" s="7"/>
    </row>
    <row r="99" spans="1:40" hidden="1">
      <c r="B99" s="170"/>
      <c r="C99" s="127" t="s">
        <v>209</v>
      </c>
      <c r="D99" s="127"/>
      <c r="E99" s="171"/>
      <c r="F99" s="172"/>
      <c r="G99" s="129">
        <f>'ECP2020'!E139</f>
        <v>1652.0112455438104</v>
      </c>
      <c r="H99" s="140"/>
      <c r="J99" s="109">
        <f t="shared" ref="J99:J104" si="87">IF($D$2=$L$2,L99,IF($D$2=$M$2,M99,IF($D$2=$N$2,N99,IF($D$2=$R$2,R99,IF($D$2=$S$2,S99,IF($D$2=$T$2,T99,IF($D$2=$X$2,X99,IF($D$2=$Y$2,Y99,IF($D$2=$Z$2,Z99,IF($D$2=$AD$2,AD99,IF($D$2=$AE$2,AE99,IF($D$2=$AF$2,AF99,IF($D$2=$AJ$2,AJ99,IF($D$2=$AK$2,AK99,IF($D$2=$AL$2,AL99,IF($D$2=$AP$2,AP99,IF($D$2=$AQ$2,AQ99,IF($D$2=$AR$2,AR99))))))))))))))))))</f>
        <v>0.81350605173866852</v>
      </c>
      <c r="L99" s="110">
        <f>G99/$E$5</f>
        <v>0.7754173686733361</v>
      </c>
      <c r="M99" s="110">
        <f>G99/$D$272</f>
        <v>8.7061919762542364E-2</v>
      </c>
      <c r="N99" s="267">
        <f>G99/($E$8/100)</f>
        <v>0.21571989037224965</v>
      </c>
      <c r="P99" s="64">
        <v>1.0491202346041055</v>
      </c>
      <c r="Q99" s="87">
        <f t="shared" ref="Q99:Q100" si="88">G99*$P99</f>
        <v>1733.1584254935431</v>
      </c>
      <c r="R99" s="296">
        <f t="shared" ref="R99:R100" si="89">L99*$P99</f>
        <v>0.81350605173866852</v>
      </c>
      <c r="S99" s="296">
        <f t="shared" ref="S99:S100" si="90">M99*$P99</f>
        <v>9.1338421686362262E-2</v>
      </c>
      <c r="T99" s="296">
        <f t="shared" ref="T99:T100" si="91">N99*$P99</f>
        <v>0.22631610199610647</v>
      </c>
      <c r="V99" s="7"/>
      <c r="AB99" s="7"/>
      <c r="AH99" s="7"/>
      <c r="AN99" s="7"/>
    </row>
    <row r="100" spans="1:40" hidden="1">
      <c r="B100" s="173"/>
      <c r="C100" s="255" t="s">
        <v>371</v>
      </c>
      <c r="D100" s="255"/>
      <c r="E100" s="258"/>
      <c r="F100" s="259"/>
      <c r="G100" s="113">
        <f>'ECP2020'!E140</f>
        <v>23870.925787737204</v>
      </c>
      <c r="H100" s="140"/>
      <c r="J100" s="109">
        <f t="shared" si="87"/>
        <v>11.204482119630216</v>
      </c>
      <c r="L100" s="110">
        <f>G100/$E$5</f>
        <v>11.204482119630216</v>
      </c>
      <c r="M100" s="110">
        <f>G100/$D$272</f>
        <v>1.2580111855748657</v>
      </c>
      <c r="N100" s="267">
        <f>G100/($E$8/100)</f>
        <v>3.1170692741378296</v>
      </c>
      <c r="P100" s="64">
        <v>1</v>
      </c>
      <c r="Q100" s="87">
        <f t="shared" si="88"/>
        <v>23870.925787737204</v>
      </c>
      <c r="R100" s="296">
        <f t="shared" si="89"/>
        <v>11.204482119630216</v>
      </c>
      <c r="S100" s="296">
        <f t="shared" si="90"/>
        <v>1.2580111855748657</v>
      </c>
      <c r="T100" s="296">
        <f t="shared" si="91"/>
        <v>3.1170692741378296</v>
      </c>
      <c r="V100" s="7"/>
      <c r="AB100" s="7"/>
      <c r="AH100" s="7"/>
      <c r="AN100" s="7"/>
    </row>
    <row r="101" spans="1:40" hidden="1">
      <c r="B101" s="173"/>
      <c r="C101" s="255" t="s">
        <v>372</v>
      </c>
      <c r="D101" s="255"/>
      <c r="E101" s="258"/>
      <c r="F101" s="259"/>
      <c r="G101" s="113">
        <v>0</v>
      </c>
      <c r="H101" s="140"/>
      <c r="J101" s="109">
        <f t="shared" si="87"/>
        <v>0</v>
      </c>
      <c r="L101" s="110">
        <f t="shared" ref="L101:L103" si="92">G101/$E$5</f>
        <v>0</v>
      </c>
      <c r="M101" s="110">
        <f>G101/$D$272</f>
        <v>0</v>
      </c>
      <c r="N101" s="267">
        <f>'ECP2020'!K141</f>
        <v>0</v>
      </c>
      <c r="P101" s="64">
        <v>1</v>
      </c>
      <c r="Q101" s="87">
        <f>G101*$P101</f>
        <v>0</v>
      </c>
      <c r="R101" s="296">
        <f t="shared" ref="R101:T103" si="93">L101*$P101</f>
        <v>0</v>
      </c>
      <c r="S101" s="296">
        <f t="shared" si="93"/>
        <v>0</v>
      </c>
      <c r="T101" s="296">
        <f t="shared" si="93"/>
        <v>0</v>
      </c>
      <c r="V101" s="7"/>
      <c r="AB101" s="7"/>
      <c r="AH101" s="7"/>
      <c r="AN101" s="7"/>
    </row>
    <row r="102" spans="1:40" hidden="1">
      <c r="B102" s="173"/>
      <c r="C102" s="255" t="s">
        <v>373</v>
      </c>
      <c r="D102" s="255"/>
      <c r="E102" s="258"/>
      <c r="F102" s="259"/>
      <c r="G102" s="113">
        <f>'ECP2020'!E142</f>
        <v>394.36492424242419</v>
      </c>
      <c r="H102" s="140"/>
      <c r="J102" s="109">
        <f t="shared" si="87"/>
        <v>0.18510613210290677</v>
      </c>
      <c r="L102" s="110">
        <f t="shared" si="92"/>
        <v>0.18510613210290677</v>
      </c>
      <c r="M102" s="110">
        <f>G102/$D$272</f>
        <v>2.0783252828435125E-2</v>
      </c>
      <c r="N102" s="267">
        <f>'ECP2020'!K142</f>
        <v>5.149623638488611E-2</v>
      </c>
      <c r="P102" s="64">
        <v>1</v>
      </c>
      <c r="Q102" s="87">
        <f>G102*$P102</f>
        <v>394.36492424242419</v>
      </c>
      <c r="R102" s="296">
        <f t="shared" si="93"/>
        <v>0.18510613210290677</v>
      </c>
      <c r="S102" s="296">
        <f t="shared" si="93"/>
        <v>2.0783252828435125E-2</v>
      </c>
      <c r="T102" s="296">
        <f t="shared" si="93"/>
        <v>5.149623638488611E-2</v>
      </c>
      <c r="V102" s="7"/>
      <c r="AB102" s="7"/>
      <c r="AH102" s="7"/>
      <c r="AN102" s="7"/>
    </row>
    <row r="103" spans="1:40" hidden="1">
      <c r="B103" s="173"/>
      <c r="C103" s="92" t="s">
        <v>308</v>
      </c>
      <c r="D103" s="92"/>
      <c r="E103" s="174"/>
      <c r="F103" s="175"/>
      <c r="G103" s="113">
        <f>'ECP2020'!E143</f>
        <v>662.89360827246662</v>
      </c>
      <c r="H103" s="140"/>
      <c r="J103" s="109">
        <f t="shared" si="87"/>
        <v>0.53036510677192628</v>
      </c>
      <c r="L103" s="110">
        <f t="shared" si="92"/>
        <v>0.31114752930619671</v>
      </c>
      <c r="M103" s="110">
        <f>G103/$D$272</f>
        <v>3.4934865177338265E-2</v>
      </c>
      <c r="N103" s="267">
        <f>'ECP2020'!K143</f>
        <v>8.6560755917137827E-2</v>
      </c>
      <c r="P103" s="64">
        <v>1.7045454545454546</v>
      </c>
      <c r="Q103" s="87">
        <f>G103*$P103</f>
        <v>1129.9322868280681</v>
      </c>
      <c r="R103" s="296">
        <f t="shared" si="93"/>
        <v>0.53036510677192628</v>
      </c>
      <c r="S103" s="296">
        <f t="shared" si="93"/>
        <v>5.9548065643190227E-2</v>
      </c>
      <c r="T103" s="296">
        <f t="shared" si="93"/>
        <v>0.14754674304057586</v>
      </c>
      <c r="V103" s="7"/>
      <c r="AB103" s="7"/>
      <c r="AH103" s="7"/>
      <c r="AN103" s="7"/>
    </row>
    <row r="104" spans="1:40" hidden="1">
      <c r="B104" s="176"/>
      <c r="C104" s="115" t="s">
        <v>45</v>
      </c>
      <c r="D104" s="115"/>
      <c r="E104" s="116"/>
      <c r="F104" s="117"/>
      <c r="G104" s="118">
        <f>SUM(G99:G103)</f>
        <v>26580.195565795904</v>
      </c>
      <c r="H104" s="167"/>
      <c r="J104" s="252">
        <f t="shared" si="87"/>
        <v>12.733459410243718</v>
      </c>
      <c r="L104" s="120">
        <f>SUM(L99:L103)</f>
        <v>12.476153149712657</v>
      </c>
      <c r="M104" s="120">
        <f t="shared" ref="M104:N104" si="94">SUM(M99:M103)</f>
        <v>1.4007912233431814</v>
      </c>
      <c r="N104" s="120">
        <f t="shared" si="94"/>
        <v>3.4708461568121032</v>
      </c>
      <c r="P104" s="66"/>
      <c r="Q104" s="121">
        <f>SUM(Q99:Q103)</f>
        <v>27128.381424301242</v>
      </c>
      <c r="R104" s="301">
        <f t="shared" ref="R104:T104" si="95">SUM(R99:R103)</f>
        <v>12.733459410243718</v>
      </c>
      <c r="S104" s="301">
        <f t="shared" si="95"/>
        <v>1.4296809257328531</v>
      </c>
      <c r="T104" s="301">
        <f t="shared" si="95"/>
        <v>3.5424283555593981</v>
      </c>
      <c r="V104" s="7"/>
      <c r="AB104" s="7"/>
      <c r="AH104" s="7"/>
      <c r="AN104" s="7"/>
    </row>
    <row r="105" spans="1:40" hidden="1">
      <c r="B105" s="155"/>
      <c r="C105" s="177"/>
      <c r="D105" s="177"/>
      <c r="E105" s="157"/>
      <c r="F105" s="158"/>
      <c r="G105" s="159"/>
      <c r="H105" s="160"/>
      <c r="J105" s="161"/>
      <c r="L105" s="162"/>
      <c r="M105" s="162"/>
      <c r="N105" s="159"/>
      <c r="V105" s="7"/>
      <c r="AB105" s="7"/>
      <c r="AH105" s="7"/>
      <c r="AN105" s="7"/>
    </row>
    <row r="106" spans="1:40" hidden="1">
      <c r="A106" s="100"/>
      <c r="B106" s="88">
        <v>12</v>
      </c>
      <c r="C106" s="89" t="s">
        <v>60</v>
      </c>
      <c r="D106" s="89"/>
      <c r="E106" s="89"/>
      <c r="F106" s="89"/>
      <c r="G106" s="101"/>
      <c r="H106" s="146"/>
      <c r="J106" s="102" t="s">
        <v>345</v>
      </c>
      <c r="L106" s="103" t="s">
        <v>269</v>
      </c>
      <c r="M106" s="103" t="s">
        <v>390</v>
      </c>
      <c r="N106" s="103" t="s">
        <v>391</v>
      </c>
      <c r="Q106" s="103" t="s">
        <v>271</v>
      </c>
      <c r="R106" s="103" t="s">
        <v>269</v>
      </c>
      <c r="S106" s="103" t="s">
        <v>390</v>
      </c>
      <c r="T106" s="103" t="s">
        <v>391</v>
      </c>
      <c r="V106" s="7"/>
      <c r="AB106" s="7"/>
      <c r="AH106" s="7"/>
      <c r="AN106" s="7"/>
    </row>
    <row r="107" spans="1:40" hidden="1">
      <c r="B107" s="126"/>
      <c r="C107" s="127" t="s">
        <v>60</v>
      </c>
      <c r="D107" s="127"/>
      <c r="E107" s="178"/>
      <c r="F107" s="172"/>
      <c r="G107" s="129">
        <f>'ECP2020'!E152</f>
        <v>9616.965135843182</v>
      </c>
      <c r="H107" s="140"/>
      <c r="J107" s="109">
        <f t="shared" ref="J107:J108" si="96">IF($D$2=$L$2,L107,IF($D$2=$M$2,M107,IF($D$2=$N$2,N107,IF($D$2=$R$2,R107,IF($D$2=$S$2,S107,IF($D$2=$T$2,T107,IF($D$2=$X$2,X107,IF($D$2=$Y$2,Y107,IF($D$2=$Z$2,Z107,IF($D$2=$AD$2,AD107,IF($D$2=$AE$2,AE107,IF($D$2=$AF$2,AF107,IF($D$2=$AJ$2,AJ107,IF($D$2=$AK$2,AK107,IF($D$2=$AL$2,AL107,IF($D$2=$AP$2,AP107,IF($D$2=$AQ$2,AQ107,IF($D$2=$AR$2,AR107))))))))))))))))))</f>
        <v>4.5889219619976158</v>
      </c>
      <c r="L107" s="110">
        <f>G107/$E$5</f>
        <v>4.5139897324391267</v>
      </c>
      <c r="M107" s="110">
        <f>G107/$D$272</f>
        <v>0.50681945977936282</v>
      </c>
      <c r="N107" s="279">
        <f>G107/($E$8/100)</f>
        <v>1.2557848322242682</v>
      </c>
      <c r="P107" s="302">
        <v>1.0165999999999999</v>
      </c>
      <c r="Q107" s="87">
        <f t="shared" ref="Q107" si="97">G107*$P107</f>
        <v>9776.6067570981777</v>
      </c>
      <c r="R107" s="296">
        <f t="shared" ref="R107" si="98">L107*$P107</f>
        <v>4.5889219619976158</v>
      </c>
      <c r="S107" s="296">
        <f t="shared" ref="S107" si="99">M107*$P107</f>
        <v>0.51523266281170021</v>
      </c>
      <c r="T107" s="296">
        <f t="shared" ref="T107" si="100">N107*$P107</f>
        <v>1.2766308604391909</v>
      </c>
      <c r="V107" s="7"/>
      <c r="AB107" s="7"/>
      <c r="AH107" s="7"/>
      <c r="AN107" s="7"/>
    </row>
    <row r="108" spans="1:40" hidden="1">
      <c r="B108" s="114"/>
      <c r="C108" s="115" t="s">
        <v>45</v>
      </c>
      <c r="D108" s="115"/>
      <c r="E108" s="116"/>
      <c r="F108" s="117"/>
      <c r="G108" s="118">
        <f>G107</f>
        <v>9616.965135843182</v>
      </c>
      <c r="H108" s="167"/>
      <c r="J108" s="252">
        <f t="shared" si="96"/>
        <v>4.5889219619976158</v>
      </c>
      <c r="L108" s="120">
        <f>L107</f>
        <v>4.5139897324391267</v>
      </c>
      <c r="M108" s="120">
        <f>M107</f>
        <v>0.50681945977936282</v>
      </c>
      <c r="N108" s="270">
        <f>N107</f>
        <v>1.2557848322242682</v>
      </c>
      <c r="P108" s="66"/>
      <c r="Q108" s="121">
        <f>Q107</f>
        <v>9776.6067570981777</v>
      </c>
      <c r="R108" s="301">
        <f t="shared" ref="R108:T108" si="101">R107</f>
        <v>4.5889219619976158</v>
      </c>
      <c r="S108" s="301">
        <f t="shared" si="101"/>
        <v>0.51523266281170021</v>
      </c>
      <c r="T108" s="301">
        <f t="shared" si="101"/>
        <v>1.2766308604391909</v>
      </c>
      <c r="V108" s="7"/>
      <c r="AB108" s="7"/>
      <c r="AH108" s="7"/>
      <c r="AN108" s="7"/>
    </row>
    <row r="109" spans="1:40" hidden="1">
      <c r="C109" s="78"/>
      <c r="D109" s="78"/>
      <c r="E109" s="78"/>
      <c r="F109" s="78"/>
      <c r="G109" s="78"/>
      <c r="H109" s="78"/>
      <c r="J109" s="180"/>
      <c r="L109" s="78"/>
      <c r="M109" s="78"/>
      <c r="N109" s="181"/>
      <c r="V109" s="7"/>
      <c r="AB109" s="7"/>
      <c r="AH109" s="7"/>
      <c r="AN109" s="7"/>
    </row>
    <row r="110" spans="1:40" hidden="1">
      <c r="A110" s="100"/>
      <c r="B110" s="88">
        <v>13</v>
      </c>
      <c r="C110" s="89" t="s">
        <v>61</v>
      </c>
      <c r="D110" s="89" t="s">
        <v>270</v>
      </c>
      <c r="E110" s="89" t="s">
        <v>273</v>
      </c>
      <c r="F110" s="89" t="s">
        <v>393</v>
      </c>
      <c r="G110" s="101"/>
      <c r="H110" s="146"/>
      <c r="J110" s="102" t="s">
        <v>345</v>
      </c>
      <c r="L110" s="103" t="s">
        <v>269</v>
      </c>
      <c r="M110" s="103" t="s">
        <v>390</v>
      </c>
      <c r="N110" s="103" t="s">
        <v>391</v>
      </c>
      <c r="Q110" s="103" t="s">
        <v>271</v>
      </c>
      <c r="R110" s="103" t="s">
        <v>269</v>
      </c>
      <c r="S110" s="103" t="s">
        <v>390</v>
      </c>
      <c r="T110" s="103" t="s">
        <v>391</v>
      </c>
      <c r="V110" s="7"/>
      <c r="AB110" s="7"/>
      <c r="AH110" s="7"/>
      <c r="AN110" s="7"/>
    </row>
    <row r="111" spans="1:40" hidden="1">
      <c r="B111" s="126"/>
      <c r="C111" s="127" t="s">
        <v>309</v>
      </c>
      <c r="D111" s="217">
        <v>765904.90485379321</v>
      </c>
      <c r="E111" s="171" t="s">
        <v>398</v>
      </c>
      <c r="F111" s="290">
        <v>0.12520000000000001</v>
      </c>
      <c r="G111" s="129">
        <f>'ECP2020'!E154</f>
        <v>95891.294087694914</v>
      </c>
      <c r="H111" s="140"/>
      <c r="J111" s="109">
        <f t="shared" ref="J111:J113" si="102">IF($D$2=$L$2,L111,IF($D$2=$M$2,M111,IF($D$2=$N$2,N111,IF($D$2=$R$2,R111,IF($D$2=$S$2,S111,IF($D$2=$T$2,T111,IF($D$2=$X$2,X111,IF($D$2=$Y$2,Y111,IF($D$2=$Z$2,Z111,IF($D$2=$AD$2,AD111,IF($D$2=$AE$2,AE111,IF($D$2=$AF$2,AF111,IF($D$2=$AJ$2,AJ111,IF($D$2=$AK$2,AK111,IF($D$2=$AL$2,AL111,IF($D$2=$AP$2,AP111,IF($D$2=$AQ$2,AQ111,IF($D$2=$AR$2,AR111))))))))))))))))))</f>
        <v>7.9846396384804912</v>
      </c>
      <c r="L111" s="110">
        <f>G111/$E$5</f>
        <v>45.009242606992622</v>
      </c>
      <c r="M111" s="110">
        <f>G111/$D$272</f>
        <v>5.0535250134093896</v>
      </c>
      <c r="N111" s="267">
        <f>G111/($E$8/100)</f>
        <v>12.521500385695846</v>
      </c>
      <c r="O111" s="299"/>
      <c r="P111" s="65">
        <v>0.1774</v>
      </c>
      <c r="Q111" s="296">
        <f>D111*$P111</f>
        <v>135871.53012106291</v>
      </c>
      <c r="R111" s="296">
        <f t="shared" ref="R111:R112" si="103">L111*$P111</f>
        <v>7.9846396384804912</v>
      </c>
      <c r="S111" s="296">
        <f t="shared" ref="S111:S112" si="104">M111*$P111</f>
        <v>0.8964953373788257</v>
      </c>
      <c r="T111" s="296">
        <f t="shared" ref="T111:T112" si="105">N111*$P111</f>
        <v>2.2213141684224431</v>
      </c>
      <c r="V111" s="7"/>
      <c r="AB111" s="7"/>
      <c r="AH111" s="7"/>
      <c r="AN111" s="7"/>
    </row>
    <row r="112" spans="1:40" hidden="1">
      <c r="B112" s="105"/>
      <c r="C112" s="92" t="s">
        <v>374</v>
      </c>
      <c r="D112" s="289">
        <v>29.846212121212126</v>
      </c>
      <c r="E112" s="174" t="s">
        <v>399</v>
      </c>
      <c r="F112" s="288">
        <v>263.02457146483232</v>
      </c>
      <c r="G112" s="113">
        <f>'ECP2020'!E155</f>
        <v>7850.2871530303037</v>
      </c>
      <c r="H112" s="140"/>
      <c r="J112" s="109">
        <f t="shared" si="102"/>
        <v>942.30120581530502</v>
      </c>
      <c r="L112" s="110">
        <f>G112/$E$5</f>
        <v>3.6847503453458925</v>
      </c>
      <c r="M112" s="110">
        <f>G112/$D$272</f>
        <v>0.41371453861081864</v>
      </c>
      <c r="N112" s="267">
        <f>G112/($E$8/100)</f>
        <v>1.0250917411188212</v>
      </c>
      <c r="O112" s="299"/>
      <c r="P112" s="65">
        <v>255.73</v>
      </c>
      <c r="Q112" s="296">
        <f>D112*$P112</f>
        <v>7632.5718257575763</v>
      </c>
      <c r="R112" s="296">
        <f t="shared" si="103"/>
        <v>942.30120581530502</v>
      </c>
      <c r="S112" s="296">
        <f t="shared" si="104"/>
        <v>105.79921895894465</v>
      </c>
      <c r="T112" s="296">
        <f t="shared" si="105"/>
        <v>262.14671095631616</v>
      </c>
      <c r="V112" s="7"/>
      <c r="AB112" s="7"/>
      <c r="AH112" s="7"/>
      <c r="AN112" s="7"/>
    </row>
    <row r="113" spans="1:40" hidden="1">
      <c r="B113" s="151"/>
      <c r="C113" s="115" t="s">
        <v>45</v>
      </c>
      <c r="D113" s="115"/>
      <c r="E113" s="166"/>
      <c r="F113" s="166"/>
      <c r="G113" s="118">
        <f>SUM(G111:G112)</f>
        <v>103741.58124072522</v>
      </c>
      <c r="H113" s="167"/>
      <c r="J113" s="252">
        <f t="shared" si="102"/>
        <v>950.28584545378556</v>
      </c>
      <c r="L113" s="118">
        <f>SUM(L111:L112)</f>
        <v>48.693992952338512</v>
      </c>
      <c r="M113" s="118">
        <f t="shared" ref="M113:N113" si="106">SUM(M111:M112)</f>
        <v>5.4672395520202084</v>
      </c>
      <c r="N113" s="118">
        <f t="shared" si="106"/>
        <v>13.546592126814668</v>
      </c>
      <c r="P113" s="66"/>
      <c r="Q113" s="121">
        <f>Q111+Q112</f>
        <v>143504.10194682048</v>
      </c>
      <c r="R113" s="121">
        <f t="shared" ref="R113:T113" si="107">R111+R112</f>
        <v>950.28584545378556</v>
      </c>
      <c r="S113" s="121">
        <f t="shared" si="107"/>
        <v>106.69571429632347</v>
      </c>
      <c r="T113" s="121">
        <f t="shared" si="107"/>
        <v>264.36802512473861</v>
      </c>
      <c r="V113" s="7"/>
      <c r="AB113" s="7"/>
      <c r="AH113" s="7"/>
      <c r="AN113" s="7"/>
    </row>
    <row r="114" spans="1:40" hidden="1">
      <c r="C114" s="182"/>
      <c r="D114" s="182"/>
      <c r="E114" s="157"/>
      <c r="F114" s="158"/>
      <c r="G114" s="157"/>
      <c r="H114" s="157"/>
      <c r="J114" s="183"/>
      <c r="L114" s="157"/>
      <c r="M114" s="157"/>
      <c r="N114" s="184"/>
      <c r="V114" s="7"/>
      <c r="AB114" s="7"/>
      <c r="AH114" s="7"/>
      <c r="AN114" s="7"/>
    </row>
    <row r="115" spans="1:40" hidden="1">
      <c r="A115" s="100"/>
      <c r="B115" s="88">
        <v>14</v>
      </c>
      <c r="C115" s="89" t="s">
        <v>375</v>
      </c>
      <c r="D115" s="89"/>
      <c r="E115" s="89"/>
      <c r="F115" s="89" t="s">
        <v>393</v>
      </c>
      <c r="G115" s="101"/>
      <c r="H115" s="185"/>
      <c r="J115" s="102" t="s">
        <v>345</v>
      </c>
      <c r="L115" s="103" t="s">
        <v>269</v>
      </c>
      <c r="M115" s="103" t="s">
        <v>390</v>
      </c>
      <c r="N115" s="103" t="s">
        <v>391</v>
      </c>
      <c r="Q115" s="103" t="s">
        <v>271</v>
      </c>
      <c r="R115" s="103" t="s">
        <v>269</v>
      </c>
      <c r="S115" s="103" t="s">
        <v>390</v>
      </c>
      <c r="T115" s="103" t="s">
        <v>391</v>
      </c>
      <c r="V115" s="7"/>
      <c r="AB115" s="7"/>
      <c r="AH115" s="7"/>
      <c r="AN115" s="7"/>
    </row>
    <row r="116" spans="1:40" hidden="1">
      <c r="B116" s="126"/>
      <c r="C116" s="163" t="s">
        <v>227</v>
      </c>
      <c r="D116" s="186">
        <v>18.049393939393941</v>
      </c>
      <c r="E116" s="187" t="s">
        <v>397</v>
      </c>
      <c r="F116" s="172">
        <v>43.03</v>
      </c>
      <c r="G116" s="129">
        <v>776.66542121212103</v>
      </c>
      <c r="H116" s="140"/>
      <c r="J116" s="109">
        <f t="shared" ref="J116:J125" si="108">IF($D$2=$L$2,L116,IF($D$2=$M$2,M116,IF($D$2=$N$2,N116,IF($D$2=$R$2,R116,IF($D$2=$S$2,S116,IF($D$2=$T$2,T116,IF($D$2=$X$2,X116,IF($D$2=$Y$2,Y116,IF($D$2=$Z$2,Z116,IF($D$2=$AD$2,AD116,IF($D$2=$AE$2,AE116,IF($D$2=$AF$2,AF116,IF($D$2=$AJ$2,AJ116,IF($D$2=$AK$2,AK116,IF($D$2=$AL$2,AL116,IF($D$2=$AP$2,AP116,IF($D$2=$AQ$2,AQ116,IF($D$2=$AR$2,AR116))))))))))))))))))</f>
        <v>25.398162977519416</v>
      </c>
      <c r="L116" s="110">
        <f>G116/$E$5</f>
        <v>0.36454949013232979</v>
      </c>
      <c r="M116" s="110">
        <f t="shared" ref="M116:M124" si="109">G116/$D$272</f>
        <v>4.0930703568941081E-2</v>
      </c>
      <c r="N116" s="267">
        <f>G116/($E$8/100)</f>
        <v>0.10141709384347694</v>
      </c>
      <c r="O116" s="299"/>
      <c r="P116" s="63">
        <v>69.67</v>
      </c>
      <c r="Q116" s="87">
        <f t="shared" ref="Q116:Q118" si="110">P116*D116</f>
        <v>1257.501275757576</v>
      </c>
      <c r="R116" s="112">
        <f t="shared" ref="R116:R120" si="111">L116*$P116</f>
        <v>25.398162977519416</v>
      </c>
      <c r="S116" s="112">
        <f t="shared" ref="S116:S120" si="112">M116*$P116</f>
        <v>2.851642117648125</v>
      </c>
      <c r="T116" s="7">
        <f t="shared" ref="T116:T120" si="113">N116*$P116</f>
        <v>7.0657289280750391</v>
      </c>
      <c r="V116" s="7"/>
      <c r="AB116" s="7"/>
      <c r="AH116" s="7"/>
      <c r="AN116" s="7"/>
    </row>
    <row r="117" spans="1:40" hidden="1">
      <c r="B117" s="105"/>
      <c r="C117" s="188" t="s">
        <v>228</v>
      </c>
      <c r="D117" s="189">
        <v>9.1848484848484837</v>
      </c>
      <c r="E117" s="190" t="s">
        <v>397</v>
      </c>
      <c r="F117" s="175">
        <v>34.4</v>
      </c>
      <c r="G117" s="113">
        <v>315.9587878787878</v>
      </c>
      <c r="H117" s="140"/>
      <c r="J117" s="109">
        <f t="shared" si="108"/>
        <v>2.8088784037155108</v>
      </c>
      <c r="L117" s="110">
        <f>G117/$E$5</f>
        <v>0.14830403398709138</v>
      </c>
      <c r="M117" s="110">
        <f t="shared" si="109"/>
        <v>1.6651205439898845E-2</v>
      </c>
      <c r="N117" s="267">
        <f>G117/($E$8/100)</f>
        <v>4.1257948617005019E-2</v>
      </c>
      <c r="O117" s="299"/>
      <c r="P117" s="63">
        <v>18.940000000000001</v>
      </c>
      <c r="Q117" s="87">
        <f t="shared" si="110"/>
        <v>173.9610303030303</v>
      </c>
      <c r="R117" s="112">
        <f t="shared" si="111"/>
        <v>2.8088784037155108</v>
      </c>
      <c r="S117" s="112">
        <f t="shared" si="112"/>
        <v>0.31537383103168415</v>
      </c>
      <c r="T117" s="7">
        <f t="shared" si="113"/>
        <v>0.78142554680607512</v>
      </c>
      <c r="V117" s="7"/>
      <c r="AB117" s="7"/>
      <c r="AH117" s="7"/>
      <c r="AN117" s="7"/>
    </row>
    <row r="118" spans="1:40" hidden="1">
      <c r="B118" s="105"/>
      <c r="C118" s="188" t="s">
        <v>229</v>
      </c>
      <c r="D118" s="189">
        <v>7.2295454545454545</v>
      </c>
      <c r="E118" s="179" t="s">
        <v>397</v>
      </c>
      <c r="F118" s="175">
        <v>31.62</v>
      </c>
      <c r="G118" s="113">
        <v>228.59822727272729</v>
      </c>
      <c r="H118" s="140"/>
      <c r="J118" s="109">
        <f t="shared" si="108"/>
        <v>5.0784582675233843</v>
      </c>
      <c r="L118" s="110">
        <f t="shared" ref="L118:L124" si="114">G118/$E$5</f>
        <v>0.10729892811162867</v>
      </c>
      <c r="M118" s="110">
        <f t="shared" si="109"/>
        <v>1.2047254868489822E-2</v>
      </c>
      <c r="N118" s="267">
        <f t="shared" ref="N118:N124" si="115">G118/($E$8/100)</f>
        <v>2.9850392761903013E-2</v>
      </c>
      <c r="O118" s="299"/>
      <c r="P118" s="65">
        <v>47.33</v>
      </c>
      <c r="Q118" s="87">
        <f t="shared" si="110"/>
        <v>342.17438636363636</v>
      </c>
      <c r="R118" s="112">
        <f t="shared" si="111"/>
        <v>5.0784582675233843</v>
      </c>
      <c r="S118" s="112">
        <f t="shared" si="112"/>
        <v>0.5701965729256232</v>
      </c>
      <c r="T118" s="7">
        <f t="shared" si="113"/>
        <v>1.4128190894208696</v>
      </c>
      <c r="V118" s="7"/>
      <c r="AB118" s="7"/>
      <c r="AH118" s="7"/>
      <c r="AN118" s="7"/>
    </row>
    <row r="119" spans="1:40" hidden="1">
      <c r="B119" s="105"/>
      <c r="C119" s="165" t="s">
        <v>230</v>
      </c>
      <c r="D119" s="191"/>
      <c r="E119" s="99"/>
      <c r="F119" s="140"/>
      <c r="G119" s="113">
        <v>0</v>
      </c>
      <c r="H119" s="140"/>
      <c r="J119" s="109">
        <f t="shared" si="108"/>
        <v>0</v>
      </c>
      <c r="L119" s="110">
        <f t="shared" si="114"/>
        <v>0</v>
      </c>
      <c r="M119" s="110">
        <f t="shared" si="109"/>
        <v>0</v>
      </c>
      <c r="N119" s="267">
        <f t="shared" si="115"/>
        <v>0</v>
      </c>
      <c r="O119" s="299"/>
      <c r="P119" s="63">
        <v>69.67</v>
      </c>
      <c r="Q119" s="87">
        <f>P119*D119</f>
        <v>0</v>
      </c>
      <c r="R119" s="112">
        <f t="shared" si="111"/>
        <v>0</v>
      </c>
      <c r="S119" s="112">
        <f t="shared" si="112"/>
        <v>0</v>
      </c>
      <c r="T119" s="7">
        <f t="shared" si="113"/>
        <v>0</v>
      </c>
      <c r="V119" s="7"/>
      <c r="AB119" s="7"/>
      <c r="AH119" s="7"/>
      <c r="AN119" s="7"/>
    </row>
    <row r="120" spans="1:40" hidden="1">
      <c r="B120" s="105"/>
      <c r="C120" s="165" t="s">
        <v>376</v>
      </c>
      <c r="D120" s="191"/>
      <c r="E120" s="99"/>
      <c r="F120" s="140"/>
      <c r="G120" s="113">
        <v>0</v>
      </c>
      <c r="H120" s="140"/>
      <c r="J120" s="109">
        <f t="shared" si="108"/>
        <v>0</v>
      </c>
      <c r="L120" s="110">
        <f t="shared" si="114"/>
        <v>0</v>
      </c>
      <c r="M120" s="110">
        <f t="shared" si="109"/>
        <v>0</v>
      </c>
      <c r="N120" s="267">
        <f t="shared" si="115"/>
        <v>0</v>
      </c>
      <c r="O120" s="299"/>
      <c r="P120" s="65">
        <v>10.57</v>
      </c>
      <c r="Q120" s="87">
        <f>P120*D120</f>
        <v>0</v>
      </c>
      <c r="R120" s="112">
        <f t="shared" si="111"/>
        <v>0</v>
      </c>
      <c r="S120" s="112">
        <f t="shared" si="112"/>
        <v>0</v>
      </c>
      <c r="T120" s="7">
        <f t="shared" si="113"/>
        <v>0</v>
      </c>
      <c r="V120" s="7"/>
      <c r="AB120" s="7"/>
      <c r="AH120" s="7"/>
      <c r="AN120" s="7"/>
    </row>
    <row r="121" spans="1:40" hidden="1">
      <c r="B121" s="105"/>
      <c r="C121" s="165" t="s">
        <v>377</v>
      </c>
      <c r="D121" s="191"/>
      <c r="E121" s="99"/>
      <c r="F121" s="140"/>
      <c r="G121" s="113">
        <v>5783.274621212121</v>
      </c>
      <c r="H121" s="140"/>
      <c r="J121" s="109">
        <f t="shared" si="108"/>
        <v>2.7145405948004866</v>
      </c>
      <c r="L121" s="110">
        <f t="shared" si="114"/>
        <v>2.7145405948004866</v>
      </c>
      <c r="M121" s="110">
        <f t="shared" si="109"/>
        <v>0.30478181815946032</v>
      </c>
      <c r="N121" s="267">
        <f t="shared" si="115"/>
        <v>0.75518091698571765</v>
      </c>
      <c r="O121" s="299"/>
      <c r="P121" s="65">
        <v>1</v>
      </c>
      <c r="Q121" s="87">
        <f>G121*$P121</f>
        <v>5783.274621212121</v>
      </c>
      <c r="R121" s="296">
        <f t="shared" ref="R121:R124" si="116">L121*$P121</f>
        <v>2.7145405948004866</v>
      </c>
      <c r="S121" s="296">
        <f t="shared" ref="S121:S124" si="117">M121*$P121</f>
        <v>0.30478181815946032</v>
      </c>
      <c r="T121" s="296">
        <f t="shared" ref="T121:T124" si="118">N121*$P121</f>
        <v>0.75518091698571765</v>
      </c>
      <c r="V121" s="7"/>
      <c r="AB121" s="7"/>
      <c r="AH121" s="7"/>
      <c r="AN121" s="7"/>
    </row>
    <row r="122" spans="1:40" hidden="1">
      <c r="B122" s="105"/>
      <c r="C122" s="165" t="s">
        <v>277</v>
      </c>
      <c r="D122" s="191"/>
      <c r="E122" s="99"/>
      <c r="F122" s="140"/>
      <c r="G122" s="113">
        <v>2454.4171269244598</v>
      </c>
      <c r="H122" s="140"/>
      <c r="J122" s="109">
        <f t="shared" si="108"/>
        <v>1.1520488588199884</v>
      </c>
      <c r="L122" s="110">
        <f t="shared" si="114"/>
        <v>1.1520488588199884</v>
      </c>
      <c r="M122" s="110">
        <f t="shared" si="109"/>
        <v>0.12934916002812416</v>
      </c>
      <c r="N122" s="267">
        <f t="shared" si="115"/>
        <v>0.32049817758572591</v>
      </c>
      <c r="O122" s="299"/>
      <c r="P122" s="65">
        <v>1</v>
      </c>
      <c r="Q122" s="87">
        <f t="shared" ref="Q122:Q124" si="119">G122*$P122</f>
        <v>2454.4171269244598</v>
      </c>
      <c r="R122" s="296">
        <f t="shared" si="116"/>
        <v>1.1520488588199884</v>
      </c>
      <c r="S122" s="296">
        <f t="shared" si="117"/>
        <v>0.12934916002812416</v>
      </c>
      <c r="T122" s="296">
        <f t="shared" si="118"/>
        <v>0.32049817758572591</v>
      </c>
      <c r="V122" s="7"/>
      <c r="AB122" s="7"/>
      <c r="AH122" s="7"/>
      <c r="AN122" s="7"/>
    </row>
    <row r="123" spans="1:40" hidden="1">
      <c r="B123" s="105"/>
      <c r="C123" s="165" t="s">
        <v>278</v>
      </c>
      <c r="D123" s="165"/>
      <c r="E123" s="99"/>
      <c r="F123" s="140"/>
      <c r="G123" s="113">
        <v>142.99242424242416</v>
      </c>
      <c r="H123" s="140"/>
      <c r="J123" s="109">
        <f t="shared" si="108"/>
        <v>6.7117466449075375E-2</v>
      </c>
      <c r="L123" s="110">
        <f t="shared" si="114"/>
        <v>6.7117466449075375E-2</v>
      </c>
      <c r="M123" s="110">
        <f t="shared" si="109"/>
        <v>7.5357810061076873E-3</v>
      </c>
      <c r="N123" s="267">
        <f t="shared" si="115"/>
        <v>1.8671973429263154E-2</v>
      </c>
      <c r="O123" s="299"/>
      <c r="P123" s="63">
        <v>1</v>
      </c>
      <c r="Q123" s="87">
        <f t="shared" si="119"/>
        <v>142.99242424242416</v>
      </c>
      <c r="R123" s="296">
        <f t="shared" si="116"/>
        <v>6.7117466449075375E-2</v>
      </c>
      <c r="S123" s="296">
        <f t="shared" si="117"/>
        <v>7.5357810061076873E-3</v>
      </c>
      <c r="T123" s="296">
        <f t="shared" si="118"/>
        <v>1.8671973429263154E-2</v>
      </c>
      <c r="V123" s="7"/>
      <c r="AB123" s="7"/>
      <c r="AH123" s="7"/>
      <c r="AN123" s="7"/>
    </row>
    <row r="124" spans="1:40" hidden="1">
      <c r="B124" s="105"/>
      <c r="C124" s="165" t="s">
        <v>279</v>
      </c>
      <c r="D124" s="165"/>
      <c r="E124" s="99"/>
      <c r="F124" s="140"/>
      <c r="G124" s="113">
        <v>93.750000000000071</v>
      </c>
      <c r="H124" s="140"/>
      <c r="J124" s="109">
        <f t="shared" si="108"/>
        <v>4.4004166744758079E-2</v>
      </c>
      <c r="L124" s="110">
        <f t="shared" si="114"/>
        <v>4.4004166744758079E-2</v>
      </c>
      <c r="M124" s="110">
        <f t="shared" si="109"/>
        <v>4.9406776132759076E-3</v>
      </c>
      <c r="N124" s="267">
        <f t="shared" si="115"/>
        <v>1.2241889864218904E-2</v>
      </c>
      <c r="O124" s="299"/>
      <c r="P124" s="63">
        <v>1</v>
      </c>
      <c r="Q124" s="87">
        <f t="shared" si="119"/>
        <v>93.750000000000071</v>
      </c>
      <c r="R124" s="296">
        <f t="shared" si="116"/>
        <v>4.4004166744758079E-2</v>
      </c>
      <c r="S124" s="296">
        <f t="shared" si="117"/>
        <v>4.9406776132759076E-3</v>
      </c>
      <c r="T124" s="296">
        <f t="shared" si="118"/>
        <v>1.2241889864218904E-2</v>
      </c>
      <c r="V124" s="7"/>
      <c r="AB124" s="7"/>
      <c r="AH124" s="7"/>
      <c r="AN124" s="7"/>
    </row>
    <row r="125" spans="1:40" hidden="1">
      <c r="B125" s="114"/>
      <c r="C125" s="115" t="s">
        <v>45</v>
      </c>
      <c r="D125" s="115"/>
      <c r="E125" s="166"/>
      <c r="F125" s="166"/>
      <c r="G125" s="118">
        <f>SUM(G116:G124)</f>
        <v>9795.6566087426399</v>
      </c>
      <c r="H125" s="167"/>
      <c r="J125" s="252">
        <f t="shared" si="108"/>
        <v>37.263210735572621</v>
      </c>
      <c r="L125" s="280">
        <f>SUM(L116:L124)</f>
        <v>4.5978635390453579</v>
      </c>
      <c r="M125" s="280">
        <f t="shared" ref="M125:N125" si="120">SUM(M116:M124)</f>
        <v>0.51623660068429778</v>
      </c>
      <c r="N125" s="280">
        <f t="shared" si="120"/>
        <v>1.2791183930873105</v>
      </c>
      <c r="P125" s="66"/>
      <c r="Q125" s="121">
        <f>SUM(Q116:Q124)</f>
        <v>10248.070864803249</v>
      </c>
      <c r="R125" s="123">
        <f t="shared" ref="R125:T125" si="121">SUM(R116:R124)</f>
        <v>37.263210735572621</v>
      </c>
      <c r="S125" s="123">
        <f t="shared" si="121"/>
        <v>4.1838199584124007</v>
      </c>
      <c r="T125" s="123">
        <f t="shared" si="121"/>
        <v>10.366566522166909</v>
      </c>
      <c r="V125" s="7"/>
      <c r="AB125" s="7"/>
      <c r="AH125" s="7"/>
      <c r="AN125" s="7"/>
    </row>
    <row r="126" spans="1:40" hidden="1">
      <c r="C126" s="182"/>
      <c r="D126" s="182"/>
      <c r="E126" s="157"/>
      <c r="F126" s="158"/>
      <c r="G126" s="157"/>
      <c r="H126" s="157"/>
      <c r="J126" s="183"/>
      <c r="L126" s="157"/>
      <c r="M126" s="157"/>
      <c r="N126" s="184"/>
      <c r="V126" s="7"/>
      <c r="AB126" s="7"/>
      <c r="AH126" s="7"/>
      <c r="AN126" s="7"/>
    </row>
    <row r="127" spans="1:40" hidden="1">
      <c r="B127" s="88">
        <v>15</v>
      </c>
      <c r="C127" s="89" t="s">
        <v>280</v>
      </c>
      <c r="D127" s="89"/>
      <c r="E127" s="89"/>
      <c r="F127" s="89"/>
      <c r="G127" s="101"/>
      <c r="H127" s="146"/>
      <c r="J127" s="102" t="s">
        <v>345</v>
      </c>
      <c r="L127" s="103" t="s">
        <v>269</v>
      </c>
      <c r="M127" s="103" t="s">
        <v>390</v>
      </c>
      <c r="N127" s="103" t="s">
        <v>391</v>
      </c>
      <c r="Q127" s="103" t="s">
        <v>271</v>
      </c>
      <c r="R127" s="103" t="s">
        <v>269</v>
      </c>
      <c r="S127" s="103" t="s">
        <v>390</v>
      </c>
      <c r="T127" s="103" t="s">
        <v>391</v>
      </c>
      <c r="V127" s="7"/>
      <c r="AB127" s="7"/>
      <c r="AH127" s="7"/>
      <c r="AN127" s="7"/>
    </row>
    <row r="128" spans="1:40" hidden="1">
      <c r="B128" s="126"/>
      <c r="C128" s="127" t="s">
        <v>280</v>
      </c>
      <c r="D128" s="127"/>
      <c r="E128" s="168"/>
      <c r="F128" s="127"/>
      <c r="G128" s="129">
        <f>'ECP2020'!E165</f>
        <v>47941.038974038907</v>
      </c>
      <c r="H128" s="140"/>
      <c r="J128" s="109">
        <f t="shared" ref="J128:J130" si="122">IF($D$2=$L$2,L128,IF($D$2=$M$2,M128,IF($D$2=$N$2,N128,IF($D$2=$R$2,R128,IF($D$2=$S$2,S128,IF($D$2=$T$2,T128,IF($D$2=$X$2,X128,IF($D$2=$Y$2,Y128,IF($D$2=$Z$2,Z128,IF($D$2=$AD$2,AD128,IF($D$2=$AE$2,AE128,IF($D$2=$AF$2,AF128,IF($D$2=$AJ$2,AJ128,IF($D$2=$AK$2,AK128,IF($D$2=$AL$2,AL128,IF($D$2=$AP$2,AP128,IF($D$2=$AQ$2,AQ128,IF($D$2=$AR$2,AR128))))))))))))))))))</f>
        <v>18.13866387940288</v>
      </c>
      <c r="L128" s="110">
        <f t="shared" ref="L128:L129" si="123">G128/$E$5</f>
        <v>22.50245837792589</v>
      </c>
      <c r="M128" s="110">
        <f>G128/$D$272</f>
        <v>2.5265196588396974</v>
      </c>
      <c r="N128" s="267">
        <f>G128/($E$8/100)</f>
        <v>6.2601484703617061</v>
      </c>
      <c r="P128" s="64">
        <v>0.80607476635514019</v>
      </c>
      <c r="Q128" s="87">
        <f t="shared" ref="Q128:Q129" si="124">G128*$P128</f>
        <v>38644.061789821084</v>
      </c>
      <c r="R128" s="296">
        <f t="shared" ref="R128:R129" si="125">L128*$P128</f>
        <v>18.13866387940288</v>
      </c>
      <c r="S128" s="296">
        <f t="shared" ref="S128:S129" si="126">M128*$P128</f>
        <v>2.0365637436908774</v>
      </c>
      <c r="T128" s="296">
        <f t="shared" ref="T128:T129" si="127">N128*$P128</f>
        <v>5.0461477155953007</v>
      </c>
      <c r="V128" s="7"/>
      <c r="AB128" s="7"/>
      <c r="AH128" s="7"/>
      <c r="AN128" s="7"/>
    </row>
    <row r="129" spans="1:40" hidden="1">
      <c r="B129" s="105"/>
      <c r="C129" s="92" t="s">
        <v>281</v>
      </c>
      <c r="D129" s="92"/>
      <c r="E129" s="140"/>
      <c r="F129" s="92"/>
      <c r="G129" s="113">
        <f>'ECP2020'!E166</f>
        <v>8537.4444542001929</v>
      </c>
      <c r="H129" s="140"/>
      <c r="J129" s="109">
        <f t="shared" si="122"/>
        <v>4.0072867129251746</v>
      </c>
      <c r="L129" s="110">
        <f t="shared" si="123"/>
        <v>4.0072867129251746</v>
      </c>
      <c r="M129" s="110">
        <f>G129/$D$272</f>
        <v>0.44992811402083638</v>
      </c>
      <c r="N129" s="267">
        <f>G129/($E$8/100)</f>
        <v>1.1148208504555217</v>
      </c>
      <c r="P129" s="63">
        <v>1</v>
      </c>
      <c r="Q129" s="87">
        <f t="shared" si="124"/>
        <v>8537.4444542001929</v>
      </c>
      <c r="R129" s="296">
        <f t="shared" si="125"/>
        <v>4.0072867129251746</v>
      </c>
      <c r="S129" s="296">
        <f t="shared" si="126"/>
        <v>0.44992811402083638</v>
      </c>
      <c r="T129" s="296">
        <f t="shared" si="127"/>
        <v>1.1148208504555217</v>
      </c>
      <c r="V129" s="7"/>
      <c r="AB129" s="7"/>
      <c r="AH129" s="7"/>
      <c r="AN129" s="7"/>
    </row>
    <row r="130" spans="1:40" hidden="1">
      <c r="B130" s="114"/>
      <c r="C130" s="115" t="s">
        <v>45</v>
      </c>
      <c r="D130" s="115"/>
      <c r="E130" s="166"/>
      <c r="F130" s="166"/>
      <c r="G130" s="118">
        <f>SUM(G128:G129)</f>
        <v>56478.483428239102</v>
      </c>
      <c r="H130" s="167"/>
      <c r="J130" s="252">
        <f t="shared" si="122"/>
        <v>22.145950592328056</v>
      </c>
      <c r="L130" s="280">
        <f>SUM(L128:L129)</f>
        <v>26.509745090851066</v>
      </c>
      <c r="M130" s="280">
        <f t="shared" ref="M130:N130" si="128">SUM(M128:M129)</f>
        <v>2.9764477728605336</v>
      </c>
      <c r="N130" s="280">
        <f t="shared" si="128"/>
        <v>7.374969320817228</v>
      </c>
      <c r="P130" s="66"/>
      <c r="Q130" s="121">
        <f>SUM(Q128:Q129)</f>
        <v>47181.506244021279</v>
      </c>
      <c r="R130" s="301">
        <f t="shared" ref="R130:T130" si="129">SUM(R128:R129)</f>
        <v>22.145950592328056</v>
      </c>
      <c r="S130" s="301">
        <f t="shared" si="129"/>
        <v>2.4864918577117137</v>
      </c>
      <c r="T130" s="301">
        <f t="shared" si="129"/>
        <v>6.1609685660508227</v>
      </c>
      <c r="V130" s="7"/>
      <c r="AB130" s="7"/>
      <c r="AH130" s="7"/>
      <c r="AN130" s="7"/>
    </row>
    <row r="131" spans="1:40" hidden="1">
      <c r="C131" s="182"/>
      <c r="D131" s="182"/>
      <c r="E131" s="157"/>
      <c r="F131" s="158"/>
      <c r="G131" s="157"/>
      <c r="H131" s="157"/>
      <c r="J131" s="183"/>
      <c r="L131" s="157"/>
      <c r="M131" s="157"/>
      <c r="N131" s="184"/>
      <c r="V131" s="7"/>
      <c r="AB131" s="7"/>
      <c r="AH131" s="7"/>
      <c r="AN131" s="7"/>
    </row>
    <row r="132" spans="1:40" hidden="1">
      <c r="B132" s="88">
        <v>16</v>
      </c>
      <c r="C132" s="89" t="s">
        <v>378</v>
      </c>
      <c r="D132" s="89"/>
      <c r="E132" s="89"/>
      <c r="F132" s="89"/>
      <c r="G132" s="101"/>
      <c r="H132" s="146"/>
      <c r="J132" s="102" t="s">
        <v>345</v>
      </c>
      <c r="L132" s="103" t="s">
        <v>269</v>
      </c>
      <c r="M132" s="103" t="s">
        <v>390</v>
      </c>
      <c r="N132" s="103" t="s">
        <v>391</v>
      </c>
      <c r="Q132" s="103" t="s">
        <v>271</v>
      </c>
      <c r="R132" s="103" t="s">
        <v>269</v>
      </c>
      <c r="S132" s="103" t="s">
        <v>390</v>
      </c>
      <c r="T132" s="103" t="s">
        <v>391</v>
      </c>
      <c r="V132" s="7"/>
      <c r="AB132" s="7"/>
      <c r="AH132" s="7"/>
      <c r="AN132" s="7"/>
    </row>
    <row r="133" spans="1:40" hidden="1">
      <c r="B133" s="126"/>
      <c r="C133" s="127" t="s">
        <v>32</v>
      </c>
      <c r="D133" s="127"/>
      <c r="E133" s="168"/>
      <c r="F133" s="127"/>
      <c r="G133" s="129">
        <f>'ECP2020'!E173</f>
        <v>29682.456093914057</v>
      </c>
      <c r="H133" s="140"/>
      <c r="J133" s="109">
        <f t="shared" ref="J133:J135" si="130">IF($D$2=$L$2,L133,IF($D$2=$M$2,M133,IF($D$2=$N$2,N133,IF($D$2=$R$2,R133,IF($D$2=$S$2,S133,IF($D$2=$T$2,T133,IF($D$2=$X$2,X133,IF($D$2=$Y$2,Y133,IF($D$2=$Z$2,Z133,IF($D$2=$AD$2,AD133,IF($D$2=$AE$2,AE133,IF($D$2=$AF$2,AF133,IF($D$2=$AJ$2,AJ133,IF($D$2=$AK$2,AK133,IF($D$2=$AL$2,AL133,IF($D$2=$AP$2,AP133,IF($D$2=$AQ$2,AQ133,IF($D$2=$AR$2,AR133))))))))))))))))))</f>
        <v>14.063104885401895</v>
      </c>
      <c r="L133" s="267">
        <f t="shared" ref="L133:L134" si="131">G133/$E$5</f>
        <v>13.932285305072574</v>
      </c>
      <c r="M133" s="267">
        <f>G133/$D$272</f>
        <v>1.5642820941892919</v>
      </c>
      <c r="N133" s="267">
        <f>G133/($E$8/100)</f>
        <v>3.8759398229462279</v>
      </c>
      <c r="P133" s="64">
        <v>1.0093896713615025</v>
      </c>
      <c r="Q133" s="87">
        <f t="shared" ref="Q133:Q134" si="132">G133*$P133</f>
        <v>29961.164601838136</v>
      </c>
      <c r="R133" s="296">
        <f t="shared" ref="R133:R134" si="133">L133*$P133</f>
        <v>14.063104885401895</v>
      </c>
      <c r="S133" s="296">
        <f t="shared" ref="S133:S134" si="134">M133*$P133</f>
        <v>1.5789701889704122</v>
      </c>
      <c r="T133" s="296">
        <f t="shared" ref="T133:T134" si="135">N133*$P133</f>
        <v>3.9123336241006532</v>
      </c>
      <c r="V133" s="7"/>
      <c r="AB133" s="7"/>
      <c r="AH133" s="7"/>
      <c r="AN133" s="7"/>
    </row>
    <row r="134" spans="1:40" hidden="1">
      <c r="B134" s="105"/>
      <c r="C134" s="92" t="s">
        <v>31</v>
      </c>
      <c r="D134" s="92"/>
      <c r="E134" s="140"/>
      <c r="F134" s="92"/>
      <c r="G134" s="113">
        <f>'ECP2020'!E174</f>
        <v>7159.8428787878793</v>
      </c>
      <c r="H134" s="140"/>
      <c r="J134" s="109">
        <f t="shared" si="130"/>
        <v>3.44498066567765</v>
      </c>
      <c r="L134" s="267">
        <f t="shared" si="131"/>
        <v>3.36067114564747</v>
      </c>
      <c r="M134" s="267">
        <f>G134/$D$272</f>
        <v>0.37732773787520185</v>
      </c>
      <c r="N134" s="267">
        <f>G134/($E$8/100)</f>
        <v>0.93493341831715382</v>
      </c>
      <c r="P134" s="64">
        <v>1.0250871080139372</v>
      </c>
      <c r="Q134" s="87">
        <f t="shared" si="132"/>
        <v>7339.4626304508502</v>
      </c>
      <c r="R134" s="296">
        <f t="shared" si="133"/>
        <v>3.44498066567765</v>
      </c>
      <c r="S134" s="296">
        <f t="shared" si="134"/>
        <v>0.38679379959193161</v>
      </c>
      <c r="T134" s="296">
        <f t="shared" si="135"/>
        <v>0.95838819396831576</v>
      </c>
      <c r="V134" s="7"/>
      <c r="AB134" s="7"/>
      <c r="AH134" s="7"/>
      <c r="AN134" s="7"/>
    </row>
    <row r="135" spans="1:40" hidden="1">
      <c r="A135" s="100"/>
      <c r="B135" s="114"/>
      <c r="C135" s="115" t="s">
        <v>45</v>
      </c>
      <c r="D135" s="115"/>
      <c r="E135" s="166"/>
      <c r="F135" s="166"/>
      <c r="G135" s="118">
        <f>SUM(G133:G134)</f>
        <v>36842.298972701938</v>
      </c>
      <c r="H135" s="167"/>
      <c r="J135" s="252">
        <f t="shared" si="130"/>
        <v>17.508085551079546</v>
      </c>
      <c r="L135" s="280">
        <f>SUM(L133:L134)</f>
        <v>17.292956450720045</v>
      </c>
      <c r="M135" s="280">
        <f t="shared" ref="M135:N135" si="136">SUM(M133:M134)</f>
        <v>1.9416098320644937</v>
      </c>
      <c r="N135" s="280">
        <f t="shared" si="136"/>
        <v>4.8108732412633817</v>
      </c>
      <c r="P135" s="66"/>
      <c r="Q135" s="121">
        <f>SUM(Q133:Q134)</f>
        <v>37300.627232288985</v>
      </c>
      <c r="R135" s="301">
        <f t="shared" ref="R135" si="137">SUM(R133:R134)</f>
        <v>17.508085551079546</v>
      </c>
      <c r="S135" s="301">
        <f t="shared" ref="S135" si="138">SUM(S133:S134)</f>
        <v>1.9657639885623439</v>
      </c>
      <c r="T135" s="301">
        <f t="shared" ref="T135" si="139">SUM(T133:T134)</f>
        <v>4.8707218180689686</v>
      </c>
      <c r="V135" s="7"/>
      <c r="AB135" s="7"/>
      <c r="AH135" s="7"/>
      <c r="AN135" s="7"/>
    </row>
    <row r="136" spans="1:40" hidden="1">
      <c r="C136" s="182"/>
      <c r="D136" s="182"/>
      <c r="E136" s="157"/>
      <c r="F136" s="158"/>
      <c r="G136" s="157"/>
      <c r="H136" s="157"/>
      <c r="J136" s="183"/>
      <c r="L136" s="157"/>
      <c r="M136" s="157"/>
      <c r="N136" s="184"/>
      <c r="V136" s="7"/>
      <c r="AB136" s="7"/>
      <c r="AH136" s="7"/>
      <c r="AN136" s="7"/>
    </row>
    <row r="137" spans="1:40" hidden="1">
      <c r="B137" s="88">
        <v>17</v>
      </c>
      <c r="C137" s="89" t="s">
        <v>57</v>
      </c>
      <c r="D137" s="89"/>
      <c r="E137" s="89"/>
      <c r="F137" s="89"/>
      <c r="G137" s="101"/>
      <c r="H137" s="146"/>
      <c r="J137" s="102" t="s">
        <v>345</v>
      </c>
      <c r="L137" s="103" t="s">
        <v>269</v>
      </c>
      <c r="M137" s="103" t="s">
        <v>390</v>
      </c>
      <c r="N137" s="103" t="s">
        <v>391</v>
      </c>
      <c r="Q137" s="103" t="s">
        <v>271</v>
      </c>
      <c r="R137" s="103" t="s">
        <v>269</v>
      </c>
      <c r="S137" s="103" t="s">
        <v>390</v>
      </c>
      <c r="T137" s="103" t="s">
        <v>391</v>
      </c>
      <c r="V137" s="7"/>
      <c r="AB137" s="7"/>
      <c r="AH137" s="7"/>
      <c r="AN137" s="7"/>
    </row>
    <row r="138" spans="1:40" hidden="1">
      <c r="B138" s="126"/>
      <c r="C138" s="127" t="s">
        <v>282</v>
      </c>
      <c r="D138" s="127"/>
      <c r="E138" s="168"/>
      <c r="F138" s="127"/>
      <c r="G138" s="129">
        <f>'ECP2020'!E177</f>
        <v>31550.635058333417</v>
      </c>
      <c r="H138" s="140"/>
      <c r="J138" s="109">
        <f t="shared" ref="J138:J140" si="140">IF($D$2=$L$2,L138,IF($D$2=$M$2,M138,IF($D$2=$N$2,N138,IF($D$2=$R$2,R138,IF($D$2=$S$2,S138,IF($D$2=$T$2,T138,IF($D$2=$X$2,X138,IF($D$2=$Y$2,Y138,IF($D$2=$Z$2,Z138,IF($D$2=$AD$2,AD138,IF($D$2=$AE$2,AE138,IF($D$2=$AF$2,AF138,IF($D$2=$AJ$2,AJ138,IF($D$2=$AK$2,AK138,IF($D$2=$AL$2,AL138,IF($D$2=$AP$2,AP138,IF($D$2=$AQ$2,AQ138,IF($D$2=$AR$2,AR138))))))))))))))))))</f>
        <v>16.439656283857111</v>
      </c>
      <c r="L138" s="267">
        <f t="shared" ref="L138:L139" si="141">G138/$E$5</f>
        <v>14.809166997439069</v>
      </c>
      <c r="M138" s="267">
        <f>G138/$D$272</f>
        <v>1.6627361740516884</v>
      </c>
      <c r="N138" s="267">
        <f>G138/($E$8/100)</f>
        <v>4.1198869283229991</v>
      </c>
      <c r="P138" s="64">
        <v>1.1101000000000001</v>
      </c>
      <c r="Q138" s="87">
        <f t="shared" ref="Q138:Q139" si="142">G138*$P138</f>
        <v>35024.359978255932</v>
      </c>
      <c r="R138" s="296">
        <f t="shared" ref="R138:R139" si="143">L138*$P138</f>
        <v>16.439656283857111</v>
      </c>
      <c r="S138" s="296">
        <f t="shared" ref="S138:S139" si="144">M138*$P138</f>
        <v>1.8458034268147794</v>
      </c>
      <c r="T138" s="296">
        <f t="shared" ref="T138:T139" si="145">N138*$P138</f>
        <v>4.5734864791313612</v>
      </c>
      <c r="V138" s="7"/>
      <c r="AB138" s="7"/>
      <c r="AH138" s="7"/>
      <c r="AN138" s="7"/>
    </row>
    <row r="139" spans="1:40" hidden="1">
      <c r="B139" s="105"/>
      <c r="C139" s="92" t="s">
        <v>283</v>
      </c>
      <c r="D139" s="92"/>
      <c r="E139" s="140"/>
      <c r="F139" s="92"/>
      <c r="G139" s="113">
        <f>'ECP2020'!E178</f>
        <v>2041.6006264929142</v>
      </c>
      <c r="H139" s="140"/>
      <c r="J139" s="109">
        <f t="shared" si="140"/>
        <v>1.0308239117658937</v>
      </c>
      <c r="L139" s="267">
        <f t="shared" si="141"/>
        <v>0.95828196687356471</v>
      </c>
      <c r="M139" s="267">
        <f>G139/$D$272</f>
        <v>0.10759349877934507</v>
      </c>
      <c r="N139" s="267">
        <f>G139/($E$8/100)</f>
        <v>0.26659253350662987</v>
      </c>
      <c r="P139" s="64">
        <v>1.0757000000000001</v>
      </c>
      <c r="Q139" s="87">
        <f t="shared" si="142"/>
        <v>2196.1497939184278</v>
      </c>
      <c r="R139" s="296">
        <f t="shared" si="143"/>
        <v>1.0308239117658937</v>
      </c>
      <c r="S139" s="296">
        <f t="shared" si="144"/>
        <v>0.1157383266369415</v>
      </c>
      <c r="T139" s="296">
        <f t="shared" si="145"/>
        <v>0.2867735882930818</v>
      </c>
      <c r="V139" s="7"/>
      <c r="AB139" s="7"/>
      <c r="AH139" s="7"/>
      <c r="AN139" s="7"/>
    </row>
    <row r="140" spans="1:40" hidden="1">
      <c r="A140" s="100"/>
      <c r="B140" s="114"/>
      <c r="C140" s="115" t="s">
        <v>45</v>
      </c>
      <c r="D140" s="115"/>
      <c r="E140" s="166"/>
      <c r="F140" s="166"/>
      <c r="G140" s="118">
        <f>SUM(G138:G139)</f>
        <v>33592.23568482633</v>
      </c>
      <c r="H140" s="167"/>
      <c r="J140" s="252">
        <f t="shared" si="140"/>
        <v>17.470480195623004</v>
      </c>
      <c r="L140" s="280">
        <f>SUM(L138:L139)</f>
        <v>15.767448964312635</v>
      </c>
      <c r="M140" s="280">
        <f t="shared" ref="M140:N140" si="146">SUM(M138:M139)</f>
        <v>1.7703296728310334</v>
      </c>
      <c r="N140" s="280">
        <f t="shared" si="146"/>
        <v>4.3864794618296292</v>
      </c>
      <c r="P140" s="66"/>
      <c r="Q140" s="121">
        <f>SUM(Q138:Q139)</f>
        <v>37220.509772174359</v>
      </c>
      <c r="R140" s="301">
        <f t="shared" ref="R140" si="147">SUM(R138:R139)</f>
        <v>17.470480195623004</v>
      </c>
      <c r="S140" s="301">
        <f t="shared" ref="S140" si="148">SUM(S138:S139)</f>
        <v>1.961541753451721</v>
      </c>
      <c r="T140" s="301">
        <f t="shared" ref="T140" si="149">SUM(T138:T139)</f>
        <v>4.8602600674244432</v>
      </c>
      <c r="V140" s="7"/>
      <c r="AB140" s="7"/>
      <c r="AH140" s="7"/>
      <c r="AN140" s="7"/>
    </row>
    <row r="141" spans="1:40" hidden="1">
      <c r="C141" s="182"/>
      <c r="D141" s="182"/>
      <c r="E141" s="157"/>
      <c r="F141" s="158"/>
      <c r="G141" s="157"/>
      <c r="H141" s="157"/>
      <c r="J141" s="183"/>
      <c r="L141" s="157"/>
      <c r="M141" s="157"/>
      <c r="N141" s="184"/>
      <c r="V141" s="7"/>
      <c r="AB141" s="7"/>
      <c r="AH141" s="7"/>
      <c r="AN141" s="7"/>
    </row>
    <row r="142" spans="1:40" hidden="1">
      <c r="B142" s="88">
        <v>18</v>
      </c>
      <c r="C142" s="89" t="s">
        <v>56</v>
      </c>
      <c r="D142" s="89"/>
      <c r="E142" s="89"/>
      <c r="F142" s="89"/>
      <c r="G142" s="101"/>
      <c r="H142" s="146"/>
      <c r="J142" s="102" t="s">
        <v>345</v>
      </c>
      <c r="L142" s="103" t="s">
        <v>269</v>
      </c>
      <c r="M142" s="103" t="s">
        <v>390</v>
      </c>
      <c r="N142" s="103" t="s">
        <v>391</v>
      </c>
      <c r="Q142" s="103" t="s">
        <v>271</v>
      </c>
      <c r="R142" s="103" t="s">
        <v>269</v>
      </c>
      <c r="S142" s="103" t="s">
        <v>390</v>
      </c>
      <c r="T142" s="103" t="s">
        <v>391</v>
      </c>
      <c r="V142" s="7"/>
      <c r="AB142" s="7"/>
      <c r="AH142" s="7"/>
      <c r="AN142" s="7"/>
    </row>
    <row r="143" spans="1:40" hidden="1">
      <c r="B143" s="126"/>
      <c r="C143" s="163" t="s">
        <v>284</v>
      </c>
      <c r="D143" s="163"/>
      <c r="E143" s="168"/>
      <c r="F143" s="127"/>
      <c r="G143" s="193">
        <f>'ECP2020'!E181</f>
        <v>23916.622810391022</v>
      </c>
      <c r="H143" s="140"/>
      <c r="J143" s="109">
        <f t="shared" ref="J143:J145" si="150">IF($D$2=$L$2,L143,IF($D$2=$M$2,M143,IF($D$2=$N$2,N143,IF($D$2=$R$2,R143,IF($D$2=$S$2,S143,IF($D$2=$T$2,T143,IF($D$2=$X$2,X143,IF($D$2=$Y$2,Y143,IF($D$2=$Z$2,Z143,IF($D$2=$AD$2,AD143,IF($D$2=$AE$2,AE143,IF($D$2=$AF$2,AF143,IF($D$2=$AJ$2,AJ143,IF($D$2=$AK$2,AK143,IF($D$2=$AL$2,AL143,IF($D$2=$AP$2,AP143,IF($D$2=$AQ$2,AQ143,IF($D$2=$AR$2,AR143))))))))))))))))))</f>
        <v>9.9319765900248456</v>
      </c>
      <c r="L143" s="267">
        <f t="shared" ref="L143:L144" si="151">G143/$E$5</f>
        <v>11.225931286612591</v>
      </c>
      <c r="M143" s="267">
        <f>G143/$D$272</f>
        <v>1.2604194443142693</v>
      </c>
      <c r="N143" s="267">
        <f>G143/($E$8/100)</f>
        <v>3.1230363986013043</v>
      </c>
      <c r="P143" s="64">
        <v>0.88473520249221183</v>
      </c>
      <c r="Q143" s="87">
        <f t="shared" ref="Q143:Q144" si="152">G143*$P143</f>
        <v>21159.878125081152</v>
      </c>
      <c r="R143" s="296">
        <f t="shared" ref="R143:R144" si="153">L143*$P143</f>
        <v>9.9319765900248456</v>
      </c>
      <c r="S143" s="296">
        <f t="shared" ref="S143:S144" si="154">M143*$P143</f>
        <v>1.1151374522905062</v>
      </c>
      <c r="T143" s="296">
        <f t="shared" ref="T143:T144" si="155">N143*$P143</f>
        <v>2.7630602405070728</v>
      </c>
      <c r="V143" s="7"/>
      <c r="AB143" s="7"/>
      <c r="AH143" s="7"/>
      <c r="AN143" s="7"/>
    </row>
    <row r="144" spans="1:40" hidden="1">
      <c r="B144" s="105"/>
      <c r="C144" s="92" t="s">
        <v>285</v>
      </c>
      <c r="D144" s="92"/>
      <c r="E144" s="140"/>
      <c r="F144" s="92"/>
      <c r="G144" s="108">
        <f>'ECP2020'!E182</f>
        <v>-15482.325173775189</v>
      </c>
      <c r="H144" s="140"/>
      <c r="J144" s="109">
        <f t="shared" si="150"/>
        <v>-7.7692132021836295</v>
      </c>
      <c r="L144" s="267">
        <f t="shared" si="151"/>
        <v>-7.267059397795931</v>
      </c>
      <c r="M144" s="267">
        <f>G144/$D$272</f>
        <v>-0.81592722546697638</v>
      </c>
      <c r="N144" s="267">
        <f>G144/($E$8/100)</f>
        <v>-2.0216844759400483</v>
      </c>
      <c r="P144" s="64">
        <v>1.0690999999999999</v>
      </c>
      <c r="Q144" s="87">
        <f t="shared" si="152"/>
        <v>-16552.153843283053</v>
      </c>
      <c r="R144" s="296">
        <f t="shared" si="153"/>
        <v>-7.7692132021836295</v>
      </c>
      <c r="S144" s="296">
        <f t="shared" si="154"/>
        <v>-0.87230779674674441</v>
      </c>
      <c r="T144" s="296">
        <f t="shared" si="155"/>
        <v>-2.1613828732275056</v>
      </c>
      <c r="V144" s="7"/>
      <c r="AB144" s="7"/>
      <c r="AH144" s="7"/>
      <c r="AN144" s="7"/>
    </row>
    <row r="145" spans="1:40" hidden="1">
      <c r="A145" s="100"/>
      <c r="B145" s="114"/>
      <c r="C145" s="115" t="s">
        <v>45</v>
      </c>
      <c r="D145" s="115"/>
      <c r="E145" s="166"/>
      <c r="F145" s="166"/>
      <c r="G145" s="118">
        <f>SUM(G143:G144)</f>
        <v>8434.2976366158327</v>
      </c>
      <c r="H145" s="167"/>
      <c r="J145" s="252">
        <f t="shared" si="150"/>
        <v>2.162763387841216</v>
      </c>
      <c r="L145" s="280">
        <f>SUM(L143:L144)</f>
        <v>3.9588718888166596</v>
      </c>
      <c r="M145" s="280">
        <f t="shared" ref="M145:N145" si="156">SUM(M143:M144)</f>
        <v>0.44449221884729295</v>
      </c>
      <c r="N145" s="280">
        <f t="shared" si="156"/>
        <v>1.101351922661256</v>
      </c>
      <c r="P145" s="66"/>
      <c r="Q145" s="121">
        <f>SUM(Q143:Q144)</f>
        <v>4607.7242817980987</v>
      </c>
      <c r="R145" s="301">
        <f t="shared" ref="R145" si="157">SUM(R143:R144)</f>
        <v>2.162763387841216</v>
      </c>
      <c r="S145" s="301">
        <f t="shared" ref="S145" si="158">SUM(S143:S144)</f>
        <v>0.24282965554376179</v>
      </c>
      <c r="T145" s="301">
        <f t="shared" ref="T145" si="159">SUM(T143:T144)</f>
        <v>0.60167736727956722</v>
      </c>
      <c r="V145" s="7"/>
      <c r="AB145" s="7"/>
      <c r="AH145" s="7"/>
      <c r="AN145" s="7"/>
    </row>
    <row r="146" spans="1:40" hidden="1">
      <c r="C146" s="182"/>
      <c r="D146" s="182"/>
      <c r="E146" s="157"/>
      <c r="F146" s="158"/>
      <c r="G146" s="159"/>
      <c r="H146" s="157"/>
      <c r="J146" s="161"/>
      <c r="L146" s="162"/>
      <c r="M146" s="162"/>
      <c r="N146" s="159"/>
      <c r="V146" s="7"/>
      <c r="AB146" s="7"/>
      <c r="AH146" s="7"/>
      <c r="AN146" s="7"/>
    </row>
    <row r="147" spans="1:40" hidden="1">
      <c r="B147" s="88">
        <v>19</v>
      </c>
      <c r="C147" s="89" t="s">
        <v>4</v>
      </c>
      <c r="D147" s="89"/>
      <c r="E147" s="89"/>
      <c r="F147" s="89"/>
      <c r="G147" s="101"/>
      <c r="H147" s="146"/>
      <c r="J147" s="102" t="s">
        <v>345</v>
      </c>
      <c r="L147" s="103" t="s">
        <v>269</v>
      </c>
      <c r="M147" s="103" t="s">
        <v>390</v>
      </c>
      <c r="N147" s="103" t="s">
        <v>391</v>
      </c>
      <c r="Q147" s="103" t="s">
        <v>271</v>
      </c>
      <c r="R147" s="103" t="s">
        <v>269</v>
      </c>
      <c r="S147" s="103" t="s">
        <v>390</v>
      </c>
      <c r="T147" s="103" t="s">
        <v>391</v>
      </c>
      <c r="V147" s="7"/>
      <c r="AB147" s="7"/>
      <c r="AH147" s="7"/>
      <c r="AN147" s="7"/>
    </row>
    <row r="148" spans="1:40" hidden="1">
      <c r="B148" s="126"/>
      <c r="C148" s="127" t="s">
        <v>4</v>
      </c>
      <c r="D148" s="127"/>
      <c r="E148" s="168"/>
      <c r="F148" s="127"/>
      <c r="G148" s="193">
        <f>'ECP2020'!E185</f>
        <v>93952.792743364174</v>
      </c>
      <c r="H148" s="140"/>
      <c r="J148" s="109">
        <f t="shared" ref="J148:J149" si="160">IF($D$2=$L$2,L148,IF($D$2=$M$2,M148,IF($D$2=$N$2,N148,IF($D$2=$R$2,R148,IF($D$2=$S$2,S148,IF($D$2=$T$2,T148,IF($D$2=$X$2,X148,IF($D$2=$Y$2,Y148,IF($D$2=$Z$2,Z148,IF($D$2=$AD$2,AD148,IF($D$2=$AE$2,AE148,IF($D$2=$AF$2,AF148,IF($D$2=$AJ$2,AJ148,IF($D$2=$AK$2,AK148,IF($D$2=$AL$2,AL148,IF($D$2=$AP$2,AP148,IF($D$2=$AQ$2,AQ148,IF($D$2=$AR$2,AR148))))))))))))))))))</f>
        <v>39.016250140848918</v>
      </c>
      <c r="L148" s="110">
        <f t="shared" ref="L148" si="161">G148/$E$5</f>
        <v>44.099353152156702</v>
      </c>
      <c r="M148" s="110">
        <f>G148/$D$272</f>
        <v>4.9513649046601618</v>
      </c>
      <c r="N148" s="111">
        <f>G148/($E$8/100)</f>
        <v>12.268370572800517</v>
      </c>
      <c r="P148" s="302">
        <v>0.88473520249221183</v>
      </c>
      <c r="Q148" s="303">
        <f t="shared" ref="Q148" si="162">G148*$P148</f>
        <v>83123.343112509116</v>
      </c>
      <c r="R148" s="296">
        <f t="shared" ref="R148" si="163">L148*$P148</f>
        <v>39.016250140848918</v>
      </c>
      <c r="S148" s="296">
        <f t="shared" ref="S148" si="164">M148*$P148</f>
        <v>4.380646831537339</v>
      </c>
      <c r="T148" s="296">
        <f t="shared" ref="T148" si="165">N148*$P148</f>
        <v>10.854259322976159</v>
      </c>
      <c r="V148" s="7"/>
      <c r="AB148" s="7"/>
      <c r="AH148" s="7"/>
      <c r="AN148" s="7"/>
    </row>
    <row r="149" spans="1:40" hidden="1">
      <c r="B149" s="114"/>
      <c r="C149" s="115" t="s">
        <v>45</v>
      </c>
      <c r="D149" s="115"/>
      <c r="E149" s="166"/>
      <c r="F149" s="166"/>
      <c r="G149" s="118">
        <f>G148</f>
        <v>93952.792743364174</v>
      </c>
      <c r="H149" s="167"/>
      <c r="J149" s="252">
        <f t="shared" si="160"/>
        <v>39.016250140848918</v>
      </c>
      <c r="L149" s="120">
        <f>L148</f>
        <v>44.099353152156702</v>
      </c>
      <c r="M149" s="120">
        <f>M148</f>
        <v>4.9513649046601618</v>
      </c>
      <c r="N149" s="281">
        <f>N148</f>
        <v>12.268370572800517</v>
      </c>
      <c r="P149" s="66"/>
      <c r="Q149" s="304">
        <f>SUM(Q147:Q148)</f>
        <v>83123.343112509116</v>
      </c>
      <c r="R149" s="301">
        <f t="shared" ref="R149" si="166">SUM(R147:R148)</f>
        <v>39.016250140848918</v>
      </c>
      <c r="S149" s="301">
        <f t="shared" ref="S149" si="167">SUM(S147:S148)</f>
        <v>4.380646831537339</v>
      </c>
      <c r="T149" s="301">
        <f t="shared" ref="T149" si="168">SUM(T147:T148)</f>
        <v>10.854259322976159</v>
      </c>
      <c r="V149" s="7"/>
      <c r="AB149" s="7"/>
      <c r="AH149" s="7"/>
      <c r="AN149" s="7"/>
    </row>
    <row r="150" spans="1:40" hidden="1">
      <c r="A150" s="100"/>
      <c r="C150" s="182"/>
      <c r="D150" s="182"/>
      <c r="E150" s="157"/>
      <c r="F150" s="158"/>
      <c r="G150" s="159"/>
      <c r="H150" s="157"/>
      <c r="J150" s="161"/>
      <c r="L150" s="162"/>
      <c r="M150" s="162"/>
      <c r="N150" s="159"/>
      <c r="V150" s="7"/>
      <c r="AB150" s="7"/>
      <c r="AH150" s="7"/>
      <c r="AN150" s="7"/>
    </row>
    <row r="151" spans="1:40" hidden="1">
      <c r="B151" s="88">
        <v>20</v>
      </c>
      <c r="C151" s="89" t="s">
        <v>5</v>
      </c>
      <c r="D151" s="89"/>
      <c r="E151" s="89"/>
      <c r="F151" s="89"/>
      <c r="G151" s="101"/>
      <c r="H151" s="146"/>
      <c r="J151" s="102" t="s">
        <v>345</v>
      </c>
      <c r="L151" s="103" t="s">
        <v>269</v>
      </c>
      <c r="M151" s="103" t="s">
        <v>390</v>
      </c>
      <c r="N151" s="103" t="s">
        <v>391</v>
      </c>
      <c r="Q151" s="103" t="s">
        <v>271</v>
      </c>
      <c r="R151" s="103" t="s">
        <v>269</v>
      </c>
      <c r="S151" s="103" t="s">
        <v>390</v>
      </c>
      <c r="T151" s="103" t="s">
        <v>391</v>
      </c>
      <c r="V151" s="7"/>
      <c r="AB151" s="7"/>
      <c r="AH151" s="7"/>
      <c r="AN151" s="7"/>
    </row>
    <row r="152" spans="1:40" hidden="1">
      <c r="B152" s="126"/>
      <c r="C152" s="163" t="s">
        <v>379</v>
      </c>
      <c r="D152" s="163"/>
      <c r="E152" s="168"/>
      <c r="F152" s="127"/>
      <c r="G152" s="193">
        <v>3384.8672145453402</v>
      </c>
      <c r="H152" s="140"/>
      <c r="J152" s="109">
        <f t="shared" ref="J152:J157" si="169">IF($D$2=$L$2,L152,IF($D$2=$M$2,M152,IF($D$2=$N$2,N152,IF($D$2=$R$2,R152,IF($D$2=$S$2,S152,IF($D$2=$T$2,T152,IF($D$2=$X$2,X152,IF($D$2=$Y$2,Y152,IF($D$2=$Z$2,Z152,IF($D$2=$AD$2,AD152,IF($D$2=$AE$2,AE152,IF($D$2=$AF$2,AF152,IF($D$2=$AJ$2,AJ152,IF($D$2=$AK$2,AK152,IF($D$2=$AL$2,AL152,IF($D$2=$AP$2,AP152,IF($D$2=$AQ$2,AQ152,IF($D$2=$AR$2,AR152))))))))))))))))))</f>
        <v>1.5887814540556571</v>
      </c>
      <c r="L152" s="267">
        <f t="shared" ref="L152:L153" si="170">G152/$E$5</f>
        <v>1.5887814540556571</v>
      </c>
      <c r="M152" s="267">
        <f>G152/$D$272</f>
        <v>0.17838440182203441</v>
      </c>
      <c r="N152" s="267">
        <f>G152/($E$8/100)</f>
        <v>0.44199649755167408</v>
      </c>
      <c r="P152" s="64">
        <v>1</v>
      </c>
      <c r="Q152" s="87">
        <f t="shared" ref="Q152:Q156" si="171">G152*$P152</f>
        <v>3384.8672145453402</v>
      </c>
      <c r="R152" s="296">
        <f t="shared" ref="R152:R156" si="172">L152*$P152</f>
        <v>1.5887814540556571</v>
      </c>
      <c r="S152" s="296">
        <f t="shared" ref="S152:S156" si="173">M152*$P152</f>
        <v>0.17838440182203441</v>
      </c>
      <c r="T152" s="296">
        <f t="shared" ref="T152:T156" si="174">N152*$P152</f>
        <v>0.44199649755167408</v>
      </c>
      <c r="V152" s="7"/>
      <c r="AB152" s="7"/>
      <c r="AH152" s="7"/>
      <c r="AN152" s="7"/>
    </row>
    <row r="153" spans="1:40" hidden="1">
      <c r="B153" s="105"/>
      <c r="C153" s="260" t="s">
        <v>380</v>
      </c>
      <c r="D153" s="260"/>
      <c r="E153" s="257"/>
      <c r="F153" s="255"/>
      <c r="G153" s="108">
        <v>16046.185148357399</v>
      </c>
      <c r="H153" s="140"/>
      <c r="J153" s="109">
        <f t="shared" si="169"/>
        <v>7.8073837924009739</v>
      </c>
      <c r="L153" s="267">
        <f t="shared" si="170"/>
        <v>7.5317227401128441</v>
      </c>
      <c r="M153" s="267">
        <f>G153/$D$272</f>
        <v>0.84564296257034333</v>
      </c>
      <c r="N153" s="267">
        <f>G153/($E$8/100)</f>
        <v>2.095313400821933</v>
      </c>
      <c r="P153" s="64">
        <v>1.0366</v>
      </c>
      <c r="Q153" s="87">
        <f>G153*$P153</f>
        <v>16633.475524787278</v>
      </c>
      <c r="R153" s="296">
        <f t="shared" ref="R153:T155" si="175">L153*$P153</f>
        <v>7.8073837924009739</v>
      </c>
      <c r="S153" s="296">
        <f t="shared" si="175"/>
        <v>0.87659349500041783</v>
      </c>
      <c r="T153" s="296">
        <f t="shared" si="175"/>
        <v>2.1720018712920157</v>
      </c>
      <c r="V153" s="7"/>
      <c r="AB153" s="7"/>
      <c r="AH153" s="7"/>
      <c r="AN153" s="7"/>
    </row>
    <row r="154" spans="1:40" hidden="1">
      <c r="B154" s="105"/>
      <c r="C154" s="165" t="s">
        <v>286</v>
      </c>
      <c r="D154" s="165"/>
      <c r="E154" s="194"/>
      <c r="F154" s="92"/>
      <c r="G154" s="108">
        <v>2979.7167997792531</v>
      </c>
      <c r="H154" s="140"/>
      <c r="J154" s="109">
        <f t="shared" si="169"/>
        <v>1.3054548027001529</v>
      </c>
      <c r="L154" s="267">
        <f t="shared" ref="L154:L156" si="176">G154/$E$5</f>
        <v>1.3986128523695263</v>
      </c>
      <c r="M154" s="267">
        <f>G154/$D$272</f>
        <v>0.15703274759009572</v>
      </c>
      <c r="N154" s="267">
        <f>G154/($E$8/100)</f>
        <v>0.38909189215424428</v>
      </c>
      <c r="P154" s="64">
        <v>0.93339253996447602</v>
      </c>
      <c r="Q154" s="87">
        <f>G154*$P154</f>
        <v>2781.245432120777</v>
      </c>
      <c r="R154" s="296">
        <f t="shared" si="175"/>
        <v>1.3054548027001529</v>
      </c>
      <c r="S154" s="296">
        <f t="shared" si="175"/>
        <v>0.1465731951307199</v>
      </c>
      <c r="T154" s="296">
        <f t="shared" si="175"/>
        <v>0.36317546949743407</v>
      </c>
      <c r="V154" s="7"/>
      <c r="AB154" s="7"/>
      <c r="AH154" s="7"/>
      <c r="AN154" s="7"/>
    </row>
    <row r="155" spans="1:40" hidden="1">
      <c r="B155" s="105"/>
      <c r="C155" s="165" t="s">
        <v>5</v>
      </c>
      <c r="D155" s="165"/>
      <c r="E155" s="140"/>
      <c r="F155" s="92"/>
      <c r="G155" s="108">
        <v>8595.2778999204202</v>
      </c>
      <c r="H155" s="140"/>
      <c r="J155" s="109">
        <f t="shared" si="169"/>
        <v>4.1257780875208558</v>
      </c>
      <c r="L155" s="267">
        <f t="shared" si="176"/>
        <v>4.0344324472067408</v>
      </c>
      <c r="M155" s="267">
        <f>G155/$D$272</f>
        <v>0.45297596906690069</v>
      </c>
      <c r="N155" s="267">
        <f t="shared" ref="N155:N156" si="177">G155/($E$8/100)</f>
        <v>1.1223727509672583</v>
      </c>
      <c r="P155" s="64">
        <v>1.0226415094339623</v>
      </c>
      <c r="Q155" s="87">
        <f>G155*$P155</f>
        <v>8789.8879655789951</v>
      </c>
      <c r="R155" s="296">
        <f t="shared" si="175"/>
        <v>4.1257780875208558</v>
      </c>
      <c r="S155" s="296">
        <f t="shared" si="175"/>
        <v>0.46323202874388714</v>
      </c>
      <c r="T155" s="296">
        <f t="shared" si="175"/>
        <v>1.1477849641967057</v>
      </c>
      <c r="V155" s="7"/>
      <c r="AB155" s="7"/>
      <c r="AH155" s="7"/>
      <c r="AN155" s="7"/>
    </row>
    <row r="156" spans="1:40" hidden="1">
      <c r="B156" s="105"/>
      <c r="C156" s="165" t="s">
        <v>287</v>
      </c>
      <c r="D156" s="165"/>
      <c r="E156" s="194"/>
      <c r="F156" s="92"/>
      <c r="G156" s="108">
        <v>2415.313712121213</v>
      </c>
      <c r="H156" s="140"/>
      <c r="J156" s="109">
        <f t="shared" si="169"/>
        <v>1.1336945848435456</v>
      </c>
      <c r="L156" s="267">
        <f t="shared" si="176"/>
        <v>1.1336945848435456</v>
      </c>
      <c r="M156" s="267">
        <f>G156/$D$272</f>
        <v>0.12728838812283305</v>
      </c>
      <c r="N156" s="267">
        <f t="shared" si="177"/>
        <v>0.31539204748080629</v>
      </c>
      <c r="P156" s="64">
        <v>1</v>
      </c>
      <c r="Q156" s="87">
        <f t="shared" si="171"/>
        <v>2415.313712121213</v>
      </c>
      <c r="R156" s="296">
        <f t="shared" si="172"/>
        <v>1.1336945848435456</v>
      </c>
      <c r="S156" s="296">
        <f t="shared" si="173"/>
        <v>0.12728838812283305</v>
      </c>
      <c r="T156" s="296">
        <f t="shared" si="174"/>
        <v>0.31539204748080629</v>
      </c>
      <c r="V156" s="7"/>
      <c r="AB156" s="7"/>
      <c r="AH156" s="7"/>
      <c r="AN156" s="7"/>
    </row>
    <row r="157" spans="1:40" hidden="1">
      <c r="B157" s="114"/>
      <c r="C157" s="115" t="s">
        <v>45</v>
      </c>
      <c r="D157" s="115"/>
      <c r="E157" s="166"/>
      <c r="F157" s="166"/>
      <c r="G157" s="118">
        <f>SUM(G152:G156)</f>
        <v>33421.360774723624</v>
      </c>
      <c r="H157" s="167"/>
      <c r="J157" s="252">
        <f t="shared" si="169"/>
        <v>5.2594726723644012</v>
      </c>
      <c r="L157" s="280">
        <f>SUM(L152:L156)</f>
        <v>15.687244078588314</v>
      </c>
      <c r="M157" s="280">
        <f t="shared" ref="M157:N157" si="178">SUM(M152:M156)</f>
        <v>1.7613244691722072</v>
      </c>
      <c r="N157" s="280">
        <f t="shared" si="178"/>
        <v>4.364166588975916</v>
      </c>
      <c r="P157" s="66"/>
      <c r="Q157" s="121">
        <f>SUM(Q152:Q156)</f>
        <v>34004.789849153603</v>
      </c>
      <c r="R157" s="301">
        <f t="shared" ref="R157" si="179">SUM(R155:R156)</f>
        <v>5.2594726723644012</v>
      </c>
      <c r="S157" s="301">
        <f t="shared" ref="S157" si="180">SUM(S155:S156)</f>
        <v>0.59052041686672019</v>
      </c>
      <c r="T157" s="301">
        <f t="shared" ref="T157" si="181">SUM(T155:T156)</f>
        <v>1.463177011677512</v>
      </c>
      <c r="V157" s="7"/>
      <c r="AB157" s="7"/>
      <c r="AH157" s="7"/>
      <c r="AN157" s="7"/>
    </row>
    <row r="158" spans="1:40" hidden="1">
      <c r="C158" s="182"/>
      <c r="D158" s="182"/>
      <c r="E158" s="157"/>
      <c r="F158" s="158"/>
      <c r="G158" s="157"/>
      <c r="H158" s="157"/>
      <c r="J158" s="183"/>
      <c r="L158" s="157"/>
      <c r="M158" s="157"/>
      <c r="N158" s="184"/>
      <c r="V158" s="7"/>
      <c r="AB158" s="7"/>
      <c r="AH158" s="7"/>
      <c r="AN158" s="7"/>
    </row>
    <row r="159" spans="1:40" hidden="1">
      <c r="A159" s="100"/>
      <c r="B159" s="88">
        <v>21</v>
      </c>
      <c r="C159" s="89" t="s">
        <v>25</v>
      </c>
      <c r="D159" s="89"/>
      <c r="E159" s="89"/>
      <c r="F159" s="89"/>
      <c r="G159" s="101"/>
      <c r="H159" s="146"/>
      <c r="J159" s="102" t="s">
        <v>345</v>
      </c>
      <c r="L159" s="103" t="s">
        <v>269</v>
      </c>
      <c r="M159" s="103" t="s">
        <v>390</v>
      </c>
      <c r="N159" s="103" t="s">
        <v>391</v>
      </c>
      <c r="Q159" s="103" t="s">
        <v>271</v>
      </c>
      <c r="R159" s="103" t="s">
        <v>269</v>
      </c>
      <c r="S159" s="103" t="s">
        <v>390</v>
      </c>
      <c r="T159" s="103" t="s">
        <v>391</v>
      </c>
      <c r="V159" s="7"/>
      <c r="AB159" s="7"/>
      <c r="AH159" s="7"/>
      <c r="AN159" s="7"/>
    </row>
    <row r="160" spans="1:40" hidden="1">
      <c r="B160" s="195"/>
      <c r="C160" s="196" t="s">
        <v>89</v>
      </c>
      <c r="D160" s="196"/>
      <c r="E160" s="197"/>
      <c r="F160" s="197"/>
      <c r="G160" s="198"/>
      <c r="H160" s="199"/>
      <c r="J160" s="200"/>
      <c r="L160" s="201"/>
      <c r="M160" s="201"/>
      <c r="N160" s="202"/>
      <c r="V160" s="7"/>
      <c r="AB160" s="7"/>
      <c r="AH160" s="7"/>
      <c r="AN160" s="7"/>
    </row>
    <row r="161" spans="1:40" hidden="1">
      <c r="B161" s="105"/>
      <c r="C161" s="92" t="s">
        <v>211</v>
      </c>
      <c r="D161" s="92"/>
      <c r="E161" s="174"/>
      <c r="F161" s="175"/>
      <c r="G161" s="113">
        <v>0</v>
      </c>
      <c r="H161" s="140"/>
      <c r="J161" s="109">
        <f t="shared" ref="J161:J166" si="182">IF($D$2=$L$2,L161,IF($D$2=$M$2,M161,IF($D$2=$N$2,N161,IF($D$2=$R$2,R161,IF($D$2=$S$2,S161,IF($D$2=$T$2,T161,IF($D$2=$X$2,X161,IF($D$2=$Y$2,Y161,IF($D$2=$Z$2,Z161,IF($D$2=$AD$2,AD161,IF($D$2=$AE$2,AE161,IF($D$2=$AF$2,AF161,IF($D$2=$AJ$2,AJ161,IF($D$2=$AK$2,AK161,IF($D$2=$AL$2,AL161,IF($D$2=$AP$2,AP161,IF($D$2=$AQ$2,AQ161,IF($D$2=$AR$2,AR161))))))))))))))))))</f>
        <v>0</v>
      </c>
      <c r="L161" s="110">
        <f t="shared" ref="L161:L162" si="183">G161/$E$5</f>
        <v>0</v>
      </c>
      <c r="M161" s="110">
        <f>G161/$D$272</f>
        <v>0</v>
      </c>
      <c r="N161" s="110">
        <f t="shared" ref="N161:N162" si="184">G161/($E$8/100)</f>
        <v>0</v>
      </c>
      <c r="P161" s="64"/>
      <c r="Q161" s="87">
        <f t="shared" ref="Q161:Q165" si="185">G161*$P161</f>
        <v>0</v>
      </c>
      <c r="R161" s="296">
        <f t="shared" ref="R161:R165" si="186">L161*$P161</f>
        <v>0</v>
      </c>
      <c r="S161" s="296">
        <f t="shared" ref="S161:S165" si="187">M161*$P161</f>
        <v>0</v>
      </c>
      <c r="T161" s="296">
        <f t="shared" ref="T161:T165" si="188">N161*$P161</f>
        <v>0</v>
      </c>
      <c r="V161" s="7"/>
      <c r="AB161" s="7"/>
      <c r="AH161" s="7"/>
      <c r="AN161" s="7"/>
    </row>
    <row r="162" spans="1:40" hidden="1">
      <c r="B162" s="105"/>
      <c r="C162" s="92" t="s">
        <v>212</v>
      </c>
      <c r="D162" s="92"/>
      <c r="E162" s="179"/>
      <c r="F162" s="175"/>
      <c r="G162" s="113">
        <v>5159.175909090909</v>
      </c>
      <c r="H162" s="140"/>
      <c r="J162" s="109">
        <f t="shared" si="182"/>
        <v>2.5308102763928999</v>
      </c>
      <c r="L162" s="110">
        <f t="shared" si="183"/>
        <v>2.4216025276712005</v>
      </c>
      <c r="M162" s="110">
        <f>G162/$D$272</f>
        <v>0.27189146578131002</v>
      </c>
      <c r="N162" s="110">
        <f t="shared" si="184"/>
        <v>0.67368600820503788</v>
      </c>
      <c r="P162" s="64">
        <v>1.0450973053892216</v>
      </c>
      <c r="Q162" s="87">
        <f t="shared" si="185"/>
        <v>5391.8408406198969</v>
      </c>
      <c r="R162" s="296">
        <f t="shared" si="186"/>
        <v>2.5308102763928999</v>
      </c>
      <c r="S162" s="296">
        <f t="shared" si="187"/>
        <v>0.28415303824637284</v>
      </c>
      <c r="T162" s="296">
        <f t="shared" si="188"/>
        <v>0.70406743185350618</v>
      </c>
      <c r="V162" s="7"/>
      <c r="AB162" s="7"/>
      <c r="AH162" s="7"/>
      <c r="AN162" s="7"/>
    </row>
    <row r="163" spans="1:40" hidden="1">
      <c r="B163" s="105"/>
      <c r="C163" s="92" t="s">
        <v>213</v>
      </c>
      <c r="D163" s="92"/>
      <c r="E163" s="99"/>
      <c r="F163" s="140"/>
      <c r="G163" s="113">
        <v>6810.8756060606065</v>
      </c>
      <c r="H163" s="140"/>
      <c r="J163" s="109">
        <f t="shared" si="182"/>
        <v>3.2406731188462663</v>
      </c>
      <c r="L163" s="110">
        <f t="shared" ref="L163:L165" si="189">G163/$E$5</f>
        <v>3.1968736623668903</v>
      </c>
      <c r="M163" s="110">
        <f>G163/$D$272</f>
        <v>0.35893696675915299</v>
      </c>
      <c r="N163" s="110">
        <f t="shared" ref="N163:N165" si="190">G163/($E$8/100)</f>
        <v>0.88936521651508338</v>
      </c>
      <c r="P163" s="64">
        <v>1.0137007154818085</v>
      </c>
      <c r="Q163" s="87">
        <f t="shared" si="185"/>
        <v>6904.1894749212333</v>
      </c>
      <c r="R163" s="296">
        <f t="shared" si="186"/>
        <v>3.2406731188462663</v>
      </c>
      <c r="S163" s="296">
        <f t="shared" si="187"/>
        <v>0.36385466001662348</v>
      </c>
      <c r="T163" s="296">
        <f t="shared" si="188"/>
        <v>0.90155015630597357</v>
      </c>
      <c r="V163" s="7"/>
      <c r="AB163" s="7"/>
      <c r="AH163" s="7"/>
      <c r="AN163" s="7"/>
    </row>
    <row r="164" spans="1:40" hidden="1">
      <c r="B164" s="105"/>
      <c r="C164" s="92" t="s">
        <v>214</v>
      </c>
      <c r="D164" s="92"/>
      <c r="E164" s="99"/>
      <c r="F164" s="140"/>
      <c r="G164" s="113">
        <v>0</v>
      </c>
      <c r="H164" s="140"/>
      <c r="J164" s="109">
        <f t="shared" si="182"/>
        <v>0</v>
      </c>
      <c r="L164" s="110">
        <f t="shared" si="189"/>
        <v>0</v>
      </c>
      <c r="M164" s="110">
        <f>G164/$D$272</f>
        <v>0</v>
      </c>
      <c r="N164" s="110">
        <f t="shared" si="190"/>
        <v>0</v>
      </c>
      <c r="P164" s="64">
        <v>1</v>
      </c>
      <c r="Q164" s="87">
        <f t="shared" si="185"/>
        <v>0</v>
      </c>
      <c r="R164" s="296">
        <f t="shared" si="186"/>
        <v>0</v>
      </c>
      <c r="S164" s="296">
        <f t="shared" si="187"/>
        <v>0</v>
      </c>
      <c r="T164" s="296">
        <f t="shared" si="188"/>
        <v>0</v>
      </c>
      <c r="V164" s="7"/>
      <c r="AB164" s="7"/>
      <c r="AH164" s="7"/>
      <c r="AN164" s="7"/>
    </row>
    <row r="165" spans="1:40" hidden="1">
      <c r="B165" s="105"/>
      <c r="C165" s="92" t="s">
        <v>215</v>
      </c>
      <c r="D165" s="92"/>
      <c r="E165" s="99"/>
      <c r="F165" s="140"/>
      <c r="G165" s="113">
        <v>30651.13636363636</v>
      </c>
      <c r="H165" s="140"/>
      <c r="J165" s="109">
        <f t="shared" si="182"/>
        <v>14.184165498229635</v>
      </c>
      <c r="L165" s="110">
        <f t="shared" si="189"/>
        <v>14.386962298258894</v>
      </c>
      <c r="M165" s="110">
        <f>G165/$D$272</f>
        <v>1.6153320880350417</v>
      </c>
      <c r="N165" s="110">
        <f t="shared" si="190"/>
        <v>4.0024302461524393</v>
      </c>
      <c r="P165" s="64">
        <v>0.98590412654005488</v>
      </c>
      <c r="Q165" s="87">
        <f t="shared" si="185"/>
        <v>30219.08182405102</v>
      </c>
      <c r="R165" s="296">
        <f t="shared" si="186"/>
        <v>14.184165498229635</v>
      </c>
      <c r="S165" s="296">
        <f t="shared" si="187"/>
        <v>1.5925625713263107</v>
      </c>
      <c r="T165" s="296">
        <f t="shared" si="188"/>
        <v>3.9460124958704177</v>
      </c>
      <c r="U165" s="299"/>
      <c r="V165" s="7"/>
      <c r="AB165" s="7"/>
      <c r="AH165" s="7"/>
      <c r="AN165" s="7"/>
    </row>
    <row r="166" spans="1:40" hidden="1">
      <c r="B166" s="105"/>
      <c r="D166" s="92"/>
      <c r="E166" s="99"/>
      <c r="F166" s="137" t="s">
        <v>288</v>
      </c>
      <c r="G166" s="282">
        <f>SUM(G161:G165)</f>
        <v>42621.187878787874</v>
      </c>
      <c r="H166" s="140"/>
      <c r="J166" s="203">
        <f t="shared" si="182"/>
        <v>19.955648893468801</v>
      </c>
      <c r="L166" s="283">
        <f>SUM(L161:L165)</f>
        <v>20.005438488296985</v>
      </c>
      <c r="M166" s="283">
        <f t="shared" ref="M166:N166" si="191">SUM(M161:M165)</f>
        <v>2.2461605205755046</v>
      </c>
      <c r="N166" s="283">
        <f t="shared" si="191"/>
        <v>5.5654814708725606</v>
      </c>
      <c r="Q166" s="121">
        <f>SUM(Q161:Q165)</f>
        <v>42515.112139592151</v>
      </c>
      <c r="R166" s="301">
        <f>SUM(R161:R165)</f>
        <v>19.955648893468801</v>
      </c>
      <c r="S166" s="301">
        <f>SUM(S161:S165)</f>
        <v>2.2405702695893073</v>
      </c>
      <c r="T166" s="301">
        <f t="shared" ref="T166" si="192">SUM(T161:T165)</f>
        <v>5.5516300840298971</v>
      </c>
      <c r="V166" s="7"/>
      <c r="AB166" s="7"/>
      <c r="AH166" s="7"/>
      <c r="AN166" s="7"/>
    </row>
    <row r="167" spans="1:40" hidden="1">
      <c r="B167" s="204"/>
      <c r="C167" s="205" t="s">
        <v>381</v>
      </c>
      <c r="D167" s="205"/>
      <c r="E167" s="206"/>
      <c r="F167" s="206"/>
      <c r="G167" s="207"/>
      <c r="H167" s="199"/>
      <c r="J167" s="200"/>
      <c r="L167" s="201"/>
      <c r="M167" s="201"/>
      <c r="N167" s="202"/>
      <c r="R167" s="296"/>
      <c r="S167" s="296"/>
      <c r="T167" s="296"/>
      <c r="V167" s="7"/>
      <c r="AB167" s="7"/>
      <c r="AH167" s="7"/>
      <c r="AN167" s="7"/>
    </row>
    <row r="168" spans="1:40" hidden="1">
      <c r="B168" s="105"/>
      <c r="C168" s="165" t="s">
        <v>179</v>
      </c>
      <c r="D168" s="165"/>
      <c r="E168" s="99"/>
      <c r="F168" s="140"/>
      <c r="G168" s="113">
        <v>24860.627412852718</v>
      </c>
      <c r="H168" s="140"/>
      <c r="J168" s="109">
        <f t="shared" ref="J168:J179" si="193">IF($D$2=$L$2,L168,IF($D$2=$M$2,M168,IF($D$2=$N$2,N168,IF($D$2=$R$2,R168,IF($D$2=$S$2,S168,IF($D$2=$T$2,T168,IF($D$2=$X$2,X168,IF($D$2=$Y$2,Y168,IF($D$2=$Z$2,Z168,IF($D$2=$AD$2,AD168,IF($D$2=$AE$2,AE168,IF($D$2=$AF$2,AF168,IF($D$2=$AJ$2,AJ168,IF($D$2=$AK$2,AK168,IF($D$2=$AL$2,AL168,IF($D$2=$AP$2,AP168,IF($D$2=$AQ$2,AQ168,IF($D$2=$AR$2,AR168))))))))))))))))))</f>
        <v>10.922166459100522</v>
      </c>
      <c r="L168" s="110">
        <f t="shared" ref="L168:L169" si="194">G168/$E$5</f>
        <v>11.669026069914388</v>
      </c>
      <c r="M168" s="110">
        <f t="shared" ref="M168:M178" si="195">G168/$D$272</f>
        <v>1.3101690166471964</v>
      </c>
      <c r="N168" s="111">
        <f t="shared" ref="N168:N169" si="196">G168/($E$8/100)</f>
        <v>3.2463046692642572</v>
      </c>
      <c r="P168" s="64">
        <v>0.93599640566923981</v>
      </c>
      <c r="Q168" s="87">
        <f t="shared" ref="Q168:Q178" si="197">G168*$P168</f>
        <v>23269.457901112317</v>
      </c>
      <c r="R168" s="296">
        <f t="shared" ref="R168:R178" si="198">L168*$P168</f>
        <v>10.922166459100522</v>
      </c>
      <c r="S168" s="296">
        <f t="shared" ref="S168:S178" si="199">M168*$P168</f>
        <v>1.2263134904009783</v>
      </c>
      <c r="T168" s="296">
        <f t="shared" ref="T168:T178" si="200">N168*$P168</f>
        <v>3.0385295021386152</v>
      </c>
      <c r="V168" s="7"/>
      <c r="AB168" s="7"/>
      <c r="AH168" s="7"/>
      <c r="AN168" s="7"/>
    </row>
    <row r="169" spans="1:40" hidden="1">
      <c r="B169" s="105"/>
      <c r="C169" s="165" t="s">
        <v>118</v>
      </c>
      <c r="D169" s="165"/>
      <c r="E169" s="99"/>
      <c r="F169" s="140"/>
      <c r="G169" s="113">
        <v>10647.642130824548</v>
      </c>
      <c r="H169" s="140"/>
      <c r="J169" s="109">
        <f t="shared" si="193"/>
        <v>5.4225767727274237</v>
      </c>
      <c r="L169" s="110">
        <f t="shared" si="194"/>
        <v>4.9977666108086858</v>
      </c>
      <c r="M169" s="110">
        <f t="shared" si="195"/>
        <v>0.56113671583934066</v>
      </c>
      <c r="N169" s="111">
        <f t="shared" si="196"/>
        <v>1.3903707976444919</v>
      </c>
      <c r="P169" s="63">
        <v>1.085</v>
      </c>
      <c r="Q169" s="87">
        <f t="shared" si="197"/>
        <v>11552.691711944633</v>
      </c>
      <c r="R169" s="296">
        <f t="shared" si="198"/>
        <v>5.4225767727274237</v>
      </c>
      <c r="S169" s="296">
        <f t="shared" si="199"/>
        <v>0.60883333668568462</v>
      </c>
      <c r="T169" s="296">
        <f t="shared" si="200"/>
        <v>1.5085523154442737</v>
      </c>
      <c r="V169" s="7"/>
      <c r="AB169" s="7"/>
      <c r="AH169" s="7"/>
      <c r="AN169" s="7"/>
    </row>
    <row r="170" spans="1:40" hidden="1">
      <c r="A170" s="100"/>
      <c r="B170" s="173"/>
      <c r="C170" s="165" t="s">
        <v>216</v>
      </c>
      <c r="D170" s="165"/>
      <c r="E170" s="99"/>
      <c r="F170" s="140"/>
      <c r="G170" s="113">
        <v>1178.0267794221279</v>
      </c>
      <c r="H170" s="140"/>
      <c r="J170" s="109">
        <f t="shared" si="193"/>
        <v>0.61084116500878605</v>
      </c>
      <c r="L170" s="110">
        <f t="shared" ref="L170:L178" si="201">G170/$E$5</f>
        <v>0.5529395928691373</v>
      </c>
      <c r="M170" s="110">
        <f t="shared" si="195"/>
        <v>6.2082672393924461E-2</v>
      </c>
      <c r="N170" s="111">
        <f t="shared" ref="N170:N178" si="202">G170/($E$8/100)</f>
        <v>0.15382692363505254</v>
      </c>
      <c r="P170" s="65">
        <v>1.1047159090909089</v>
      </c>
      <c r="Q170" s="87">
        <f t="shared" si="197"/>
        <v>1301.3849245627516</v>
      </c>
      <c r="R170" s="296">
        <f t="shared" si="198"/>
        <v>0.61084116500878605</v>
      </c>
      <c r="S170" s="296">
        <f t="shared" si="199"/>
        <v>6.858371587244734E-2</v>
      </c>
      <c r="T170" s="296">
        <f t="shared" si="200"/>
        <v>0.1699350497861549</v>
      </c>
      <c r="V170" s="7"/>
      <c r="AB170" s="7"/>
      <c r="AH170" s="7"/>
      <c r="AN170" s="7"/>
    </row>
    <row r="171" spans="1:40" hidden="1">
      <c r="A171" s="100"/>
      <c r="B171" s="173"/>
      <c r="C171" s="165" t="s">
        <v>187</v>
      </c>
      <c r="D171" s="165"/>
      <c r="E171" s="99"/>
      <c r="F171" s="140"/>
      <c r="G171" s="113">
        <v>6971.8596060312921</v>
      </c>
      <c r="H171" s="140"/>
      <c r="J171" s="109">
        <f t="shared" si="193"/>
        <v>3.6151120826938445</v>
      </c>
      <c r="L171" s="110">
        <f t="shared" si="201"/>
        <v>3.272435974665004</v>
      </c>
      <c r="M171" s="110">
        <f t="shared" si="195"/>
        <v>0.36742091390316123</v>
      </c>
      <c r="N171" s="111">
        <f t="shared" si="202"/>
        <v>0.91038653275553716</v>
      </c>
      <c r="P171" s="65">
        <v>1.1047159090909089</v>
      </c>
      <c r="Q171" s="87">
        <f t="shared" si="197"/>
        <v>7701.9242227310451</v>
      </c>
      <c r="R171" s="296">
        <f t="shared" si="198"/>
        <v>3.6151120826938445</v>
      </c>
      <c r="S171" s="296">
        <f t="shared" si="199"/>
        <v>0.4058957289215433</v>
      </c>
      <c r="T171" s="296">
        <f t="shared" si="200"/>
        <v>1.0057184861571538</v>
      </c>
      <c r="V171" s="7"/>
      <c r="AB171" s="7"/>
      <c r="AH171" s="7"/>
      <c r="AN171" s="7"/>
    </row>
    <row r="172" spans="1:40" hidden="1">
      <c r="A172" s="100"/>
      <c r="B172" s="173"/>
      <c r="C172" s="165" t="s">
        <v>188</v>
      </c>
      <c r="D172" s="165"/>
      <c r="E172" s="99"/>
      <c r="F172" s="140"/>
      <c r="G172" s="113">
        <v>83627.394093390118</v>
      </c>
      <c r="H172" s="140"/>
      <c r="J172" s="109">
        <f t="shared" si="193"/>
        <v>43.363237344836676</v>
      </c>
      <c r="L172" s="110">
        <f t="shared" si="201"/>
        <v>39.252840470561416</v>
      </c>
      <c r="M172" s="110">
        <f t="shared" si="195"/>
        <v>4.4072106011073497</v>
      </c>
      <c r="N172" s="111">
        <f t="shared" si="202"/>
        <v>10.920078379977724</v>
      </c>
      <c r="P172" s="63">
        <v>1.1047159090909089</v>
      </c>
      <c r="Q172" s="87">
        <f t="shared" si="197"/>
        <v>92384.512690783173</v>
      </c>
      <c r="R172" s="296">
        <f t="shared" si="198"/>
        <v>43.363237344836676</v>
      </c>
      <c r="S172" s="296">
        <f t="shared" si="199"/>
        <v>4.8687156657573967</v>
      </c>
      <c r="T172" s="296">
        <f t="shared" si="200"/>
        <v>12.063584314881071</v>
      </c>
      <c r="V172" s="7"/>
      <c r="AB172" s="7"/>
      <c r="AH172" s="7"/>
      <c r="AN172" s="7"/>
    </row>
    <row r="173" spans="1:40" hidden="1">
      <c r="A173" s="100"/>
      <c r="B173" s="173"/>
      <c r="C173" s="165" t="s">
        <v>217</v>
      </c>
      <c r="D173" s="165">
        <v>255.11027916089307</v>
      </c>
      <c r="E173" s="99" t="s">
        <v>404</v>
      </c>
      <c r="F173" s="140"/>
      <c r="G173" s="113">
        <v>89490.134826849695</v>
      </c>
      <c r="H173" s="140"/>
      <c r="J173" s="109">
        <f t="shared" si="193"/>
        <v>12327.533689665261</v>
      </c>
      <c r="L173" s="110">
        <f t="shared" si="201"/>
        <v>42.004680692603451</v>
      </c>
      <c r="M173" s="110">
        <f t="shared" si="195"/>
        <v>4.7161803279792913</v>
      </c>
      <c r="N173" s="111">
        <f t="shared" si="202"/>
        <v>11.685635994500199</v>
      </c>
      <c r="P173" s="65">
        <v>293.48</v>
      </c>
      <c r="Q173" s="87">
        <f>D173*$P173</f>
        <v>74869.764728138907</v>
      </c>
      <c r="R173" s="296">
        <f t="shared" si="198"/>
        <v>12327.533689665261</v>
      </c>
      <c r="S173" s="296">
        <f t="shared" si="199"/>
        <v>1384.1046026553624</v>
      </c>
      <c r="T173" s="296">
        <f t="shared" si="200"/>
        <v>3429.5004516659187</v>
      </c>
      <c r="V173" s="7"/>
      <c r="AB173" s="7"/>
      <c r="AH173" s="7"/>
      <c r="AN173" s="7"/>
    </row>
    <row r="174" spans="1:40" hidden="1">
      <c r="A174" s="100"/>
      <c r="B174" s="173"/>
      <c r="C174" s="165" t="s">
        <v>218</v>
      </c>
      <c r="D174" s="165">
        <v>78.104980799868741</v>
      </c>
      <c r="E174" s="99" t="s">
        <v>404</v>
      </c>
      <c r="F174" s="140"/>
      <c r="G174" s="113">
        <v>21270.139400505304</v>
      </c>
      <c r="H174" s="140"/>
      <c r="J174" s="109">
        <f t="shared" si="193"/>
        <v>3142.678775731159</v>
      </c>
      <c r="L174" s="110">
        <f t="shared" si="201"/>
        <v>9.9837307825502233</v>
      </c>
      <c r="M174" s="110">
        <f t="shared" si="195"/>
        <v>1.1209482833848992</v>
      </c>
      <c r="N174" s="111">
        <f t="shared" si="202"/>
        <v>2.7774581753340679</v>
      </c>
      <c r="P174" s="65">
        <v>314.77999999999997</v>
      </c>
      <c r="Q174" s="87">
        <f>D174*$P174</f>
        <v>24585.885856182682</v>
      </c>
      <c r="R174" s="296">
        <f t="shared" si="198"/>
        <v>3142.678775731159</v>
      </c>
      <c r="S174" s="296">
        <f t="shared" si="199"/>
        <v>352.85210064389855</v>
      </c>
      <c r="T174" s="296">
        <f t="shared" si="200"/>
        <v>874.28828443165787</v>
      </c>
      <c r="V174" s="7"/>
      <c r="AB174" s="7"/>
      <c r="AH174" s="7"/>
      <c r="AN174" s="7"/>
    </row>
    <row r="175" spans="1:40" hidden="1">
      <c r="A175" s="100"/>
      <c r="B175" s="173"/>
      <c r="C175" s="165" t="s">
        <v>119</v>
      </c>
      <c r="D175" s="165">
        <v>12.992096322346967</v>
      </c>
      <c r="E175" s="99" t="s">
        <v>404</v>
      </c>
      <c r="F175" s="140"/>
      <c r="G175" s="113">
        <v>3210.3470012519356</v>
      </c>
      <c r="H175" s="140"/>
      <c r="J175" s="109">
        <f t="shared" si="193"/>
        <v>429.1101009698134</v>
      </c>
      <c r="L175" s="110">
        <f t="shared" si="201"/>
        <v>1.5068655440173242</v>
      </c>
      <c r="M175" s="110">
        <f t="shared" si="195"/>
        <v>0.16918708863928392</v>
      </c>
      <c r="N175" s="111">
        <f t="shared" si="202"/>
        <v>0.41920762042935034</v>
      </c>
      <c r="P175" s="65">
        <v>284.77</v>
      </c>
      <c r="Q175" s="87">
        <f>D175*$P175</f>
        <v>3699.7592697147456</v>
      </c>
      <c r="R175" s="296">
        <f t="shared" si="198"/>
        <v>429.1101009698134</v>
      </c>
      <c r="S175" s="296">
        <f t="shared" si="199"/>
        <v>48.179407231808881</v>
      </c>
      <c r="T175" s="296">
        <f t="shared" si="200"/>
        <v>119.37775406966608</v>
      </c>
      <c r="V175" s="7"/>
      <c r="AB175" s="7"/>
      <c r="AH175" s="7"/>
      <c r="AN175" s="7"/>
    </row>
    <row r="176" spans="1:40" hidden="1">
      <c r="A176" s="100"/>
      <c r="B176" s="173"/>
      <c r="C176" s="165" t="s">
        <v>219</v>
      </c>
      <c r="D176" s="165"/>
      <c r="E176" s="99"/>
      <c r="F176" s="140"/>
      <c r="G176" s="113">
        <v>2699.6397092653397</v>
      </c>
      <c r="H176" s="140"/>
      <c r="J176" s="109">
        <f t="shared" si="193"/>
        <v>1.6462318772468856</v>
      </c>
      <c r="L176" s="110">
        <f t="shared" si="201"/>
        <v>1.2671508897843429</v>
      </c>
      <c r="M176" s="110">
        <f t="shared" si="195"/>
        <v>0.14227252773843127</v>
      </c>
      <c r="N176" s="111">
        <f t="shared" si="202"/>
        <v>0.35251938126824756</v>
      </c>
      <c r="P176" s="64">
        <v>1.2991601004415967</v>
      </c>
      <c r="Q176" s="87">
        <f t="shared" si="197"/>
        <v>3507.2641958452814</v>
      </c>
      <c r="R176" s="296">
        <f t="shared" si="198"/>
        <v>1.6462318772468856</v>
      </c>
      <c r="S176" s="296">
        <f t="shared" si="199"/>
        <v>0.18483479142674022</v>
      </c>
      <c r="T176" s="296">
        <f t="shared" si="200"/>
        <v>0.45797911477606601</v>
      </c>
      <c r="V176" s="7"/>
      <c r="AB176" s="7"/>
      <c r="AH176" s="7"/>
      <c r="AN176" s="7"/>
    </row>
    <row r="177" spans="1:40" hidden="1">
      <c r="A177" s="100"/>
      <c r="B177" s="173"/>
      <c r="C177" s="165" t="s">
        <v>220</v>
      </c>
      <c r="D177" s="165"/>
      <c r="E177" s="99"/>
      <c r="F177" s="140"/>
      <c r="G177" s="113">
        <v>3353.2206116260068</v>
      </c>
      <c r="H177" s="140"/>
      <c r="J177" s="109">
        <f t="shared" si="193"/>
        <v>1.4520291686879705</v>
      </c>
      <c r="L177" s="110">
        <f t="shared" si="201"/>
        <v>1.573927241876804</v>
      </c>
      <c r="M177" s="110">
        <f t="shared" si="195"/>
        <v>0.17671660808785009</v>
      </c>
      <c r="N177" s="111">
        <f t="shared" si="202"/>
        <v>0.43786407912484582</v>
      </c>
      <c r="P177" s="63">
        <v>0.92255164664188782</v>
      </c>
      <c r="Q177" s="87">
        <f t="shared" si="197"/>
        <v>3093.5191968090908</v>
      </c>
      <c r="R177" s="296">
        <f t="shared" si="198"/>
        <v>1.4520291686879705</v>
      </c>
      <c r="S177" s="296">
        <f t="shared" si="199"/>
        <v>0.16303019778041525</v>
      </c>
      <c r="T177" s="296">
        <f t="shared" si="200"/>
        <v>0.40395222720196039</v>
      </c>
      <c r="V177" s="7"/>
      <c r="AB177" s="7"/>
      <c r="AH177" s="7"/>
      <c r="AN177" s="7"/>
    </row>
    <row r="178" spans="1:40" hidden="1">
      <c r="A178" s="100"/>
      <c r="B178" s="173"/>
      <c r="C178" s="165" t="s">
        <v>221</v>
      </c>
      <c r="D178" s="165"/>
      <c r="E178" s="99"/>
      <c r="F178" s="140"/>
      <c r="G178" s="113">
        <v>7926.8468939393942</v>
      </c>
      <c r="H178" s="140"/>
      <c r="J178" s="109">
        <f t="shared" si="193"/>
        <v>4.4499402006119197</v>
      </c>
      <c r="L178" s="110">
        <f t="shared" si="201"/>
        <v>3.720685786464816</v>
      </c>
      <c r="M178" s="110">
        <f t="shared" si="195"/>
        <v>0.41774927992268795</v>
      </c>
      <c r="N178" s="111">
        <f t="shared" si="202"/>
        <v>1.0350889242254049</v>
      </c>
      <c r="P178" s="63">
        <v>1.196</v>
      </c>
      <c r="Q178" s="87">
        <f t="shared" si="197"/>
        <v>9480.5088851515156</v>
      </c>
      <c r="R178" s="296">
        <f t="shared" si="198"/>
        <v>4.4499402006119197</v>
      </c>
      <c r="S178" s="296">
        <f t="shared" si="199"/>
        <v>0.49962813878753476</v>
      </c>
      <c r="T178" s="296">
        <f t="shared" si="200"/>
        <v>1.2379663533735843</v>
      </c>
      <c r="V178" s="7"/>
      <c r="AB178" s="7"/>
      <c r="AH178" s="7"/>
      <c r="AN178" s="7"/>
    </row>
    <row r="179" spans="1:40" hidden="1">
      <c r="B179" s="173"/>
      <c r="C179" s="208"/>
      <c r="D179" s="208"/>
      <c r="E179" s="140"/>
      <c r="F179" s="137" t="s">
        <v>288</v>
      </c>
      <c r="G179" s="113">
        <f>SUM(G168:G178)</f>
        <v>255235.87846595852</v>
      </c>
      <c r="H179" s="199"/>
      <c r="J179" s="203">
        <f t="shared" si="193"/>
        <v>15970.804701437148</v>
      </c>
      <c r="L179" s="273">
        <f>SUM(L168:L178)</f>
        <v>119.8020496561156</v>
      </c>
      <c r="M179" s="273">
        <f t="shared" ref="M179:N179" si="203">SUM(M168:M178)</f>
        <v>13.451074035643416</v>
      </c>
      <c r="N179" s="273">
        <f t="shared" si="203"/>
        <v>33.328741478159181</v>
      </c>
      <c r="P179" s="66"/>
      <c r="Q179" s="121">
        <f>SUM(Q168:Q178)</f>
        <v>255446.67358297613</v>
      </c>
      <c r="R179" s="121">
        <f t="shared" ref="R179:T179" si="204">SUM(R168:R178)</f>
        <v>15970.804701437148</v>
      </c>
      <c r="S179" s="121">
        <f t="shared" si="204"/>
        <v>1793.1619455967029</v>
      </c>
      <c r="T179" s="121">
        <f t="shared" si="204"/>
        <v>4443.0527075310029</v>
      </c>
      <c r="V179" s="7"/>
      <c r="AB179" s="7"/>
      <c r="AH179" s="7"/>
      <c r="AN179" s="7"/>
    </row>
    <row r="180" spans="1:40" hidden="1">
      <c r="B180" s="204"/>
      <c r="C180" s="205" t="s">
        <v>226</v>
      </c>
      <c r="D180" s="205"/>
      <c r="E180" s="206"/>
      <c r="F180" s="206"/>
      <c r="G180" s="207"/>
      <c r="H180" s="199"/>
      <c r="J180" s="200"/>
      <c r="L180" s="201"/>
      <c r="M180" s="201"/>
      <c r="N180" s="202"/>
      <c r="V180" s="7"/>
      <c r="AB180" s="7"/>
      <c r="AH180" s="7"/>
      <c r="AN180" s="7"/>
    </row>
    <row r="181" spans="1:40" hidden="1">
      <c r="A181" s="100"/>
      <c r="B181" s="173"/>
      <c r="C181" s="165" t="s">
        <v>226</v>
      </c>
      <c r="D181" s="191"/>
      <c r="E181" s="99"/>
      <c r="F181" s="140"/>
      <c r="G181" s="113">
        <f>'ECP2020'!E216</f>
        <v>0</v>
      </c>
      <c r="H181" s="140"/>
      <c r="J181" s="109">
        <f t="shared" ref="J181:J182" si="205">IF($D$2=$L$2,L181,IF($D$2=$M$2,M181,IF($D$2=$N$2,N181,IF($D$2=$R$2,R181,IF($D$2=$S$2,S181,IF($D$2=$T$2,T181,IF($D$2=$X$2,X181,IF($D$2=$Y$2,Y181,IF($D$2=$Z$2,Z181,IF($D$2=$AD$2,AD181,IF($D$2=$AE$2,AE181,IF($D$2=$AF$2,AF181,IF($D$2=$AJ$2,AJ181,IF($D$2=$AK$2,AK181,IF($D$2=$AL$2,AL181,IF($D$2=$AP$2,AP181,IF($D$2=$AQ$2,AQ181,IF($D$2=$AR$2,AR181))))))))))))))))))</f>
        <v>0</v>
      </c>
      <c r="L181" s="110">
        <f t="shared" ref="L181" si="206">G181/$E$5</f>
        <v>0</v>
      </c>
      <c r="M181" s="110">
        <f>G181/$D$272</f>
        <v>0</v>
      </c>
      <c r="N181" s="111">
        <f t="shared" ref="N181" si="207">G181/($E$8/100)</f>
        <v>0</v>
      </c>
      <c r="P181" s="65">
        <v>1</v>
      </c>
      <c r="Q181" s="87">
        <f>G181*$P181</f>
        <v>0</v>
      </c>
      <c r="R181" s="112">
        <f>L181*$P181</f>
        <v>0</v>
      </c>
      <c r="S181" s="112">
        <f>M181*$P181</f>
        <v>0</v>
      </c>
      <c r="T181" s="296">
        <f>N181*$P181</f>
        <v>0</v>
      </c>
      <c r="V181" s="7"/>
      <c r="AB181" s="7"/>
      <c r="AH181" s="7"/>
      <c r="AN181" s="7"/>
    </row>
    <row r="182" spans="1:40" hidden="1">
      <c r="A182" s="100"/>
      <c r="B182" s="173"/>
      <c r="C182" s="165"/>
      <c r="D182" s="191"/>
      <c r="E182" s="99"/>
      <c r="F182" s="137" t="s">
        <v>288</v>
      </c>
      <c r="G182" s="113">
        <f>G181</f>
        <v>0</v>
      </c>
      <c r="H182" s="140"/>
      <c r="J182" s="203">
        <f t="shared" si="205"/>
        <v>0</v>
      </c>
      <c r="L182" s="110">
        <f>L181</f>
        <v>0</v>
      </c>
      <c r="M182" s="110">
        <f t="shared" ref="M182:N182" si="208">M181</f>
        <v>0</v>
      </c>
      <c r="N182" s="110">
        <f t="shared" si="208"/>
        <v>0</v>
      </c>
      <c r="Q182" s="87">
        <f>Q181</f>
        <v>0</v>
      </c>
      <c r="R182" s="87">
        <f t="shared" ref="R182:T182" si="209">R181</f>
        <v>0</v>
      </c>
      <c r="S182" s="87">
        <f t="shared" si="209"/>
        <v>0</v>
      </c>
      <c r="T182" s="87">
        <f t="shared" si="209"/>
        <v>0</v>
      </c>
      <c r="V182" s="7"/>
      <c r="AB182" s="7"/>
      <c r="AH182" s="7"/>
      <c r="AN182" s="7"/>
    </row>
    <row r="183" spans="1:40" hidden="1">
      <c r="B183" s="209"/>
      <c r="C183" s="205" t="s">
        <v>382</v>
      </c>
      <c r="D183" s="205"/>
      <c r="E183" s="210"/>
      <c r="F183" s="211"/>
      <c r="G183" s="212"/>
      <c r="H183" s="140"/>
      <c r="J183" s="213"/>
      <c r="L183" s="214"/>
      <c r="M183" s="214"/>
      <c r="N183" s="215"/>
      <c r="V183" s="7"/>
      <c r="AB183" s="7"/>
      <c r="AH183" s="7"/>
      <c r="AN183" s="7"/>
    </row>
    <row r="184" spans="1:40" hidden="1">
      <c r="B184" s="216"/>
      <c r="C184" s="92" t="s">
        <v>383</v>
      </c>
      <c r="D184" s="92"/>
      <c r="E184" s="99"/>
      <c r="F184" s="140"/>
      <c r="G184" s="113">
        <v>1009.9169293464606</v>
      </c>
      <c r="H184" s="140"/>
      <c r="J184" s="109">
        <f t="shared" ref="J184:J192" si="210">IF($D$2=$L$2,L184,IF($D$2=$M$2,M184,IF($D$2=$N$2,N184,IF($D$2=$R$2,R184,IF($D$2=$S$2,S184,IF($D$2=$T$2,T184,IF($D$2=$X$2,X184,IF($D$2=$Y$2,Y184,IF($D$2=$Z$2,Z184,IF($D$2=$AD$2,AD184,IF($D$2=$AE$2,AE184,IF($D$2=$AF$2,AF184,IF($D$2=$AJ$2,AJ184,IF($D$2=$AK$2,AK184,IF($D$2=$AL$2,AL184,IF($D$2=$AP$2,AP184,IF($D$2=$AQ$2,AQ184,IF($D$2=$AR$2,AR184))))))))))))))))))</f>
        <v>0.47848357487688881</v>
      </c>
      <c r="L184" s="110">
        <f t="shared" ref="L184:L185" si="211">G184/$E$5</f>
        <v>0.47403256487803397</v>
      </c>
      <c r="M184" s="110">
        <f t="shared" ref="M184:M191" si="212">G184/$D$272</f>
        <v>5.3223188950297602E-2</v>
      </c>
      <c r="N184" s="110">
        <f t="shared" ref="N184:N185" si="213">G184/($E$8/100)</f>
        <v>0.13187511275807473</v>
      </c>
      <c r="P184" s="64">
        <v>1.0093896713615025</v>
      </c>
      <c r="Q184" s="87">
        <f t="shared" ref="Q184:Q190" si="214">G184*$P184</f>
        <v>1019.3997174154416</v>
      </c>
      <c r="R184" s="296">
        <f t="shared" ref="R184:R190" si="215">L184*$P184</f>
        <v>0.47848357487688881</v>
      </c>
      <c r="S184" s="296">
        <f t="shared" ref="S184:S190" si="216">M184*$P184</f>
        <v>5.3722937203352049E-2</v>
      </c>
      <c r="T184" s="296">
        <f t="shared" ref="T184:T190" si="217">N184*$P184</f>
        <v>0.13311337672763413</v>
      </c>
      <c r="V184" s="7"/>
      <c r="AB184" s="7"/>
      <c r="AH184" s="7"/>
      <c r="AN184" s="7"/>
    </row>
    <row r="185" spans="1:40" hidden="1">
      <c r="B185" s="216"/>
      <c r="C185" s="92" t="s">
        <v>316</v>
      </c>
      <c r="D185" s="92"/>
      <c r="E185" s="99"/>
      <c r="F185" s="140"/>
      <c r="G185" s="113">
        <v>15989.511818181822</v>
      </c>
      <c r="H185" s="140"/>
      <c r="J185" s="109">
        <f t="shared" si="210"/>
        <v>7.850357129049832</v>
      </c>
      <c r="L185" s="110">
        <f t="shared" si="211"/>
        <v>7.5051215382885577</v>
      </c>
      <c r="M185" s="110">
        <f t="shared" si="212"/>
        <v>0.84265624626454838</v>
      </c>
      <c r="N185" s="110">
        <f t="shared" si="213"/>
        <v>2.0879129883819552</v>
      </c>
      <c r="P185" s="64">
        <v>1.046</v>
      </c>
      <c r="Q185" s="87">
        <f t="shared" si="214"/>
        <v>16725.029361818186</v>
      </c>
      <c r="R185" s="296">
        <f t="shared" si="215"/>
        <v>7.850357129049832</v>
      </c>
      <c r="S185" s="296">
        <f t="shared" si="216"/>
        <v>0.88141843359271765</v>
      </c>
      <c r="T185" s="296">
        <f t="shared" si="217"/>
        <v>2.1839569858475252</v>
      </c>
      <c r="V185" s="7"/>
      <c r="AB185" s="7"/>
      <c r="AH185" s="7"/>
      <c r="AN185" s="7"/>
    </row>
    <row r="186" spans="1:40" hidden="1">
      <c r="B186" s="216"/>
      <c r="C186" s="92" t="s">
        <v>315</v>
      </c>
      <c r="D186" s="92"/>
      <c r="E186" s="99"/>
      <c r="F186" s="140"/>
      <c r="G186" s="113">
        <v>883.65409090909066</v>
      </c>
      <c r="H186" s="140"/>
      <c r="J186" s="109">
        <f t="shared" si="210"/>
        <v>0.42722307756206013</v>
      </c>
      <c r="L186" s="110">
        <f t="shared" ref="L186:L191" si="218">G186/$E$5</f>
        <v>0.4147675942512129</v>
      </c>
      <c r="M186" s="110">
        <f t="shared" si="212"/>
        <v>4.6569066504898289E-2</v>
      </c>
      <c r="N186" s="110">
        <f t="shared" ref="N186:N191" si="219">G186/($E$8/100)</f>
        <v>0.11538769129573929</v>
      </c>
      <c r="P186" s="64">
        <v>1.03003003003003</v>
      </c>
      <c r="Q186" s="87">
        <f t="shared" si="214"/>
        <v>910.19024979524954</v>
      </c>
      <c r="R186" s="296">
        <f t="shared" si="215"/>
        <v>0.42722307756206013</v>
      </c>
      <c r="S186" s="296">
        <f t="shared" si="216"/>
        <v>4.796753697051085E-2</v>
      </c>
      <c r="T186" s="296">
        <f t="shared" si="217"/>
        <v>0.11885278713044618</v>
      </c>
      <c r="V186" s="7"/>
      <c r="AB186" s="7"/>
      <c r="AH186" s="7"/>
      <c r="AN186" s="7"/>
    </row>
    <row r="187" spans="1:40" hidden="1">
      <c r="B187" s="216"/>
      <c r="C187" s="92" t="s">
        <v>222</v>
      </c>
      <c r="D187" s="92"/>
      <c r="E187" s="99"/>
      <c r="F187" s="140"/>
      <c r="G187" s="113">
        <v>28066.799090909088</v>
      </c>
      <c r="H187" s="140"/>
      <c r="J187" s="109">
        <f t="shared" si="210"/>
        <v>15.256730429167016</v>
      </c>
      <c r="L187" s="110">
        <f t="shared" si="218"/>
        <v>13.173931810005195</v>
      </c>
      <c r="M187" s="110">
        <f t="shared" si="212"/>
        <v>1.4791360634108481</v>
      </c>
      <c r="N187" s="110">
        <f t="shared" si="219"/>
        <v>3.6649670753287258</v>
      </c>
      <c r="P187" s="64">
        <v>1.1580999999999999</v>
      </c>
      <c r="Q187" s="87">
        <f t="shared" si="214"/>
        <v>32504.160027181813</v>
      </c>
      <c r="R187" s="296">
        <f t="shared" si="215"/>
        <v>15.256730429167016</v>
      </c>
      <c r="S187" s="296">
        <f t="shared" si="216"/>
        <v>1.7129874750361032</v>
      </c>
      <c r="T187" s="296">
        <f t="shared" si="217"/>
        <v>4.2443983699381969</v>
      </c>
      <c r="V187" s="7"/>
      <c r="AB187" s="7"/>
      <c r="AH187" s="7"/>
      <c r="AN187" s="7"/>
    </row>
    <row r="188" spans="1:40" hidden="1">
      <c r="B188" s="216"/>
      <c r="C188" s="92" t="s">
        <v>223</v>
      </c>
      <c r="D188" s="92"/>
      <c r="E188" s="99"/>
      <c r="F188" s="140"/>
      <c r="G188" s="113">
        <v>13824.252575757573</v>
      </c>
      <c r="H188" s="140"/>
      <c r="J188" s="109">
        <f t="shared" si="210"/>
        <v>6.651582115303599</v>
      </c>
      <c r="L188" s="110">
        <f t="shared" si="218"/>
        <v>6.488796964963063</v>
      </c>
      <c r="M188" s="110">
        <f t="shared" si="212"/>
        <v>0.72854586902738339</v>
      </c>
      <c r="N188" s="110">
        <f t="shared" si="219"/>
        <v>1.8051730932007315</v>
      </c>
      <c r="P188" s="64">
        <v>1.0250871080139372</v>
      </c>
      <c r="Q188" s="87">
        <f t="shared" si="214"/>
        <v>14171.063093337552</v>
      </c>
      <c r="R188" s="296">
        <f t="shared" si="215"/>
        <v>6.651582115303599</v>
      </c>
      <c r="S188" s="296">
        <f t="shared" si="216"/>
        <v>0.7468229779367811</v>
      </c>
      <c r="T188" s="296">
        <f t="shared" si="217"/>
        <v>1.8504596655737113</v>
      </c>
      <c r="V188" s="7"/>
      <c r="AB188" s="7"/>
      <c r="AH188" s="7"/>
      <c r="AN188" s="7"/>
    </row>
    <row r="189" spans="1:40" hidden="1">
      <c r="B189" s="216"/>
      <c r="C189" s="92" t="s">
        <v>224</v>
      </c>
      <c r="D189" s="92"/>
      <c r="E189" s="99"/>
      <c r="F189" s="140"/>
      <c r="G189" s="113">
        <v>3929.8928953022846</v>
      </c>
      <c r="H189" s="140"/>
      <c r="J189" s="109">
        <f t="shared" si="210"/>
        <v>1.8446043973751649</v>
      </c>
      <c r="L189" s="110">
        <f t="shared" si="218"/>
        <v>1.8446043973751649</v>
      </c>
      <c r="M189" s="110">
        <f t="shared" si="212"/>
        <v>0.20710756107084824</v>
      </c>
      <c r="N189" s="110">
        <f t="shared" si="219"/>
        <v>0.51316603735964672</v>
      </c>
      <c r="P189" s="64">
        <v>1</v>
      </c>
      <c r="Q189" s="87">
        <f t="shared" si="214"/>
        <v>3929.8928953022846</v>
      </c>
      <c r="R189" s="296">
        <f t="shared" si="215"/>
        <v>1.8446043973751649</v>
      </c>
      <c r="S189" s="296">
        <f t="shared" si="216"/>
        <v>0.20710756107084824</v>
      </c>
      <c r="T189" s="296">
        <f t="shared" si="217"/>
        <v>0.51316603735964672</v>
      </c>
      <c r="V189" s="7"/>
      <c r="AB189" s="7"/>
      <c r="AH189" s="7"/>
      <c r="AN189" s="7"/>
    </row>
    <row r="190" spans="1:40" hidden="1">
      <c r="B190" s="216"/>
      <c r="C190" s="92" t="s">
        <v>384</v>
      </c>
      <c r="D190" s="92"/>
      <c r="E190" s="99"/>
      <c r="F190" s="140"/>
      <c r="G190" s="113">
        <v>6606.2058333333189</v>
      </c>
      <c r="H190" s="140"/>
      <c r="J190" s="109">
        <f t="shared" si="210"/>
        <v>3.1008062190953884</v>
      </c>
      <c r="L190" s="110">
        <f t="shared" si="218"/>
        <v>3.1008062190953884</v>
      </c>
      <c r="M190" s="110">
        <f t="shared" si="212"/>
        <v>0.34815075487405456</v>
      </c>
      <c r="N190" s="110">
        <f t="shared" si="219"/>
        <v>0.86263940514162019</v>
      </c>
      <c r="P190" s="64">
        <v>1</v>
      </c>
      <c r="Q190" s="87">
        <f t="shared" si="214"/>
        <v>6606.2058333333189</v>
      </c>
      <c r="R190" s="296">
        <f t="shared" si="215"/>
        <v>3.1008062190953884</v>
      </c>
      <c r="S190" s="296">
        <f t="shared" si="216"/>
        <v>0.34815075487405456</v>
      </c>
      <c r="T190" s="296">
        <f t="shared" si="217"/>
        <v>0.86263940514162019</v>
      </c>
      <c r="V190" s="7"/>
      <c r="AB190" s="7"/>
      <c r="AH190" s="7"/>
      <c r="AN190" s="7"/>
    </row>
    <row r="191" spans="1:40" hidden="1">
      <c r="B191" s="173"/>
      <c r="C191" s="92" t="s">
        <v>314</v>
      </c>
      <c r="D191" s="92">
        <v>29.846212121212126</v>
      </c>
      <c r="E191" s="141" t="s">
        <v>399</v>
      </c>
      <c r="F191" s="141"/>
      <c r="G191" s="113">
        <v>22983.779069696971</v>
      </c>
      <c r="H191" s="140"/>
      <c r="J191" s="109">
        <f t="shared" si="210"/>
        <v>10.776677763886298</v>
      </c>
      <c r="L191" s="110">
        <f t="shared" si="218"/>
        <v>10.788075163814671</v>
      </c>
      <c r="M191" s="110">
        <f t="shared" si="212"/>
        <v>1.2112580556600649</v>
      </c>
      <c r="N191" s="110">
        <f t="shared" si="219"/>
        <v>3.001225515037544</v>
      </c>
      <c r="P191" s="65">
        <v>769.26</v>
      </c>
      <c r="Q191" s="87">
        <f>D191*P191</f>
        <v>22959.49713636364</v>
      </c>
      <c r="R191" s="296">
        <f>Q191/E5</f>
        <v>10.776677763886298</v>
      </c>
      <c r="S191" s="296">
        <f>P191/D272</f>
        <v>4.0540433715078629E-2</v>
      </c>
      <c r="T191" s="296">
        <v>40.69</v>
      </c>
      <c r="V191" s="7"/>
      <c r="AB191" s="7"/>
      <c r="AH191" s="7"/>
      <c r="AN191" s="7"/>
    </row>
    <row r="192" spans="1:40" hidden="1">
      <c r="B192" s="173"/>
      <c r="C192" s="92"/>
      <c r="D192" s="92"/>
      <c r="E192" s="99"/>
      <c r="F192" s="137" t="s">
        <v>288</v>
      </c>
      <c r="G192" s="113">
        <f>SUM(G184:G191)</f>
        <v>93294.012303436612</v>
      </c>
      <c r="H192" s="140"/>
      <c r="J192" s="203">
        <f t="shared" si="210"/>
        <v>46.386464706316247</v>
      </c>
      <c r="L192" s="273">
        <f>SUM(L184:L191)</f>
        <v>43.790136252671289</v>
      </c>
      <c r="M192" s="273">
        <f t="shared" ref="M192:N192" si="220">SUM(M184:M191)</f>
        <v>4.9166468057629436</v>
      </c>
      <c r="N192" s="273">
        <f t="shared" si="220"/>
        <v>12.182346918504038</v>
      </c>
      <c r="Q192" s="87">
        <f>SUM(Q184:Q191)</f>
        <v>98825.4383145475</v>
      </c>
      <c r="R192" s="296">
        <f t="shared" ref="R192:T192" si="221">SUM(R184:R191)</f>
        <v>46.386464706316247</v>
      </c>
      <c r="S192" s="296">
        <f t="shared" si="221"/>
        <v>4.0387181103994463</v>
      </c>
      <c r="T192" s="296">
        <f t="shared" si="221"/>
        <v>50.596586627718779</v>
      </c>
      <c r="V192" s="7"/>
      <c r="AB192" s="7"/>
      <c r="AH192" s="7"/>
      <c r="AN192" s="7"/>
    </row>
    <row r="193" spans="1:40" hidden="1">
      <c r="B193" s="209"/>
      <c r="C193" s="205" t="s">
        <v>385</v>
      </c>
      <c r="D193" s="205"/>
      <c r="E193" s="210"/>
      <c r="F193" s="211" t="s">
        <v>393</v>
      </c>
      <c r="G193" s="212"/>
      <c r="H193" s="140"/>
      <c r="J193" s="213"/>
      <c r="L193" s="214"/>
      <c r="M193" s="214"/>
      <c r="N193" s="215"/>
      <c r="V193" s="7"/>
      <c r="AB193" s="7"/>
      <c r="AH193" s="7"/>
      <c r="AN193" s="7"/>
    </row>
    <row r="194" spans="1:40" hidden="1">
      <c r="B194" s="216"/>
      <c r="C194" s="92" t="s">
        <v>319</v>
      </c>
      <c r="D194" s="289">
        <v>5.2411489905476918</v>
      </c>
      <c r="E194" s="99" t="s">
        <v>397</v>
      </c>
      <c r="F194" s="288">
        <v>0</v>
      </c>
      <c r="G194" s="113">
        <v>0</v>
      </c>
      <c r="H194" s="140"/>
      <c r="J194" s="109">
        <f t="shared" ref="J194:J200" si="222">IF($D$2=$L$2,L194,IF($D$2=$M$2,M194,IF($D$2=$N$2,N194,IF($D$2=$R$2,R194,IF($D$2=$S$2,S194,IF($D$2=$T$2,T194,IF($D$2=$X$2,X194,IF($D$2=$Y$2,Y194,IF($D$2=$Z$2,Z194,IF($D$2=$AD$2,AD194,IF($D$2=$AE$2,AE194,IF($D$2=$AF$2,AF194,IF($D$2=$AJ$2,AJ194,IF($D$2=$AK$2,AK194,IF($D$2=$AL$2,AL194,IF($D$2=$AP$2,AP194,IF($D$2=$AQ$2,AQ194,IF($D$2=$AR$2,AR194))))))))))))))))))</f>
        <v>0</v>
      </c>
      <c r="L194" s="110">
        <f t="shared" ref="L194" si="223">G194/$E$5</f>
        <v>0</v>
      </c>
      <c r="M194" s="110">
        <f>G194/$D$272</f>
        <v>0</v>
      </c>
      <c r="N194" s="110">
        <f t="shared" ref="N194" si="224">G194/($E$8/100)</f>
        <v>0</v>
      </c>
      <c r="P194" s="64">
        <v>0</v>
      </c>
      <c r="Q194" s="87">
        <f>D194*$P194</f>
        <v>0</v>
      </c>
      <c r="R194" s="112">
        <f>L194*$P194</f>
        <v>0</v>
      </c>
      <c r="S194" s="112">
        <f t="shared" ref="S194:S198" si="225">M194*$P194</f>
        <v>0</v>
      </c>
      <c r="T194" s="7">
        <f t="shared" ref="T194:T198" si="226">N194*$P194</f>
        <v>0</v>
      </c>
      <c r="V194" s="7"/>
      <c r="AB194" s="7"/>
      <c r="AH194" s="7"/>
      <c r="AN194" s="7"/>
    </row>
    <row r="195" spans="1:40" hidden="1">
      <c r="B195" s="173"/>
      <c r="C195" s="92" t="s">
        <v>318</v>
      </c>
      <c r="D195" s="289">
        <v>0.84307301913075872</v>
      </c>
      <c r="E195" s="141" t="s">
        <v>397</v>
      </c>
      <c r="F195" s="134">
        <v>0</v>
      </c>
      <c r="G195" s="113">
        <v>0</v>
      </c>
      <c r="H195" s="140"/>
      <c r="J195" s="109">
        <f t="shared" si="222"/>
        <v>0</v>
      </c>
      <c r="L195" s="110">
        <f t="shared" ref="L195:L198" si="227">G195/$E$5</f>
        <v>0</v>
      </c>
      <c r="M195" s="110">
        <f>G195/$D$272</f>
        <v>0</v>
      </c>
      <c r="N195" s="110">
        <f t="shared" ref="N195:N198" si="228">G195/($E$8/100)</f>
        <v>0</v>
      </c>
      <c r="P195" s="64">
        <v>0</v>
      </c>
      <c r="Q195" s="87">
        <f t="shared" ref="Q195:Q198" si="229">D195*$P195</f>
        <v>0</v>
      </c>
      <c r="R195" s="112">
        <f t="shared" ref="R195:R198" si="230">L195*$P195</f>
        <v>0</v>
      </c>
      <c r="S195" s="112">
        <f t="shared" si="225"/>
        <v>0</v>
      </c>
      <c r="T195" s="7">
        <f t="shared" si="226"/>
        <v>0</v>
      </c>
      <c r="V195" s="7"/>
      <c r="AB195" s="7"/>
      <c r="AH195" s="7"/>
      <c r="AN195" s="7"/>
    </row>
    <row r="196" spans="1:40" hidden="1">
      <c r="B196" s="216"/>
      <c r="C196" s="92" t="s">
        <v>229</v>
      </c>
      <c r="D196" s="289">
        <v>4.1720730482915576</v>
      </c>
      <c r="E196" s="93" t="s">
        <v>397</v>
      </c>
      <c r="F196" s="288">
        <v>0</v>
      </c>
      <c r="G196" s="113">
        <v>0</v>
      </c>
      <c r="H196" s="140"/>
      <c r="J196" s="109">
        <f t="shared" si="222"/>
        <v>0</v>
      </c>
      <c r="L196" s="110">
        <f t="shared" si="227"/>
        <v>0</v>
      </c>
      <c r="M196" s="110">
        <f>G196/$D$272</f>
        <v>0</v>
      </c>
      <c r="N196" s="110">
        <f t="shared" si="228"/>
        <v>0</v>
      </c>
      <c r="P196" s="63">
        <v>0</v>
      </c>
      <c r="Q196" s="87">
        <f t="shared" si="229"/>
        <v>0</v>
      </c>
      <c r="R196" s="112">
        <f t="shared" si="230"/>
        <v>0</v>
      </c>
      <c r="S196" s="112">
        <f t="shared" si="225"/>
        <v>0</v>
      </c>
      <c r="T196" s="7">
        <f t="shared" si="226"/>
        <v>0</v>
      </c>
      <c r="V196" s="7"/>
      <c r="AB196" s="7"/>
      <c r="AH196" s="7"/>
      <c r="AN196" s="7"/>
    </row>
    <row r="197" spans="1:40" hidden="1">
      <c r="B197" s="216"/>
      <c r="C197" s="92" t="s">
        <v>230</v>
      </c>
      <c r="D197" s="92"/>
      <c r="E197" s="99" t="s">
        <v>397</v>
      </c>
      <c r="F197" s="288">
        <v>0</v>
      </c>
      <c r="G197" s="113">
        <v>0</v>
      </c>
      <c r="H197" s="140"/>
      <c r="J197" s="109">
        <f t="shared" si="222"/>
        <v>0</v>
      </c>
      <c r="L197" s="110">
        <f t="shared" si="227"/>
        <v>0</v>
      </c>
      <c r="M197" s="110">
        <f>G197/$D$272</f>
        <v>0</v>
      </c>
      <c r="N197" s="110">
        <f t="shared" si="228"/>
        <v>0</v>
      </c>
      <c r="P197" s="63">
        <v>0</v>
      </c>
      <c r="Q197" s="87">
        <f t="shared" si="229"/>
        <v>0</v>
      </c>
      <c r="R197" s="112">
        <f t="shared" si="230"/>
        <v>0</v>
      </c>
      <c r="S197" s="112">
        <f t="shared" si="225"/>
        <v>0</v>
      </c>
      <c r="T197" s="7">
        <f t="shared" si="226"/>
        <v>0</v>
      </c>
      <c r="V197" s="7"/>
      <c r="AB197" s="7"/>
      <c r="AH197" s="7"/>
      <c r="AN197" s="7"/>
    </row>
    <row r="198" spans="1:40" hidden="1">
      <c r="B198" s="173"/>
      <c r="C198" s="92" t="s">
        <v>231</v>
      </c>
      <c r="D198" s="92"/>
      <c r="E198" s="99" t="s">
        <v>397</v>
      </c>
      <c r="F198" s="288">
        <v>0</v>
      </c>
      <c r="G198" s="113">
        <v>0</v>
      </c>
      <c r="H198" s="140"/>
      <c r="J198" s="109">
        <f t="shared" si="222"/>
        <v>0</v>
      </c>
      <c r="L198" s="110">
        <f t="shared" si="227"/>
        <v>0</v>
      </c>
      <c r="M198" s="110">
        <f>G198/$D$272</f>
        <v>0</v>
      </c>
      <c r="N198" s="110">
        <f t="shared" si="228"/>
        <v>0</v>
      </c>
      <c r="P198" s="63">
        <v>0</v>
      </c>
      <c r="Q198" s="87">
        <f t="shared" si="229"/>
        <v>0</v>
      </c>
      <c r="R198" s="112">
        <f t="shared" si="230"/>
        <v>0</v>
      </c>
      <c r="S198" s="112">
        <f t="shared" si="225"/>
        <v>0</v>
      </c>
      <c r="T198" s="7">
        <f t="shared" si="226"/>
        <v>0</v>
      </c>
      <c r="V198" s="7"/>
      <c r="AB198" s="7"/>
      <c r="AH198" s="7"/>
      <c r="AN198" s="7"/>
    </row>
    <row r="199" spans="1:40" hidden="1">
      <c r="B199" s="173"/>
      <c r="C199" s="92"/>
      <c r="D199" s="92"/>
      <c r="E199" s="99"/>
      <c r="F199" s="261" t="s">
        <v>288</v>
      </c>
      <c r="G199" s="113">
        <f>SUM(G194:G198)</f>
        <v>0</v>
      </c>
      <c r="H199" s="140"/>
      <c r="J199" s="203">
        <f t="shared" si="222"/>
        <v>0</v>
      </c>
      <c r="L199" s="284">
        <f>SUM(L194:L198)</f>
        <v>0</v>
      </c>
      <c r="M199" s="113">
        <f t="shared" ref="M199:N199" si="231">SUM(M194:M198)</f>
        <v>0</v>
      </c>
      <c r="N199" s="113">
        <f t="shared" si="231"/>
        <v>0</v>
      </c>
      <c r="Q199" s="87">
        <f>SUM(Q194:Q198)</f>
        <v>0</v>
      </c>
      <c r="R199" s="87">
        <f t="shared" ref="R199:T199" si="232">SUM(R194:R198)</f>
        <v>0</v>
      </c>
      <c r="S199" s="87">
        <f t="shared" si="232"/>
        <v>0</v>
      </c>
      <c r="T199" s="87">
        <f t="shared" si="232"/>
        <v>0</v>
      </c>
      <c r="V199" s="7"/>
      <c r="AB199" s="7"/>
      <c r="AH199" s="7"/>
      <c r="AN199" s="7"/>
    </row>
    <row r="200" spans="1:40" hidden="1">
      <c r="B200" s="114"/>
      <c r="C200" s="115" t="s">
        <v>45</v>
      </c>
      <c r="D200" s="115"/>
      <c r="E200" s="166"/>
      <c r="F200" s="166"/>
      <c r="G200" s="118">
        <f>G199+G192+G182+G179+G166</f>
        <v>391151.07864818303</v>
      </c>
      <c r="H200" s="167"/>
      <c r="J200" s="252">
        <f t="shared" si="222"/>
        <v>16037.146815036933</v>
      </c>
      <c r="L200" s="285">
        <f>L199+L192+L182+L179+L166</f>
        <v>183.59762439708388</v>
      </c>
      <c r="M200" s="118">
        <f t="shared" ref="M200:N200" si="233">M199+M192+M182+M179+M166</f>
        <v>20.613881361981864</v>
      </c>
      <c r="N200" s="118">
        <f t="shared" si="233"/>
        <v>51.076569867535781</v>
      </c>
      <c r="P200" s="66"/>
      <c r="Q200" s="121">
        <f>Q166+Q179+Q192+Q199</f>
        <v>396787.22403711581</v>
      </c>
      <c r="R200" s="123">
        <f>R166+R179+R192+R199</f>
        <v>16037.146815036933</v>
      </c>
      <c r="S200" s="123">
        <f t="shared" ref="S200:T200" si="234">S166+S179+S192+S199</f>
        <v>1799.4412339766918</v>
      </c>
      <c r="T200" s="123">
        <f t="shared" si="234"/>
        <v>4499.2009242427512</v>
      </c>
      <c r="V200" s="7"/>
      <c r="AB200" s="7"/>
      <c r="AH200" s="7"/>
      <c r="AN200" s="7"/>
    </row>
    <row r="201" spans="1:40" hidden="1">
      <c r="C201" s="100"/>
      <c r="D201" s="100"/>
      <c r="E201" s="78"/>
      <c r="F201" s="78"/>
      <c r="G201" s="78"/>
      <c r="H201" s="145"/>
      <c r="J201" s="180"/>
      <c r="L201" s="78"/>
      <c r="M201" s="78"/>
      <c r="N201" s="181"/>
      <c r="V201" s="7"/>
      <c r="AB201" s="7"/>
      <c r="AH201" s="7"/>
      <c r="AN201" s="7"/>
    </row>
    <row r="202" spans="1:40" hidden="1">
      <c r="B202" s="88">
        <v>22</v>
      </c>
      <c r="C202" s="89" t="s">
        <v>386</v>
      </c>
      <c r="D202" s="89"/>
      <c r="E202" s="89"/>
      <c r="F202" s="89"/>
      <c r="G202" s="101"/>
      <c r="H202" s="146"/>
      <c r="J202" s="102" t="s">
        <v>345</v>
      </c>
      <c r="L202" s="103" t="s">
        <v>269</v>
      </c>
      <c r="M202" s="103" t="s">
        <v>390</v>
      </c>
      <c r="N202" s="103" t="s">
        <v>391</v>
      </c>
      <c r="Q202" s="103" t="s">
        <v>271</v>
      </c>
      <c r="R202" s="103" t="s">
        <v>269</v>
      </c>
      <c r="S202" s="103" t="s">
        <v>390</v>
      </c>
      <c r="T202" s="103" t="s">
        <v>391</v>
      </c>
      <c r="V202" s="7"/>
      <c r="AB202" s="7"/>
      <c r="AH202" s="7"/>
      <c r="AN202" s="7"/>
    </row>
    <row r="203" spans="1:40" hidden="1">
      <c r="A203" s="100"/>
      <c r="B203" s="126"/>
      <c r="C203" s="163" t="s">
        <v>367</v>
      </c>
      <c r="D203" s="217"/>
      <c r="E203" s="186"/>
      <c r="F203" s="138"/>
      <c r="G203" s="129">
        <v>120184.39850795009</v>
      </c>
      <c r="H203" s="140"/>
      <c r="J203" s="109">
        <f t="shared" ref="J203:J206" si="235">IF($D$2=$L$2,L203,IF($D$2=$M$2,M203,IF($D$2=$N$2,N203,IF($D$2=$R$2,R203,IF($D$2=$S$2,S203,IF($D$2=$T$2,T203,IF($D$2=$X$2,X203,IF($D$2=$Y$2,Y203,IF($D$2=$Z$2,Z203,IF($D$2=$AD$2,AD203,IF($D$2=$AE$2,AE203,IF($D$2=$AF$2,AF203,IF($D$2=$AJ$2,AJ203,IF($D$2=$AK$2,AK203,IF($D$2=$AL$2,AL203,IF($D$2=$AP$2,AP203,IF($D$2=$AQ$2,AQ203,IF($D$2=$AR$2,AR203))))))))))))))))))</f>
        <v>56.411885995331048</v>
      </c>
      <c r="L203" s="267">
        <f t="shared" ref="L203" si="236">G203/$E$5</f>
        <v>56.411885995331048</v>
      </c>
      <c r="M203" s="267">
        <f>G203/$D$272</f>
        <v>6.3337852498480949</v>
      </c>
      <c r="N203" s="267">
        <f t="shared" ref="N203" si="237">G203/($E$8/100)</f>
        <v>15.693697812604999</v>
      </c>
      <c r="P203" s="64">
        <v>1</v>
      </c>
      <c r="Q203" s="296">
        <f t="shared" ref="Q203:Q205" si="238">G203*$P203</f>
        <v>120184.39850795009</v>
      </c>
      <c r="R203" s="296">
        <f t="shared" ref="R203:R205" si="239">L203*$P203</f>
        <v>56.411885995331048</v>
      </c>
      <c r="S203" s="296">
        <f t="shared" ref="S203:S205" si="240">M203*$P203</f>
        <v>6.3337852498480949</v>
      </c>
      <c r="T203" s="296">
        <f t="shared" ref="T203:T205" si="241">N203*$P203</f>
        <v>15.693697812604999</v>
      </c>
      <c r="V203" s="7"/>
      <c r="AB203" s="7"/>
      <c r="AH203" s="7"/>
      <c r="AN203" s="7"/>
    </row>
    <row r="204" spans="1:40" hidden="1">
      <c r="B204" s="105"/>
      <c r="C204" s="165" t="s">
        <v>32</v>
      </c>
      <c r="D204" s="219"/>
      <c r="E204" s="179"/>
      <c r="F204" s="99"/>
      <c r="G204" s="113">
        <v>43111.069686266812</v>
      </c>
      <c r="H204" s="140"/>
      <c r="J204" s="109">
        <f t="shared" si="235"/>
        <v>20.235378122873268</v>
      </c>
      <c r="L204" s="267">
        <f t="shared" ref="L204:L205" si="242">G204/$E$5</f>
        <v>20.235378122873268</v>
      </c>
      <c r="M204" s="267">
        <f>G204/$D$272</f>
        <v>2.2719775667553694</v>
      </c>
      <c r="N204" s="267">
        <f t="shared" ref="N204:N205" si="243">G204/($E$8/100)</f>
        <v>5.6294503149647372</v>
      </c>
      <c r="P204" s="63">
        <v>1</v>
      </c>
      <c r="Q204" s="296">
        <f t="shared" si="238"/>
        <v>43111.069686266812</v>
      </c>
      <c r="R204" s="296">
        <f t="shared" si="239"/>
        <v>20.235378122873268</v>
      </c>
      <c r="S204" s="296">
        <f t="shared" si="240"/>
        <v>2.2719775667553694</v>
      </c>
      <c r="T204" s="296">
        <f t="shared" si="241"/>
        <v>5.6294503149647372</v>
      </c>
      <c r="V204" s="7"/>
      <c r="AB204" s="7"/>
      <c r="AH204" s="7"/>
      <c r="AN204" s="7"/>
    </row>
    <row r="205" spans="1:40" hidden="1">
      <c r="B205" s="105"/>
      <c r="C205" s="165" t="s">
        <v>289</v>
      </c>
      <c r="D205" s="219"/>
      <c r="E205" s="194"/>
      <c r="F205" s="92"/>
      <c r="G205" s="113">
        <v>9819.8120367243846</v>
      </c>
      <c r="H205" s="140"/>
      <c r="J205" s="109">
        <f t="shared" si="235"/>
        <v>4.6092015601728207</v>
      </c>
      <c r="L205" s="267">
        <f t="shared" si="242"/>
        <v>4.6092015601728207</v>
      </c>
      <c r="M205" s="267">
        <f>G205/$D$272</f>
        <v>0.51750960529516188</v>
      </c>
      <c r="N205" s="267">
        <f t="shared" si="243"/>
        <v>1.2822726127030502</v>
      </c>
      <c r="P205" s="63">
        <v>1</v>
      </c>
      <c r="Q205" s="296">
        <f t="shared" si="238"/>
        <v>9819.8120367243846</v>
      </c>
      <c r="R205" s="296">
        <f t="shared" si="239"/>
        <v>4.6092015601728207</v>
      </c>
      <c r="S205" s="296">
        <f t="shared" si="240"/>
        <v>0.51750960529516188</v>
      </c>
      <c r="T205" s="296">
        <f t="shared" si="241"/>
        <v>1.2822726127030502</v>
      </c>
      <c r="V205" s="7"/>
      <c r="AB205" s="7"/>
      <c r="AH205" s="7"/>
      <c r="AN205" s="7"/>
    </row>
    <row r="206" spans="1:40" hidden="1">
      <c r="B206" s="114"/>
      <c r="C206" s="115" t="s">
        <v>45</v>
      </c>
      <c r="D206" s="115"/>
      <c r="E206" s="221"/>
      <c r="F206" s="221"/>
      <c r="G206" s="118">
        <f>SUM(G203:G205)</f>
        <v>173115.28023094128</v>
      </c>
      <c r="H206" s="143"/>
      <c r="J206" s="252">
        <f t="shared" si="235"/>
        <v>81.25646567837714</v>
      </c>
      <c r="L206" s="280">
        <f>SUM(L203:L205)</f>
        <v>81.25646567837714</v>
      </c>
      <c r="M206" s="280">
        <f t="shared" ref="M206:N206" si="244">SUM(M203:M205)</f>
        <v>9.1232724218986263</v>
      </c>
      <c r="N206" s="280">
        <f t="shared" si="244"/>
        <v>22.605420740272788</v>
      </c>
      <c r="P206" s="66"/>
      <c r="Q206" s="301">
        <f>SUM(Q203:Q205)</f>
        <v>173115.28023094128</v>
      </c>
      <c r="R206" s="301">
        <f t="shared" ref="R206:T206" si="245">SUM(R203:R205)</f>
        <v>81.25646567837714</v>
      </c>
      <c r="S206" s="301">
        <f t="shared" si="245"/>
        <v>9.1232724218986263</v>
      </c>
      <c r="T206" s="301">
        <f t="shared" si="245"/>
        <v>22.605420740272788</v>
      </c>
      <c r="V206" s="7"/>
      <c r="AB206" s="7"/>
      <c r="AH206" s="7"/>
      <c r="AN206" s="7"/>
    </row>
    <row r="207" spans="1:40" hidden="1">
      <c r="A207" s="100"/>
      <c r="C207" s="78"/>
      <c r="D207" s="78"/>
      <c r="E207" s="222"/>
      <c r="F207" s="222"/>
      <c r="G207" s="78"/>
      <c r="H207" s="145"/>
      <c r="J207" s="180"/>
      <c r="L207" s="78"/>
      <c r="M207" s="78"/>
      <c r="N207" s="181"/>
      <c r="V207" s="7"/>
      <c r="AB207" s="7"/>
      <c r="AH207" s="7"/>
      <c r="AN207" s="7"/>
    </row>
    <row r="208" spans="1:40" hidden="1">
      <c r="B208" s="88">
        <v>23</v>
      </c>
      <c r="C208" s="89" t="s">
        <v>26</v>
      </c>
      <c r="D208" s="89" t="s">
        <v>270</v>
      </c>
      <c r="E208" s="89" t="s">
        <v>273</v>
      </c>
      <c r="F208" s="89" t="s">
        <v>393</v>
      </c>
      <c r="G208" s="101"/>
      <c r="H208" s="146"/>
      <c r="J208" s="102" t="s">
        <v>345</v>
      </c>
      <c r="L208" s="103" t="s">
        <v>269</v>
      </c>
      <c r="M208" s="103" t="s">
        <v>390</v>
      </c>
      <c r="N208" s="103" t="s">
        <v>391</v>
      </c>
      <c r="Q208" s="103" t="s">
        <v>271</v>
      </c>
      <c r="R208" s="103" t="s">
        <v>269</v>
      </c>
      <c r="S208" s="103" t="s">
        <v>390</v>
      </c>
      <c r="T208" s="103" t="s">
        <v>391</v>
      </c>
      <c r="V208" s="7"/>
      <c r="AB208" s="7"/>
      <c r="AH208" s="7"/>
      <c r="AN208" s="7"/>
    </row>
    <row r="209" spans="1:40" hidden="1">
      <c r="A209" s="100"/>
      <c r="B209" s="126"/>
      <c r="C209" s="163" t="s">
        <v>26</v>
      </c>
      <c r="D209" s="127">
        <v>1.8216334835810082</v>
      </c>
      <c r="E209" s="186" t="s">
        <v>394</v>
      </c>
      <c r="F209" s="138">
        <v>70841.959999999992</v>
      </c>
      <c r="G209" s="129">
        <f>D209*F209</f>
        <v>129048.08637850643</v>
      </c>
      <c r="H209" s="140"/>
      <c r="J209" s="109">
        <f t="shared" ref="J209:J212" si="246">IF($D$2=$L$2,L209,IF($D$2=$M$2,M209,IF($D$2=$N$2,N209,IF($D$2=$R$2,R209,IF($D$2=$S$2,S209,IF($D$2=$T$2,T209,IF($D$2=$X$2,X209,IF($D$2=$Y$2,Y209,IF($D$2=$Z$2,Z209,IF($D$2=$AD$2,AD209,IF($D$2=$AE$2,AE209,IF($D$2=$AF$2,AF209,IF($D$2=$AJ$2,AJ209,IF($D$2=$AK$2,AK209,IF($D$2=$AL$2,AL209,IF($D$2=$AP$2,AP209,IF($D$2=$AQ$2,AQ209,IF($D$2=$AR$2,AR209))))))))))))))))))</f>
        <v>63.330709963560366</v>
      </c>
      <c r="L209" s="110">
        <f t="shared" ref="L209" si="247">G209/$E$5</f>
        <v>60.572304118311855</v>
      </c>
      <c r="M209" s="110">
        <f>G209/$D$272</f>
        <v>6.8009065750014059</v>
      </c>
      <c r="N209" s="110">
        <f t="shared" ref="N209" si="248">G209/($E$8/100)</f>
        <v>16.851119580094743</v>
      </c>
      <c r="P209" s="64">
        <v>1.04553906088599</v>
      </c>
      <c r="Q209" s="87">
        <f t="shared" ref="Q209" si="249">G209*$P209</f>
        <v>134924.81504131772</v>
      </c>
      <c r="R209" s="296">
        <f>L209*$P209</f>
        <v>63.330709963560366</v>
      </c>
      <c r="S209" s="296">
        <f t="shared" ref="S209" si="250">M209*$P209</f>
        <v>7.110613473600325</v>
      </c>
      <c r="T209" s="296">
        <f t="shared" ref="T209" si="251">N209*$P209</f>
        <v>17.618503740649775</v>
      </c>
      <c r="V209" s="7"/>
      <c r="AB209" s="7"/>
      <c r="AH209" s="7"/>
      <c r="AN209" s="7"/>
    </row>
    <row r="210" spans="1:40" hidden="1">
      <c r="B210" s="105"/>
      <c r="C210" s="165" t="s">
        <v>389</v>
      </c>
      <c r="D210" s="218"/>
      <c r="E210" s="179" t="s">
        <v>395</v>
      </c>
      <c r="F210" s="99">
        <v>2841.1743925252908</v>
      </c>
      <c r="G210" s="113"/>
      <c r="H210" s="140"/>
      <c r="J210" s="109">
        <f t="shared" si="246"/>
        <v>0</v>
      </c>
      <c r="L210" s="110"/>
      <c r="M210" s="110"/>
      <c r="N210" s="220"/>
      <c r="Q210" s="87"/>
      <c r="R210" s="296"/>
      <c r="S210" s="296"/>
      <c r="T210" s="296"/>
      <c r="V210" s="7"/>
      <c r="AB210" s="7"/>
      <c r="AH210" s="7"/>
      <c r="AN210" s="7"/>
    </row>
    <row r="211" spans="1:40" hidden="1">
      <c r="B211" s="105"/>
      <c r="C211" s="165" t="s">
        <v>346</v>
      </c>
      <c r="D211" s="218"/>
      <c r="E211" s="194" t="s">
        <v>396</v>
      </c>
      <c r="F211" s="133">
        <v>5175.5784061169988</v>
      </c>
      <c r="G211" s="113"/>
      <c r="H211" s="140"/>
      <c r="J211" s="109">
        <f t="shared" si="246"/>
        <v>0</v>
      </c>
      <c r="L211" s="110"/>
      <c r="M211" s="110"/>
      <c r="N211" s="111"/>
      <c r="Q211" s="87"/>
      <c r="R211" s="296"/>
      <c r="S211" s="296"/>
      <c r="T211" s="296"/>
      <c r="V211" s="7"/>
      <c r="AB211" s="7"/>
      <c r="AH211" s="7"/>
      <c r="AN211" s="7"/>
    </row>
    <row r="212" spans="1:40" hidden="1">
      <c r="B212" s="114"/>
      <c r="C212" s="115" t="s">
        <v>45</v>
      </c>
      <c r="D212" s="115"/>
      <c r="E212" s="221"/>
      <c r="F212" s="221"/>
      <c r="G212" s="118">
        <f>SUM(G209:G211)</f>
        <v>129048.08637850643</v>
      </c>
      <c r="H212" s="143"/>
      <c r="J212" s="252">
        <f t="shared" si="246"/>
        <v>63.330709963560366</v>
      </c>
      <c r="L212" s="285">
        <f>SUM(L209:L211)</f>
        <v>60.572304118311855</v>
      </c>
      <c r="M212" s="285">
        <f t="shared" ref="M212:N212" si="252">SUM(M209:M211)</f>
        <v>6.8009065750014059</v>
      </c>
      <c r="N212" s="285">
        <f t="shared" si="252"/>
        <v>16.851119580094743</v>
      </c>
      <c r="P212" s="66"/>
      <c r="Q212" s="121">
        <f>Q209</f>
        <v>134924.81504131772</v>
      </c>
      <c r="R212" s="301">
        <f t="shared" ref="R212:T212" si="253">R209</f>
        <v>63.330709963560366</v>
      </c>
      <c r="S212" s="301">
        <f t="shared" si="253"/>
        <v>7.110613473600325</v>
      </c>
      <c r="T212" s="301">
        <f t="shared" si="253"/>
        <v>17.618503740649775</v>
      </c>
      <c r="V212" s="7"/>
      <c r="AB212" s="7"/>
      <c r="AH212" s="7"/>
      <c r="AN212" s="7"/>
    </row>
    <row r="213" spans="1:40" hidden="1">
      <c r="A213" s="100"/>
      <c r="C213" s="78"/>
      <c r="D213" s="78"/>
      <c r="E213" s="222"/>
      <c r="F213" s="222"/>
      <c r="G213" s="78"/>
      <c r="H213" s="145"/>
      <c r="J213" s="180"/>
      <c r="L213" s="78"/>
      <c r="M213" s="78"/>
      <c r="N213" s="181"/>
      <c r="V213" s="7"/>
      <c r="AB213" s="7"/>
      <c r="AH213" s="7"/>
      <c r="AN213" s="7"/>
    </row>
    <row r="214" spans="1:40" hidden="1">
      <c r="B214" s="88">
        <v>24</v>
      </c>
      <c r="C214" s="89" t="s">
        <v>347</v>
      </c>
      <c r="D214" s="89" t="s">
        <v>270</v>
      </c>
      <c r="E214" s="89" t="s">
        <v>273</v>
      </c>
      <c r="F214" s="89" t="s">
        <v>393</v>
      </c>
      <c r="G214" s="101" t="s">
        <v>271</v>
      </c>
      <c r="H214" s="146"/>
      <c r="J214" s="102" t="s">
        <v>345</v>
      </c>
      <c r="L214" s="103" t="s">
        <v>269</v>
      </c>
      <c r="M214" s="103" t="s">
        <v>390</v>
      </c>
      <c r="N214" s="103" t="s">
        <v>391</v>
      </c>
      <c r="Q214" s="103" t="s">
        <v>271</v>
      </c>
      <c r="R214" s="103" t="s">
        <v>269</v>
      </c>
      <c r="S214" s="103" t="s">
        <v>390</v>
      </c>
      <c r="T214" s="103" t="s">
        <v>391</v>
      </c>
      <c r="V214" s="7"/>
      <c r="AB214" s="7"/>
      <c r="AH214" s="7"/>
      <c r="AN214" s="7"/>
    </row>
    <row r="215" spans="1:40" hidden="1">
      <c r="A215" s="100"/>
      <c r="B215" s="126"/>
      <c r="C215" s="127" t="s">
        <v>127</v>
      </c>
      <c r="D215" s="127">
        <v>604.9446273730498</v>
      </c>
      <c r="E215" s="186" t="s">
        <v>400</v>
      </c>
      <c r="F215" s="138">
        <v>12.899999999999999</v>
      </c>
      <c r="G215" s="129">
        <v>7803.7856931123415</v>
      </c>
      <c r="H215" s="140"/>
      <c r="J215" s="109">
        <f t="shared" ref="J215:J218" si="254">IF($D$2=$L$2,L215,IF($D$2=$M$2,M215,IF($D$2=$N$2,N215,IF($D$2=$R$2,R215,IF($D$2=$S$2,S215,IF($D$2=$T$2,T215,IF($D$2=$X$2,X215,IF($D$2=$Y$2,Y215,IF($D$2=$Z$2,Z215,IF($D$2=$AD$2,AD215,IF($D$2=$AE$2,AE215,IF($D$2=$AF$2,AF215,IF($D$2=$AJ$2,AJ215,IF($D$2=$AK$2,AK215,IF($D$2=$AL$2,AL215,IF($D$2=$AP$2,AP215,IF($D$2=$AQ$2,AQ215,IF($D$2=$AR$2,AR215))))))))))))))))))</f>
        <v>3.8157857590957378</v>
      </c>
      <c r="L215" s="267">
        <f t="shared" ref="L215:L216" si="255">G215/$E$5</f>
        <v>3.6629235933874424</v>
      </c>
      <c r="M215" s="267">
        <f>G215/$D$272</f>
        <v>0.41126388557613786</v>
      </c>
      <c r="N215" s="267">
        <f t="shared" ref="N215:N216" si="256">G215/($E$8/100)</f>
        <v>1.0190195731098495</v>
      </c>
      <c r="P215" s="63">
        <v>1.041732283464567</v>
      </c>
      <c r="Q215" s="87">
        <f t="shared" ref="Q215:Q217" si="257">G215*$P215</f>
        <v>8129.4554897540384</v>
      </c>
      <c r="R215" s="296">
        <f t="shared" ref="R215:R217" si="258">L215*$P215</f>
        <v>3.8157857590957378</v>
      </c>
      <c r="S215" s="296">
        <f t="shared" ref="S215:S217" si="259">M215*$P215</f>
        <v>0.42842686662774049</v>
      </c>
      <c r="T215" s="296">
        <f t="shared" ref="T215:T217" si="260">N215*$P215</f>
        <v>1.0615455867908119</v>
      </c>
      <c r="V215" s="7"/>
      <c r="AB215" s="7"/>
      <c r="AH215" s="7"/>
      <c r="AN215" s="7"/>
    </row>
    <row r="216" spans="1:40" hidden="1">
      <c r="A216" s="100"/>
      <c r="B216" s="105"/>
      <c r="C216" s="255" t="s">
        <v>348</v>
      </c>
      <c r="D216" s="255">
        <v>1046.1932479349641</v>
      </c>
      <c r="E216" s="262" t="s">
        <v>400</v>
      </c>
      <c r="F216" s="141">
        <v>16.233013303917328</v>
      </c>
      <c r="G216" s="113">
        <v>16982.868912196751</v>
      </c>
      <c r="H216" s="140"/>
      <c r="J216" s="109">
        <f t="shared" si="254"/>
        <v>8.3040452278111001</v>
      </c>
      <c r="L216" s="267">
        <f t="shared" si="255"/>
        <v>7.9713812844445178</v>
      </c>
      <c r="M216" s="267">
        <f>G216/$D$272</f>
        <v>0.89500672259935765</v>
      </c>
      <c r="N216" s="267">
        <f t="shared" si="256"/>
        <v>2.2176257152168488</v>
      </c>
      <c r="P216" s="63">
        <v>1.041732283464567</v>
      </c>
      <c r="Q216" s="87">
        <f t="shared" si="257"/>
        <v>17691.602811682129</v>
      </c>
      <c r="R216" s="296">
        <f t="shared" si="258"/>
        <v>8.3040452278111001</v>
      </c>
      <c r="S216" s="296">
        <f t="shared" si="259"/>
        <v>0.9323573968495672</v>
      </c>
      <c r="T216" s="296">
        <f t="shared" si="260"/>
        <v>2.3101723001825913</v>
      </c>
      <c r="V216" s="7"/>
      <c r="AB216" s="7"/>
      <c r="AH216" s="7"/>
      <c r="AN216" s="7"/>
    </row>
    <row r="217" spans="1:40" hidden="1">
      <c r="A217" s="100"/>
      <c r="B217" s="105"/>
      <c r="C217" s="255" t="s">
        <v>349</v>
      </c>
      <c r="D217" s="255">
        <v>167.78150469747479</v>
      </c>
      <c r="E217" s="262" t="s">
        <v>400</v>
      </c>
      <c r="F217" s="141">
        <v>22.518527257764415</v>
      </c>
      <c r="G217" s="113">
        <v>3778.192386878814</v>
      </c>
      <c r="H217" s="140"/>
      <c r="J217" s="109">
        <f t="shared" si="254"/>
        <v>1.8474075624219697</v>
      </c>
      <c r="L217" s="267">
        <f t="shared" ref="L217" si="261">G217/$E$5</f>
        <v>1.7733995497172346</v>
      </c>
      <c r="M217" s="267">
        <f>G217/$D$272</f>
        <v>0.19911285914135049</v>
      </c>
      <c r="N217" s="267">
        <f t="shared" ref="N217" si="262">G217/($E$8/100)</f>
        <v>0.49335696091734127</v>
      </c>
      <c r="P217" s="63">
        <v>1.041732283464567</v>
      </c>
      <c r="Q217" s="87">
        <f t="shared" si="257"/>
        <v>3935.8649825517095</v>
      </c>
      <c r="R217" s="296">
        <f t="shared" si="258"/>
        <v>1.8474075624219697</v>
      </c>
      <c r="S217" s="296">
        <f t="shared" si="259"/>
        <v>0.20742229342047774</v>
      </c>
      <c r="T217" s="296">
        <f t="shared" si="260"/>
        <v>0.51394587345956111</v>
      </c>
      <c r="V217" s="7"/>
      <c r="AB217" s="7"/>
      <c r="AH217" s="7"/>
      <c r="AN217" s="7"/>
    </row>
    <row r="218" spans="1:40" hidden="1">
      <c r="B218" s="114"/>
      <c r="C218" s="115" t="s">
        <v>45</v>
      </c>
      <c r="D218" s="115"/>
      <c r="E218" s="221"/>
      <c r="F218" s="221"/>
      <c r="G218" s="118">
        <f>SUM(G215:G217)</f>
        <v>28564.846992187908</v>
      </c>
      <c r="H218" s="143"/>
      <c r="J218" s="252">
        <f t="shared" si="254"/>
        <v>13.967238549328806</v>
      </c>
      <c r="L218" s="286">
        <f>SUM(L215:L217)</f>
        <v>13.407704427549195</v>
      </c>
      <c r="M218" s="286">
        <f t="shared" ref="M218:N218" si="263">SUM(M215:M217)</f>
        <v>1.505383467316846</v>
      </c>
      <c r="N218" s="286">
        <f t="shared" si="263"/>
        <v>3.7300022492440394</v>
      </c>
      <c r="P218" s="66"/>
      <c r="Q218" s="121">
        <f>SUM(Q215:Q217)</f>
        <v>29756.923283987879</v>
      </c>
      <c r="R218" s="301">
        <f t="shared" ref="R218:T218" si="264">SUM(R215:R217)</f>
        <v>13.967238549328806</v>
      </c>
      <c r="S218" s="301">
        <f t="shared" si="264"/>
        <v>1.5682065568977854</v>
      </c>
      <c r="T218" s="301">
        <f t="shared" si="264"/>
        <v>3.8856637604329647</v>
      </c>
      <c r="V218" s="7"/>
      <c r="AB218" s="7"/>
      <c r="AH218" s="7"/>
      <c r="AN218" s="7"/>
    </row>
    <row r="219" spans="1:40" hidden="1">
      <c r="A219" s="100"/>
      <c r="C219" s="78"/>
      <c r="D219" s="78"/>
      <c r="E219" s="222"/>
      <c r="F219" s="222"/>
      <c r="G219" s="78"/>
      <c r="H219" s="145"/>
      <c r="J219" s="180"/>
      <c r="L219" s="78"/>
      <c r="M219" s="78"/>
      <c r="N219" s="181"/>
      <c r="V219" s="7"/>
      <c r="AB219" s="7"/>
      <c r="AH219" s="7"/>
      <c r="AN219" s="7"/>
    </row>
    <row r="220" spans="1:40" hidden="1">
      <c r="B220" s="88">
        <v>25</v>
      </c>
      <c r="C220" s="89" t="s">
        <v>350</v>
      </c>
      <c r="D220" s="89" t="s">
        <v>270</v>
      </c>
      <c r="E220" s="89" t="s">
        <v>273</v>
      </c>
      <c r="F220" s="89" t="s">
        <v>393</v>
      </c>
      <c r="G220" s="101"/>
      <c r="H220" s="146"/>
      <c r="J220" s="102" t="s">
        <v>345</v>
      </c>
      <c r="L220" s="103" t="s">
        <v>269</v>
      </c>
      <c r="M220" s="103" t="s">
        <v>390</v>
      </c>
      <c r="N220" s="103" t="s">
        <v>391</v>
      </c>
      <c r="Q220" s="103" t="s">
        <v>271</v>
      </c>
      <c r="R220" s="103" t="s">
        <v>269</v>
      </c>
      <c r="S220" s="103" t="s">
        <v>390</v>
      </c>
      <c r="T220" s="103" t="s">
        <v>391</v>
      </c>
      <c r="V220" s="7"/>
      <c r="AB220" s="7"/>
      <c r="AH220" s="7"/>
      <c r="AN220" s="7"/>
    </row>
    <row r="221" spans="1:40" hidden="1">
      <c r="B221" s="126"/>
      <c r="C221" s="127" t="s">
        <v>276</v>
      </c>
      <c r="D221" s="139">
        <v>4695.3011030494627</v>
      </c>
      <c r="E221" s="7" t="s">
        <v>400</v>
      </c>
      <c r="F221" s="169">
        <v>22.518527257764411</v>
      </c>
      <c r="G221" s="148">
        <f>'ECP2020'!E146</f>
        <v>105731.26587243064</v>
      </c>
      <c r="H221" s="140"/>
      <c r="J221" s="109">
        <f t="shared" ref="J221:J222" si="265">IF($D$2=$L$2,L221,IF($D$2=$M$2,M221,IF($D$2=$N$2,N221,IF($D$2=$R$2,R221,IF($D$2=$S$2,S221,IF($D$2=$T$2,T221,IF($D$2=$X$2,X221,IF($D$2=$Y$2,Y221,IF($D$2=$Z$2,Z221,IF($D$2=$AD$2,AD221,IF($D$2=$AE$2,AE221,IF($D$2=$AF$2,AF221,IF($D$2=$AJ$2,AJ221,IF($D$2=$AK$2,AK221,IF($D$2=$AL$2,AL221,IF($D$2=$AP$2,AP221,IF($D$2=$AQ$2,AQ221,IF($D$2=$AR$2,AR221))))))))))))))))))</f>
        <v>51.698992575266516</v>
      </c>
      <c r="L221" s="110">
        <f t="shared" ref="L221" si="266">G221/$E$5</f>
        <v>49.627906704904362</v>
      </c>
      <c r="M221" s="110">
        <f>G221/$D$272</f>
        <v>5.5720970487385664</v>
      </c>
      <c r="N221" s="267">
        <f t="shared" ref="N221" si="267">G221/($E$8/100)</f>
        <v>13.806405461490579</v>
      </c>
      <c r="P221" s="223">
        <v>1.041732283464567</v>
      </c>
      <c r="Q221" s="300">
        <f>G221*$P221</f>
        <v>110143.67303088642</v>
      </c>
      <c r="R221" s="296">
        <f>L221*$P221</f>
        <v>51.698992575266516</v>
      </c>
      <c r="S221" s="296">
        <f>M221*$P221</f>
        <v>5.8046333822686016</v>
      </c>
      <c r="T221" s="296">
        <f>N221*$P221</f>
        <v>14.38257828783625</v>
      </c>
      <c r="V221" s="7"/>
      <c r="AB221" s="7"/>
      <c r="AH221" s="7"/>
      <c r="AN221" s="7"/>
    </row>
    <row r="222" spans="1:40" hidden="1">
      <c r="B222" s="114"/>
      <c r="C222" s="115" t="s">
        <v>45</v>
      </c>
      <c r="D222" s="115"/>
      <c r="E222" s="221"/>
      <c r="F222" s="221"/>
      <c r="G222" s="118">
        <f>G221</f>
        <v>105731.26587243064</v>
      </c>
      <c r="H222" s="143"/>
      <c r="J222" s="252">
        <f t="shared" si="265"/>
        <v>51.698992575266516</v>
      </c>
      <c r="L222" s="120">
        <f>L221</f>
        <v>49.627906704904362</v>
      </c>
      <c r="M222" s="120">
        <f>M221</f>
        <v>5.5720970487385664</v>
      </c>
      <c r="N222" s="287">
        <f>N221</f>
        <v>13.806405461490579</v>
      </c>
      <c r="P222" s="66"/>
      <c r="Q222" s="121">
        <f>Q221</f>
        <v>110143.67303088642</v>
      </c>
      <c r="R222" s="301">
        <f t="shared" ref="R222:T222" si="268">R221</f>
        <v>51.698992575266516</v>
      </c>
      <c r="S222" s="301">
        <f t="shared" si="268"/>
        <v>5.8046333822686016</v>
      </c>
      <c r="T222" s="301">
        <f t="shared" si="268"/>
        <v>14.38257828783625</v>
      </c>
      <c r="V222" s="7"/>
      <c r="AB222" s="7"/>
      <c r="AH222" s="7"/>
      <c r="AN222" s="7"/>
    </row>
    <row r="223" spans="1:40" hidden="1">
      <c r="C223" s="78"/>
      <c r="D223" s="78"/>
      <c r="E223" s="224"/>
      <c r="F223" s="224"/>
      <c r="G223" s="78"/>
      <c r="H223" s="145"/>
      <c r="J223" s="180"/>
      <c r="L223" s="78"/>
      <c r="M223" s="78"/>
      <c r="N223" s="181"/>
      <c r="V223" s="7"/>
      <c r="AB223" s="7"/>
      <c r="AH223" s="7"/>
      <c r="AN223" s="7"/>
    </row>
    <row r="224" spans="1:40" hidden="1">
      <c r="B224" s="88">
        <v>26</v>
      </c>
      <c r="C224" s="89" t="s">
        <v>387</v>
      </c>
      <c r="D224" s="89" t="s">
        <v>77</v>
      </c>
      <c r="E224" s="89"/>
      <c r="F224" s="89" t="s">
        <v>403</v>
      </c>
      <c r="G224" s="101"/>
      <c r="H224" s="146"/>
      <c r="J224" s="102" t="s">
        <v>345</v>
      </c>
      <c r="L224" s="103" t="s">
        <v>269</v>
      </c>
      <c r="M224" s="103" t="s">
        <v>390</v>
      </c>
      <c r="N224" s="103" t="s">
        <v>391</v>
      </c>
      <c r="Q224" s="103" t="s">
        <v>271</v>
      </c>
      <c r="R224" s="103" t="s">
        <v>269</v>
      </c>
      <c r="S224" s="103" t="s">
        <v>390</v>
      </c>
      <c r="T224" s="103" t="s">
        <v>391</v>
      </c>
      <c r="V224" s="7"/>
      <c r="AB224" s="7"/>
      <c r="AH224" s="7"/>
      <c r="AN224" s="7"/>
    </row>
    <row r="225" spans="1:40" hidden="1">
      <c r="B225" s="126"/>
      <c r="C225" s="127" t="s">
        <v>351</v>
      </c>
      <c r="D225" s="295">
        <v>2395209.8035777919</v>
      </c>
      <c r="E225" s="171"/>
      <c r="F225" s="225">
        <v>1.5099999999999999E-2</v>
      </c>
      <c r="G225" s="129">
        <f>'ECP2020'!E241</f>
        <v>36167.668034024653</v>
      </c>
      <c r="H225" s="140"/>
      <c r="J225" s="109">
        <f t="shared" ref="J225:J226" si="269">IF($D$2=$L$2,L225,IF($D$2=$M$2,M225,IF($D$2=$N$2,N225,IF($D$2=$R$2,R225,IF($D$2=$S$2,S225,IF($D$2=$T$2,T225,IF($D$2=$X$2,X225,IF($D$2=$Y$2,Y225,IF($D$2=$Z$2,Z225,IF($D$2=$AD$2,AD225,IF($D$2=$AE$2,AE225,IF($D$2=$AF$2,AF225,IF($D$2=$AJ$2,AJ225,IF($D$2=$AK$2,AK225,IF($D$2=$AL$2,AL225,IF($D$2=$AP$2,AP225,IF($D$2=$AQ$2,AQ225,IF($D$2=$AR$2,AR225))))))))))))))))))</f>
        <v>21.923036009745797</v>
      </c>
      <c r="L225" s="110">
        <f t="shared" ref="L225" si="270">G225/$E$5</f>
        <v>16.976299679341615</v>
      </c>
      <c r="M225" s="110">
        <f>G225/$D$272</f>
        <v>1.9060564029877345</v>
      </c>
      <c r="N225" s="111">
        <f t="shared" ref="N225" si="271">G225/($E$8/100)</f>
        <v>4.7227798263270415</v>
      </c>
      <c r="P225" s="65">
        <v>1.95E-2</v>
      </c>
      <c r="Q225" s="87">
        <f>D225*$P225</f>
        <v>46706.591169766943</v>
      </c>
      <c r="R225" s="296">
        <f>Q225/$E$5</f>
        <v>21.923036009745797</v>
      </c>
      <c r="S225" s="296">
        <f>Q225/$D$272</f>
        <v>2.4614635667722404</v>
      </c>
      <c r="T225" s="296">
        <f>Q225/($E$8/100)</f>
        <v>6.0989540803561137</v>
      </c>
      <c r="V225" s="7"/>
      <c r="AB225" s="7"/>
      <c r="AH225" s="7"/>
      <c r="AN225" s="7"/>
    </row>
    <row r="226" spans="1:40" hidden="1">
      <c r="B226" s="114"/>
      <c r="C226" s="115" t="s">
        <v>45</v>
      </c>
      <c r="D226" s="115"/>
      <c r="E226" s="221"/>
      <c r="F226" s="221"/>
      <c r="G226" s="118">
        <f>G225</f>
        <v>36167.668034024653</v>
      </c>
      <c r="H226" s="143"/>
      <c r="J226" s="252">
        <f t="shared" si="269"/>
        <v>21.923036009745797</v>
      </c>
      <c r="L226" s="120">
        <f>L225</f>
        <v>16.976299679341615</v>
      </c>
      <c r="M226" s="120">
        <f>M225</f>
        <v>1.9060564029877345</v>
      </c>
      <c r="N226" s="281">
        <f>N225</f>
        <v>4.7227798263270415</v>
      </c>
      <c r="P226" s="66"/>
      <c r="Q226" s="121">
        <f>Q225</f>
        <v>46706.591169766943</v>
      </c>
      <c r="R226" s="301">
        <f>R225</f>
        <v>21.923036009745797</v>
      </c>
      <c r="S226" s="301">
        <f t="shared" ref="S226:T226" si="272">S225</f>
        <v>2.4614635667722404</v>
      </c>
      <c r="T226" s="301">
        <f t="shared" si="272"/>
        <v>6.0989540803561137</v>
      </c>
      <c r="U226" s="298"/>
      <c r="V226" s="7"/>
      <c r="AB226" s="7"/>
      <c r="AH226" s="7"/>
      <c r="AN226" s="7"/>
    </row>
    <row r="227" spans="1:40" hidden="1">
      <c r="C227" s="78"/>
      <c r="D227" s="78"/>
      <c r="V227" s="7"/>
      <c r="AB227" s="7"/>
      <c r="AH227" s="7"/>
      <c r="AN227" s="7"/>
    </row>
    <row r="228" spans="1:40" hidden="1">
      <c r="B228" s="88">
        <v>27</v>
      </c>
      <c r="C228" s="89" t="s">
        <v>388</v>
      </c>
      <c r="D228" s="291" t="s">
        <v>270</v>
      </c>
      <c r="E228" s="291" t="s">
        <v>401</v>
      </c>
      <c r="F228" s="291" t="s">
        <v>402</v>
      </c>
      <c r="G228" s="101"/>
      <c r="H228" s="146"/>
      <c r="J228" s="102" t="s">
        <v>345</v>
      </c>
      <c r="L228" s="103" t="s">
        <v>269</v>
      </c>
      <c r="M228" s="103" t="s">
        <v>390</v>
      </c>
      <c r="N228" s="103" t="s">
        <v>391</v>
      </c>
      <c r="Q228" s="103" t="s">
        <v>271</v>
      </c>
      <c r="R228" s="103" t="s">
        <v>269</v>
      </c>
      <c r="S228" s="103" t="s">
        <v>390</v>
      </c>
      <c r="T228" s="103" t="s">
        <v>391</v>
      </c>
      <c r="V228" s="7"/>
      <c r="AB228" s="7"/>
      <c r="AH228" s="7"/>
      <c r="AN228" s="7"/>
    </row>
    <row r="229" spans="1:40" hidden="1">
      <c r="B229" s="126"/>
      <c r="C229" s="127" t="s">
        <v>238</v>
      </c>
      <c r="D229" s="292">
        <v>2114.9693879301199</v>
      </c>
      <c r="E229" s="293">
        <v>1883285.4432462335</v>
      </c>
      <c r="F229" s="307">
        <v>2.4242401800972218</v>
      </c>
      <c r="G229" s="129">
        <v>4565536.2421097253</v>
      </c>
      <c r="H229" s="140"/>
      <c r="J229" s="109">
        <f t="shared" ref="J229:J231" si="273">IF($D$2=$L$2,L229,IF($D$2=$M$2,M229,IF($D$2=$N$2,N229,IF($D$2=$R$2,R229,IF($D$2=$S$2,S229,IF($D$2=$T$2,T229,IF($D$2=$X$2,X229,IF($D$2=$Y$2,Y229,IF($D$2=$Z$2,Z229,IF($D$2=$AD$2,AD229,IF($D$2=$AE$2,AE229,IF($D$2=$AF$2,AF229,IF($D$2=$AJ$2,AJ229,IF($D$2=$AK$2,AK229,IF($D$2=$AL$2,AL229,IF($D$2=$AP$2,AP229,IF($D$2=$AQ$2,AQ229,IF($D$2=$AR$2,AR229))))))))))))))))))</f>
        <v>2239.416625903229</v>
      </c>
      <c r="L229" s="110">
        <f t="shared" ref="L229:L230" si="274">G229/$E$5</f>
        <v>2142.9612594883456</v>
      </c>
      <c r="M229" s="110">
        <f>G229/$D$272</f>
        <v>240.60632217590737</v>
      </c>
      <c r="N229" s="111">
        <f t="shared" ref="N229:N230" si="275">G229/($E$8/100)</f>
        <v>596.16844636807537</v>
      </c>
      <c r="P229" s="63">
        <v>5.585</v>
      </c>
      <c r="Q229" s="87">
        <f>P229*D229*0.4536*E229/D229</f>
        <v>4771032.4773605047</v>
      </c>
      <c r="R229" s="296">
        <f>Q229/E5</f>
        <v>2239.416625903229</v>
      </c>
      <c r="S229" s="296">
        <f>Q229/D272</f>
        <v>251.4360890998114</v>
      </c>
      <c r="T229" s="296">
        <f>Q229/(E8/100)</f>
        <v>623.00217734889304</v>
      </c>
      <c r="V229" s="7"/>
      <c r="AB229" s="7"/>
      <c r="AH229" s="7"/>
      <c r="AN229" s="7"/>
    </row>
    <row r="230" spans="1:40" hidden="1">
      <c r="B230" s="105"/>
      <c r="C230" s="92" t="s">
        <v>233</v>
      </c>
      <c r="D230" s="294">
        <v>15.510676464415507</v>
      </c>
      <c r="E230" s="93">
        <v>14227.605278026607</v>
      </c>
      <c r="F230" s="96">
        <v>2.4458095376956397</v>
      </c>
      <c r="G230" s="113">
        <v>34798.012687566297</v>
      </c>
      <c r="H230" s="140"/>
      <c r="J230" s="109">
        <f t="shared" si="273"/>
        <v>0</v>
      </c>
      <c r="L230" s="110">
        <f t="shared" si="274"/>
        <v>16.33341389535865</v>
      </c>
      <c r="M230" s="110">
        <f>G230/$D$272</f>
        <v>1.833874797567463</v>
      </c>
      <c r="N230" s="111">
        <f t="shared" si="275"/>
        <v>4.5439300140253689</v>
      </c>
      <c r="Q230" s="87">
        <f>G230*$P230</f>
        <v>0</v>
      </c>
      <c r="R230" s="296">
        <f t="shared" ref="R230" si="276">L230*$P230</f>
        <v>0</v>
      </c>
      <c r="S230" s="296">
        <f t="shared" ref="S230" si="277">M230*$P230</f>
        <v>0</v>
      </c>
      <c r="T230" s="296">
        <f t="shared" ref="T230" si="278">N230*$P230</f>
        <v>0</v>
      </c>
      <c r="V230" s="7"/>
      <c r="AB230" s="7"/>
      <c r="AH230" s="7"/>
      <c r="AN230" s="7"/>
    </row>
    <row r="231" spans="1:40" hidden="1">
      <c r="B231" s="114"/>
      <c r="C231" s="115" t="s">
        <v>45</v>
      </c>
      <c r="D231" s="115"/>
      <c r="E231" s="221"/>
      <c r="F231" s="221"/>
      <c r="G231" s="118">
        <f>SUM(G229:G230)</f>
        <v>4600334.2547972919</v>
      </c>
      <c r="H231" s="143"/>
      <c r="J231" s="252">
        <f t="shared" si="273"/>
        <v>2239.416625903229</v>
      </c>
      <c r="L231" s="285">
        <f t="shared" ref="L231:N231" si="279">SUM(L229:L230)</f>
        <v>2159.2946733837043</v>
      </c>
      <c r="M231" s="118">
        <f t="shared" si="279"/>
        <v>242.44019697347483</v>
      </c>
      <c r="N231" s="118">
        <f t="shared" si="279"/>
        <v>600.71237638210073</v>
      </c>
      <c r="P231" s="66"/>
      <c r="Q231" s="121">
        <f>Q229+Q230</f>
        <v>4771032.4773605047</v>
      </c>
      <c r="R231" s="301">
        <f t="shared" ref="R231:T231" si="280">R229+R230</f>
        <v>2239.416625903229</v>
      </c>
      <c r="S231" s="301">
        <f t="shared" si="280"/>
        <v>251.4360890998114</v>
      </c>
      <c r="T231" s="301">
        <f t="shared" si="280"/>
        <v>623.00217734889304</v>
      </c>
      <c r="V231" s="7"/>
      <c r="AB231" s="7"/>
      <c r="AH231" s="7"/>
      <c r="AN231" s="7"/>
    </row>
    <row r="232" spans="1:40" hidden="1">
      <c r="C232" s="78"/>
      <c r="D232" s="78"/>
      <c r="J232" s="109"/>
      <c r="L232" s="112"/>
      <c r="M232" s="112"/>
      <c r="N232" s="226"/>
      <c r="R232" s="112"/>
      <c r="S232" s="112"/>
      <c r="T232" s="226"/>
      <c r="V232" s="7"/>
      <c r="AB232" s="7"/>
      <c r="AH232" s="7"/>
      <c r="AN232" s="7"/>
    </row>
    <row r="233" spans="1:40" hidden="1">
      <c r="C233" s="78"/>
      <c r="D233" s="78"/>
      <c r="J233" s="109"/>
      <c r="L233" s="112"/>
      <c r="M233" s="112"/>
      <c r="N233" s="226"/>
      <c r="R233" s="112"/>
      <c r="S233" s="112"/>
      <c r="T233" s="226"/>
      <c r="V233" s="7"/>
      <c r="AB233" s="7"/>
      <c r="AH233" s="7"/>
      <c r="AN233" s="7"/>
    </row>
    <row r="234" spans="1:40" hidden="1">
      <c r="C234" s="78"/>
      <c r="D234" s="78"/>
      <c r="V234" s="7"/>
      <c r="AB234" s="7"/>
      <c r="AH234" s="7"/>
      <c r="AN234" s="7"/>
    </row>
    <row r="235" spans="1:40" hidden="1">
      <c r="C235" s="305" t="s">
        <v>405</v>
      </c>
      <c r="D235" s="305"/>
      <c r="E235" s="71" t="s">
        <v>406</v>
      </c>
      <c r="F235" s="71" t="s">
        <v>393</v>
      </c>
      <c r="G235" s="71">
        <f>SUM(G236:G237)</f>
        <v>1522486.0770748483</v>
      </c>
      <c r="J235" s="109" t="str">
        <f>IF($D$2=$L$2,L235,IF($D$2=$M$2,M235,IF($D$2=$N$2,N235,IF($D$2=$R$2,R235,IF($D$2=$S$2,S235,IF($D$2=$T$2,T235,IF($D$2=$X$2,X235,IF($D$2=$Y$2,Y235,IF($D$2=$Z$2,Z235,IF($D$2=$AD$2,AD235,IF($D$2=$AE$2,AE235,IF($D$2=$AF$2,AF235,IF($D$2=$AJ$2,AJ235,IF($D$2=$AK$2,AK235,IF($D$2=$AL$2,AL235,IF($D$2=$AP$2,AP235,IF($D$2=$AQ$2,AQ235,IF($D$2=$AR$2,AR235))))))))))))))))))</f>
        <v>FADQ</v>
      </c>
      <c r="L235" s="296">
        <f>G235/$E$5</f>
        <v>714.62113282319126</v>
      </c>
      <c r="M235" s="296">
        <f>G235/$D$272</f>
        <v>80.235870693631526</v>
      </c>
      <c r="N235" s="296">
        <f t="shared" ref="N235" si="281">G235/($E$8/100)</f>
        <v>198.80647333714106</v>
      </c>
      <c r="Q235" s="87" t="s">
        <v>273</v>
      </c>
      <c r="R235" s="112" t="s">
        <v>421</v>
      </c>
      <c r="S235" s="112" t="s">
        <v>422</v>
      </c>
      <c r="T235" s="122"/>
      <c r="V235" s="7"/>
      <c r="AB235" s="7"/>
      <c r="AH235" s="7"/>
      <c r="AN235" s="7"/>
    </row>
    <row r="236" spans="1:40" hidden="1">
      <c r="C236" s="305" t="s">
        <v>407</v>
      </c>
      <c r="D236" s="305"/>
      <c r="E236" s="308">
        <f>D112</f>
        <v>29.846212121212126</v>
      </c>
      <c r="F236" s="309">
        <v>171.01</v>
      </c>
      <c r="G236" s="310">
        <f>F236*E236</f>
        <v>5104.0007348484851</v>
      </c>
      <c r="J236" s="109"/>
      <c r="P236" s="65"/>
      <c r="Q236" s="312">
        <v>29.846212121212126</v>
      </c>
      <c r="R236" s="310">
        <v>192.31</v>
      </c>
      <c r="S236" s="310">
        <v>5739.7250530303045</v>
      </c>
      <c r="V236" s="7"/>
      <c r="AB236" s="7"/>
      <c r="AH236" s="7"/>
      <c r="AN236" s="7"/>
    </row>
    <row r="237" spans="1:40" hidden="1">
      <c r="C237" s="305" t="s">
        <v>408</v>
      </c>
      <c r="D237" s="305"/>
      <c r="E237" s="308">
        <f>'ECP2020'!E14</f>
        <v>765813.1</v>
      </c>
      <c r="F237" s="311">
        <v>1.9814000000000001</v>
      </c>
      <c r="G237" s="310">
        <f>F237*E237</f>
        <v>1517382.0763399999</v>
      </c>
      <c r="J237" s="109"/>
      <c r="P237" s="65"/>
      <c r="Q237" s="312">
        <v>765904.90485379321</v>
      </c>
      <c r="R237" s="310">
        <v>2.2282000000000002</v>
      </c>
      <c r="S237" s="310">
        <v>1706589.3089952222</v>
      </c>
      <c r="V237" s="7"/>
      <c r="AB237" s="7"/>
      <c r="AH237" s="7"/>
      <c r="AN237" s="7"/>
    </row>
    <row r="238" spans="1:40" hidden="1">
      <c r="C238" s="78"/>
      <c r="D238" s="78"/>
      <c r="F238" s="227"/>
      <c r="J238" s="109"/>
      <c r="S238" s="112">
        <f>S236+S237</f>
        <v>1712329.0340482525</v>
      </c>
      <c r="V238" s="7"/>
      <c r="AB238" s="7"/>
      <c r="AH238" s="7"/>
      <c r="AN238" s="7"/>
    </row>
    <row r="239" spans="1:40" hidden="1">
      <c r="A239" s="100"/>
      <c r="C239" s="78"/>
      <c r="D239" s="78"/>
      <c r="J239" s="228"/>
      <c r="L239" s="103"/>
      <c r="M239" s="103"/>
      <c r="N239" s="104"/>
      <c r="Q239" s="103"/>
      <c r="R239" s="103"/>
      <c r="S239" s="103"/>
      <c r="T239" s="104"/>
      <c r="V239" s="7"/>
      <c r="AB239" s="7"/>
      <c r="AH239" s="7"/>
      <c r="AN239" s="7"/>
    </row>
    <row r="240" spans="1:40" hidden="1">
      <c r="C240" s="7" t="s">
        <v>409</v>
      </c>
      <c r="E240" s="7" t="s">
        <v>46</v>
      </c>
      <c r="G240" s="227">
        <f>F211</f>
        <v>5175.5784061169988</v>
      </c>
      <c r="J240" s="229">
        <f>IF(OR($D$2=1,$D$2=4,$D$2=7,$D$2=10,$D$2=13,$D$2=16),L240,IF(OR($D$2=2,$D$2=5,$D$2=8,$D$2=11,$D$2=14,$D$2=17),M240,IF(OR($D$2=3,$D$2=6,$D$2=9,$D$2=12,$D$2=15,$D$2=18),N240)))</f>
        <v>2.4293014952889758</v>
      </c>
      <c r="L240" s="306">
        <f t="shared" ref="L240:L244" si="282">G240/$E$5</f>
        <v>2.4293014952889758</v>
      </c>
      <c r="M240" s="306">
        <f t="shared" ref="M240:M245" si="283">G240/$D$272</f>
        <v>0.27275588657980199</v>
      </c>
      <c r="N240" s="306">
        <f t="shared" ref="N240:N244" si="284">G240/($E$8/100)</f>
        <v>0.67582784886734792</v>
      </c>
      <c r="V240" s="7"/>
      <c r="AB240" s="7"/>
      <c r="AH240" s="7"/>
      <c r="AN240" s="7"/>
    </row>
    <row r="241" spans="2:40" hidden="1">
      <c r="E241" s="230" t="s">
        <v>410</v>
      </c>
      <c r="G241" s="7">
        <f>D215</f>
        <v>604.9446273730498</v>
      </c>
      <c r="J241" s="229">
        <f t="shared" ref="J241:J244" si="285">IF(OR($D$2=1,$D$2=4,$D$2=7,$D$2=10,$D$2=13,$D$2=16),L241,IF(OR($D$2=2,$D$2=5,$D$2=8,$D$2=11,$D$2=14,$D$2=17),M241,IF(OR($D$2=3,$D$2=6,$D$2=9,$D$2=12,$D$2=15,$D$2=18),N241)))</f>
        <v>0.28394756537887156</v>
      </c>
      <c r="L241" s="306">
        <f t="shared" si="282"/>
        <v>0.28394756537887156</v>
      </c>
      <c r="M241" s="306">
        <f t="shared" si="283"/>
        <v>3.1880921362491314E-2</v>
      </c>
      <c r="N241" s="306">
        <f t="shared" si="284"/>
        <v>7.8993765357352683E-2</v>
      </c>
      <c r="V241" s="7"/>
      <c r="AB241" s="7"/>
      <c r="AH241" s="7"/>
      <c r="AN241" s="7"/>
    </row>
    <row r="242" spans="2:40" hidden="1">
      <c r="E242" s="230" t="s">
        <v>411</v>
      </c>
      <c r="G242" s="7">
        <f t="shared" ref="G242:G243" si="286">D216</f>
        <v>1046.1932479349641</v>
      </c>
      <c r="J242" s="229">
        <f t="shared" si="285"/>
        <v>0.49105986271328167</v>
      </c>
      <c r="L242" s="306">
        <f t="shared" si="282"/>
        <v>0.49105986271328167</v>
      </c>
      <c r="M242" s="306">
        <f t="shared" si="283"/>
        <v>5.5134971298481966E-2</v>
      </c>
      <c r="N242" s="306">
        <f t="shared" si="284"/>
        <v>0.13661208019103235</v>
      </c>
      <c r="Q242" s="7" t="s">
        <v>426</v>
      </c>
      <c r="S242" s="474">
        <f>Q16+Q20+Q30+Q61+Q65+Q73+Q81+Q87+Q91+Q96+Q104+Q108+Q113+Q125+Q130+Q135+Q140+Q145+Q149+Q157</f>
        <v>5326691.8278753618</v>
      </c>
      <c r="V242" s="7"/>
      <c r="AB242" s="7"/>
      <c r="AH242" s="7"/>
      <c r="AN242" s="7"/>
    </row>
    <row r="243" spans="2:40" hidden="1">
      <c r="E243" s="230" t="s">
        <v>412</v>
      </c>
      <c r="G243" s="7">
        <f t="shared" si="286"/>
        <v>167.78150469747479</v>
      </c>
      <c r="J243" s="229">
        <f t="shared" si="285"/>
        <v>7.8752909966870246E-2</v>
      </c>
      <c r="L243" s="306">
        <f t="shared" si="282"/>
        <v>7.8752909966870246E-2</v>
      </c>
      <c r="M243" s="306">
        <f t="shared" si="283"/>
        <v>8.8421794579259683E-3</v>
      </c>
      <c r="N243" s="306">
        <f t="shared" si="284"/>
        <v>2.1908935485433722E-2</v>
      </c>
      <c r="Q243" s="7" t="s">
        <v>427</v>
      </c>
      <c r="S243" s="192">
        <f>Q200</f>
        <v>396787.22403711581</v>
      </c>
      <c r="V243" s="7"/>
      <c r="AB243" s="7"/>
      <c r="AH243" s="7"/>
      <c r="AN243" s="7"/>
    </row>
    <row r="244" spans="2:40" hidden="1">
      <c r="E244" s="230" t="s">
        <v>49</v>
      </c>
      <c r="G244" s="297">
        <f>D221</f>
        <v>4695.3011030494627</v>
      </c>
      <c r="J244" s="229">
        <f t="shared" si="285"/>
        <v>2.2038700016579726</v>
      </c>
      <c r="L244" s="306">
        <f t="shared" si="282"/>
        <v>2.2038700016579726</v>
      </c>
      <c r="M244" s="306">
        <f t="shared" si="283"/>
        <v>0.24744500317254545</v>
      </c>
      <c r="N244" s="306">
        <f t="shared" si="284"/>
        <v>0.61311316248402148</v>
      </c>
      <c r="Q244" s="7" t="s">
        <v>428</v>
      </c>
      <c r="S244" s="474">
        <f>Q206+Q212+Q218+Q222+Q226</f>
        <v>494647.28275690018</v>
      </c>
      <c r="V244" s="7"/>
      <c r="AB244" s="7"/>
      <c r="AH244" s="7"/>
      <c r="AN244" s="7"/>
    </row>
    <row r="245" spans="2:40" hidden="1">
      <c r="B245" s="7"/>
      <c r="E245" s="230" t="s">
        <v>45</v>
      </c>
      <c r="G245" s="7">
        <f>SUM(G240:G244)</f>
        <v>11689.798889171951</v>
      </c>
      <c r="L245" s="306">
        <f t="shared" ref="L245" si="287">G245/$E$5</f>
        <v>5.4869318350059721</v>
      </c>
      <c r="M245" s="306">
        <f t="shared" si="283"/>
        <v>0.61605896187124676</v>
      </c>
      <c r="N245" s="306">
        <f t="shared" ref="N245" si="288">G245/($E$8/100)</f>
        <v>1.5264557923851882</v>
      </c>
      <c r="Q245" s="7" t="s">
        <v>388</v>
      </c>
      <c r="S245" s="192">
        <f>Q231</f>
        <v>4771032.4773605047</v>
      </c>
      <c r="V245" s="7"/>
      <c r="AB245" s="7"/>
      <c r="AH245" s="7"/>
      <c r="AN245" s="7"/>
    </row>
    <row r="246" spans="2:40" hidden="1">
      <c r="B246" s="7"/>
      <c r="E246" s="230"/>
      <c r="L246" s="237">
        <f>L242+L243</f>
        <v>0.56981277268015196</v>
      </c>
      <c r="M246" s="237">
        <f t="shared" ref="M246" si="289">M242+M243</f>
        <v>6.3977150756407933E-2</v>
      </c>
      <c r="N246" s="237">
        <f>N242+N243</f>
        <v>0.15852101567646606</v>
      </c>
      <c r="V246" s="7"/>
      <c r="AB246" s="7"/>
      <c r="AH246" s="7"/>
      <c r="AN246" s="7"/>
    </row>
    <row r="247" spans="2:40" hidden="1">
      <c r="B247" s="7"/>
      <c r="D247" s="231" t="s">
        <v>271</v>
      </c>
      <c r="E247" s="231" t="s">
        <v>269</v>
      </c>
      <c r="F247" s="231" t="s">
        <v>390</v>
      </c>
      <c r="G247" s="231" t="s">
        <v>415</v>
      </c>
      <c r="V247" s="7"/>
      <c r="AB247" s="7"/>
      <c r="AH247" s="7"/>
      <c r="AN247" s="7"/>
    </row>
    <row r="248" spans="2:40" hidden="1">
      <c r="B248" s="7"/>
      <c r="C248" s="232" t="s">
        <v>413</v>
      </c>
      <c r="D248" s="232">
        <f>'ECP2020'!E43</f>
        <v>7747771</v>
      </c>
      <c r="E248" s="233">
        <f>D248/$E$5</f>
        <v>3636.6315411648084</v>
      </c>
      <c r="F248" s="233">
        <f t="shared" ref="F248:F255" si="290">D248/$D$272</f>
        <v>408.31187981320812</v>
      </c>
      <c r="G248" s="233">
        <f>D248/($E$8/100)</f>
        <v>1011.705165602017</v>
      </c>
      <c r="J248" s="235">
        <f>IF(OR($D$2=1,$D$2=4,$D$2=7,$D$2=10,$D$2=13,$D$2=16),E248,IF(OR($D$2=2,$D$2=5,$D$2=8,$D$2=11,$D$2=14,$D$2=17),F248,IF(OR($D$2=3,$D$2=6,$D$2=9,$D$2=12,$D$2=15,$D$2=18),G248)))</f>
        <v>3636.6315411648084</v>
      </c>
      <c r="V248" s="7"/>
      <c r="AB248" s="7"/>
      <c r="AH248" s="7"/>
      <c r="AN248" s="7"/>
    </row>
    <row r="249" spans="2:40" hidden="1">
      <c r="B249" s="7"/>
      <c r="C249" s="236" t="s">
        <v>69</v>
      </c>
      <c r="D249" s="7">
        <f>'ECP2020'!E33</f>
        <v>3474369</v>
      </c>
      <c r="E249" s="237">
        <f>D249/$E$5</f>
        <v>1630.7916032940616</v>
      </c>
      <c r="F249" s="237">
        <f t="shared" si="290"/>
        <v>183.10119614463773</v>
      </c>
      <c r="G249" s="298">
        <f t="shared" ref="G249:G259" si="291">D249/($E$8/100)</f>
        <v>453.68365488700096</v>
      </c>
      <c r="J249" s="235">
        <f t="shared" ref="J249:J259" si="292">IF(OR($D$2=1,$D$2=4,$D$2=7,$D$2=10,$D$2=13,$D$2=16),E249,IF(OR($D$2=2,$D$2=5,$D$2=8,$D$2=11,$D$2=14,$D$2=17),F249,IF(OR($D$2=3,$D$2=6,$D$2=9,$D$2=12,$D$2=15,$D$2=18),G249)))</f>
        <v>1630.7916032940616</v>
      </c>
      <c r="V249" s="7"/>
      <c r="AB249" s="7"/>
      <c r="AH249" s="7"/>
      <c r="AN249" s="7"/>
    </row>
    <row r="250" spans="2:40" hidden="1">
      <c r="B250" s="7"/>
      <c r="C250" s="236" t="s">
        <v>30</v>
      </c>
      <c r="D250" s="7">
        <f>'ECP2020'!E41</f>
        <v>4273402</v>
      </c>
      <c r="E250" s="237">
        <f t="shared" ref="E250:E255" si="293">D250/$E$5</f>
        <v>2005.839937870747</v>
      </c>
      <c r="F250" s="237">
        <f t="shared" si="290"/>
        <v>225.21068366857037</v>
      </c>
      <c r="G250" s="298">
        <f t="shared" si="291"/>
        <v>558.02151071501601</v>
      </c>
      <c r="J250" s="235">
        <f t="shared" si="292"/>
        <v>2005.839937870747</v>
      </c>
      <c r="V250" s="7"/>
      <c r="AB250" s="7"/>
      <c r="AH250" s="7"/>
      <c r="AN250" s="7"/>
    </row>
    <row r="251" spans="2:40" hidden="1">
      <c r="B251" s="7"/>
      <c r="C251" s="238" t="s">
        <v>31</v>
      </c>
      <c r="D251" s="239">
        <f>'ECP2020'!E35</f>
        <v>2219500</v>
      </c>
      <c r="E251" s="240">
        <f t="shared" si="293"/>
        <v>1041.7839796265653</v>
      </c>
      <c r="F251" s="240">
        <f t="shared" si="290"/>
        <v>116.96889560176926</v>
      </c>
      <c r="G251" s="298">
        <f t="shared" si="291"/>
        <v>289.82266190542759</v>
      </c>
      <c r="J251" s="235">
        <f t="shared" si="292"/>
        <v>1041.7839796265653</v>
      </c>
      <c r="V251" s="7"/>
      <c r="AB251" s="7"/>
      <c r="AH251" s="7"/>
      <c r="AN251" s="7"/>
    </row>
    <row r="252" spans="2:40" hidden="1">
      <c r="B252" s="7"/>
      <c r="C252" s="238" t="s">
        <v>32</v>
      </c>
      <c r="D252" s="239">
        <f>'ECP2020'!E36</f>
        <v>748393</v>
      </c>
      <c r="E252" s="240">
        <f t="shared" si="293"/>
        <v>351.27904386783689</v>
      </c>
      <c r="F252" s="240">
        <f t="shared" si="290"/>
        <v>39.440731104345531</v>
      </c>
      <c r="G252" s="298">
        <f t="shared" si="291"/>
        <v>97.725276598958629</v>
      </c>
      <c r="J252" s="235">
        <f t="shared" si="292"/>
        <v>351.27904386783689</v>
      </c>
      <c r="V252" s="7"/>
      <c r="AB252" s="7"/>
      <c r="AH252" s="7"/>
      <c r="AN252" s="7"/>
    </row>
    <row r="253" spans="2:40" hidden="1">
      <c r="B253" s="7"/>
      <c r="C253" s="238" t="s">
        <v>33</v>
      </c>
      <c r="D253" s="239">
        <f>'ECP2020'!E37</f>
        <v>416370</v>
      </c>
      <c r="E253" s="240">
        <f t="shared" si="293"/>
        <v>195.43482568015901</v>
      </c>
      <c r="F253" s="240">
        <f t="shared" si="290"/>
        <v>21.942932670290006</v>
      </c>
      <c r="G253" s="298">
        <f t="shared" si="291"/>
        <v>54.369660616158093</v>
      </c>
      <c r="J253" s="235">
        <f t="shared" si="292"/>
        <v>195.43482568015901</v>
      </c>
      <c r="V253" s="7"/>
      <c r="AB253" s="7"/>
      <c r="AH253" s="7"/>
      <c r="AN253" s="7"/>
    </row>
    <row r="254" spans="2:40" hidden="1">
      <c r="B254" s="7"/>
      <c r="C254" s="238" t="s">
        <v>34</v>
      </c>
      <c r="D254" s="239">
        <f>'ECP2020'!E38</f>
        <v>585723</v>
      </c>
      <c r="E254" s="240">
        <f t="shared" si="293"/>
        <v>274.92536062122576</v>
      </c>
      <c r="F254" s="240">
        <f t="shared" si="290"/>
        <v>30.867930812595223</v>
      </c>
      <c r="G254" s="298">
        <f t="shared" si="291"/>
        <v>76.483802207358764</v>
      </c>
      <c r="J254" s="235">
        <f t="shared" si="292"/>
        <v>274.92536062122576</v>
      </c>
      <c r="V254" s="7"/>
      <c r="AB254" s="7"/>
      <c r="AH254" s="7"/>
      <c r="AN254" s="7"/>
    </row>
    <row r="255" spans="2:40" hidden="1">
      <c r="B255" s="7"/>
      <c r="C255" s="238" t="s">
        <v>35</v>
      </c>
      <c r="D255" s="239">
        <f>'ECP2020'!E39</f>
        <v>236503</v>
      </c>
      <c r="E255" s="240">
        <f t="shared" si="293"/>
        <v>111.0092527747788</v>
      </c>
      <c r="F255" s="240">
        <f t="shared" si="290"/>
        <v>12.46384082744097</v>
      </c>
      <c r="G255" s="298">
        <f t="shared" si="291"/>
        <v>30.882599237945186</v>
      </c>
      <c r="J255" s="235">
        <f t="shared" si="292"/>
        <v>111.0092527747788</v>
      </c>
      <c r="V255" s="7"/>
      <c r="AB255" s="7"/>
      <c r="AH255" s="7"/>
      <c r="AN255" s="7"/>
    </row>
    <row r="256" spans="2:40" hidden="1">
      <c r="B256" s="7"/>
      <c r="E256" s="237"/>
      <c r="F256" s="241"/>
      <c r="G256" s="298"/>
      <c r="J256" s="235"/>
      <c r="V256" s="7"/>
      <c r="AB256" s="7"/>
      <c r="AH256" s="7"/>
      <c r="AN256" s="7"/>
    </row>
    <row r="257" spans="2:40" hidden="1">
      <c r="B257" s="7"/>
      <c r="C257" s="232" t="s">
        <v>414</v>
      </c>
      <c r="D257" s="232">
        <f>'ECP2020'!E52</f>
        <v>5352559</v>
      </c>
      <c r="E257" s="233">
        <f>D257/$E$5</f>
        <v>2512.3722533029909</v>
      </c>
      <c r="F257" s="242">
        <f>D257/$E$7*100</f>
        <v>345558.84318276442</v>
      </c>
      <c r="G257" s="298">
        <f t="shared" si="291"/>
        <v>698.93800287715862</v>
      </c>
      <c r="J257" s="235">
        <f>IF(OR($D$2=1,$D$2=4,$D$2=7,$D$2=10,$D$2=13,$D$2=16),E257,IF(OR($D$2=2,$D$2=5,$D$2=8,$D$2=11,$D$2=14,$D$2=17),F257,IF(OR($D$2=3,$D$2=6,$D$2=9,$D$2=12,$D$2=15,$D$2=18),G257)))</f>
        <v>2512.3722533029909</v>
      </c>
      <c r="V257" s="7"/>
      <c r="AB257" s="7"/>
      <c r="AH257" s="7"/>
      <c r="AN257" s="7"/>
    </row>
    <row r="258" spans="2:40" hidden="1">
      <c r="B258" s="7"/>
      <c r="C258" s="236" t="s">
        <v>69</v>
      </c>
      <c r="D258" s="7">
        <f>'ECP2020'!E48</f>
        <v>2453708</v>
      </c>
      <c r="E258" s="237">
        <f>D258/$E$5</f>
        <v>1151.7160103994322</v>
      </c>
      <c r="F258" s="241">
        <f>D258/$E$7*100</f>
        <v>158410.30392907292</v>
      </c>
      <c r="G258" s="298">
        <f t="shared" si="291"/>
        <v>320.40557967949673</v>
      </c>
      <c r="J258" s="235">
        <f t="shared" si="292"/>
        <v>1151.7160103994322</v>
      </c>
      <c r="V258" s="7"/>
      <c r="AB258" s="7"/>
      <c r="AH258" s="7"/>
      <c r="AN258" s="7"/>
    </row>
    <row r="259" spans="2:40" hidden="1">
      <c r="B259" s="7"/>
      <c r="C259" s="236" t="s">
        <v>30</v>
      </c>
      <c r="D259" s="7">
        <f>'ECP2020'!E50</f>
        <v>2898851</v>
      </c>
      <c r="E259" s="237">
        <f>D259/$E$5</f>
        <v>1360.6562429035585</v>
      </c>
      <c r="F259" s="241">
        <f>D259/$E$7*100</f>
        <v>187148.53925369153</v>
      </c>
      <c r="G259" s="298">
        <f t="shared" si="291"/>
        <v>378.53242319766196</v>
      </c>
      <c r="J259" s="235">
        <f t="shared" si="292"/>
        <v>1360.6562429035585</v>
      </c>
      <c r="V259" s="7"/>
      <c r="AB259" s="7"/>
      <c r="AH259" s="7"/>
      <c r="AN259" s="7"/>
    </row>
    <row r="260" spans="2:40" hidden="1">
      <c r="V260" s="7"/>
      <c r="AB260" s="7"/>
      <c r="AH260" s="7"/>
      <c r="AN260" s="7"/>
    </row>
    <row r="261" spans="2:40" hidden="1">
      <c r="B261" s="7"/>
      <c r="G261" s="7" t="s">
        <v>418</v>
      </c>
      <c r="J261" s="243">
        <f>D257/D248</f>
        <v>0.69085147199110553</v>
      </c>
      <c r="N261" s="7"/>
      <c r="P261" s="7"/>
      <c r="V261" s="7"/>
      <c r="AB261" s="7"/>
      <c r="AH261" s="7"/>
      <c r="AN261" s="7"/>
    </row>
    <row r="262" spans="2:40" ht="17.25" hidden="1" thickBot="1">
      <c r="B262" s="7"/>
      <c r="N262" s="7"/>
      <c r="P262" s="7"/>
      <c r="V262" s="7"/>
      <c r="AB262" s="7"/>
      <c r="AH262" s="7"/>
      <c r="AN262" s="7"/>
    </row>
    <row r="263" spans="2:40" hidden="1">
      <c r="B263" s="7"/>
      <c r="C263" s="244" t="s">
        <v>416</v>
      </c>
      <c r="N263" s="7"/>
      <c r="P263" s="7"/>
      <c r="V263" s="7"/>
      <c r="AB263" s="7"/>
      <c r="AH263" s="7"/>
      <c r="AN263" s="7"/>
    </row>
    <row r="264" spans="2:40" hidden="1">
      <c r="B264" s="7"/>
      <c r="C264" s="245"/>
      <c r="F264" s="226"/>
      <c r="N264" s="7"/>
      <c r="P264" s="7"/>
      <c r="V264" s="7"/>
      <c r="AB264" s="7"/>
      <c r="AH264" s="7"/>
      <c r="AN264" s="7"/>
    </row>
    <row r="265" spans="2:40" hidden="1">
      <c r="B265" s="7"/>
      <c r="C265" s="246" t="s">
        <v>417</v>
      </c>
      <c r="N265" s="7"/>
      <c r="P265" s="7"/>
      <c r="V265" s="7"/>
      <c r="AB265" s="7"/>
      <c r="AH265" s="7"/>
      <c r="AN265" s="7"/>
    </row>
    <row r="266" spans="2:40" hidden="1">
      <c r="B266" s="7"/>
      <c r="C266" s="245" t="e">
        <f>J235+J231+J200-J157-J149-J145-J140-J135-J130-J125-J113-J108-J104-J96-J91-J87-J81-J73-J65-J61-J30-J20-J16</f>
        <v>#VALUE!</v>
      </c>
      <c r="N266" s="7"/>
      <c r="P266" s="7"/>
      <c r="V266" s="7"/>
      <c r="AB266" s="7"/>
      <c r="AH266" s="7"/>
      <c r="AN266" s="7"/>
    </row>
    <row r="267" spans="2:40" ht="17.25" hidden="1" thickBot="1">
      <c r="B267" s="7"/>
      <c r="C267" s="247" t="e">
        <f>C264-C266</f>
        <v>#VALUE!</v>
      </c>
      <c r="N267" s="7"/>
      <c r="P267" s="7"/>
      <c r="V267" s="7"/>
      <c r="AB267" s="7"/>
      <c r="AH267" s="7"/>
      <c r="AN267" s="7"/>
    </row>
    <row r="268" spans="2:40" hidden="1"/>
    <row r="269" spans="2:40" hidden="1"/>
    <row r="270" spans="2:40" hidden="1"/>
    <row r="271" spans="2:40" hidden="1"/>
    <row r="272" spans="2:40" hidden="1">
      <c r="C272" s="7" t="s">
        <v>392</v>
      </c>
      <c r="D272" s="55">
        <f>1897513/100</f>
        <v>18975.13</v>
      </c>
    </row>
    <row r="273" hidden="1"/>
    <row r="274" hidden="1"/>
  </sheetData>
  <sheetProtection algorithmName="SHA-512" hashValue="voQbAddB3RGmibXg5ZcPdugFGHANHsKakkSGWHBHJ/mtj74FeI8yn9IQsFfaE304LCzOOxIffS3tQIeXLiZ8ng==" saltValue="AE3+0muIWTJF8g3ctOsHFg==" spinCount="100000" sheet="1" objects="1" scenarios="1"/>
  <mergeCells count="1">
    <mergeCell ref="R7:S8"/>
  </mergeCells>
  <conditionalFormatting sqref="J239 J245:J1048576 J234 J227 J1:J9">
    <cfRule type="expression" dxfId="0" priority="1">
      <formula>IF(OR($D$2=3,$D$2=6,$D$2=9,$D$2=12,$D$2=15,$D$2=18),+$J:$J)</formula>
    </cfRule>
  </conditionalFormatting>
  <pageMargins left="0.7" right="0.7" top="0.75" bottom="0.75" header="0.3" footer="0.3"/>
  <pageSetup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71796-D27A-4D7A-B192-F738D22D7FDF}">
  <dimension ref="A1:J30"/>
  <sheetViews>
    <sheetView topLeftCell="A7" workbookViewId="0">
      <selection activeCell="B19" sqref="B19"/>
    </sheetView>
  </sheetViews>
  <sheetFormatPr baseColWidth="10" defaultRowHeight="14.25"/>
  <cols>
    <col min="1" max="1" width="31.5" bestFit="1" customWidth="1"/>
    <col min="7" max="7" width="23.25" bestFit="1" customWidth="1"/>
    <col min="8" max="8" width="13.25" bestFit="1" customWidth="1"/>
  </cols>
  <sheetData>
    <row r="1" spans="1:10" ht="16.5">
      <c r="A1" s="7" t="s">
        <v>300</v>
      </c>
      <c r="B1" s="7"/>
      <c r="C1" s="7"/>
      <c r="D1" s="7"/>
      <c r="E1" s="7"/>
      <c r="F1" s="7"/>
      <c r="G1" s="7"/>
      <c r="H1" s="7"/>
      <c r="I1" s="7"/>
      <c r="J1" s="7"/>
    </row>
    <row r="2" spans="1:10" ht="16.5">
      <c r="A2" s="7" t="s">
        <v>328</v>
      </c>
      <c r="B2" s="7"/>
      <c r="C2" s="7"/>
      <c r="D2" s="7"/>
      <c r="E2" s="7"/>
      <c r="F2" s="7"/>
      <c r="G2" s="7"/>
      <c r="H2" s="7"/>
      <c r="I2" s="7"/>
      <c r="J2" s="7"/>
    </row>
    <row r="3" spans="1:10" ht="16.5">
      <c r="A3" s="57"/>
      <c r="B3" s="7">
        <v>2021</v>
      </c>
      <c r="C3" s="7"/>
      <c r="D3" s="7"/>
      <c r="E3" s="7"/>
      <c r="F3" s="7"/>
      <c r="G3" s="7"/>
      <c r="H3" s="7"/>
      <c r="I3" s="7"/>
      <c r="J3" s="7"/>
    </row>
    <row r="4" spans="1:10" ht="16.5">
      <c r="A4" s="58"/>
      <c r="B4" s="7">
        <v>2022</v>
      </c>
      <c r="C4" s="7"/>
      <c r="D4" s="7"/>
      <c r="E4" s="7"/>
      <c r="F4" s="7"/>
      <c r="G4" s="7"/>
      <c r="H4" s="7"/>
      <c r="I4" s="7"/>
      <c r="J4" s="7"/>
    </row>
    <row r="5" spans="1:10" ht="16.5">
      <c r="A5" s="59"/>
      <c r="B5" s="7">
        <v>2023</v>
      </c>
      <c r="C5" s="7"/>
      <c r="D5" s="7"/>
      <c r="E5" s="7"/>
      <c r="F5" s="7"/>
      <c r="G5" s="7"/>
      <c r="H5" s="7"/>
      <c r="I5" s="7"/>
      <c r="J5" s="7"/>
    </row>
    <row r="6" spans="1:10" ht="16.5">
      <c r="A6" s="60"/>
      <c r="B6" s="7">
        <v>2024</v>
      </c>
      <c r="C6" s="7"/>
      <c r="D6" s="7"/>
      <c r="E6" s="7"/>
      <c r="F6" s="7"/>
      <c r="G6" s="7"/>
      <c r="H6" s="7"/>
      <c r="I6" s="7"/>
      <c r="J6" s="7"/>
    </row>
    <row r="7" spans="1:10" ht="16.5">
      <c r="A7" s="61"/>
      <c r="B7" s="7">
        <v>2025</v>
      </c>
      <c r="C7" s="7"/>
      <c r="D7" s="7"/>
      <c r="E7" s="7"/>
      <c r="F7" s="7"/>
      <c r="G7" s="7"/>
      <c r="H7" s="7"/>
      <c r="I7" s="7"/>
      <c r="J7" s="7"/>
    </row>
    <row r="8" spans="1:10" ht="16.5">
      <c r="A8" s="62"/>
      <c r="B8" s="7">
        <v>2026</v>
      </c>
      <c r="C8" s="7"/>
      <c r="D8" s="7"/>
      <c r="E8" s="7"/>
      <c r="F8" s="7"/>
      <c r="G8" s="7"/>
      <c r="H8" s="7"/>
      <c r="I8" s="7"/>
      <c r="J8" s="7"/>
    </row>
    <row r="9" spans="1:10" ht="16.5">
      <c r="A9" s="7"/>
      <c r="B9" s="7"/>
      <c r="C9" s="7"/>
      <c r="D9" s="7"/>
      <c r="E9" s="7"/>
      <c r="F9" s="7"/>
      <c r="G9" s="7"/>
      <c r="H9" s="7"/>
      <c r="I9" s="7"/>
      <c r="J9" s="7"/>
    </row>
    <row r="10" spans="1:10" ht="16.5">
      <c r="A10" s="7" t="s">
        <v>329</v>
      </c>
      <c r="B10" s="7"/>
      <c r="C10" s="7"/>
      <c r="D10" s="7"/>
      <c r="E10" s="7"/>
      <c r="F10" s="7"/>
      <c r="G10" s="7"/>
      <c r="H10" s="7"/>
      <c r="I10" s="7"/>
      <c r="J10" s="7"/>
    </row>
    <row r="11" spans="1:10" ht="16.5">
      <c r="A11" s="63"/>
      <c r="B11" s="7" t="s">
        <v>330</v>
      </c>
      <c r="C11" s="7"/>
      <c r="D11" s="7"/>
      <c r="E11" s="7"/>
      <c r="F11" s="7"/>
      <c r="G11" s="7"/>
      <c r="H11" s="7"/>
      <c r="I11" s="7"/>
      <c r="J11" s="7"/>
    </row>
    <row r="12" spans="1:10" ht="16.5">
      <c r="A12" s="64"/>
      <c r="B12" s="7" t="s">
        <v>331</v>
      </c>
      <c r="C12" s="7"/>
      <c r="D12" s="7"/>
      <c r="E12" s="7"/>
      <c r="F12" s="7"/>
      <c r="G12" s="7"/>
      <c r="H12" s="7"/>
      <c r="I12" s="7"/>
      <c r="J12" s="7"/>
    </row>
    <row r="13" spans="1:10" ht="16.5">
      <c r="A13" s="65"/>
      <c r="B13" s="7" t="s">
        <v>332</v>
      </c>
      <c r="C13" s="7"/>
      <c r="D13" s="7"/>
      <c r="E13" s="7"/>
      <c r="F13" s="7"/>
      <c r="G13" s="7"/>
      <c r="H13" s="7"/>
      <c r="I13" s="7"/>
      <c r="J13" s="7"/>
    </row>
    <row r="14" spans="1:10" ht="16.5">
      <c r="A14" s="66"/>
      <c r="B14" s="7" t="s">
        <v>333</v>
      </c>
      <c r="C14" s="7"/>
      <c r="D14" s="7"/>
      <c r="E14" s="7"/>
      <c r="F14" s="7"/>
      <c r="G14" s="7"/>
      <c r="H14" s="7"/>
      <c r="I14" s="7"/>
      <c r="J14" s="7"/>
    </row>
    <row r="15" spans="1:10" ht="16.5">
      <c r="A15" s="7"/>
      <c r="B15" s="7"/>
      <c r="C15" s="7"/>
      <c r="D15" s="7"/>
      <c r="E15" s="7"/>
      <c r="F15" s="7"/>
      <c r="G15" s="7"/>
      <c r="H15" s="7"/>
      <c r="I15" s="7"/>
      <c r="J15" s="7"/>
    </row>
    <row r="16" spans="1:10" ht="17.25" thickBot="1">
      <c r="A16" s="7"/>
      <c r="B16" s="7"/>
      <c r="C16" s="7"/>
      <c r="D16" s="7"/>
      <c r="E16" s="7"/>
      <c r="F16" s="7"/>
      <c r="G16" s="7"/>
      <c r="H16" s="7"/>
      <c r="I16" s="7"/>
      <c r="J16" s="7"/>
    </row>
    <row r="17" spans="1:10" ht="16.5">
      <c r="A17" s="7" t="s">
        <v>334</v>
      </c>
      <c r="B17" s="7"/>
      <c r="C17" s="7"/>
      <c r="D17" s="7"/>
      <c r="E17" s="7"/>
      <c r="F17" s="67" t="s">
        <v>335</v>
      </c>
      <c r="G17" s="68"/>
      <c r="H17" s="68"/>
      <c r="I17" s="68"/>
      <c r="J17" s="69"/>
    </row>
    <row r="18" spans="1:10" ht="16.5">
      <c r="A18" s="7" t="s">
        <v>336</v>
      </c>
      <c r="B18" s="7" t="s">
        <v>301</v>
      </c>
      <c r="C18" s="7"/>
      <c r="D18" s="7"/>
      <c r="E18" s="7"/>
      <c r="F18" s="70"/>
      <c r="G18" s="71"/>
      <c r="H18" s="71" t="str">
        <f>B27</f>
        <v>par bouvillon</v>
      </c>
      <c r="I18" s="71" t="str">
        <f>B28</f>
        <v>par 100 lb carcasse</v>
      </c>
      <c r="J18" s="72" t="str">
        <f>B29</f>
        <v>par 100 kg de gain</v>
      </c>
    </row>
    <row r="19" spans="1:10" ht="16.5">
      <c r="A19" s="7"/>
      <c r="B19" s="7" t="s">
        <v>293</v>
      </c>
      <c r="C19" s="7"/>
      <c r="D19" s="7"/>
      <c r="E19" s="7"/>
      <c r="F19" s="70"/>
      <c r="G19" s="71" t="str">
        <f t="shared" ref="G19:G24" si="0">B18</f>
        <v>Coût de production 2020</v>
      </c>
      <c r="H19" s="71">
        <v>1</v>
      </c>
      <c r="I19" s="71">
        <v>2</v>
      </c>
      <c r="J19" s="72">
        <v>3</v>
      </c>
    </row>
    <row r="20" spans="1:10" ht="16.5">
      <c r="A20" s="7"/>
      <c r="B20" s="7" t="s">
        <v>337</v>
      </c>
      <c r="C20" s="7"/>
      <c r="D20" s="7"/>
      <c r="E20" s="7"/>
      <c r="F20" s="70"/>
      <c r="G20" s="71" t="str">
        <f t="shared" si="0"/>
        <v>Indexation 2021</v>
      </c>
      <c r="H20" s="71">
        <v>4</v>
      </c>
      <c r="I20" s="71">
        <v>5</v>
      </c>
      <c r="J20" s="72">
        <v>6</v>
      </c>
    </row>
    <row r="21" spans="1:10" ht="16.5">
      <c r="A21" s="7"/>
      <c r="B21" s="7" t="s">
        <v>338</v>
      </c>
      <c r="C21" s="7"/>
      <c r="D21" s="7"/>
      <c r="E21" s="7"/>
      <c r="F21" s="70"/>
      <c r="G21" s="71" t="str">
        <f t="shared" si="0"/>
        <v>Indexation 2022</v>
      </c>
      <c r="H21" s="71">
        <v>7</v>
      </c>
      <c r="I21" s="71">
        <v>8</v>
      </c>
      <c r="J21" s="72">
        <v>9</v>
      </c>
    </row>
    <row r="22" spans="1:10" ht="16.5">
      <c r="A22" s="7"/>
      <c r="B22" s="7" t="s">
        <v>339</v>
      </c>
      <c r="C22" s="7"/>
      <c r="D22" s="7"/>
      <c r="E22" s="7"/>
      <c r="F22" s="70"/>
      <c r="G22" s="71" t="str">
        <f t="shared" si="0"/>
        <v>Indexation 2023</v>
      </c>
      <c r="H22" s="71">
        <v>10</v>
      </c>
      <c r="I22" s="71">
        <v>11</v>
      </c>
      <c r="J22" s="72">
        <v>12</v>
      </c>
    </row>
    <row r="23" spans="1:10" ht="16.5">
      <c r="A23" s="7"/>
      <c r="B23" s="7" t="s">
        <v>340</v>
      </c>
      <c r="C23" s="7"/>
      <c r="D23" s="7"/>
      <c r="E23" s="7"/>
      <c r="F23" s="70"/>
      <c r="G23" s="71" t="str">
        <f t="shared" si="0"/>
        <v>Indexation 2024</v>
      </c>
      <c r="H23" s="71">
        <v>13</v>
      </c>
      <c r="I23" s="71">
        <v>14</v>
      </c>
      <c r="J23" s="72">
        <v>15</v>
      </c>
    </row>
    <row r="24" spans="1:10" ht="17.25" thickBot="1">
      <c r="A24" s="7"/>
      <c r="B24" s="7"/>
      <c r="C24" s="7"/>
      <c r="D24" s="7"/>
      <c r="E24" s="7"/>
      <c r="F24" s="73"/>
      <c r="G24" s="74" t="str">
        <f t="shared" si="0"/>
        <v>Indexation 2025</v>
      </c>
      <c r="H24" s="74">
        <v>16</v>
      </c>
      <c r="I24" s="74">
        <v>17</v>
      </c>
      <c r="J24" s="75">
        <v>18</v>
      </c>
    </row>
    <row r="25" spans="1:10" ht="17.25" thickBot="1">
      <c r="A25" s="7"/>
      <c r="B25" s="7"/>
      <c r="C25" s="7"/>
      <c r="D25" s="7"/>
      <c r="E25" s="7"/>
      <c r="F25" s="7"/>
      <c r="G25" s="7"/>
      <c r="H25" s="7"/>
      <c r="I25" s="7"/>
      <c r="J25" s="7"/>
    </row>
    <row r="26" spans="1:10" ht="34.5">
      <c r="A26" s="7"/>
      <c r="B26" s="7"/>
      <c r="C26" s="7"/>
      <c r="D26" s="7"/>
      <c r="E26" s="7"/>
      <c r="F26" s="76" t="s">
        <v>335</v>
      </c>
      <c r="G26" s="68"/>
      <c r="H26" s="77">
        <f>IF(AND(G27=G19,G28=H18),H19,IF(AND(G27=G19,G28=I18),I19,IF(AND(G27=G19,G28=J18),J19,IF(AND(G27=G20,G28=H18),H20,IF(AND(G27=G20,G28=I18),I20,IF(AND(G27=G20,G28=J18),J20,IF(AND(G27=G21,G28=H18),H21,IF(AND(G27=G21,G28=I18),I21,IF(AND(G27=G21,G28=J18),J21,IF(AND(G27=G22,G28=H18),H22,IF(AND(G27=G22,G28=I18),I22,IF(AND(G27=G22,G28=J18),J22,IF(AND(G27=G23,G28=H18),H23,IF(AND(G27=G23,G28=I18),I23,IF(AND(G27=G23,G28=J18),J23,IF(AND(G27=G24,G28=H18),H24,IF(AND(G27=G24,G28=I18),I24,IF(AND(G27=G24,G28=J18),J24))))))))))))))))))</f>
        <v>4</v>
      </c>
      <c r="I26" s="7"/>
      <c r="J26" s="7"/>
    </row>
    <row r="27" spans="1:10" ht="16.5">
      <c r="A27" s="7" t="s">
        <v>341</v>
      </c>
      <c r="B27" s="7" t="s">
        <v>244</v>
      </c>
      <c r="C27" s="7"/>
      <c r="D27" s="7"/>
      <c r="E27" s="7"/>
      <c r="F27" s="70" t="s">
        <v>328</v>
      </c>
      <c r="G27" s="71" t="str">
        <f>Comparaison!E8</f>
        <v>Indexation 2021</v>
      </c>
      <c r="H27" s="72"/>
      <c r="I27" s="7"/>
      <c r="J27" s="7"/>
    </row>
    <row r="28" spans="1:10" ht="17.25" thickBot="1">
      <c r="A28" s="7"/>
      <c r="B28" s="7" t="s">
        <v>342</v>
      </c>
      <c r="C28" s="7"/>
      <c r="D28" s="7"/>
      <c r="E28" s="7"/>
      <c r="F28" s="73" t="s">
        <v>273</v>
      </c>
      <c r="G28" s="74" t="str">
        <f>Comparaison!E10</f>
        <v>par bouvillon</v>
      </c>
      <c r="H28" s="75"/>
      <c r="I28" s="7"/>
      <c r="J28" s="7"/>
    </row>
    <row r="29" spans="1:10" ht="16.5">
      <c r="A29" s="7"/>
      <c r="B29" s="7" t="s">
        <v>343</v>
      </c>
      <c r="C29" s="7"/>
      <c r="D29" s="7"/>
      <c r="E29" s="7"/>
      <c r="F29" s="7"/>
      <c r="G29" s="7"/>
      <c r="H29" s="7"/>
      <c r="I29" s="7"/>
      <c r="J29" s="7"/>
    </row>
    <row r="30" spans="1:10" ht="16.5">
      <c r="A30" s="7"/>
      <c r="B30" s="7"/>
      <c r="C30" s="7"/>
      <c r="D30" s="7"/>
      <c r="E30" s="7"/>
      <c r="F30" s="7"/>
      <c r="G30" s="7"/>
      <c r="H30" s="7"/>
      <c r="I30" s="7"/>
      <c r="J30" s="7"/>
    </row>
  </sheetData>
  <sheetProtection algorithmName="SHA-512" hashValue="T0QRRwyY0gqPEOlLSOxiFR8jkbgQt9yWumk1JzB1svWtPqoVOBX4+ox5YyHq+SB5thNlWOVY9yLS64mvkMWkpw==" saltValue="itjNMhKrDCiQuAvJ1UALZ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Instructions</vt:lpstr>
      <vt:lpstr>ECP2020</vt:lpstr>
      <vt:lpstr>Comparaison</vt:lpstr>
      <vt:lpstr>Définitions</vt:lpstr>
      <vt:lpstr>Coef+ind</vt:lpstr>
      <vt:lpstr>listes_choix</vt:lpstr>
      <vt:lpstr>Année_de_comparaison</vt:lpstr>
      <vt:lpstr>Coût_de_production_2020</vt:lpstr>
      <vt:lpstr>'ECP2020'!Impression_des_titres</vt:lpstr>
      <vt:lpstr>Comparaison!Print_Area</vt:lpstr>
      <vt:lpstr>'ECP2020'!Print_Area</vt:lpstr>
      <vt:lpstr>Comparaison!Zone_d_impression</vt:lpstr>
      <vt:lpstr>'ECP2020'!Zone_d_impression</vt:lpstr>
      <vt:lpstr>Instructions!Zone_d_impression</vt:lpstr>
    </vt:vector>
  </TitlesOfParts>
  <Company>FADQ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marcam02</dc:creator>
  <cp:lastModifiedBy>Desgagné, Jeanne</cp:lastModifiedBy>
  <cp:lastPrinted>2017-06-15T20:22:11Z</cp:lastPrinted>
  <dcterms:created xsi:type="dcterms:W3CDTF">2016-07-28T12:48:13Z</dcterms:created>
  <dcterms:modified xsi:type="dcterms:W3CDTF">2022-06-15T18:47:38Z</dcterms:modified>
</cp:coreProperties>
</file>